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7" rupBuild="9302"/>
  <workbookPr defaultThemeVersion="124226"/>
  <bookViews>
    <workbookView xWindow="1485" yWindow="855" windowWidth="13200" windowHeight="11640" tabRatio="661" activeTab="2"/>
  </bookViews>
  <sheets>
    <sheet name="Cover Page" sheetId="17" r:id="rId1"/>
    <sheet name="Preface" sheetId="27" r:id="rId2"/>
    <sheet name="index" sheetId="26" r:id="rId3"/>
    <sheet name="Genral Note SSR 2022-23" sheetId="36" r:id="rId4"/>
    <sheet name="cover SSR " sheetId="40" r:id="rId5"/>
    <sheet name="SSR 2022-23" sheetId="1" r:id="rId6"/>
    <sheet name="Material Rates for ssr 2022-23" sheetId="39" r:id="rId7"/>
    <sheet name="Labour rate for ssr 2022-23 " sheetId="6" r:id="rId8"/>
    <sheet name="Machinery use rate 2022-23" sheetId="5" r:id="rId9"/>
    <sheet name="C manual" sheetId="43" r:id="rId10"/>
    <sheet name="C1 manual" sheetId="44" r:id="rId11"/>
    <sheet name="C mac final" sheetId="45" r:id="rId12"/>
    <sheet name="C1 machine" sheetId="11" r:id="rId13"/>
    <sheet name="C1 pipes np2 " sheetId="41" r:id="rId14"/>
    <sheet name="C1 pipes np3  " sheetId="42" r:id="rId15"/>
    <sheet name="C1 pipes np4  " sheetId="14" r:id="rId16"/>
    <sheet name="Consumption of Material" sheetId="7" r:id="rId17"/>
    <sheet name="Consumption of road" sheetId="16" r:id="rId18"/>
    <sheet name="Cetificate" sheetId="18" r:id="rId19"/>
    <sheet name="Testing DSR-2022-23" sheetId="19" r:id="rId20"/>
    <sheet name="Back Page" sheetId="21" r:id="rId21"/>
    <sheet name="stamp" sheetId="33" r:id="rId22"/>
    <sheet name="stamp (2)" sheetId="38" r:id="rId23"/>
  </sheets>
  <externalReferences>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A" localSheetId="4">#REF!</definedName>
    <definedName name="\A" localSheetId="3">#REF!</definedName>
    <definedName name="\A" localSheetId="2">#REF!</definedName>
    <definedName name="\A" localSheetId="6">#REF!</definedName>
    <definedName name="\A">#REF!</definedName>
    <definedName name="\B" localSheetId="4">#REF!</definedName>
    <definedName name="\B" localSheetId="3">#REF!</definedName>
    <definedName name="\B" localSheetId="2">#REF!</definedName>
    <definedName name="\B" localSheetId="6">#REF!</definedName>
    <definedName name="\B">#REF!</definedName>
    <definedName name="\J" localSheetId="4">#REF!</definedName>
    <definedName name="\J" localSheetId="3">#REF!</definedName>
    <definedName name="\J" localSheetId="2">#REF!</definedName>
    <definedName name="\J" localSheetId="6">#REF!</definedName>
    <definedName name="\J">#REF!</definedName>
    <definedName name="\M" localSheetId="4">#REF!</definedName>
    <definedName name="\M" localSheetId="3">#REF!</definedName>
    <definedName name="\M" localSheetId="6">#REF!</definedName>
    <definedName name="\M">#REF!</definedName>
    <definedName name="\P" localSheetId="4">#REF!</definedName>
    <definedName name="\P" localSheetId="3">#REF!</definedName>
    <definedName name="\P" localSheetId="6">#REF!</definedName>
    <definedName name="\P">#REF!</definedName>
    <definedName name="_______Ka1696" localSheetId="4">[1]Sheet1!#REF!</definedName>
    <definedName name="_______Ka1696" localSheetId="3">[1]Sheet1!#REF!</definedName>
    <definedName name="_______Ka1696" localSheetId="2">[1]Sheet1!#REF!</definedName>
    <definedName name="_______Ka1696" localSheetId="6">[1]Sheet1!#REF!</definedName>
    <definedName name="_______Ka1696">[1]Sheet1!#REF!</definedName>
    <definedName name="______C">[2]D!$H$10:$H$10</definedName>
    <definedName name="_____C">[2]D!$H$10:$H$10</definedName>
    <definedName name="_____Ka1696" localSheetId="13">[1]Sheet1!#REF!</definedName>
    <definedName name="_____Ka1696" localSheetId="14">[1]Sheet1!#REF!</definedName>
    <definedName name="_____Ka1696" localSheetId="4">[1]Sheet1!#REF!</definedName>
    <definedName name="_____Ka1696" localSheetId="2">[1]Sheet1!#REF!</definedName>
    <definedName name="_____Ka1696" localSheetId="6">[1]Sheet1!#REF!</definedName>
    <definedName name="_____Ka1696">[1]Sheet1!#REF!</definedName>
    <definedName name="____C">[2]D!$H$10:$H$10</definedName>
    <definedName name="____Ka1696" localSheetId="13">[1]Sheet1!#REF!</definedName>
    <definedName name="____Ka1696" localSheetId="14">[1]Sheet1!#REF!</definedName>
    <definedName name="____Ka1696" localSheetId="4">[1]Sheet1!#REF!</definedName>
    <definedName name="____Ka1696" localSheetId="2">[1]Sheet1!#REF!</definedName>
    <definedName name="____Ka1696" localSheetId="6">[1]Sheet1!#REF!</definedName>
    <definedName name="____Ka1696">[1]Sheet1!#REF!</definedName>
    <definedName name="___C">[2]D!$H$10:$H$10</definedName>
    <definedName name="___jl1" localSheetId="4">#REF!</definedName>
    <definedName name="___jl1" localSheetId="3">#REF!</definedName>
    <definedName name="___jl1" localSheetId="2">#REF!</definedName>
    <definedName name="___jl1" localSheetId="6">#REF!</definedName>
    <definedName name="___jl1">#REF!</definedName>
    <definedName name="___Ka1696" localSheetId="4">[1]Sheet1!#REF!</definedName>
    <definedName name="___Ka1696" localSheetId="2">[1]Sheet1!#REF!</definedName>
    <definedName name="___Ka1696" localSheetId="6">[1]Sheet1!#REF!</definedName>
    <definedName name="___Ka1696">[1]Sheet1!#REF!</definedName>
    <definedName name="__C">[2]D!$H$10:$H$10</definedName>
    <definedName name="__jl1" localSheetId="4">#REF!</definedName>
    <definedName name="__jl1" localSheetId="3">#REF!</definedName>
    <definedName name="__jl1" localSheetId="2">#REF!</definedName>
    <definedName name="__jl1" localSheetId="6">#REF!</definedName>
    <definedName name="__jl1">#REF!</definedName>
    <definedName name="__Ka1696" localSheetId="4">[1]Sheet1!#REF!</definedName>
    <definedName name="__Ka1696" localSheetId="2">[1]Sheet1!#REF!</definedName>
    <definedName name="__Ka1696" localSheetId="6">[1]Sheet1!#REF!</definedName>
    <definedName name="__Ka1696">[1]Sheet1!#REF!</definedName>
    <definedName name="_C" localSheetId="11">[3]D!$H$10:$H$10</definedName>
    <definedName name="_C" localSheetId="9">[3]D!$H$10:$H$10</definedName>
    <definedName name="_C" localSheetId="10">[3]D!$H$10:$H$10</definedName>
    <definedName name="_C" localSheetId="13">[3]D!$H$10:$H$10</definedName>
    <definedName name="_C" localSheetId="14">[3]D!$H$10:$H$10</definedName>
    <definedName name="_C" localSheetId="4">[3]D!$H$10:$H$10</definedName>
    <definedName name="_C" localSheetId="3">[4]D!$H$10:$H$10</definedName>
    <definedName name="_C" localSheetId="2">[5]D!$H$10:$H$10</definedName>
    <definedName name="_C" localSheetId="6">[6]D!$H$10:$H$10</definedName>
    <definedName name="_C">[5]D!$H$10:$H$10</definedName>
    <definedName name="_xlnm._FilterDatabase" localSheetId="6" hidden="1">'Material Rates for ssr 2022-23'!$A$3:$C$986</definedName>
    <definedName name="_xlnm._FilterDatabase" localSheetId="5" hidden="1">'SSR 2022-23'!$H$1:$I$2326</definedName>
    <definedName name="_jl1" localSheetId="4">#REF!</definedName>
    <definedName name="_jl1" localSheetId="3">#REF!</definedName>
    <definedName name="_jl1" localSheetId="2">#REF!</definedName>
    <definedName name="_jl1" localSheetId="6">#REF!</definedName>
    <definedName name="_jl1">#REF!</definedName>
    <definedName name="_Ka1696" localSheetId="4">[1]Sheet1!#REF!</definedName>
    <definedName name="_Ka1696" localSheetId="3">[1]Sheet1!#REF!</definedName>
    <definedName name="_Ka1696" localSheetId="2">[1]Sheet1!#REF!</definedName>
    <definedName name="_Ka1696" localSheetId="6">[1]Sheet1!#REF!</definedName>
    <definedName name="_Ka1696">[1]Sheet1!#REF!</definedName>
    <definedName name="_Key1" localSheetId="4" hidden="1">#REF!</definedName>
    <definedName name="_Key1" localSheetId="3" hidden="1">#REF!</definedName>
    <definedName name="_Key1" localSheetId="2" hidden="1">#REF!</definedName>
    <definedName name="_Key1" localSheetId="6" hidden="1">#REF!</definedName>
    <definedName name="_Key1" hidden="1">#REF!</definedName>
    <definedName name="_Key2" localSheetId="4" hidden="1">#REF!</definedName>
    <definedName name="_Key2" localSheetId="3" hidden="1">#REF!</definedName>
    <definedName name="_Key2" localSheetId="2" hidden="1">#REF!</definedName>
    <definedName name="_Key2" localSheetId="6" hidden="1">#REF!</definedName>
    <definedName name="_Key2" hidden="1">#REF!</definedName>
    <definedName name="_Order1" hidden="1">255</definedName>
    <definedName name="_Order2" hidden="1">255</definedName>
    <definedName name="_Sort" localSheetId="4" hidden="1">#REF!</definedName>
    <definedName name="_Sort" localSheetId="3" hidden="1">#REF!</definedName>
    <definedName name="_Sort" localSheetId="2" hidden="1">#REF!</definedName>
    <definedName name="_Sort" localSheetId="6" hidden="1">#REF!</definedName>
    <definedName name="_Sort" hidden="1">#REF!</definedName>
    <definedName name="a" localSheetId="4">[7]Sheet1!#REF!</definedName>
    <definedName name="a" localSheetId="3">[7]Sheet1!#REF!</definedName>
    <definedName name="a" localSheetId="2">[7]Sheet1!#REF!</definedName>
    <definedName name="a" localSheetId="7">[7]Sheet1!#REF!</definedName>
    <definedName name="a" localSheetId="6">[7]Sheet1!#REF!</definedName>
    <definedName name="a" localSheetId="21">[7]Sheet1!#REF!</definedName>
    <definedName name="a" localSheetId="22">[7]Sheet1!#REF!</definedName>
    <definedName name="a">[7]Sheet1!#REF!</definedName>
    <definedName name="a1035M942" localSheetId="4">[1]Sheet1!#REF!</definedName>
    <definedName name="a1035M942" localSheetId="3">[1]Sheet1!#REF!</definedName>
    <definedName name="a1035M942" localSheetId="6">[1]Sheet1!#REF!</definedName>
    <definedName name="a1035M942">[1]Sheet1!#REF!</definedName>
    <definedName name="AB" localSheetId="4">#REF!</definedName>
    <definedName name="AB" localSheetId="3">#REF!</definedName>
    <definedName name="AB" localSheetId="2">#REF!</definedName>
    <definedName name="AB" localSheetId="6">#REF!</definedName>
    <definedName name="AB">#REF!</definedName>
    <definedName name="AREA_TABLE" localSheetId="4">#REF!</definedName>
    <definedName name="AREA_TABLE" localSheetId="3">#REF!</definedName>
    <definedName name="AREA_TABLE" localSheetId="2">#REF!</definedName>
    <definedName name="AREA_TABLE" localSheetId="6">#REF!</definedName>
    <definedName name="AREA_TABLE">#REF!</definedName>
    <definedName name="BAGCOST" localSheetId="4">#REF!</definedName>
    <definedName name="BAGCOST" localSheetId="3">#REF!</definedName>
    <definedName name="BAGCOST" localSheetId="2">#REF!</definedName>
    <definedName name="BAGCOST" localSheetId="6">#REF!</definedName>
    <definedName name="BAGCOST">#REF!</definedName>
    <definedName name="BDA_EXCAVATION" localSheetId="4">#REF!</definedName>
    <definedName name="BDA_EXCAVATION" localSheetId="3">#REF!</definedName>
    <definedName name="BDA_EXCAVATION" localSheetId="6">#REF!</definedName>
    <definedName name="BDA_EXCAVATION">#REF!</definedName>
    <definedName name="BDC_STRUCTURAL_STEEL_WORK" localSheetId="4">#REF!</definedName>
    <definedName name="BDC_STRUCTURAL_STEEL_WORK" localSheetId="3">#REF!</definedName>
    <definedName name="BDC_STRUCTURAL_STEEL_WORK" localSheetId="6">#REF!</definedName>
    <definedName name="BDC_STRUCTURAL_STEEL_WORK">#REF!</definedName>
    <definedName name="BDE_PLAIN_CEMENT_CONCRETE" localSheetId="4">#REF!</definedName>
    <definedName name="BDE_PLAIN_CEMENT_CONCRETE" localSheetId="3">#REF!</definedName>
    <definedName name="BDE_PLAIN_CEMENT_CONCRETE" localSheetId="6">#REF!</definedName>
    <definedName name="BDE_PLAIN_CEMENT_CONCRETE">#REF!</definedName>
    <definedName name="BDF_REINFORCED_CEMENT_CONCRETE" localSheetId="4">#REF!</definedName>
    <definedName name="BDF_REINFORCED_CEMENT_CONCRETE" localSheetId="3">#REF!</definedName>
    <definedName name="BDF_REINFORCED_CEMENT_CONCRETE" localSheetId="6">#REF!</definedName>
    <definedName name="BDF_REINFORCED_CEMENT_CONCRETE">#REF!</definedName>
    <definedName name="BDG_BRICK_WORK" localSheetId="4">#REF!</definedName>
    <definedName name="BDG_BRICK_WORK" localSheetId="3">#REF!</definedName>
    <definedName name="BDG_BRICK_WORK" localSheetId="6">#REF!</definedName>
    <definedName name="BDG_BRICK_WORK">#REF!</definedName>
    <definedName name="BDH_STONE_MASONARY" localSheetId="4">#REF!</definedName>
    <definedName name="BDH_STONE_MASONARY" localSheetId="3">#REF!</definedName>
    <definedName name="BDH_STONE_MASONARY" localSheetId="6">#REF!</definedName>
    <definedName name="BDH_STONE_MASONARY">#REF!</definedName>
    <definedName name="BDI_CC_BLOCK_MASONARY" localSheetId="4">#REF!</definedName>
    <definedName name="BDI_CC_BLOCK_MASONARY" localSheetId="3">#REF!</definedName>
    <definedName name="BDI_CC_BLOCK_MASONARY" localSheetId="6">#REF!</definedName>
    <definedName name="BDI_CC_BLOCK_MASONARY">#REF!</definedName>
    <definedName name="BDJ_WATER_PROOFING" localSheetId="4">#REF!</definedName>
    <definedName name="BDJ_WATER_PROOFING" localSheetId="3">#REF!</definedName>
    <definedName name="BDJ_WATER_PROOFING" localSheetId="6">#REF!</definedName>
    <definedName name="BDJ_WATER_PROOFING">#REF!</definedName>
    <definedName name="BDK_EXPANSION_JOINTS" localSheetId="4">#REF!</definedName>
    <definedName name="BDK_EXPANSION_JOINTS" localSheetId="3">#REF!</definedName>
    <definedName name="BDK_EXPANSION_JOINTS" localSheetId="6">#REF!</definedName>
    <definedName name="BDK_EXPANSION_JOINTS">#REF!</definedName>
    <definedName name="BDL_PLASTERING_AND_POINTING" localSheetId="4">#REF!</definedName>
    <definedName name="BDL_PLASTERING_AND_POINTING" localSheetId="3">#REF!</definedName>
    <definedName name="BDL_PLASTERING_AND_POINTING" localSheetId="6">#REF!</definedName>
    <definedName name="BDL_PLASTERING_AND_POINTING">#REF!</definedName>
    <definedName name="BDM_PAVING_FLOORING_AND_DADO" localSheetId="4">#REF!</definedName>
    <definedName name="BDM_PAVING_FLOORING_AND_DADO" localSheetId="3">#REF!</definedName>
    <definedName name="BDM_PAVING_FLOORING_AND_DADO" localSheetId="6">#REF!</definedName>
    <definedName name="BDM_PAVING_FLOORING_AND_DADO">#REF!</definedName>
    <definedName name="BDN_WOOD_FINISH" localSheetId="4">#REF!</definedName>
    <definedName name="BDN_WOOD_FINISH" localSheetId="3">#REF!</definedName>
    <definedName name="BDN_WOOD_FINISH" localSheetId="6">#REF!</definedName>
    <definedName name="BDN_WOOD_FINISH">#REF!</definedName>
    <definedName name="BDO_OIL_PAINTING" localSheetId="4">#REF!</definedName>
    <definedName name="BDO_OIL_PAINTING" localSheetId="3">#REF!</definedName>
    <definedName name="BDO_OIL_PAINTING" localSheetId="6">#REF!</definedName>
    <definedName name="BDO_OIL_PAINTING">#REF!</definedName>
    <definedName name="BDP_COLOUR_WHITE_WASHING_DISTEMPERING" localSheetId="4">#REF!</definedName>
    <definedName name="BDP_COLOUR_WHITE_WASHING_DISTEMPERING" localSheetId="3">#REF!</definedName>
    <definedName name="BDP_COLOUR_WHITE_WASHING_DISTEMPERING" localSheetId="6">#REF!</definedName>
    <definedName name="BDP_COLOUR_WHITE_WASHING_DISTEMPERING">#REF!</definedName>
    <definedName name="BDQ_WOOD_WORK" localSheetId="4">#REF!</definedName>
    <definedName name="BDQ_WOOD_WORK" localSheetId="3">#REF!</definedName>
    <definedName name="BDQ_WOOD_WORK" localSheetId="6">#REF!</definedName>
    <definedName name="BDQ_WOOD_WORK">#REF!</definedName>
    <definedName name="BDR_ROOFING_CEILING" localSheetId="4">#REF!</definedName>
    <definedName name="BDR_ROOFING_CEILING" localSheetId="3">#REF!</definedName>
    <definedName name="BDR_ROOFING_CEILING" localSheetId="6">#REF!</definedName>
    <definedName name="BDR_ROOFING_CEILING">#REF!</definedName>
    <definedName name="BDT_DOORS_WINDOWS" localSheetId="4">#REF!</definedName>
    <definedName name="BDT_DOORS_WINDOWS" localSheetId="3">#REF!</definedName>
    <definedName name="BDT_DOORS_WINDOWS" localSheetId="6">#REF!</definedName>
    <definedName name="BDT_DOORS_WINDOWS">#REF!</definedName>
    <definedName name="BDU_IRON_WORKS" localSheetId="4">#REF!</definedName>
    <definedName name="BDU_IRON_WORKS" localSheetId="3">#REF!</definedName>
    <definedName name="BDU_IRON_WORKS" localSheetId="6">#REF!</definedName>
    <definedName name="BDU_IRON_WORKS">#REF!</definedName>
    <definedName name="BDV_WATER_SUPPLY" localSheetId="4">#REF!</definedName>
    <definedName name="BDV_WATER_SUPPLY" localSheetId="3">#REF!</definedName>
    <definedName name="BDV_WATER_SUPPLY" localSheetId="6">#REF!</definedName>
    <definedName name="BDV_WATER_SUPPLY">#REF!</definedName>
    <definedName name="BDW_A" localSheetId="4">#REF!</definedName>
    <definedName name="BDW_A" localSheetId="3">#REF!</definedName>
    <definedName name="BDW_A" localSheetId="6">#REF!</definedName>
    <definedName name="BDW_A">#REF!</definedName>
    <definedName name="BDW_B" localSheetId="4">#REF!</definedName>
    <definedName name="BDW_B" localSheetId="3">#REF!</definedName>
    <definedName name="BDW_B" localSheetId="6">#REF!</definedName>
    <definedName name="BDW_B">#REF!</definedName>
    <definedName name="BDW_C" localSheetId="4">#REF!</definedName>
    <definedName name="BDW_C" localSheetId="3">#REF!</definedName>
    <definedName name="BDW_C" localSheetId="6">#REF!</definedName>
    <definedName name="BDW_C">#REF!</definedName>
    <definedName name="BDW_D" localSheetId="4">#REF!</definedName>
    <definedName name="BDW_D" localSheetId="3">#REF!</definedName>
    <definedName name="BDW_D" localSheetId="6">#REF!</definedName>
    <definedName name="BDW_D">#REF!</definedName>
    <definedName name="BDW_E" localSheetId="4">#REF!</definedName>
    <definedName name="BDW_E" localSheetId="3">#REF!</definedName>
    <definedName name="BDW_E" localSheetId="6">#REF!</definedName>
    <definedName name="BDW_E">#REF!</definedName>
    <definedName name="BDW_MISCELLANEOUS" localSheetId="4">#REF!</definedName>
    <definedName name="BDW_MISCELLANEOUS" localSheetId="3">#REF!</definedName>
    <definedName name="BDW_MISCELLANEOUS" localSheetId="6">#REF!</definedName>
    <definedName name="BDW_MISCELLANEOUS">#REF!</definedName>
    <definedName name="BDW_MISCELLANEOUS_A" localSheetId="4">#REF!</definedName>
    <definedName name="BDW_MISCELLANEOUS_A" localSheetId="3">#REF!</definedName>
    <definedName name="BDW_MISCELLANEOUS_A" localSheetId="6">#REF!</definedName>
    <definedName name="BDW_MISCELLANEOUS_A">#REF!</definedName>
    <definedName name="BDW_MISCELLANEOUS_B" localSheetId="4">#REF!</definedName>
    <definedName name="BDW_MISCELLANEOUS_B" localSheetId="3">#REF!</definedName>
    <definedName name="BDW_MISCELLANEOUS_B" localSheetId="6">#REF!</definedName>
    <definedName name="BDW_MISCELLANEOUS_B">#REF!</definedName>
    <definedName name="BDW_MISCELLANEOUS_C" localSheetId="4">#REF!</definedName>
    <definedName name="BDW_MISCELLANEOUS_C" localSheetId="3">#REF!</definedName>
    <definedName name="BDW_MISCELLANEOUS_C" localSheetId="6">#REF!</definedName>
    <definedName name="BDW_MISCELLANEOUS_C">#REF!</definedName>
    <definedName name="BENEFIT_BRIDGE" localSheetId="4">#REF!</definedName>
    <definedName name="BENEFIT_BRIDGE" localSheetId="3">#REF!</definedName>
    <definedName name="BENEFIT_BRIDGE" localSheetId="6">#REF!</definedName>
    <definedName name="BENEFIT_BRIDGE">#REF!</definedName>
    <definedName name="blkt" localSheetId="11">[8]dataAPProches!$D$16</definedName>
    <definedName name="blkt" localSheetId="9">[8]dataAPProches!$D$16</definedName>
    <definedName name="blkt" localSheetId="10">[8]dataAPProches!$D$16</definedName>
    <definedName name="blkt" localSheetId="13">[8]dataAPProches!$D$16</definedName>
    <definedName name="blkt" localSheetId="14">[8]dataAPProches!$D$16</definedName>
    <definedName name="blkt" localSheetId="4">[8]dataAPProches!$D$16</definedName>
    <definedName name="blkt" localSheetId="3">[9]dataAPProches!$D$16</definedName>
    <definedName name="blkt" localSheetId="2">[10]dataAPProches!$D$16</definedName>
    <definedName name="blkt" localSheetId="6">[11]dataAPProches!$D$16</definedName>
    <definedName name="blkt">[10]dataAPProches!$D$16</definedName>
    <definedName name="BR" localSheetId="11">[3]D!$H$14:$H$14</definedName>
    <definedName name="BR" localSheetId="9">[3]D!$H$14:$H$14</definedName>
    <definedName name="BR" localSheetId="10">[3]D!$H$14:$H$14</definedName>
    <definedName name="BR" localSheetId="13">[3]D!$H$14:$H$14</definedName>
    <definedName name="BR" localSheetId="14">[3]D!$H$14:$H$14</definedName>
    <definedName name="BR" localSheetId="4">[3]D!$H$14:$H$14</definedName>
    <definedName name="BR" localSheetId="3">[4]D!$H$14:$H$14</definedName>
    <definedName name="BR" localSheetId="2">[5]D!$H$14:$H$14</definedName>
    <definedName name="BR" localSheetId="6">[6]D!$H$14:$H$14</definedName>
    <definedName name="BR">[5]D!$H$14:$H$14</definedName>
    <definedName name="BRIDGE" localSheetId="4">#REF!</definedName>
    <definedName name="BRIDGE" localSheetId="3">#REF!</definedName>
    <definedName name="BRIDGE" localSheetId="2">#REF!</definedName>
    <definedName name="BRIDGE" localSheetId="6">#REF!</definedName>
    <definedName name="BRIDGE">#REF!</definedName>
    <definedName name="BRIDGE_WORKS" localSheetId="4">#REF!</definedName>
    <definedName name="BRIDGE_WORKS" localSheetId="3">#REF!</definedName>
    <definedName name="BRIDGE_WORKS" localSheetId="6">#REF!</definedName>
    <definedName name="BRIDGE_WORKS">#REF!</definedName>
    <definedName name="C_D_WORKS" localSheetId="4">#REF!</definedName>
    <definedName name="C_D_WORKS" localSheetId="3">#REF!</definedName>
    <definedName name="C_D_WORKS" localSheetId="6">#REF!</definedName>
    <definedName name="C_D_WORKS">#REF!</definedName>
    <definedName name="CD" localSheetId="11">[3]D!$J$11:$J$11</definedName>
    <definedName name="CD" localSheetId="9">[3]D!$J$11:$J$11</definedName>
    <definedName name="CD" localSheetId="10">[3]D!$J$11:$J$11</definedName>
    <definedName name="CD" localSheetId="13">[3]D!$J$11:$J$11</definedName>
    <definedName name="CD" localSheetId="14">[3]D!$J$11:$J$11</definedName>
    <definedName name="CD" localSheetId="4">[3]D!$J$11:$J$11</definedName>
    <definedName name="CD" localSheetId="3">[4]D!$J$11:$J$11</definedName>
    <definedName name="CD" localSheetId="2">[5]D!$J$11:$J$11</definedName>
    <definedName name="CD" localSheetId="6">[6]D!$J$11:$J$11</definedName>
    <definedName name="CD">[5]D!$J$11:$J$11</definedName>
    <definedName name="CDWORKS" localSheetId="4">#REF!</definedName>
    <definedName name="CDWORKS" localSheetId="3">#REF!</definedName>
    <definedName name="CDWORKS" localSheetId="2">#REF!</definedName>
    <definedName name="CDWORKS" localSheetId="6">#REF!</definedName>
    <definedName name="CDWORKS">#REF!</definedName>
    <definedName name="CEMENT" localSheetId="4">#REF!</definedName>
    <definedName name="CEMENT" localSheetId="3">#REF!</definedName>
    <definedName name="CEMENT" localSheetId="6">#REF!</definedName>
    <definedName name="CEMENT">#REF!</definedName>
    <definedName name="CR" localSheetId="11">[3]D!$H$12:$H$12</definedName>
    <definedName name="CR" localSheetId="9">[3]D!$H$12:$H$12</definedName>
    <definedName name="CR" localSheetId="10">[3]D!$H$12:$H$12</definedName>
    <definedName name="CR" localSheetId="13">[3]D!$H$12:$H$12</definedName>
    <definedName name="CR" localSheetId="14">[3]D!$H$12:$H$12</definedName>
    <definedName name="CR" localSheetId="4">[3]D!$H$12:$H$12</definedName>
    <definedName name="CR" localSheetId="3">[4]D!$H$12:$H$12</definedName>
    <definedName name="CR" localSheetId="2">[5]D!$H$12:$H$12</definedName>
    <definedName name="CR" localSheetId="6">[6]D!$H$12:$H$12</definedName>
    <definedName name="CR">[5]D!$H$12:$H$12</definedName>
    <definedName name="cw" localSheetId="11">[8]Data!$D$23</definedName>
    <definedName name="cw" localSheetId="9">[8]Data!$D$23</definedName>
    <definedName name="cw" localSheetId="10">[8]Data!$D$23</definedName>
    <definedName name="cw" localSheetId="13">[8]Data!$D$23</definedName>
    <definedName name="cw" localSheetId="14">[8]Data!$D$23</definedName>
    <definedName name="cw" localSheetId="4">[8]Data!$D$23</definedName>
    <definedName name="cw" localSheetId="3">[9]Data!$D$23</definedName>
    <definedName name="cw" localSheetId="2">[10]Data!$D$23</definedName>
    <definedName name="cw" localSheetId="6">[11]Data!$D$23</definedName>
    <definedName name="cw">[10]Data!$D$23</definedName>
    <definedName name="d" localSheetId="11">[8]Data!$E$33</definedName>
    <definedName name="d" localSheetId="9">[8]Data!$E$33</definedName>
    <definedName name="d" localSheetId="10">[8]Data!$E$33</definedName>
    <definedName name="d" localSheetId="13">[8]Data!$E$33</definedName>
    <definedName name="d" localSheetId="14">[8]Data!$E$33</definedName>
    <definedName name="d" localSheetId="4">[8]Data!$E$33</definedName>
    <definedName name="d" localSheetId="3">[9]Data!$E$33</definedName>
    <definedName name="d" localSheetId="2">[10]Data!$E$33</definedName>
    <definedName name="d" localSheetId="6">[11]Data!$E$33</definedName>
    <definedName name="d">[10]Data!$E$33</definedName>
    <definedName name="Diesel_Rate" localSheetId="11">'[12]lead statement'!$D$2</definedName>
    <definedName name="Diesel_Rate" localSheetId="9">'[12]lead statement'!$D$2</definedName>
    <definedName name="Diesel_Rate" localSheetId="10">'[12]lead statement'!$D$2</definedName>
    <definedName name="Diesel_Rate" localSheetId="13">'[12]lead statement'!$D$2</definedName>
    <definedName name="Diesel_Rate" localSheetId="14">'[12]lead statement'!$D$2</definedName>
    <definedName name="Diesel_Rate" localSheetId="4">'[12]lead statement'!$D$2</definedName>
    <definedName name="Diesel_Rate" localSheetId="3">'[13]lead statement'!$D$2</definedName>
    <definedName name="Diesel_Rate" localSheetId="2">'[14]lead statement'!$D$2</definedName>
    <definedName name="Diesel_Rate" localSheetId="6">'[15]lead statement'!$D$2</definedName>
    <definedName name="Diesel_Rate" localSheetId="21">'[14]lead statement'!$D$2</definedName>
    <definedName name="Diesel_Rate" localSheetId="22">'[14]lead statement'!$D$2</definedName>
    <definedName name="Diesel_Rate">'[14]lead statement'!$D$2</definedName>
    <definedName name="dist" localSheetId="4">#REF!</definedName>
    <definedName name="dist" localSheetId="3">#REF!</definedName>
    <definedName name="dist" localSheetId="2">#REF!</definedName>
    <definedName name="dist" localSheetId="6">#REF!</definedName>
    <definedName name="dist">#REF!</definedName>
    <definedName name="ERRATA" localSheetId="4">#REF!</definedName>
    <definedName name="ERRATA" localSheetId="3">#REF!</definedName>
    <definedName name="ERRATA" localSheetId="2">#REF!</definedName>
    <definedName name="ERRATA" localSheetId="6">#REF!</definedName>
    <definedName name="ERRATA">#REF!</definedName>
    <definedName name="FC" localSheetId="4">#REF!</definedName>
    <definedName name="FC" localSheetId="3">#REF!</definedName>
    <definedName name="FC" localSheetId="2">#REF!</definedName>
    <definedName name="FC" localSheetId="6">#REF!</definedName>
    <definedName name="FC">#REF!</definedName>
    <definedName name="fw" localSheetId="4">#REF!</definedName>
    <definedName name="fw" localSheetId="3">#REF!</definedName>
    <definedName name="fw" localSheetId="6">#REF!</definedName>
    <definedName name="fw">#REF!</definedName>
    <definedName name="GEN_AB">'[16]Total Abstract'!$A$1:$H$33</definedName>
    <definedName name="GR" localSheetId="4">#REF!</definedName>
    <definedName name="GR" localSheetId="3">#REF!</definedName>
    <definedName name="GR" localSheetId="2">#REF!</definedName>
    <definedName name="GR" localSheetId="6">#REF!</definedName>
    <definedName name="GR">#REF!</definedName>
    <definedName name="h" localSheetId="11">[8]Data!$E$30</definedName>
    <definedName name="h" localSheetId="9">[8]Data!$E$30</definedName>
    <definedName name="h" localSheetId="10">[8]Data!$E$30</definedName>
    <definedName name="h" localSheetId="13">[8]Data!$E$30</definedName>
    <definedName name="h" localSheetId="14">[8]Data!$E$30</definedName>
    <definedName name="h" localSheetId="4">[8]Data!$E$30</definedName>
    <definedName name="h" localSheetId="3">[9]Data!$E$30</definedName>
    <definedName name="h" localSheetId="2">[10]Data!$E$30</definedName>
    <definedName name="h" localSheetId="6">[11]Data!$E$30</definedName>
    <definedName name="h">[10]Data!$E$30</definedName>
    <definedName name="hrk" localSheetId="13">[1]Sheet1!#REF!</definedName>
    <definedName name="hrk" localSheetId="14">[1]Sheet1!#REF!</definedName>
    <definedName name="hrk" localSheetId="4">[1]Sheet1!#REF!</definedName>
    <definedName name="hrk" localSheetId="2">[1]Sheet1!#REF!</definedName>
    <definedName name="hrk" localSheetId="6">[1]Sheet1!#REF!</definedName>
    <definedName name="hrk">[1]Sheet1!#REF!</definedName>
    <definedName name="ht" localSheetId="4">#REF!</definedName>
    <definedName name="ht" localSheetId="3">#REF!</definedName>
    <definedName name="ht" localSheetId="2">#REF!</definedName>
    <definedName name="ht" localSheetId="6">#REF!</definedName>
    <definedName name="ht">#REF!</definedName>
    <definedName name="KA" localSheetId="4">[1]Sheet1!#REF!</definedName>
    <definedName name="KA" localSheetId="2">[1]Sheet1!#REF!</definedName>
    <definedName name="KA" localSheetId="6">[1]Sheet1!#REF!</definedName>
    <definedName name="KA">[1]Sheet1!#REF!</definedName>
    <definedName name="L" localSheetId="11">[3]D!$A$341:$B$460</definedName>
    <definedName name="L" localSheetId="9">[3]D!$A$341:$B$460</definedName>
    <definedName name="L" localSheetId="10">[3]D!$A$341:$B$460</definedName>
    <definedName name="L" localSheetId="13">[3]D!$A$341:$B$460</definedName>
    <definedName name="L" localSheetId="14">[3]D!$A$341:$B$460</definedName>
    <definedName name="L" localSheetId="4">[3]D!$A$341:$B$460</definedName>
    <definedName name="L" localSheetId="3">[4]D!$A$341:$B$460</definedName>
    <definedName name="L" localSheetId="2">[5]D!$A$341:$B$460</definedName>
    <definedName name="L" localSheetId="6">[6]D!$A$341:$B$460</definedName>
    <definedName name="L">[5]D!$A$341:$B$460</definedName>
    <definedName name="la" localSheetId="4">#REF!</definedName>
    <definedName name="la" localSheetId="3">#REF!</definedName>
    <definedName name="la" localSheetId="2">#REF!</definedName>
    <definedName name="la" localSheetId="6">#REF!</definedName>
    <definedName name="la">#REF!</definedName>
    <definedName name="Labour_rate" localSheetId="11">'[12]lead statement'!$D$4</definedName>
    <definedName name="Labour_rate" localSheetId="9">'[12]lead statement'!$D$4</definedName>
    <definedName name="Labour_rate" localSheetId="10">'[12]lead statement'!$D$4</definedName>
    <definedName name="Labour_rate" localSheetId="13">'[12]lead statement'!$D$4</definedName>
    <definedName name="Labour_rate" localSheetId="14">'[12]lead statement'!$D$4</definedName>
    <definedName name="Labour_rate" localSheetId="4">'[12]lead statement'!$D$4</definedName>
    <definedName name="Labour_rate" localSheetId="3">'[13]lead statement'!$D$4</definedName>
    <definedName name="Labour_rate" localSheetId="2">'[14]lead statement'!$D$4</definedName>
    <definedName name="Labour_rate" localSheetId="6">'[15]lead statement'!$D$4</definedName>
    <definedName name="Labour_rate" localSheetId="21">'[14]lead statement'!$D$4</definedName>
    <definedName name="Labour_rate" localSheetId="22">'[14]lead statement'!$D$4</definedName>
    <definedName name="Labour_rate">'[14]lead statement'!$D$4</definedName>
    <definedName name="LD" localSheetId="4">#REF!</definedName>
    <definedName name="LD" localSheetId="3">#REF!</definedName>
    <definedName name="LD" localSheetId="2">#REF!</definedName>
    <definedName name="LD" localSheetId="6">#REF!</definedName>
    <definedName name="LD">#REF!</definedName>
    <definedName name="LMERate" localSheetId="11">[17]LMERate!$B$1:$E$65536</definedName>
    <definedName name="LMERate" localSheetId="9">[17]LMERate!$B$1:$E$65536</definedName>
    <definedName name="LMERate" localSheetId="10">[17]LMERate!$B$1:$E$65536</definedName>
    <definedName name="LMERate" localSheetId="13">[17]LMERate!$B$1:$E$65536</definedName>
    <definedName name="LMERate" localSheetId="14">[17]LMERate!$B$1:$E$65536</definedName>
    <definedName name="LMERate" localSheetId="4">[17]LMERate!$B$1:$E$65536</definedName>
    <definedName name="LMERate" localSheetId="3">[18]LMERate!$B$1:$E$65536</definedName>
    <definedName name="LMERate" localSheetId="2">[19]LMERate!$B$1:$E$65536</definedName>
    <definedName name="LMERate" localSheetId="6">[20]LMERate!$B$1:$E$65536</definedName>
    <definedName name="LMERate" localSheetId="21">[18]LMERate!$B$1:$E$65536</definedName>
    <definedName name="LMERate" localSheetId="22">[18]LMERate!$B$1:$E$65536</definedName>
    <definedName name="LMERate">[19]LMERate!$B$1:$E$65536</definedName>
    <definedName name="m" localSheetId="4">#REF!</definedName>
    <definedName name="m" localSheetId="3">#REF!</definedName>
    <definedName name="m" localSheetId="2">#REF!</definedName>
    <definedName name="m" localSheetId="6">#REF!</definedName>
    <definedName name="m">#REF!</definedName>
    <definedName name="MB" localSheetId="4">#REF!</definedName>
    <definedName name="MB" localSheetId="3">#REF!</definedName>
    <definedName name="MB" localSheetId="2">#REF!</definedName>
    <definedName name="MB" localSheetId="6">#REF!</definedName>
    <definedName name="MB">#REF!</definedName>
    <definedName name="MLAMPR_LETTER" localSheetId="4">#REF!</definedName>
    <definedName name="MLAMPR_LETTER" localSheetId="3">#REF!</definedName>
    <definedName name="MLAMPR_LETTER" localSheetId="2">#REF!</definedName>
    <definedName name="MLAMPR_LETTER" localSheetId="6">#REF!</definedName>
    <definedName name="MLAMPR_LETTER">#REF!</definedName>
    <definedName name="MP_MPR" localSheetId="4">#REF!</definedName>
    <definedName name="MP_MPR" localSheetId="3">#REF!</definedName>
    <definedName name="MP_MPR" localSheetId="6">#REF!</definedName>
    <definedName name="MP_MPR">#REF!</definedName>
    <definedName name="MPMPR_LETTER" localSheetId="4">#REF!</definedName>
    <definedName name="MPMPR_LETTER" localSheetId="3">#REF!</definedName>
    <definedName name="MPMPR_LETTER" localSheetId="6">#REF!</definedName>
    <definedName name="MPMPR_LETTER">#REF!</definedName>
    <definedName name="MR" localSheetId="11">[3]D!$H$16:$H$16</definedName>
    <definedName name="MR" localSheetId="9">[3]D!$H$16:$H$16</definedName>
    <definedName name="MR" localSheetId="10">[3]D!$H$16:$H$16</definedName>
    <definedName name="MR" localSheetId="13">[3]D!$H$16:$H$16</definedName>
    <definedName name="MR" localSheetId="14">[3]D!$H$16:$H$16</definedName>
    <definedName name="MR" localSheetId="4">[3]D!$H$16:$H$16</definedName>
    <definedName name="MR" localSheetId="3">[4]D!$H$16:$H$16</definedName>
    <definedName name="MR" localSheetId="2">[5]D!$H$16:$H$16</definedName>
    <definedName name="MR" localSheetId="6">[6]D!$H$16:$H$16</definedName>
    <definedName name="MR">[5]D!$H$16:$H$16</definedName>
    <definedName name="MT" localSheetId="11">[3]D!$H$15:$H$15</definedName>
    <definedName name="MT" localSheetId="9">[3]D!$H$15:$H$15</definedName>
    <definedName name="MT" localSheetId="10">[3]D!$H$15:$H$15</definedName>
    <definedName name="MT" localSheetId="13">[3]D!$H$15:$H$15</definedName>
    <definedName name="MT" localSheetId="14">[3]D!$H$15:$H$15</definedName>
    <definedName name="MT" localSheetId="4">[3]D!$H$15:$H$15</definedName>
    <definedName name="MT" localSheetId="3">[4]D!$H$15:$H$15</definedName>
    <definedName name="MT" localSheetId="2">[5]D!$H$15:$H$15</definedName>
    <definedName name="MT" localSheetId="6">[6]D!$H$15:$H$15</definedName>
    <definedName name="MT">[5]D!$H$15:$H$15</definedName>
    <definedName name="N" localSheetId="11">[3]D!$L$3:$L$3</definedName>
    <definedName name="N" localSheetId="9">[3]D!$L$3:$L$3</definedName>
    <definedName name="N" localSheetId="10">[3]D!$L$3:$L$3</definedName>
    <definedName name="N" localSheetId="13">[3]D!$L$3:$L$3</definedName>
    <definedName name="N" localSheetId="14">[3]D!$L$3:$L$3</definedName>
    <definedName name="N" localSheetId="4">[3]D!$L$3:$L$3</definedName>
    <definedName name="N" localSheetId="3">[4]D!$L$3:$L$3</definedName>
    <definedName name="N" localSheetId="2">[5]D!$L$3:$L$3</definedName>
    <definedName name="N" localSheetId="6">[6]D!$L$3:$L$3</definedName>
    <definedName name="N">[5]D!$L$3:$L$3</definedName>
    <definedName name="N537to221" localSheetId="13">[1]Sheet1!#REF!</definedName>
    <definedName name="N537to221" localSheetId="14">[1]Sheet1!#REF!</definedName>
    <definedName name="N537to221" localSheetId="4">[1]Sheet1!#REF!</definedName>
    <definedName name="N537to221" localSheetId="2">[1]Sheet1!#REF!</definedName>
    <definedName name="N537to221" localSheetId="6">[1]Sheet1!#REF!</definedName>
    <definedName name="N537to221">[1]Sheet1!#REF!</definedName>
    <definedName name="NAME" localSheetId="4">#REF!</definedName>
    <definedName name="NAME" localSheetId="3">#REF!</definedName>
    <definedName name="NAME" localSheetId="2">#REF!</definedName>
    <definedName name="NAME" localSheetId="6">#REF!</definedName>
    <definedName name="NAME">#REF!</definedName>
    <definedName name="NCD">[21]Rates!$D$9</definedName>
    <definedName name="NVR">[21]Rates!$D$8</definedName>
    <definedName name="Oil_rate" localSheetId="11">'[12]lead statement'!$D$3</definedName>
    <definedName name="Oil_rate" localSheetId="9">'[12]lead statement'!$D$3</definedName>
    <definedName name="Oil_rate" localSheetId="10">'[12]lead statement'!$D$3</definedName>
    <definedName name="Oil_rate" localSheetId="13">'[12]lead statement'!$D$3</definedName>
    <definedName name="Oil_rate" localSheetId="14">'[12]lead statement'!$D$3</definedName>
    <definedName name="Oil_rate" localSheetId="4">'[12]lead statement'!$D$3</definedName>
    <definedName name="Oil_rate" localSheetId="3">'[13]lead statement'!$D$3</definedName>
    <definedName name="Oil_rate" localSheetId="2">'[14]lead statement'!$D$3</definedName>
    <definedName name="Oil_rate" localSheetId="6">'[15]lead statement'!$D$3</definedName>
    <definedName name="Oil_rate" localSheetId="21">'[14]lead statement'!$D$3</definedName>
    <definedName name="Oil_rate" localSheetId="22">'[14]lead statement'!$D$3</definedName>
    <definedName name="Oil_rate">'[14]lead statement'!$D$3</definedName>
    <definedName name="OVR">[21]Rates!$D$10</definedName>
    <definedName name="PHYSICAL_BRIDGE" localSheetId="4">#REF!</definedName>
    <definedName name="PHYSICAL_BRIDGE" localSheetId="3">#REF!</definedName>
    <definedName name="PHYSICAL_BRIDGE" localSheetId="2">#REF!</definedName>
    <definedName name="PHYSICAL_BRIDGE" localSheetId="6">#REF!</definedName>
    <definedName name="PHYSICAL_BRIDGE">#REF!</definedName>
    <definedName name="_xlnm.Print_Area" localSheetId="11">'C mac final'!$A$1:$S$63</definedName>
    <definedName name="_xlnm.Print_Area" localSheetId="9">'C manual'!$A$1:$R$60</definedName>
    <definedName name="_xlnm.Print_Area" localSheetId="12">'C1 machine'!$A$1:$O$59</definedName>
    <definedName name="_xlnm.Print_Area" localSheetId="10">'C1 manual'!$A$1:$Q$66</definedName>
    <definedName name="_xlnm.Print_Area" localSheetId="13">'C1 pipes np2 '!$A$1:$AA$52</definedName>
    <definedName name="_xlnm.Print_Area" localSheetId="14">'C1 pipes np3  '!$A$1:$U$53</definedName>
    <definedName name="_xlnm.Print_Area" localSheetId="15">'C1 pipes np4  '!$A$1:$O$55</definedName>
    <definedName name="_xlnm.Print_Area" localSheetId="18">Cetificate!$A$1:$F$44</definedName>
    <definedName name="_xlnm.Print_Area" localSheetId="16">'Consumption of Material'!$A$1:$I$223</definedName>
    <definedName name="_xlnm.Print_Area" localSheetId="17">'Consumption of road'!$A$1:$J$406</definedName>
    <definedName name="_xlnm.Print_Area" localSheetId="0">'Cover Page'!$A$1:$I$50</definedName>
    <definedName name="_xlnm.Print_Area" localSheetId="4">#REF!</definedName>
    <definedName name="_xlnm.Print_Area" localSheetId="3">'Genral Note SSR 2022-23'!$A$1:$I$209</definedName>
    <definedName name="_xlnm.Print_Area" localSheetId="2">index!$A$1:$H$82</definedName>
    <definedName name="_xlnm.Print_Area" localSheetId="7">'Labour rate for ssr 2022-23 '!$A$1:$D$98</definedName>
    <definedName name="_xlnm.Print_Area" localSheetId="8">'Machinery use rate 2022-23'!$A$1:$E$176</definedName>
    <definedName name="_xlnm.Print_Area" localSheetId="6">'Material Rates for ssr 2022-23'!$A$1:$D$1049</definedName>
    <definedName name="_xlnm.Print_Area" localSheetId="5">'SSR 2022-23'!$A$1:$I$2362</definedName>
    <definedName name="_xlnm.Print_Area" localSheetId="22">'stamp (2)'!$A$1:$L$37</definedName>
    <definedName name="_xlnm.Print_Area" localSheetId="19">'Testing DSR-2022-23'!$A$1:$D$128</definedName>
    <definedName name="_xlnm.Print_Area">#REF!</definedName>
    <definedName name="_xlnm.Print_Titles" localSheetId="11">'C mac final'!$3:$9</definedName>
    <definedName name="_xlnm.Print_Titles" localSheetId="9">'C manual'!$3:$9</definedName>
    <definedName name="_xlnm.Print_Titles" localSheetId="12">'C1 machine'!$7:$10</definedName>
    <definedName name="_xlnm.Print_Titles" localSheetId="10">'C1 manual'!$3:$11</definedName>
    <definedName name="_xlnm.Print_Titles" localSheetId="13">'C1 pipes np2 '!$3:$11</definedName>
    <definedName name="_xlnm.Print_Titles" localSheetId="14">'C1 pipes np3  '!$3:$12</definedName>
    <definedName name="_xlnm.Print_Titles" localSheetId="15">'C1 pipes np4  '!$3:$12</definedName>
    <definedName name="_xlnm.Print_Titles" localSheetId="2">index!$3:$4</definedName>
    <definedName name="_xlnm.Print_Titles" localSheetId="7">'Labour rate for ssr 2022-23 '!$3:$3</definedName>
    <definedName name="_xlnm.Print_Titles" localSheetId="8">'Machinery use rate 2022-23'!$2:$3</definedName>
    <definedName name="_xlnm.Print_Titles" localSheetId="6">'Material Rates for ssr 2022-23'!$3:$3</definedName>
    <definedName name="_xlnm.Print_Titles" localSheetId="5">'SSR 2022-23'!$2:$2</definedName>
    <definedName name="_xlnm.Print_Titles" localSheetId="19">'Testing DSR-2022-23'!$6:$7</definedName>
    <definedName name="_xlnm.Print_Titles">#N/A</definedName>
    <definedName name="PROJECT_BRIDGE" localSheetId="4">#REF!</definedName>
    <definedName name="PROJECT_BRIDGE" localSheetId="3">#REF!</definedName>
    <definedName name="PROJECT_BRIDGE" localSheetId="2">#REF!</definedName>
    <definedName name="PROJECT_BRIDGE" localSheetId="6">#REF!</definedName>
    <definedName name="PROJECT_BRIDGE">#REF!</definedName>
    <definedName name="RA" localSheetId="4">#REF!</definedName>
    <definedName name="RA" localSheetId="3">#REF!</definedName>
    <definedName name="RA" localSheetId="2">#REF!</definedName>
    <definedName name="RA" localSheetId="6">#REF!</definedName>
    <definedName name="RA">#REF!</definedName>
    <definedName name="rar" localSheetId="11">[22]iNDEX!$A$53:$I$111</definedName>
    <definedName name="rar" localSheetId="9">[22]iNDEX!$A$53:$I$111</definedName>
    <definedName name="rar" localSheetId="10">[22]iNDEX!$A$53:$I$111</definedName>
    <definedName name="rar" localSheetId="13">[22]iNDEX!$A$53:$I$111</definedName>
    <definedName name="rar" localSheetId="14">[22]iNDEX!$A$53:$I$111</definedName>
    <definedName name="rar" localSheetId="4">[22]iNDEX!$A$53:$I$111</definedName>
    <definedName name="rar" localSheetId="3">[23]iNDEX!$A$53:$I$111</definedName>
    <definedName name="rar" localSheetId="2">[24]iNDEX!$A$53:$I$111</definedName>
    <definedName name="rar" localSheetId="6">[25]iNDEX!$A$53:$I$111</definedName>
    <definedName name="rar">[24]iNDEX!$A$53:$I$111</definedName>
    <definedName name="RD" localSheetId="11">[3]C!$I$21:$I$21</definedName>
    <definedName name="RD" localSheetId="9">[3]C!$I$21:$I$21</definedName>
    <definedName name="RD" localSheetId="10">[3]C!$I$21:$I$21</definedName>
    <definedName name="RD" localSheetId="13">[3]C!$I$21:$I$21</definedName>
    <definedName name="RD" localSheetId="14">[3]C!$I$21:$I$21</definedName>
    <definedName name="RD" localSheetId="4">[3]C!$I$21:$I$21</definedName>
    <definedName name="RD" localSheetId="3">[4]C!$I$21:$I$21</definedName>
    <definedName name="RD" localSheetId="2">[5]C!$I$21:$I$21</definedName>
    <definedName name="RD" localSheetId="6">[6]C!$I$21:$I$21</definedName>
    <definedName name="RD">[5]C!$I$21:$I$21</definedName>
    <definedName name="rdw" localSheetId="4">#REF!</definedName>
    <definedName name="rdw" localSheetId="3">#REF!</definedName>
    <definedName name="rdw" localSheetId="2">#REF!</definedName>
    <definedName name="rdw" localSheetId="6">#REF!</definedName>
    <definedName name="rdw">#REF!</definedName>
    <definedName name="ROAD_1" localSheetId="4">#REF!</definedName>
    <definedName name="ROAD_1" localSheetId="3">#REF!</definedName>
    <definedName name="ROAD_1" localSheetId="2">#REF!</definedName>
    <definedName name="ROAD_1" localSheetId="6">#REF!</definedName>
    <definedName name="ROAD_1">#REF!</definedName>
    <definedName name="ROAD_2" localSheetId="4">#REF!</definedName>
    <definedName name="ROAD_2" localSheetId="3">#REF!</definedName>
    <definedName name="ROAD_2" localSheetId="2">#REF!</definedName>
    <definedName name="ROAD_2" localSheetId="6">#REF!</definedName>
    <definedName name="ROAD_2">#REF!</definedName>
    <definedName name="ROAD_3" localSheetId="4">#REF!</definedName>
    <definedName name="ROAD_3" localSheetId="3">#REF!</definedName>
    <definedName name="ROAD_3" localSheetId="6">#REF!</definedName>
    <definedName name="ROAD_3">#REF!</definedName>
    <definedName name="ROAD_4" localSheetId="4">#REF!</definedName>
    <definedName name="ROAD_4" localSheetId="3">#REF!</definedName>
    <definedName name="ROAD_4" localSheetId="6">#REF!</definedName>
    <definedName name="ROAD_4">#REF!</definedName>
    <definedName name="ROAD_5" localSheetId="4">#REF!</definedName>
    <definedName name="ROAD_5" localSheetId="3">#REF!</definedName>
    <definedName name="ROAD_5" localSheetId="6">#REF!</definedName>
    <definedName name="ROAD_5">#REF!</definedName>
    <definedName name="ROAD_6" localSheetId="4">#REF!</definedName>
    <definedName name="ROAD_6" localSheetId="3">#REF!</definedName>
    <definedName name="ROAD_6" localSheetId="6">#REF!</definedName>
    <definedName name="ROAD_6">#REF!</definedName>
    <definedName name="ROAD_WORKS" localSheetId="4">#REF!</definedName>
    <definedName name="ROAD_WORKS" localSheetId="3">#REF!</definedName>
    <definedName name="ROAD_WORKS" localSheetId="6">#REF!</definedName>
    <definedName name="ROAD_WORKS">#REF!</definedName>
    <definedName name="ROAD_WORKS_1" localSheetId="4">#REF!</definedName>
    <definedName name="ROAD_WORKS_1" localSheetId="3">#REF!</definedName>
    <definedName name="ROAD_WORKS_1" localSheetId="6">#REF!</definedName>
    <definedName name="ROAD_WORKS_1">#REF!</definedName>
    <definedName name="ROAD_WORKS_2" localSheetId="4">#REF!</definedName>
    <definedName name="ROAD_WORKS_2" localSheetId="3">#REF!</definedName>
    <definedName name="ROAD_WORKS_2" localSheetId="6">#REF!</definedName>
    <definedName name="ROAD_WORKS_2">#REF!</definedName>
    <definedName name="ROAD_WORKS_3" localSheetId="4">#REF!</definedName>
    <definedName name="ROAD_WORKS_3" localSheetId="3">#REF!</definedName>
    <definedName name="ROAD_WORKS_3" localSheetId="6">#REF!</definedName>
    <definedName name="ROAD_WORKS_3">#REF!</definedName>
    <definedName name="ROAD_WORKS_4" localSheetId="4">#REF!</definedName>
    <definedName name="ROAD_WORKS_4" localSheetId="3">#REF!</definedName>
    <definedName name="ROAD_WORKS_4" localSheetId="6">#REF!</definedName>
    <definedName name="ROAD_WORKS_4">#REF!</definedName>
    <definedName name="ROAD_WORKS_5" localSheetId="4">#REF!</definedName>
    <definedName name="ROAD_WORKS_5" localSheetId="3">#REF!</definedName>
    <definedName name="ROAD_WORKS_5" localSheetId="6">#REF!</definedName>
    <definedName name="ROAD_WORKS_5">#REF!</definedName>
    <definedName name="ROADWORKS_1" localSheetId="4">#REF!</definedName>
    <definedName name="ROADWORKS_1" localSheetId="3">#REF!</definedName>
    <definedName name="ROADWORKS_1" localSheetId="6">#REF!</definedName>
    <definedName name="ROADWORKS_1">#REF!</definedName>
    <definedName name="RT" localSheetId="11">[3]C!$L$7:$L$7</definedName>
    <definedName name="RT" localSheetId="9">[3]C!$L$7:$L$7</definedName>
    <definedName name="RT" localSheetId="10">[3]C!$L$7:$L$7</definedName>
    <definedName name="RT" localSheetId="13">[3]C!$L$7:$L$7</definedName>
    <definedName name="RT" localSheetId="14">[3]C!$L$7:$L$7</definedName>
    <definedName name="RT" localSheetId="4">[3]C!$L$7:$L$7</definedName>
    <definedName name="RT" localSheetId="3">[4]C!$L$7:$L$7</definedName>
    <definedName name="RT" localSheetId="2">[5]C!$L$7:$L$7</definedName>
    <definedName name="RT" localSheetId="6">[6]C!$L$7:$L$7</definedName>
    <definedName name="RT">[5]C!$L$7:$L$7</definedName>
    <definedName name="SD" localSheetId="11">[3]D!$H$11:$H$11</definedName>
    <definedName name="SD" localSheetId="9">[3]D!$H$11:$H$11</definedName>
    <definedName name="SD" localSheetId="10">[3]D!$H$11:$H$11</definedName>
    <definedName name="SD" localSheetId="13">[3]D!$H$11:$H$11</definedName>
    <definedName name="SD" localSheetId="14">[3]D!$H$11:$H$11</definedName>
    <definedName name="SD" localSheetId="4">[3]D!$H$11:$H$11</definedName>
    <definedName name="SD" localSheetId="3">[4]D!$H$11:$H$11</definedName>
    <definedName name="SD" localSheetId="2">[5]D!$H$11:$H$11</definedName>
    <definedName name="SD" localSheetId="6">[6]D!$H$11:$H$11</definedName>
    <definedName name="SD">[5]D!$H$11:$H$11</definedName>
    <definedName name="seal" localSheetId="11">'[26]MES wide'!$F$15</definedName>
    <definedName name="seal" localSheetId="9">'[26]MES wide'!$F$15</definedName>
    <definedName name="seal" localSheetId="10">'[26]MES wide'!$F$15</definedName>
    <definedName name="seal" localSheetId="13">'[26]MES wide'!$F$15</definedName>
    <definedName name="seal" localSheetId="14">'[26]MES wide'!$F$15</definedName>
    <definedName name="seal" localSheetId="4">'[26]MES wide'!$F$15</definedName>
    <definedName name="seal" localSheetId="3">'[27]MES wide'!$F$15</definedName>
    <definedName name="seal" localSheetId="2">'[28]MES wide'!$F$15</definedName>
    <definedName name="seal" localSheetId="6">'[29]MES wide'!$F$15</definedName>
    <definedName name="seal">'[28]MES wide'!$F$15</definedName>
    <definedName name="SEPRETER" localSheetId="4">#REF!</definedName>
    <definedName name="SEPRETER" localSheetId="3">#REF!</definedName>
    <definedName name="SEPRETER" localSheetId="2">#REF!</definedName>
    <definedName name="SEPRETER" localSheetId="6">#REF!</definedName>
    <definedName name="SEPRETER">#REF!</definedName>
    <definedName name="SHABAD" localSheetId="11">[3]D!$H$19:$H$19</definedName>
    <definedName name="SHABAD" localSheetId="9">[3]D!$H$19:$H$19</definedName>
    <definedName name="SHABAD" localSheetId="10">[3]D!$H$19:$H$19</definedName>
    <definedName name="SHABAD" localSheetId="13">[3]D!$H$19:$H$19</definedName>
    <definedName name="SHABAD" localSheetId="14">[3]D!$H$19:$H$19</definedName>
    <definedName name="SHABAD" localSheetId="4">[3]D!$H$19:$H$19</definedName>
    <definedName name="SHABAD" localSheetId="3">[4]D!$H$19:$H$19</definedName>
    <definedName name="SHABAD" localSheetId="2">[5]D!$H$19:$H$19</definedName>
    <definedName name="SHABAD" localSheetId="6">[6]D!$H$19:$H$19</definedName>
    <definedName name="SHABAD">[5]D!$H$19:$H$19</definedName>
    <definedName name="span" localSheetId="11">[8]Data!$D$20</definedName>
    <definedName name="span" localSheetId="9">[8]Data!$D$20</definedName>
    <definedName name="span" localSheetId="10">[8]Data!$D$20</definedName>
    <definedName name="span" localSheetId="13">[8]Data!$D$20</definedName>
    <definedName name="span" localSheetId="14">[8]Data!$D$20</definedName>
    <definedName name="span" localSheetId="4">[8]Data!$D$20</definedName>
    <definedName name="span" localSheetId="3">[9]Data!$D$20</definedName>
    <definedName name="span" localSheetId="2">[10]Data!$D$20</definedName>
    <definedName name="span" localSheetId="6">[11]Data!$D$20</definedName>
    <definedName name="span">[10]Data!$D$20</definedName>
    <definedName name="ST" localSheetId="11">[3]D!$H$13:$H$13</definedName>
    <definedName name="ST" localSheetId="9">[3]D!$H$13:$H$13</definedName>
    <definedName name="ST" localSheetId="10">[3]D!$H$13:$H$13</definedName>
    <definedName name="ST" localSheetId="13">[3]D!$H$13:$H$13</definedName>
    <definedName name="ST" localSheetId="14">[3]D!$H$13:$H$13</definedName>
    <definedName name="ST" localSheetId="4">[3]D!$H$13:$H$13</definedName>
    <definedName name="ST" localSheetId="3">[4]D!$H$13:$H$13</definedName>
    <definedName name="ST" localSheetId="2">[5]D!$H$13:$H$13</definedName>
    <definedName name="ST" localSheetId="6">[6]D!$H$13:$H$13</definedName>
    <definedName name="ST">[5]D!$H$13:$H$13</definedName>
    <definedName name="T" localSheetId="11">[3]D!$L$1:$L$1</definedName>
    <definedName name="T" localSheetId="9">[3]D!$L$1:$L$1</definedName>
    <definedName name="T" localSheetId="10">[3]D!$L$1:$L$1</definedName>
    <definedName name="T" localSheetId="13">[3]D!$L$1:$L$1</definedName>
    <definedName name="T" localSheetId="14">[3]D!$L$1:$L$1</definedName>
    <definedName name="T" localSheetId="4">[3]D!$L$1:$L$1</definedName>
    <definedName name="T" localSheetId="3">[4]D!$L$1:$L$1</definedName>
    <definedName name="T" localSheetId="2">[5]D!$L$1:$L$1</definedName>
    <definedName name="T" localSheetId="6">[6]D!$L$1:$L$1</definedName>
    <definedName name="T">[5]D!$L$1:$L$1</definedName>
    <definedName name="title" localSheetId="4">#REF!</definedName>
    <definedName name="title" localSheetId="3">#REF!</definedName>
    <definedName name="title" localSheetId="2">#REF!</definedName>
    <definedName name="title" localSheetId="6">#REF!</definedName>
    <definedName name="title">#REF!</definedName>
    <definedName name="Truck_Hire" localSheetId="11">'[12]lead statement'!$D$5</definedName>
    <definedName name="Truck_Hire" localSheetId="9">'[12]lead statement'!$D$5</definedName>
    <definedName name="Truck_Hire" localSheetId="10">'[12]lead statement'!$D$5</definedName>
    <definedName name="Truck_Hire" localSheetId="13">'[12]lead statement'!$D$5</definedName>
    <definedName name="Truck_Hire" localSheetId="14">'[12]lead statement'!$D$5</definedName>
    <definedName name="Truck_Hire" localSheetId="4">'[12]lead statement'!$D$5</definedName>
    <definedName name="Truck_Hire" localSheetId="3">'[13]lead statement'!$D$5</definedName>
    <definedName name="Truck_Hire" localSheetId="2">'[14]lead statement'!$D$5</definedName>
    <definedName name="Truck_Hire" localSheetId="6">'[15]lead statement'!$D$5</definedName>
    <definedName name="Truck_Hire" localSheetId="21">'[14]lead statement'!$D$5</definedName>
    <definedName name="Truck_Hire" localSheetId="22">'[14]lead statement'!$D$5</definedName>
    <definedName name="Truck_Hire">'[14]lead statement'!$D$5</definedName>
    <definedName name="X" localSheetId="11">[3]D!$L$7:$L$7</definedName>
    <definedName name="X" localSheetId="9">[3]D!$L$7:$L$7</definedName>
    <definedName name="X" localSheetId="10">[3]D!$L$7:$L$7</definedName>
    <definedName name="X" localSheetId="13">[3]D!$L$7:$L$7</definedName>
    <definedName name="X" localSheetId="14">[3]D!$L$7:$L$7</definedName>
    <definedName name="X" localSheetId="4">[3]D!$L$7:$L$7</definedName>
    <definedName name="X" localSheetId="3">[4]D!$L$7:$L$7</definedName>
    <definedName name="X" localSheetId="2">[5]D!$L$7:$L$7</definedName>
    <definedName name="X" localSheetId="6">[6]D!$L$7:$L$7</definedName>
    <definedName name="X">[5]D!$L$7:$L$7</definedName>
    <definedName name="Y" localSheetId="11">[3]D!$M$7:$M$7</definedName>
    <definedName name="Y" localSheetId="9">[3]D!$M$7:$M$7</definedName>
    <definedName name="Y" localSheetId="10">[3]D!$M$7:$M$7</definedName>
    <definedName name="Y" localSheetId="13">[3]D!$M$7:$M$7</definedName>
    <definedName name="Y" localSheetId="14">[3]D!$M$7:$M$7</definedName>
    <definedName name="Y" localSheetId="4">[3]D!$M$7:$M$7</definedName>
    <definedName name="Y" localSheetId="3">[4]D!$M$7:$M$7</definedName>
    <definedName name="Y" localSheetId="2">[5]D!$M$7:$M$7</definedName>
    <definedName name="Y" localSheetId="6">[6]D!$M$7:$M$7</definedName>
    <definedName name="Y">[5]D!$M$7:$M$7</definedName>
    <definedName name="Z_ERRATA" localSheetId="4">#REF!</definedName>
    <definedName name="Z_ERRATA" localSheetId="3">#REF!</definedName>
    <definedName name="Z_ERRATA" localSheetId="2">#REF!</definedName>
    <definedName name="Z_ERRATA" localSheetId="6">#REF!</definedName>
    <definedName name="Z_ERRATA">#REF!</definedName>
  </definedNames>
  <calcPr calcId="14562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E60" i="45" l="1"/>
  <c r="F60" i="45" s="1"/>
  <c r="D60" i="45"/>
  <c r="E59" i="45"/>
  <c r="F59" i="45" s="1"/>
  <c r="D59" i="45"/>
  <c r="E58" i="45"/>
  <c r="F58" i="45" s="1"/>
  <c r="D58" i="45"/>
  <c r="E57" i="45"/>
  <c r="F57" i="45" s="1"/>
  <c r="D57" i="45"/>
  <c r="E56" i="45"/>
  <c r="F56" i="45" s="1"/>
  <c r="D56" i="45"/>
  <c r="E55" i="45"/>
  <c r="F55" i="45" s="1"/>
  <c r="D55" i="45"/>
  <c r="E54" i="45"/>
  <c r="F54" i="45" s="1"/>
  <c r="D54" i="45"/>
  <c r="E53" i="45"/>
  <c r="F53" i="45" s="1"/>
  <c r="D53" i="45"/>
  <c r="E52" i="45"/>
  <c r="F52" i="45" s="1"/>
  <c r="D52" i="45"/>
  <c r="E51" i="45"/>
  <c r="F51" i="45" s="1"/>
  <c r="D51" i="45"/>
  <c r="E50" i="45"/>
  <c r="F50" i="45" s="1"/>
  <c r="D50" i="45"/>
  <c r="G49" i="45"/>
  <c r="E49" i="45"/>
  <c r="F49" i="45" s="1"/>
  <c r="H49" i="45" s="1"/>
  <c r="I49" i="45" s="1"/>
  <c r="D49" i="45"/>
  <c r="E48" i="45"/>
  <c r="F48" i="45" s="1"/>
  <c r="H48" i="45" s="1"/>
  <c r="I48" i="45" s="1"/>
  <c r="D48" i="45"/>
  <c r="G47" i="45"/>
  <c r="E47" i="45"/>
  <c r="F47" i="45" s="1"/>
  <c r="H47" i="45" s="1"/>
  <c r="I47" i="45" s="1"/>
  <c r="D47" i="45"/>
  <c r="E46" i="45"/>
  <c r="F46" i="45" s="1"/>
  <c r="H46" i="45" s="1"/>
  <c r="I46" i="45" s="1"/>
  <c r="D46" i="45"/>
  <c r="G45" i="45"/>
  <c r="E45" i="45"/>
  <c r="F45" i="45" s="1"/>
  <c r="H45" i="45" s="1"/>
  <c r="I45" i="45" s="1"/>
  <c r="D45" i="45"/>
  <c r="E44" i="45"/>
  <c r="F44" i="45" s="1"/>
  <c r="H44" i="45" s="1"/>
  <c r="I44" i="45" s="1"/>
  <c r="D44" i="45"/>
  <c r="E43" i="45"/>
  <c r="F43" i="45" s="1"/>
  <c r="D43" i="45"/>
  <c r="E42" i="45"/>
  <c r="F42" i="45" s="1"/>
  <c r="D42" i="45"/>
  <c r="E41" i="45"/>
  <c r="F41" i="45" s="1"/>
  <c r="D41" i="45"/>
  <c r="E40" i="45"/>
  <c r="F40" i="45" s="1"/>
  <c r="D40" i="45"/>
  <c r="E39" i="45"/>
  <c r="F39" i="45" s="1"/>
  <c r="D39" i="45"/>
  <c r="E38" i="45"/>
  <c r="F38" i="45" s="1"/>
  <c r="D38" i="45"/>
  <c r="E37" i="45"/>
  <c r="F37" i="45" s="1"/>
  <c r="D37" i="45"/>
  <c r="E36" i="45"/>
  <c r="F36" i="45" s="1"/>
  <c r="D36" i="45"/>
  <c r="E35" i="45"/>
  <c r="F35" i="45" s="1"/>
  <c r="D35" i="45"/>
  <c r="E34" i="45"/>
  <c r="F34" i="45" s="1"/>
  <c r="D34" i="45"/>
  <c r="E33" i="45"/>
  <c r="F33" i="45" s="1"/>
  <c r="D33" i="45"/>
  <c r="G32" i="45"/>
  <c r="E32" i="45"/>
  <c r="F32" i="45" s="1"/>
  <c r="H32" i="45" s="1"/>
  <c r="I32" i="45" s="1"/>
  <c r="D32" i="45"/>
  <c r="G31" i="45"/>
  <c r="E31" i="45"/>
  <c r="F31" i="45" s="1"/>
  <c r="H31" i="45" s="1"/>
  <c r="I31" i="45" s="1"/>
  <c r="D31" i="45"/>
  <c r="E30" i="45"/>
  <c r="F30" i="45" s="1"/>
  <c r="H30" i="45" s="1"/>
  <c r="I30" i="45" s="1"/>
  <c r="D30" i="45"/>
  <c r="E29" i="45"/>
  <c r="F29" i="45" s="1"/>
  <c r="H29" i="45" s="1"/>
  <c r="I29" i="45" s="1"/>
  <c r="D29" i="45"/>
  <c r="D28" i="45"/>
  <c r="E28" i="45" s="1"/>
  <c r="F28" i="45" s="1"/>
  <c r="D27" i="45"/>
  <c r="E27" i="45" s="1"/>
  <c r="F27" i="45" s="1"/>
  <c r="D26" i="45"/>
  <c r="E26" i="45" s="1"/>
  <c r="F26" i="45" s="1"/>
  <c r="D25" i="45"/>
  <c r="E25" i="45" s="1"/>
  <c r="F25" i="45" s="1"/>
  <c r="D24" i="45"/>
  <c r="E24" i="45" s="1"/>
  <c r="F24" i="45" s="1"/>
  <c r="D23" i="45"/>
  <c r="E23" i="45" s="1"/>
  <c r="F23" i="45" s="1"/>
  <c r="D22" i="45"/>
  <c r="E22" i="45" s="1"/>
  <c r="F22" i="45" s="1"/>
  <c r="D21" i="45"/>
  <c r="E21" i="45" s="1"/>
  <c r="F21" i="45" s="1"/>
  <c r="D20" i="45"/>
  <c r="E20" i="45" s="1"/>
  <c r="F20" i="45" s="1"/>
  <c r="D19" i="45"/>
  <c r="E19" i="45" s="1"/>
  <c r="F19" i="45" s="1"/>
  <c r="D18" i="45"/>
  <c r="E18" i="45" s="1"/>
  <c r="F18" i="45" s="1"/>
  <c r="D17" i="45"/>
  <c r="E17" i="45" s="1"/>
  <c r="F17" i="45" s="1"/>
  <c r="D16" i="45"/>
  <c r="E16" i="45" s="1"/>
  <c r="F16" i="45" s="1"/>
  <c r="D15" i="45"/>
  <c r="E15" i="45" s="1"/>
  <c r="F15" i="45" s="1"/>
  <c r="D14" i="45"/>
  <c r="E14" i="45" s="1"/>
  <c r="F14" i="45" s="1"/>
  <c r="D13" i="45"/>
  <c r="E13" i="45" s="1"/>
  <c r="F13" i="45" s="1"/>
  <c r="D12" i="45"/>
  <c r="E12" i="45" s="1"/>
  <c r="F12" i="45" s="1"/>
  <c r="D11" i="45"/>
  <c r="E11" i="45" s="1"/>
  <c r="F11" i="45" s="1"/>
  <c r="O10" i="45"/>
  <c r="D10" i="45"/>
  <c r="E10" i="45" s="1"/>
  <c r="F10" i="45" s="1"/>
  <c r="C62" i="44"/>
  <c r="Q62" i="44" s="1"/>
  <c r="B62" i="44"/>
  <c r="P62" i="44" s="1"/>
  <c r="C61" i="44"/>
  <c r="Q61" i="44" s="1"/>
  <c r="B61" i="44"/>
  <c r="P61" i="44" s="1"/>
  <c r="C60" i="44"/>
  <c r="Q60" i="44" s="1"/>
  <c r="B60" i="44"/>
  <c r="P60" i="44" s="1"/>
  <c r="C59" i="44"/>
  <c r="Q59" i="44" s="1"/>
  <c r="B59" i="44"/>
  <c r="P59" i="44" s="1"/>
  <c r="C58" i="44"/>
  <c r="Q58" i="44" s="1"/>
  <c r="B58" i="44"/>
  <c r="P58" i="44" s="1"/>
  <c r="Q57" i="44"/>
  <c r="M57" i="44"/>
  <c r="I57" i="44"/>
  <c r="E57" i="44"/>
  <c r="C57" i="44"/>
  <c r="O57" i="44" s="1"/>
  <c r="B57" i="44"/>
  <c r="P57" i="44" s="1"/>
  <c r="C56" i="44"/>
  <c r="O56" i="44" s="1"/>
  <c r="B56" i="44"/>
  <c r="P56" i="44" s="1"/>
  <c r="Q55" i="44"/>
  <c r="M55" i="44"/>
  <c r="I55" i="44"/>
  <c r="E55" i="44"/>
  <c r="C55" i="44"/>
  <c r="O55" i="44" s="1"/>
  <c r="B55" i="44"/>
  <c r="P55" i="44" s="1"/>
  <c r="C54" i="44"/>
  <c r="O54" i="44" s="1"/>
  <c r="B54" i="44"/>
  <c r="P54" i="44" s="1"/>
  <c r="Q53" i="44"/>
  <c r="M53" i="44"/>
  <c r="I53" i="44"/>
  <c r="E53" i="44"/>
  <c r="C53" i="44"/>
  <c r="O53" i="44" s="1"/>
  <c r="B53" i="44"/>
  <c r="P53" i="44" s="1"/>
  <c r="C52" i="44"/>
  <c r="G52" i="44" s="1"/>
  <c r="B52" i="44"/>
  <c r="P52" i="44" s="1"/>
  <c r="Q51" i="44"/>
  <c r="M51" i="44"/>
  <c r="I51" i="44"/>
  <c r="E51" i="44"/>
  <c r="C51" i="44"/>
  <c r="O51" i="44" s="1"/>
  <c r="B51" i="44"/>
  <c r="P51" i="44" s="1"/>
  <c r="E50" i="44"/>
  <c r="C50" i="44"/>
  <c r="Q50" i="44" s="1"/>
  <c r="B50" i="44"/>
  <c r="P50" i="44" s="1"/>
  <c r="C49" i="44"/>
  <c r="Q49" i="44" s="1"/>
  <c r="B49" i="44"/>
  <c r="P49" i="44" s="1"/>
  <c r="C48" i="44"/>
  <c r="O48" i="44" s="1"/>
  <c r="B48" i="44"/>
  <c r="P48" i="44" s="1"/>
  <c r="C47" i="44"/>
  <c r="Q47" i="44" s="1"/>
  <c r="B47" i="44"/>
  <c r="P47" i="44" s="1"/>
  <c r="C46" i="44"/>
  <c r="O46" i="44" s="1"/>
  <c r="B46" i="44"/>
  <c r="P46" i="44" s="1"/>
  <c r="C45" i="44"/>
  <c r="Q45" i="44" s="1"/>
  <c r="B45" i="44"/>
  <c r="P45" i="44" s="1"/>
  <c r="I44" i="44"/>
  <c r="E44" i="44"/>
  <c r="C44" i="44"/>
  <c r="O44" i="44" s="1"/>
  <c r="B44" i="44"/>
  <c r="P44" i="44" s="1"/>
  <c r="C43" i="44"/>
  <c r="Q43" i="44" s="1"/>
  <c r="B43" i="44"/>
  <c r="P43" i="44" s="1"/>
  <c r="Q42" i="44"/>
  <c r="M42" i="44"/>
  <c r="I42" i="44"/>
  <c r="E42" i="44"/>
  <c r="C42" i="44"/>
  <c r="O42" i="44" s="1"/>
  <c r="B42" i="44"/>
  <c r="P42" i="44" s="1"/>
  <c r="C41" i="44"/>
  <c r="Q41" i="44" s="1"/>
  <c r="B41" i="44"/>
  <c r="P41" i="44" s="1"/>
  <c r="Q40" i="44"/>
  <c r="M40" i="44"/>
  <c r="I40" i="44"/>
  <c r="E40" i="44"/>
  <c r="C40" i="44"/>
  <c r="O40" i="44" s="1"/>
  <c r="B40" i="44"/>
  <c r="P40" i="44" s="1"/>
  <c r="C39" i="44"/>
  <c r="Q39" i="44" s="1"/>
  <c r="B39" i="44"/>
  <c r="P39" i="44" s="1"/>
  <c r="Q38" i="44"/>
  <c r="M38" i="44"/>
  <c r="I38" i="44"/>
  <c r="E38" i="44"/>
  <c r="C38" i="44"/>
  <c r="O38" i="44" s="1"/>
  <c r="B38" i="44"/>
  <c r="P38" i="44" s="1"/>
  <c r="C37" i="44"/>
  <c r="Q37" i="44" s="1"/>
  <c r="B37" i="44"/>
  <c r="P37" i="44" s="1"/>
  <c r="Q36" i="44"/>
  <c r="M36" i="44"/>
  <c r="I36" i="44"/>
  <c r="E36" i="44"/>
  <c r="C36" i="44"/>
  <c r="O36" i="44" s="1"/>
  <c r="B36" i="44"/>
  <c r="P36" i="44" s="1"/>
  <c r="C35" i="44"/>
  <c r="Q35" i="44" s="1"/>
  <c r="B35" i="44"/>
  <c r="P35" i="44" s="1"/>
  <c r="Q34" i="44"/>
  <c r="M34" i="44"/>
  <c r="I34" i="44"/>
  <c r="E34" i="44"/>
  <c r="C34" i="44"/>
  <c r="O34" i="44" s="1"/>
  <c r="B34" i="44"/>
  <c r="P34" i="44" s="1"/>
  <c r="C33" i="44"/>
  <c r="Q33" i="44" s="1"/>
  <c r="B33" i="44"/>
  <c r="P33" i="44" s="1"/>
  <c r="Q32" i="44"/>
  <c r="M32" i="44"/>
  <c r="I32" i="44"/>
  <c r="E32" i="44"/>
  <c r="C32" i="44"/>
  <c r="O32" i="44" s="1"/>
  <c r="B32" i="44"/>
  <c r="P32" i="44" s="1"/>
  <c r="C31" i="44"/>
  <c r="Q31" i="44" s="1"/>
  <c r="B31" i="44"/>
  <c r="P31" i="44" s="1"/>
  <c r="C30" i="44"/>
  <c r="B30" i="44"/>
  <c r="Q29" i="44"/>
  <c r="M29" i="44"/>
  <c r="I29" i="44"/>
  <c r="E29" i="44"/>
  <c r="C29" i="44"/>
  <c r="O29" i="44" s="1"/>
  <c r="B29" i="44"/>
  <c r="P29" i="44" s="1"/>
  <c r="O28" i="44"/>
  <c r="C28" i="44"/>
  <c r="Q28" i="44" s="1"/>
  <c r="B28" i="44"/>
  <c r="C27" i="44"/>
  <c r="Q27" i="44" s="1"/>
  <c r="B27" i="44"/>
  <c r="P27" i="44" s="1"/>
  <c r="C26" i="44"/>
  <c r="Q26" i="44" s="1"/>
  <c r="B26" i="44"/>
  <c r="P26" i="44" s="1"/>
  <c r="C25" i="44"/>
  <c r="Q25" i="44" s="1"/>
  <c r="B25" i="44"/>
  <c r="P25" i="44" s="1"/>
  <c r="C24" i="44"/>
  <c r="Q24" i="44" s="1"/>
  <c r="B24" i="44"/>
  <c r="P24" i="44" s="1"/>
  <c r="C23" i="44"/>
  <c r="Q23" i="44" s="1"/>
  <c r="B23" i="44"/>
  <c r="P23" i="44" s="1"/>
  <c r="C22" i="44"/>
  <c r="Q22" i="44" s="1"/>
  <c r="B22" i="44"/>
  <c r="P22" i="44" s="1"/>
  <c r="C21" i="44"/>
  <c r="Q21" i="44" s="1"/>
  <c r="B21" i="44"/>
  <c r="P21" i="44" s="1"/>
  <c r="C20" i="44"/>
  <c r="Q20" i="44" s="1"/>
  <c r="B20" i="44"/>
  <c r="P20" i="44" s="1"/>
  <c r="C19" i="44"/>
  <c r="Q19" i="44" s="1"/>
  <c r="B19" i="44"/>
  <c r="P19" i="44" s="1"/>
  <c r="C18" i="44"/>
  <c r="Q18" i="44" s="1"/>
  <c r="B18" i="44"/>
  <c r="P18" i="44" s="1"/>
  <c r="C17" i="44"/>
  <c r="Q17" i="44" s="1"/>
  <c r="B17" i="44"/>
  <c r="P17" i="44" s="1"/>
  <c r="C16" i="44"/>
  <c r="Q16" i="44" s="1"/>
  <c r="B16" i="44"/>
  <c r="P16" i="44" s="1"/>
  <c r="C15" i="44"/>
  <c r="Q15" i="44" s="1"/>
  <c r="B15" i="44"/>
  <c r="P15" i="44" s="1"/>
  <c r="C14" i="44"/>
  <c r="Q14" i="44" s="1"/>
  <c r="B14" i="44"/>
  <c r="P14" i="44" s="1"/>
  <c r="C13" i="44"/>
  <c r="Q13" i="44" s="1"/>
  <c r="B13" i="44"/>
  <c r="P13" i="44" s="1"/>
  <c r="C12" i="44"/>
  <c r="Q12" i="44" s="1"/>
  <c r="B12" i="44"/>
  <c r="P12" i="44" s="1"/>
  <c r="E5" i="44"/>
  <c r="P60" i="43"/>
  <c r="J60" i="43"/>
  <c r="D60" i="43"/>
  <c r="E60" i="43" s="1"/>
  <c r="F60" i="43" s="1"/>
  <c r="P59" i="43"/>
  <c r="J59" i="43"/>
  <c r="D59" i="43"/>
  <c r="E59" i="43" s="1"/>
  <c r="F59" i="43" s="1"/>
  <c r="P58" i="43"/>
  <c r="J58" i="43"/>
  <c r="D58" i="43"/>
  <c r="E58" i="43" s="1"/>
  <c r="F58" i="43" s="1"/>
  <c r="P57" i="43"/>
  <c r="J57" i="43"/>
  <c r="D57" i="43"/>
  <c r="E57" i="43" s="1"/>
  <c r="F57" i="43" s="1"/>
  <c r="P56" i="43"/>
  <c r="J56" i="43"/>
  <c r="D56" i="43"/>
  <c r="E56" i="43" s="1"/>
  <c r="F56" i="43" s="1"/>
  <c r="P55" i="43"/>
  <c r="J55" i="43"/>
  <c r="D55" i="43"/>
  <c r="E55" i="43" s="1"/>
  <c r="F55" i="43" s="1"/>
  <c r="P54" i="43"/>
  <c r="J54" i="43"/>
  <c r="D54" i="43"/>
  <c r="E54" i="43" s="1"/>
  <c r="F54" i="43" s="1"/>
  <c r="P53" i="43"/>
  <c r="J53" i="43"/>
  <c r="D53" i="43"/>
  <c r="E53" i="43" s="1"/>
  <c r="F53" i="43" s="1"/>
  <c r="P52" i="43"/>
  <c r="J52" i="43"/>
  <c r="F52" i="43"/>
  <c r="G52" i="43" s="1"/>
  <c r="D52" i="43"/>
  <c r="E52" i="43" s="1"/>
  <c r="P51" i="43"/>
  <c r="J51" i="43"/>
  <c r="F51" i="43"/>
  <c r="G51" i="43" s="1"/>
  <c r="D51" i="43"/>
  <c r="E51" i="43" s="1"/>
  <c r="P50" i="43"/>
  <c r="J50" i="43"/>
  <c r="D50" i="43"/>
  <c r="E50" i="43" s="1"/>
  <c r="F50" i="43" s="1"/>
  <c r="P49" i="43"/>
  <c r="J49" i="43"/>
  <c r="F49" i="43"/>
  <c r="G49" i="43" s="1"/>
  <c r="D49" i="43"/>
  <c r="E49" i="43" s="1"/>
  <c r="P48" i="43"/>
  <c r="J48" i="43"/>
  <c r="D48" i="43"/>
  <c r="E48" i="43" s="1"/>
  <c r="F48" i="43" s="1"/>
  <c r="P47" i="43"/>
  <c r="J47" i="43"/>
  <c r="D47" i="43"/>
  <c r="E47" i="43" s="1"/>
  <c r="F47" i="43" s="1"/>
  <c r="P46" i="43"/>
  <c r="J46" i="43"/>
  <c r="D46" i="43"/>
  <c r="E46" i="43" s="1"/>
  <c r="F46" i="43" s="1"/>
  <c r="P45" i="43"/>
  <c r="J45" i="43"/>
  <c r="D45" i="43"/>
  <c r="E45" i="43" s="1"/>
  <c r="F45" i="43" s="1"/>
  <c r="P44" i="43"/>
  <c r="J44" i="43"/>
  <c r="D44" i="43"/>
  <c r="E44" i="43" s="1"/>
  <c r="F44" i="43" s="1"/>
  <c r="P43" i="43"/>
  <c r="J43" i="43"/>
  <c r="D43" i="43"/>
  <c r="E43" i="43" s="1"/>
  <c r="F43" i="43" s="1"/>
  <c r="P42" i="43"/>
  <c r="J42" i="43"/>
  <c r="F42" i="43"/>
  <c r="G42" i="43" s="1"/>
  <c r="D42" i="43"/>
  <c r="E42" i="43" s="1"/>
  <c r="P41" i="43"/>
  <c r="J41" i="43"/>
  <c r="D41" i="43"/>
  <c r="E41" i="43" s="1"/>
  <c r="F41" i="43" s="1"/>
  <c r="P40" i="43"/>
  <c r="J40" i="43"/>
  <c r="F40" i="43"/>
  <c r="G40" i="43" s="1"/>
  <c r="D40" i="43"/>
  <c r="E40" i="43" s="1"/>
  <c r="P39" i="43"/>
  <c r="J39" i="43"/>
  <c r="D39" i="43"/>
  <c r="E39" i="43" s="1"/>
  <c r="F39" i="43" s="1"/>
  <c r="P38" i="43"/>
  <c r="J38" i="43"/>
  <c r="F38" i="43"/>
  <c r="G38" i="43" s="1"/>
  <c r="D38" i="43"/>
  <c r="E38" i="43" s="1"/>
  <c r="P37" i="43"/>
  <c r="J37" i="43"/>
  <c r="D37" i="43"/>
  <c r="E37" i="43" s="1"/>
  <c r="F37" i="43" s="1"/>
  <c r="P36" i="43"/>
  <c r="J36" i="43"/>
  <c r="D36" i="43"/>
  <c r="E36" i="43" s="1"/>
  <c r="F36" i="43" s="1"/>
  <c r="P35" i="43"/>
  <c r="J35" i="43"/>
  <c r="D35" i="43"/>
  <c r="E35" i="43" s="1"/>
  <c r="F35" i="43" s="1"/>
  <c r="P34" i="43"/>
  <c r="J34" i="43"/>
  <c r="D34" i="43"/>
  <c r="E34" i="43" s="1"/>
  <c r="F34" i="43" s="1"/>
  <c r="P33" i="43"/>
  <c r="J33" i="43"/>
  <c r="D33" i="43"/>
  <c r="E33" i="43" s="1"/>
  <c r="F33" i="43" s="1"/>
  <c r="P32" i="43"/>
  <c r="J32" i="43"/>
  <c r="D32" i="43"/>
  <c r="E32" i="43" s="1"/>
  <c r="F32" i="43" s="1"/>
  <c r="P31" i="43"/>
  <c r="J31" i="43"/>
  <c r="D31" i="43"/>
  <c r="E31" i="43" s="1"/>
  <c r="F31" i="43" s="1"/>
  <c r="P30" i="43"/>
  <c r="J30" i="43"/>
  <c r="D30" i="43"/>
  <c r="E30" i="43" s="1"/>
  <c r="F30" i="43" s="1"/>
  <c r="P29" i="43"/>
  <c r="J29" i="43"/>
  <c r="D29" i="43"/>
  <c r="E29" i="43" s="1"/>
  <c r="F29" i="43" s="1"/>
  <c r="P28" i="43"/>
  <c r="J28" i="43"/>
  <c r="D28" i="43"/>
  <c r="E28" i="43" s="1"/>
  <c r="F28" i="43" s="1"/>
  <c r="P27" i="43"/>
  <c r="J27" i="43"/>
  <c r="D27" i="43"/>
  <c r="E27" i="43" s="1"/>
  <c r="F27" i="43" s="1"/>
  <c r="P26" i="43"/>
  <c r="J26" i="43"/>
  <c r="D26" i="43"/>
  <c r="E26" i="43" s="1"/>
  <c r="F26" i="43" s="1"/>
  <c r="P25" i="43"/>
  <c r="J25" i="43"/>
  <c r="D25" i="43"/>
  <c r="E25" i="43" s="1"/>
  <c r="F25" i="43" s="1"/>
  <c r="P24" i="43"/>
  <c r="J24" i="43"/>
  <c r="D24" i="43"/>
  <c r="E24" i="43" s="1"/>
  <c r="F24" i="43" s="1"/>
  <c r="P23" i="43"/>
  <c r="J23" i="43"/>
  <c r="F23" i="43"/>
  <c r="G23" i="43" s="1"/>
  <c r="D23" i="43"/>
  <c r="E23" i="43" s="1"/>
  <c r="P22" i="43"/>
  <c r="J22" i="43"/>
  <c r="F22" i="43"/>
  <c r="G22" i="43" s="1"/>
  <c r="D22" i="43"/>
  <c r="E22" i="43" s="1"/>
  <c r="P21" i="43"/>
  <c r="J21" i="43"/>
  <c r="D21" i="43"/>
  <c r="E21" i="43" s="1"/>
  <c r="F21" i="43" s="1"/>
  <c r="P20" i="43"/>
  <c r="J20" i="43"/>
  <c r="D20" i="43"/>
  <c r="E20" i="43" s="1"/>
  <c r="F20" i="43" s="1"/>
  <c r="P19" i="43"/>
  <c r="J19" i="43"/>
  <c r="F19" i="43"/>
  <c r="G19" i="43" s="1"/>
  <c r="D19" i="43"/>
  <c r="E19" i="43" s="1"/>
  <c r="P18" i="43"/>
  <c r="J18" i="43"/>
  <c r="D18" i="43"/>
  <c r="E18" i="43" s="1"/>
  <c r="F18" i="43" s="1"/>
  <c r="P17" i="43"/>
  <c r="J17" i="43"/>
  <c r="F17" i="43"/>
  <c r="G17" i="43" s="1"/>
  <c r="D17" i="43"/>
  <c r="E17" i="43" s="1"/>
  <c r="P16" i="43"/>
  <c r="J16" i="43"/>
  <c r="D16" i="43"/>
  <c r="E16" i="43" s="1"/>
  <c r="F16" i="43" s="1"/>
  <c r="P15" i="43"/>
  <c r="J15" i="43"/>
  <c r="F15" i="43"/>
  <c r="G15" i="43" s="1"/>
  <c r="D15" i="43"/>
  <c r="E15" i="43" s="1"/>
  <c r="P14" i="43"/>
  <c r="J14" i="43"/>
  <c r="E14" i="43"/>
  <c r="F14" i="43" s="1"/>
  <c r="D14" i="43"/>
  <c r="P13" i="43"/>
  <c r="J13" i="43"/>
  <c r="E13" i="43"/>
  <c r="F13" i="43" s="1"/>
  <c r="D13" i="43"/>
  <c r="P12" i="43"/>
  <c r="J12" i="43"/>
  <c r="E12" i="43"/>
  <c r="F12" i="43" s="1"/>
  <c r="D12" i="43"/>
  <c r="P11" i="43"/>
  <c r="J11" i="43"/>
  <c r="E11" i="43"/>
  <c r="F11" i="43" s="1"/>
  <c r="D11" i="43"/>
  <c r="P10" i="43"/>
  <c r="J10" i="43"/>
  <c r="E10" i="43"/>
  <c r="F10" i="43" s="1"/>
  <c r="D10" i="43"/>
  <c r="G12" i="45" l="1"/>
  <c r="H12" i="45"/>
  <c r="I12" i="45" s="1"/>
  <c r="G14" i="45"/>
  <c r="H14" i="45"/>
  <c r="I14" i="45" s="1"/>
  <c r="G16" i="45"/>
  <c r="H16" i="45"/>
  <c r="I16" i="45" s="1"/>
  <c r="G18" i="45"/>
  <c r="H18" i="45"/>
  <c r="I18" i="45" s="1"/>
  <c r="G20" i="45"/>
  <c r="H20" i="45"/>
  <c r="I20" i="45" s="1"/>
  <c r="G22" i="45"/>
  <c r="H22" i="45"/>
  <c r="I22" i="45" s="1"/>
  <c r="G24" i="45"/>
  <c r="H24" i="45"/>
  <c r="I24" i="45" s="1"/>
  <c r="G26" i="45"/>
  <c r="H26" i="45"/>
  <c r="I26" i="45" s="1"/>
  <c r="H28" i="45"/>
  <c r="I28" i="45" s="1"/>
  <c r="G28" i="45"/>
  <c r="G10" i="45"/>
  <c r="H10" i="45"/>
  <c r="I10" i="45" s="1"/>
  <c r="G11" i="45"/>
  <c r="H11" i="45"/>
  <c r="I11" i="45" s="1"/>
  <c r="G13" i="45"/>
  <c r="H13" i="45"/>
  <c r="I13" i="45" s="1"/>
  <c r="G15" i="45"/>
  <c r="H15" i="45"/>
  <c r="I15" i="45" s="1"/>
  <c r="G17" i="45"/>
  <c r="H17" i="45"/>
  <c r="I17" i="45" s="1"/>
  <c r="G19" i="45"/>
  <c r="H19" i="45"/>
  <c r="I19" i="45" s="1"/>
  <c r="G21" i="45"/>
  <c r="H21" i="45"/>
  <c r="I21" i="45" s="1"/>
  <c r="G23" i="45"/>
  <c r="H23" i="45"/>
  <c r="I23" i="45" s="1"/>
  <c r="G25" i="45"/>
  <c r="H25" i="45"/>
  <c r="I25" i="45" s="1"/>
  <c r="G27" i="45"/>
  <c r="H27" i="45"/>
  <c r="I27" i="45" s="1"/>
  <c r="O11" i="45"/>
  <c r="G33" i="45"/>
  <c r="H33" i="45"/>
  <c r="I33" i="45" s="1"/>
  <c r="G34" i="45"/>
  <c r="H34" i="45"/>
  <c r="I34" i="45" s="1"/>
  <c r="G35" i="45"/>
  <c r="H35" i="45"/>
  <c r="I35" i="45" s="1"/>
  <c r="G36" i="45"/>
  <c r="H36" i="45"/>
  <c r="I36" i="45" s="1"/>
  <c r="G37" i="45"/>
  <c r="H37" i="45"/>
  <c r="I37" i="45" s="1"/>
  <c r="G38" i="45"/>
  <c r="H38" i="45"/>
  <c r="I38" i="45" s="1"/>
  <c r="G39" i="45"/>
  <c r="H39" i="45"/>
  <c r="I39" i="45" s="1"/>
  <c r="G40" i="45"/>
  <c r="H40" i="45"/>
  <c r="I40" i="45" s="1"/>
  <c r="G41" i="45"/>
  <c r="H41" i="45"/>
  <c r="I41" i="45" s="1"/>
  <c r="G42" i="45"/>
  <c r="K42" i="45" s="1"/>
  <c r="H42" i="45"/>
  <c r="I42" i="45" s="1"/>
  <c r="G43" i="45"/>
  <c r="K43" i="45" s="1"/>
  <c r="H43" i="45"/>
  <c r="I43" i="45" s="1"/>
  <c r="G29" i="45"/>
  <c r="G30" i="45"/>
  <c r="R31" i="45"/>
  <c r="K31" i="45"/>
  <c r="R32" i="45"/>
  <c r="K32" i="45"/>
  <c r="G44" i="45"/>
  <c r="K44" i="45" s="1"/>
  <c r="G46" i="45"/>
  <c r="K46" i="45" s="1"/>
  <c r="G48" i="45"/>
  <c r="K48" i="45" s="1"/>
  <c r="K45" i="45"/>
  <c r="K47" i="45"/>
  <c r="K49" i="45"/>
  <c r="G50" i="45"/>
  <c r="K50" i="45" s="1"/>
  <c r="H50" i="45"/>
  <c r="I50" i="45" s="1"/>
  <c r="G51" i="45"/>
  <c r="K51" i="45" s="1"/>
  <c r="H51" i="45"/>
  <c r="I51" i="45" s="1"/>
  <c r="G52" i="45"/>
  <c r="K52" i="45" s="1"/>
  <c r="H52" i="45"/>
  <c r="I52" i="45" s="1"/>
  <c r="G53" i="45"/>
  <c r="K53" i="45" s="1"/>
  <c r="H53" i="45"/>
  <c r="I53" i="45" s="1"/>
  <c r="G54" i="45"/>
  <c r="K54" i="45" s="1"/>
  <c r="H54" i="45"/>
  <c r="I54" i="45" s="1"/>
  <c r="G55" i="45"/>
  <c r="K55" i="45" s="1"/>
  <c r="H55" i="45"/>
  <c r="I55" i="45" s="1"/>
  <c r="G56" i="45"/>
  <c r="K56" i="45" s="1"/>
  <c r="H56" i="45"/>
  <c r="I56" i="45" s="1"/>
  <c r="G57" i="45"/>
  <c r="K57" i="45" s="1"/>
  <c r="H57" i="45"/>
  <c r="I57" i="45" s="1"/>
  <c r="G58" i="45"/>
  <c r="K58" i="45" s="1"/>
  <c r="H58" i="45"/>
  <c r="I58" i="45" s="1"/>
  <c r="G59" i="45"/>
  <c r="K59" i="45" s="1"/>
  <c r="H59" i="45"/>
  <c r="I59" i="45" s="1"/>
  <c r="G60" i="45"/>
  <c r="K60" i="45" s="1"/>
  <c r="H60" i="45"/>
  <c r="I60" i="45" s="1"/>
  <c r="D12" i="44"/>
  <c r="F12" i="44"/>
  <c r="H12" i="44"/>
  <c r="J12" i="44"/>
  <c r="L12" i="44"/>
  <c r="N12" i="44"/>
  <c r="D13" i="44"/>
  <c r="F13" i="44"/>
  <c r="H13" i="44"/>
  <c r="J13" i="44"/>
  <c r="L13" i="44"/>
  <c r="N13" i="44"/>
  <c r="D14" i="44"/>
  <c r="F14" i="44"/>
  <c r="H14" i="44"/>
  <c r="J14" i="44"/>
  <c r="L14" i="44"/>
  <c r="N14" i="44"/>
  <c r="D15" i="44"/>
  <c r="F15" i="44"/>
  <c r="H15" i="44"/>
  <c r="J15" i="44"/>
  <c r="L15" i="44"/>
  <c r="N15" i="44"/>
  <c r="D16" i="44"/>
  <c r="F16" i="44"/>
  <c r="H16" i="44"/>
  <c r="J16" i="44"/>
  <c r="L16" i="44"/>
  <c r="N16" i="44"/>
  <c r="D17" i="44"/>
  <c r="F17" i="44"/>
  <c r="H17" i="44"/>
  <c r="J17" i="44"/>
  <c r="L17" i="44"/>
  <c r="N17" i="44"/>
  <c r="D18" i="44"/>
  <c r="F18" i="44"/>
  <c r="H18" i="44"/>
  <c r="J18" i="44"/>
  <c r="L18" i="44"/>
  <c r="N18" i="44"/>
  <c r="D19" i="44"/>
  <c r="F19" i="44"/>
  <c r="H19" i="44"/>
  <c r="J19" i="44"/>
  <c r="L19" i="44"/>
  <c r="N19" i="44"/>
  <c r="D20" i="44"/>
  <c r="F20" i="44"/>
  <c r="H20" i="44"/>
  <c r="J20" i="44"/>
  <c r="L20" i="44"/>
  <c r="N20" i="44"/>
  <c r="D21" i="44"/>
  <c r="F21" i="44"/>
  <c r="H21" i="44"/>
  <c r="J21" i="44"/>
  <c r="L21" i="44"/>
  <c r="N21" i="44"/>
  <c r="D22" i="44"/>
  <c r="F22" i="44"/>
  <c r="H22" i="44"/>
  <c r="J22" i="44"/>
  <c r="L22" i="44"/>
  <c r="N22" i="44"/>
  <c r="D23" i="44"/>
  <c r="F23" i="44"/>
  <c r="H23" i="44"/>
  <c r="J23" i="44"/>
  <c r="L23" i="44"/>
  <c r="N23" i="44"/>
  <c r="D24" i="44"/>
  <c r="F24" i="44"/>
  <c r="H24" i="44"/>
  <c r="J24" i="44"/>
  <c r="L24" i="44"/>
  <c r="N24" i="44"/>
  <c r="D25" i="44"/>
  <c r="F25" i="44"/>
  <c r="H25" i="44"/>
  <c r="J25" i="44"/>
  <c r="L25" i="44"/>
  <c r="N25" i="44"/>
  <c r="D26" i="44"/>
  <c r="F26" i="44"/>
  <c r="H26" i="44"/>
  <c r="J26" i="44"/>
  <c r="L26" i="44"/>
  <c r="N26" i="44"/>
  <c r="D27" i="44"/>
  <c r="F27" i="44"/>
  <c r="H27" i="44"/>
  <c r="J27" i="44"/>
  <c r="L27" i="44"/>
  <c r="N27" i="44"/>
  <c r="P28" i="44"/>
  <c r="N28" i="44"/>
  <c r="D28" i="44"/>
  <c r="F28" i="44"/>
  <c r="H28" i="44"/>
  <c r="J28" i="44"/>
  <c r="L28" i="44"/>
  <c r="O30" i="44"/>
  <c r="K30" i="44"/>
  <c r="G30" i="44"/>
  <c r="Q30" i="44"/>
  <c r="M30" i="44"/>
  <c r="I30" i="44"/>
  <c r="E12" i="44"/>
  <c r="G12" i="44"/>
  <c r="I12" i="44"/>
  <c r="K12" i="44"/>
  <c r="M12" i="44"/>
  <c r="O12" i="44"/>
  <c r="E13" i="44"/>
  <c r="G13" i="44"/>
  <c r="I13" i="44"/>
  <c r="K13" i="44"/>
  <c r="M13" i="44"/>
  <c r="O13" i="44"/>
  <c r="E14" i="44"/>
  <c r="G14" i="44"/>
  <c r="I14" i="44"/>
  <c r="K14" i="44"/>
  <c r="M14" i="44"/>
  <c r="O14" i="44"/>
  <c r="E15" i="44"/>
  <c r="G15" i="44"/>
  <c r="I15" i="44"/>
  <c r="K15" i="44"/>
  <c r="M15" i="44"/>
  <c r="O15" i="44"/>
  <c r="E16" i="44"/>
  <c r="G16" i="44"/>
  <c r="I16" i="44"/>
  <c r="K16" i="44"/>
  <c r="M16" i="44"/>
  <c r="O16" i="44"/>
  <c r="E17" i="44"/>
  <c r="G17" i="44"/>
  <c r="I17" i="44"/>
  <c r="K17" i="44"/>
  <c r="M17" i="44"/>
  <c r="O17" i="44"/>
  <c r="E18" i="44"/>
  <c r="G18" i="44"/>
  <c r="I18" i="44"/>
  <c r="K18" i="44"/>
  <c r="M18" i="44"/>
  <c r="O18" i="44"/>
  <c r="E19" i="44"/>
  <c r="G19" i="44"/>
  <c r="I19" i="44"/>
  <c r="K19" i="44"/>
  <c r="M19" i="44"/>
  <c r="O19" i="44"/>
  <c r="E20" i="44"/>
  <c r="G20" i="44"/>
  <c r="I20" i="44"/>
  <c r="K20" i="44"/>
  <c r="M20" i="44"/>
  <c r="O20" i="44"/>
  <c r="E21" i="44"/>
  <c r="G21" i="44"/>
  <c r="I21" i="44"/>
  <c r="K21" i="44"/>
  <c r="M21" i="44"/>
  <c r="O21" i="44"/>
  <c r="E22" i="44"/>
  <c r="G22" i="44"/>
  <c r="I22" i="44"/>
  <c r="K22" i="44"/>
  <c r="M22" i="44"/>
  <c r="O22" i="44"/>
  <c r="E23" i="44"/>
  <c r="G23" i="44"/>
  <c r="I23" i="44"/>
  <c r="K23" i="44"/>
  <c r="M23" i="44"/>
  <c r="O23" i="44"/>
  <c r="E24" i="44"/>
  <c r="G24" i="44"/>
  <c r="I24" i="44"/>
  <c r="K24" i="44"/>
  <c r="M24" i="44"/>
  <c r="O24" i="44"/>
  <c r="E25" i="44"/>
  <c r="G25" i="44"/>
  <c r="I25" i="44"/>
  <c r="K25" i="44"/>
  <c r="M25" i="44"/>
  <c r="O25" i="44"/>
  <c r="E26" i="44"/>
  <c r="G26" i="44"/>
  <c r="I26" i="44"/>
  <c r="K26" i="44"/>
  <c r="M26" i="44"/>
  <c r="O26" i="44"/>
  <c r="E27" i="44"/>
  <c r="G27" i="44"/>
  <c r="I27" i="44"/>
  <c r="K27" i="44"/>
  <c r="M27" i="44"/>
  <c r="O27" i="44"/>
  <c r="E28" i="44"/>
  <c r="G28" i="44"/>
  <c r="I28" i="44"/>
  <c r="K28" i="44"/>
  <c r="M28" i="44"/>
  <c r="G29" i="44"/>
  <c r="K29" i="44"/>
  <c r="E30" i="44"/>
  <c r="G31" i="44"/>
  <c r="K31" i="44"/>
  <c r="O31" i="44"/>
  <c r="G33" i="44"/>
  <c r="K33" i="44"/>
  <c r="O33" i="44"/>
  <c r="G35" i="44"/>
  <c r="K35" i="44"/>
  <c r="O35" i="44"/>
  <c r="G37" i="44"/>
  <c r="K37" i="44"/>
  <c r="O37" i="44"/>
  <c r="G39" i="44"/>
  <c r="K39" i="44"/>
  <c r="O39" i="44"/>
  <c r="G41" i="44"/>
  <c r="K41" i="44"/>
  <c r="O41" i="44"/>
  <c r="G43" i="44"/>
  <c r="K43" i="44"/>
  <c r="O43" i="44"/>
  <c r="M44" i="44"/>
  <c r="Q44" i="44"/>
  <c r="G45" i="44"/>
  <c r="K45" i="44"/>
  <c r="O45" i="44"/>
  <c r="E46" i="44"/>
  <c r="I46" i="44"/>
  <c r="M46" i="44"/>
  <c r="Q46" i="44"/>
  <c r="G47" i="44"/>
  <c r="K47" i="44"/>
  <c r="O47" i="44"/>
  <c r="E48" i="44"/>
  <c r="I48" i="44"/>
  <c r="M48" i="44"/>
  <c r="Q48" i="44"/>
  <c r="G49" i="44"/>
  <c r="K49" i="44"/>
  <c r="O49" i="44"/>
  <c r="I50" i="44"/>
  <c r="M50" i="44"/>
  <c r="D29" i="44"/>
  <c r="F29" i="44"/>
  <c r="H29" i="44"/>
  <c r="J29" i="44"/>
  <c r="L29" i="44"/>
  <c r="N29" i="44"/>
  <c r="P30" i="44"/>
  <c r="N30" i="44"/>
  <c r="L30" i="44"/>
  <c r="J30" i="44"/>
  <c r="H30" i="44"/>
  <c r="F30" i="44"/>
  <c r="D30" i="44"/>
  <c r="E31" i="44"/>
  <c r="I31" i="44"/>
  <c r="M31" i="44"/>
  <c r="G32" i="44"/>
  <c r="K32" i="44"/>
  <c r="E33" i="44"/>
  <c r="I33" i="44"/>
  <c r="M33" i="44"/>
  <c r="G34" i="44"/>
  <c r="K34" i="44"/>
  <c r="E35" i="44"/>
  <c r="I35" i="44"/>
  <c r="M35" i="44"/>
  <c r="G36" i="44"/>
  <c r="K36" i="44"/>
  <c r="E37" i="44"/>
  <c r="I37" i="44"/>
  <c r="M37" i="44"/>
  <c r="G38" i="44"/>
  <c r="K38" i="44"/>
  <c r="E39" i="44"/>
  <c r="I39" i="44"/>
  <c r="M39" i="44"/>
  <c r="G40" i="44"/>
  <c r="K40" i="44"/>
  <c r="E41" i="44"/>
  <c r="I41" i="44"/>
  <c r="M41" i="44"/>
  <c r="G42" i="44"/>
  <c r="K42" i="44"/>
  <c r="E43" i="44"/>
  <c r="I43" i="44"/>
  <c r="M43" i="44"/>
  <c r="G44" i="44"/>
  <c r="K44" i="44"/>
  <c r="E45" i="44"/>
  <c r="I45" i="44"/>
  <c r="M45" i="44"/>
  <c r="G46" i="44"/>
  <c r="K46" i="44"/>
  <c r="E47" i="44"/>
  <c r="I47" i="44"/>
  <c r="M47" i="44"/>
  <c r="G48" i="44"/>
  <c r="K48" i="44"/>
  <c r="E49" i="44"/>
  <c r="I49" i="44"/>
  <c r="M49" i="44"/>
  <c r="G50" i="44"/>
  <c r="K50" i="44"/>
  <c r="O50" i="44"/>
  <c r="O52" i="44"/>
  <c r="Q52" i="44"/>
  <c r="M52" i="44"/>
  <c r="I52" i="44"/>
  <c r="E52" i="44"/>
  <c r="K52" i="44"/>
  <c r="D31" i="44"/>
  <c r="F31" i="44"/>
  <c r="H31" i="44"/>
  <c r="J31" i="44"/>
  <c r="L31" i="44"/>
  <c r="N31" i="44"/>
  <c r="D32" i="44"/>
  <c r="F32" i="44"/>
  <c r="H32" i="44"/>
  <c r="J32" i="44"/>
  <c r="L32" i="44"/>
  <c r="N32" i="44"/>
  <c r="D33" i="44"/>
  <c r="F33" i="44"/>
  <c r="H33" i="44"/>
  <c r="J33" i="44"/>
  <c r="L33" i="44"/>
  <c r="N33" i="44"/>
  <c r="D34" i="44"/>
  <c r="F34" i="44"/>
  <c r="H34" i="44"/>
  <c r="J34" i="44"/>
  <c r="L34" i="44"/>
  <c r="N34" i="44"/>
  <c r="D35" i="44"/>
  <c r="F35" i="44"/>
  <c r="H35" i="44"/>
  <c r="J35" i="44"/>
  <c r="L35" i="44"/>
  <c r="N35" i="44"/>
  <c r="D36" i="44"/>
  <c r="F36" i="44"/>
  <c r="H36" i="44"/>
  <c r="J36" i="44"/>
  <c r="L36" i="44"/>
  <c r="N36" i="44"/>
  <c r="D37" i="44"/>
  <c r="F37" i="44"/>
  <c r="H37" i="44"/>
  <c r="J37" i="44"/>
  <c r="L37" i="44"/>
  <c r="N37" i="44"/>
  <c r="D38" i="44"/>
  <c r="F38" i="44"/>
  <c r="H38" i="44"/>
  <c r="J38" i="44"/>
  <c r="L38" i="44"/>
  <c r="N38" i="44"/>
  <c r="D39" i="44"/>
  <c r="F39" i="44"/>
  <c r="H39" i="44"/>
  <c r="J39" i="44"/>
  <c r="L39" i="44"/>
  <c r="N39" i="44"/>
  <c r="D40" i="44"/>
  <c r="F40" i="44"/>
  <c r="H40" i="44"/>
  <c r="J40" i="44"/>
  <c r="L40" i="44"/>
  <c r="N40" i="44"/>
  <c r="D41" i="44"/>
  <c r="F41" i="44"/>
  <c r="H41" i="44"/>
  <c r="J41" i="44"/>
  <c r="L41" i="44"/>
  <c r="N41" i="44"/>
  <c r="D42" i="44"/>
  <c r="F42" i="44"/>
  <c r="H42" i="44"/>
  <c r="J42" i="44"/>
  <c r="L42" i="44"/>
  <c r="N42" i="44"/>
  <c r="D43" i="44"/>
  <c r="F43" i="44"/>
  <c r="H43" i="44"/>
  <c r="J43" i="44"/>
  <c r="L43" i="44"/>
  <c r="N43" i="44"/>
  <c r="D44" i="44"/>
  <c r="F44" i="44"/>
  <c r="H44" i="44"/>
  <c r="J44" i="44"/>
  <c r="L44" i="44"/>
  <c r="N44" i="44"/>
  <c r="D45" i="44"/>
  <c r="F45" i="44"/>
  <c r="H45" i="44"/>
  <c r="J45" i="44"/>
  <c r="L45" i="44"/>
  <c r="N45" i="44"/>
  <c r="D46" i="44"/>
  <c r="F46" i="44"/>
  <c r="H46" i="44"/>
  <c r="J46" i="44"/>
  <c r="L46" i="44"/>
  <c r="N46" i="44"/>
  <c r="D47" i="44"/>
  <c r="F47" i="44"/>
  <c r="H47" i="44"/>
  <c r="J47" i="44"/>
  <c r="L47" i="44"/>
  <c r="N47" i="44"/>
  <c r="D48" i="44"/>
  <c r="F48" i="44"/>
  <c r="H48" i="44"/>
  <c r="J48" i="44"/>
  <c r="L48" i="44"/>
  <c r="N48" i="44"/>
  <c r="D49" i="44"/>
  <c r="F49" i="44"/>
  <c r="H49" i="44"/>
  <c r="J49" i="44"/>
  <c r="L49" i="44"/>
  <c r="N49" i="44"/>
  <c r="D50" i="44"/>
  <c r="F50" i="44"/>
  <c r="H50" i="44"/>
  <c r="J50" i="44"/>
  <c r="L50" i="44"/>
  <c r="N50" i="44"/>
  <c r="G51" i="44"/>
  <c r="K51" i="44"/>
  <c r="G53" i="44"/>
  <c r="K53" i="44"/>
  <c r="E54" i="44"/>
  <c r="I54" i="44"/>
  <c r="M54" i="44"/>
  <c r="Q54" i="44"/>
  <c r="G55" i="44"/>
  <c r="K55" i="44"/>
  <c r="E56" i="44"/>
  <c r="I56" i="44"/>
  <c r="M56" i="44"/>
  <c r="Q56" i="44"/>
  <c r="G57" i="44"/>
  <c r="K57" i="44"/>
  <c r="G54" i="44"/>
  <c r="K54" i="44"/>
  <c r="G56" i="44"/>
  <c r="K56" i="44"/>
  <c r="D51" i="44"/>
  <c r="F51" i="44"/>
  <c r="H51" i="44"/>
  <c r="J51" i="44"/>
  <c r="L51" i="44"/>
  <c r="N51" i="44"/>
  <c r="D52" i="44"/>
  <c r="F52" i="44"/>
  <c r="H52" i="44"/>
  <c r="J52" i="44"/>
  <c r="L52" i="44"/>
  <c r="N52" i="44"/>
  <c r="D53" i="44"/>
  <c r="F53" i="44"/>
  <c r="H53" i="44"/>
  <c r="J53" i="44"/>
  <c r="L53" i="44"/>
  <c r="N53" i="44"/>
  <c r="D54" i="44"/>
  <c r="F54" i="44"/>
  <c r="H54" i="44"/>
  <c r="J54" i="44"/>
  <c r="L54" i="44"/>
  <c r="N54" i="44"/>
  <c r="D55" i="44"/>
  <c r="F55" i="44"/>
  <c r="H55" i="44"/>
  <c r="J55" i="44"/>
  <c r="L55" i="44"/>
  <c r="N55" i="44"/>
  <c r="D56" i="44"/>
  <c r="F56" i="44"/>
  <c r="H56" i="44"/>
  <c r="J56" i="44"/>
  <c r="L56" i="44"/>
  <c r="N56" i="44"/>
  <c r="D57" i="44"/>
  <c r="F57" i="44"/>
  <c r="H57" i="44"/>
  <c r="J57" i="44"/>
  <c r="L57" i="44"/>
  <c r="N57" i="44"/>
  <c r="D58" i="44"/>
  <c r="F58" i="44"/>
  <c r="H58" i="44"/>
  <c r="J58" i="44"/>
  <c r="L58" i="44"/>
  <c r="N58" i="44"/>
  <c r="D59" i="44"/>
  <c r="F59" i="44"/>
  <c r="H59" i="44"/>
  <c r="J59" i="44"/>
  <c r="L59" i="44"/>
  <c r="N59" i="44"/>
  <c r="D60" i="44"/>
  <c r="F60" i="44"/>
  <c r="H60" i="44"/>
  <c r="J60" i="44"/>
  <c r="L60" i="44"/>
  <c r="N60" i="44"/>
  <c r="D61" i="44"/>
  <c r="F61" i="44"/>
  <c r="H61" i="44"/>
  <c r="J61" i="44"/>
  <c r="L61" i="44"/>
  <c r="N61" i="44"/>
  <c r="D62" i="44"/>
  <c r="F62" i="44"/>
  <c r="H62" i="44"/>
  <c r="J62" i="44"/>
  <c r="L62" i="44"/>
  <c r="N62" i="44"/>
  <c r="E58" i="44"/>
  <c r="G58" i="44"/>
  <c r="I58" i="44"/>
  <c r="K58" i="44"/>
  <c r="M58" i="44"/>
  <c r="O58" i="44"/>
  <c r="E59" i="44"/>
  <c r="G59" i="44"/>
  <c r="I59" i="44"/>
  <c r="K59" i="44"/>
  <c r="M59" i="44"/>
  <c r="O59" i="44"/>
  <c r="E60" i="44"/>
  <c r="G60" i="44"/>
  <c r="I60" i="44"/>
  <c r="K60" i="44"/>
  <c r="M60" i="44"/>
  <c r="O60" i="44"/>
  <c r="E61" i="44"/>
  <c r="G61" i="44"/>
  <c r="I61" i="44"/>
  <c r="K61" i="44"/>
  <c r="M61" i="44"/>
  <c r="O61" i="44"/>
  <c r="E62" i="44"/>
  <c r="G62" i="44"/>
  <c r="I62" i="44"/>
  <c r="K62" i="44"/>
  <c r="M62" i="44"/>
  <c r="O62" i="44"/>
  <c r="H10" i="43"/>
  <c r="I10" i="43" s="1"/>
  <c r="G10" i="43"/>
  <c r="H11" i="43"/>
  <c r="I11" i="43" s="1"/>
  <c r="G11" i="43"/>
  <c r="G12" i="43"/>
  <c r="H12" i="43"/>
  <c r="I12" i="43" s="1"/>
  <c r="G13" i="43"/>
  <c r="H13" i="43"/>
  <c r="I13" i="43" s="1"/>
  <c r="G14" i="43"/>
  <c r="H14" i="43"/>
  <c r="I14" i="43" s="1"/>
  <c r="G18" i="43"/>
  <c r="H18" i="43"/>
  <c r="I18" i="43" s="1"/>
  <c r="G21" i="43"/>
  <c r="H21" i="43"/>
  <c r="I21" i="43" s="1"/>
  <c r="G16" i="43"/>
  <c r="H16" i="43"/>
  <c r="I16" i="43" s="1"/>
  <c r="G20" i="43"/>
  <c r="H20" i="43"/>
  <c r="I20" i="43" s="1"/>
  <c r="G24" i="43"/>
  <c r="H24" i="43"/>
  <c r="I24" i="43" s="1"/>
  <c r="H15" i="43"/>
  <c r="I15" i="43" s="1"/>
  <c r="H17" i="43"/>
  <c r="I17" i="43" s="1"/>
  <c r="H19" i="43"/>
  <c r="I19" i="43" s="1"/>
  <c r="H22" i="43"/>
  <c r="I22" i="43" s="1"/>
  <c r="H23" i="43"/>
  <c r="I23" i="43" s="1"/>
  <c r="H25" i="43"/>
  <c r="I25" i="43" s="1"/>
  <c r="G25" i="43"/>
  <c r="H27" i="43"/>
  <c r="I27" i="43" s="1"/>
  <c r="G27" i="43"/>
  <c r="H29" i="43"/>
  <c r="I29" i="43" s="1"/>
  <c r="G29" i="43"/>
  <c r="H31" i="43"/>
  <c r="I31" i="43" s="1"/>
  <c r="G31" i="43"/>
  <c r="H33" i="43"/>
  <c r="I33" i="43" s="1"/>
  <c r="G33" i="43"/>
  <c r="H35" i="43"/>
  <c r="I35" i="43" s="1"/>
  <c r="G35" i="43"/>
  <c r="H37" i="43"/>
  <c r="I37" i="43" s="1"/>
  <c r="G37" i="43"/>
  <c r="G41" i="43"/>
  <c r="H41" i="43"/>
  <c r="I41" i="43" s="1"/>
  <c r="L15" i="43"/>
  <c r="Q15" i="43"/>
  <c r="L17" i="43"/>
  <c r="Q17" i="43"/>
  <c r="L19" i="43"/>
  <c r="Q19" i="43"/>
  <c r="L22" i="43"/>
  <c r="Q22" i="43"/>
  <c r="L23" i="43"/>
  <c r="Q23" i="43"/>
  <c r="H26" i="43"/>
  <c r="I26" i="43" s="1"/>
  <c r="G26" i="43"/>
  <c r="H28" i="43"/>
  <c r="I28" i="43" s="1"/>
  <c r="G28" i="43"/>
  <c r="H30" i="43"/>
  <c r="I30" i="43" s="1"/>
  <c r="G30" i="43"/>
  <c r="H32" i="43"/>
  <c r="I32" i="43" s="1"/>
  <c r="G32" i="43"/>
  <c r="H34" i="43"/>
  <c r="I34" i="43" s="1"/>
  <c r="G34" i="43"/>
  <c r="H36" i="43"/>
  <c r="I36" i="43" s="1"/>
  <c r="G36" i="43"/>
  <c r="G39" i="43"/>
  <c r="H39" i="43"/>
  <c r="I39" i="43" s="1"/>
  <c r="G43" i="43"/>
  <c r="H43" i="43"/>
  <c r="I43" i="43" s="1"/>
  <c r="H38" i="43"/>
  <c r="I38" i="43" s="1"/>
  <c r="L38" i="43" s="1"/>
  <c r="H40" i="43"/>
  <c r="I40" i="43" s="1"/>
  <c r="H42" i="43"/>
  <c r="I42" i="43" s="1"/>
  <c r="L42" i="43" s="1"/>
  <c r="H44" i="43"/>
  <c r="I44" i="43" s="1"/>
  <c r="G44" i="43"/>
  <c r="H46" i="43"/>
  <c r="I46" i="43" s="1"/>
  <c r="G46" i="43"/>
  <c r="G48" i="43"/>
  <c r="H48" i="43"/>
  <c r="I48" i="43" s="1"/>
  <c r="Q38" i="43"/>
  <c r="L40" i="43"/>
  <c r="Q40" i="43"/>
  <c r="Q42" i="43"/>
  <c r="H45" i="43"/>
  <c r="I45" i="43" s="1"/>
  <c r="G45" i="43"/>
  <c r="H47" i="43"/>
  <c r="I47" i="43" s="1"/>
  <c r="G47" i="43"/>
  <c r="G50" i="43"/>
  <c r="H50" i="43"/>
  <c r="I50" i="43" s="1"/>
  <c r="H49" i="43"/>
  <c r="I49" i="43" s="1"/>
  <c r="H51" i="43"/>
  <c r="I51" i="43" s="1"/>
  <c r="Q51" i="43" s="1"/>
  <c r="H52" i="43"/>
  <c r="I52" i="43" s="1"/>
  <c r="G53" i="43"/>
  <c r="H53" i="43"/>
  <c r="I53" i="43" s="1"/>
  <c r="G55" i="43"/>
  <c r="H55" i="43"/>
  <c r="I55" i="43" s="1"/>
  <c r="G57" i="43"/>
  <c r="H57" i="43"/>
  <c r="I57" i="43" s="1"/>
  <c r="G59" i="43"/>
  <c r="H59" i="43"/>
  <c r="I59" i="43" s="1"/>
  <c r="L49" i="43"/>
  <c r="Q49" i="43"/>
  <c r="L51" i="43"/>
  <c r="L52" i="43"/>
  <c r="Q52" i="43"/>
  <c r="G54" i="43"/>
  <c r="H54" i="43"/>
  <c r="I54" i="43" s="1"/>
  <c r="G56" i="43"/>
  <c r="H56" i="43"/>
  <c r="I56" i="43" s="1"/>
  <c r="G58" i="43"/>
  <c r="H58" i="43"/>
  <c r="I58" i="43" s="1"/>
  <c r="G60" i="43"/>
  <c r="H60" i="43"/>
  <c r="I60" i="43" s="1"/>
  <c r="M53" i="42"/>
  <c r="L53" i="42"/>
  <c r="K53" i="42"/>
  <c r="I53" i="42"/>
  <c r="C53" i="42"/>
  <c r="U53" i="42" s="1"/>
  <c r="B53" i="42"/>
  <c r="T53" i="42" s="1"/>
  <c r="R52" i="42"/>
  <c r="Q52" i="42"/>
  <c r="D52" i="42"/>
  <c r="C52" i="42"/>
  <c r="O52" i="42" s="1"/>
  <c r="B52" i="42"/>
  <c r="N52" i="42" s="1"/>
  <c r="U51" i="42"/>
  <c r="M51" i="42"/>
  <c r="L51" i="42"/>
  <c r="K51" i="42"/>
  <c r="I51" i="42"/>
  <c r="C51" i="42"/>
  <c r="S51" i="42" s="1"/>
  <c r="B51" i="42"/>
  <c r="T51" i="42" s="1"/>
  <c r="R50" i="42"/>
  <c r="D50" i="42"/>
  <c r="C50" i="42"/>
  <c r="O50" i="42" s="1"/>
  <c r="B50" i="42"/>
  <c r="N50" i="42" s="1"/>
  <c r="U49" i="42"/>
  <c r="M49" i="42"/>
  <c r="L49" i="42"/>
  <c r="K49" i="42"/>
  <c r="I49" i="42"/>
  <c r="C49" i="42"/>
  <c r="S49" i="42" s="1"/>
  <c r="B49" i="42"/>
  <c r="T49" i="42" s="1"/>
  <c r="R48" i="42"/>
  <c r="D48" i="42"/>
  <c r="C48" i="42"/>
  <c r="O48" i="42" s="1"/>
  <c r="B48" i="42"/>
  <c r="N48" i="42" s="1"/>
  <c r="U47" i="42"/>
  <c r="M47" i="42"/>
  <c r="L47" i="42"/>
  <c r="K47" i="42"/>
  <c r="I47" i="42"/>
  <c r="C47" i="42"/>
  <c r="S47" i="42" s="1"/>
  <c r="B47" i="42"/>
  <c r="T47" i="42" s="1"/>
  <c r="R46" i="42"/>
  <c r="D46" i="42"/>
  <c r="C46" i="42"/>
  <c r="O46" i="42" s="1"/>
  <c r="B46" i="42"/>
  <c r="N46" i="42" s="1"/>
  <c r="U45" i="42"/>
  <c r="M45" i="42"/>
  <c r="L45" i="42"/>
  <c r="K45" i="42"/>
  <c r="I45" i="42"/>
  <c r="C45" i="42"/>
  <c r="S45" i="42" s="1"/>
  <c r="B45" i="42"/>
  <c r="T45" i="42" s="1"/>
  <c r="R44" i="42"/>
  <c r="Q44" i="42"/>
  <c r="P44" i="42"/>
  <c r="J44" i="42"/>
  <c r="F44" i="42"/>
  <c r="E44" i="42"/>
  <c r="D44" i="42"/>
  <c r="C44" i="42"/>
  <c r="O44" i="42" s="1"/>
  <c r="B44" i="42"/>
  <c r="N44" i="42" s="1"/>
  <c r="M43" i="42"/>
  <c r="C43" i="42"/>
  <c r="K43" i="42" s="1"/>
  <c r="B43" i="42"/>
  <c r="J43" i="42" s="1"/>
  <c r="U42" i="42"/>
  <c r="S42" i="42"/>
  <c r="K42" i="42"/>
  <c r="J42" i="42"/>
  <c r="I42" i="42"/>
  <c r="G42" i="42"/>
  <c r="C42" i="42"/>
  <c r="Q42" i="42" s="1"/>
  <c r="B42" i="42"/>
  <c r="R42" i="42" s="1"/>
  <c r="R41" i="42"/>
  <c r="Q41" i="42"/>
  <c r="P41" i="42"/>
  <c r="J41" i="42"/>
  <c r="F41" i="42"/>
  <c r="E41" i="42"/>
  <c r="D41" i="42"/>
  <c r="C41" i="42"/>
  <c r="O41" i="42" s="1"/>
  <c r="B41" i="42"/>
  <c r="N41" i="42" s="1"/>
  <c r="M40" i="42"/>
  <c r="C40" i="42"/>
  <c r="K40" i="42" s="1"/>
  <c r="B40" i="42"/>
  <c r="J40" i="42" s="1"/>
  <c r="U39" i="42"/>
  <c r="S39" i="42"/>
  <c r="K39" i="42"/>
  <c r="J39" i="42"/>
  <c r="I39" i="42"/>
  <c r="G39" i="42"/>
  <c r="C39" i="42"/>
  <c r="Q39" i="42" s="1"/>
  <c r="B39" i="42"/>
  <c r="R39" i="42" s="1"/>
  <c r="R38" i="42"/>
  <c r="Q38" i="42"/>
  <c r="P38" i="42"/>
  <c r="J38" i="42"/>
  <c r="F38" i="42"/>
  <c r="E38" i="42"/>
  <c r="D38" i="42"/>
  <c r="C38" i="42"/>
  <c r="O38" i="42" s="1"/>
  <c r="B38" i="42"/>
  <c r="N38" i="42" s="1"/>
  <c r="M37" i="42"/>
  <c r="C37" i="42"/>
  <c r="K37" i="42" s="1"/>
  <c r="B37" i="42"/>
  <c r="J37" i="42" s="1"/>
  <c r="U36" i="42"/>
  <c r="S36" i="42"/>
  <c r="K36" i="42"/>
  <c r="J36" i="42"/>
  <c r="I36" i="42"/>
  <c r="G36" i="42"/>
  <c r="C36" i="42"/>
  <c r="Q36" i="42" s="1"/>
  <c r="B36" i="42"/>
  <c r="R36" i="42" s="1"/>
  <c r="R35" i="42"/>
  <c r="Q35" i="42"/>
  <c r="P35" i="42"/>
  <c r="L35" i="42"/>
  <c r="J35" i="42"/>
  <c r="F35" i="42"/>
  <c r="E35" i="42"/>
  <c r="D35" i="42"/>
  <c r="C35" i="42"/>
  <c r="O35" i="42" s="1"/>
  <c r="B35" i="42"/>
  <c r="N35" i="42" s="1"/>
  <c r="M34" i="42"/>
  <c r="C34" i="42"/>
  <c r="K34" i="42" s="1"/>
  <c r="B34" i="42"/>
  <c r="J34" i="42" s="1"/>
  <c r="U33" i="42"/>
  <c r="S33" i="42"/>
  <c r="K33" i="42"/>
  <c r="J33" i="42"/>
  <c r="I33" i="42"/>
  <c r="G33" i="42"/>
  <c r="C33" i="42"/>
  <c r="Q33" i="42" s="1"/>
  <c r="B33" i="42"/>
  <c r="R33" i="42" s="1"/>
  <c r="R32" i="42"/>
  <c r="Q32" i="42"/>
  <c r="P32" i="42"/>
  <c r="L32" i="42"/>
  <c r="J32" i="42"/>
  <c r="F32" i="42"/>
  <c r="E32" i="42"/>
  <c r="D32" i="42"/>
  <c r="C32" i="42"/>
  <c r="O32" i="42" s="1"/>
  <c r="B32" i="42"/>
  <c r="N32" i="42" s="1"/>
  <c r="M31" i="42"/>
  <c r="C31" i="42"/>
  <c r="K31" i="42" s="1"/>
  <c r="B31" i="42"/>
  <c r="J31" i="42" s="1"/>
  <c r="U30" i="42"/>
  <c r="S30" i="42"/>
  <c r="K30" i="42"/>
  <c r="J30" i="42"/>
  <c r="I30" i="42"/>
  <c r="G30" i="42"/>
  <c r="C30" i="42"/>
  <c r="Q30" i="42" s="1"/>
  <c r="B30" i="42"/>
  <c r="R30" i="42" s="1"/>
  <c r="R29" i="42"/>
  <c r="Q29" i="42"/>
  <c r="P29" i="42"/>
  <c r="L29" i="42"/>
  <c r="J29" i="42"/>
  <c r="F29" i="42"/>
  <c r="E29" i="42"/>
  <c r="D29" i="42"/>
  <c r="C29" i="42"/>
  <c r="O29" i="42" s="1"/>
  <c r="B29" i="42"/>
  <c r="N29" i="42" s="1"/>
  <c r="M28" i="42"/>
  <c r="C28" i="42"/>
  <c r="K28" i="42" s="1"/>
  <c r="B28" i="42"/>
  <c r="J28" i="42" s="1"/>
  <c r="U27" i="42"/>
  <c r="S27" i="42"/>
  <c r="K27" i="42"/>
  <c r="J27" i="42"/>
  <c r="I27" i="42"/>
  <c r="G27" i="42"/>
  <c r="C27" i="42"/>
  <c r="Q27" i="42" s="1"/>
  <c r="B27" i="42"/>
  <c r="R27" i="42" s="1"/>
  <c r="R26" i="42"/>
  <c r="Q26" i="42"/>
  <c r="P26" i="42"/>
  <c r="L26" i="42"/>
  <c r="J26" i="42"/>
  <c r="F26" i="42"/>
  <c r="E26" i="42"/>
  <c r="D26" i="42"/>
  <c r="C26" i="42"/>
  <c r="O26" i="42" s="1"/>
  <c r="B26" i="42"/>
  <c r="N26" i="42" s="1"/>
  <c r="M25" i="42"/>
  <c r="C25" i="42"/>
  <c r="K25" i="42" s="1"/>
  <c r="B25" i="42"/>
  <c r="J25" i="42" s="1"/>
  <c r="U24" i="42"/>
  <c r="S24" i="42"/>
  <c r="K24" i="42"/>
  <c r="J24" i="42"/>
  <c r="I24" i="42"/>
  <c r="G24" i="42"/>
  <c r="C24" i="42"/>
  <c r="Q24" i="42" s="1"/>
  <c r="B24" i="42"/>
  <c r="R24" i="42" s="1"/>
  <c r="R23" i="42"/>
  <c r="Q23" i="42"/>
  <c r="P23" i="42"/>
  <c r="L23" i="42"/>
  <c r="J23" i="42"/>
  <c r="G23" i="42"/>
  <c r="F23" i="42"/>
  <c r="E23" i="42"/>
  <c r="D23" i="42"/>
  <c r="C23" i="42"/>
  <c r="O23" i="42" s="1"/>
  <c r="B23" i="42"/>
  <c r="N23" i="42" s="1"/>
  <c r="M22" i="42"/>
  <c r="C22" i="42"/>
  <c r="K22" i="42" s="1"/>
  <c r="B22" i="42"/>
  <c r="J22" i="42" s="1"/>
  <c r="U21" i="42"/>
  <c r="S21" i="42"/>
  <c r="K21" i="42"/>
  <c r="J21" i="42"/>
  <c r="I21" i="42"/>
  <c r="G21" i="42"/>
  <c r="C21" i="42"/>
  <c r="Q21" i="42" s="1"/>
  <c r="B21" i="42"/>
  <c r="R21" i="42" s="1"/>
  <c r="R20" i="42"/>
  <c r="Q20" i="42"/>
  <c r="P20" i="42"/>
  <c r="L20" i="42"/>
  <c r="J20" i="42"/>
  <c r="G20" i="42"/>
  <c r="F20" i="42"/>
  <c r="E20" i="42"/>
  <c r="D20" i="42"/>
  <c r="C20" i="42"/>
  <c r="O20" i="42" s="1"/>
  <c r="B20" i="42"/>
  <c r="N20" i="42" s="1"/>
  <c r="M19" i="42"/>
  <c r="C19" i="42"/>
  <c r="K19" i="42" s="1"/>
  <c r="B19" i="42"/>
  <c r="J19" i="42" s="1"/>
  <c r="U18" i="42"/>
  <c r="S18" i="42"/>
  <c r="K18" i="42"/>
  <c r="J18" i="42"/>
  <c r="I18" i="42"/>
  <c r="G18" i="42"/>
  <c r="C18" i="42"/>
  <c r="Q18" i="42" s="1"/>
  <c r="B18" i="42"/>
  <c r="R18" i="42" s="1"/>
  <c r="R17" i="42"/>
  <c r="Q17" i="42"/>
  <c r="P17" i="42"/>
  <c r="L17" i="42"/>
  <c r="J17" i="42"/>
  <c r="F17" i="42"/>
  <c r="E17" i="42"/>
  <c r="D17" i="42"/>
  <c r="C17" i="42"/>
  <c r="O17" i="42" s="1"/>
  <c r="B17" i="42"/>
  <c r="N17" i="42" s="1"/>
  <c r="M16" i="42"/>
  <c r="C16" i="42"/>
  <c r="K16" i="42" s="1"/>
  <c r="B16" i="42"/>
  <c r="J16" i="42" s="1"/>
  <c r="U15" i="42"/>
  <c r="S15" i="42"/>
  <c r="K15" i="42"/>
  <c r="J15" i="42"/>
  <c r="I15" i="42"/>
  <c r="G15" i="42"/>
  <c r="C15" i="42"/>
  <c r="Q15" i="42" s="1"/>
  <c r="B15" i="42"/>
  <c r="R15" i="42" s="1"/>
  <c r="R14" i="42"/>
  <c r="Q14" i="42"/>
  <c r="P14" i="42"/>
  <c r="L14" i="42"/>
  <c r="J14" i="42"/>
  <c r="F14" i="42"/>
  <c r="E14" i="42"/>
  <c r="D14" i="42"/>
  <c r="C14" i="42"/>
  <c r="O14" i="42" s="1"/>
  <c r="B14" i="42"/>
  <c r="N14" i="42" s="1"/>
  <c r="M13" i="42"/>
  <c r="C13" i="42"/>
  <c r="K13" i="42" s="1"/>
  <c r="B13" i="42"/>
  <c r="J13" i="42" s="1"/>
  <c r="F6" i="42"/>
  <c r="E5" i="42"/>
  <c r="F4" i="42"/>
  <c r="E4" i="42"/>
  <c r="F3" i="42"/>
  <c r="E3" i="42"/>
  <c r="C52" i="41"/>
  <c r="B52" i="41"/>
  <c r="X52" i="41" s="1"/>
  <c r="Z51" i="41"/>
  <c r="R51" i="41"/>
  <c r="C51" i="41"/>
  <c r="B51" i="41"/>
  <c r="X51" i="41" s="1"/>
  <c r="Z50" i="41"/>
  <c r="N50" i="41"/>
  <c r="F50" i="41"/>
  <c r="C50" i="41"/>
  <c r="Q50" i="41" s="1"/>
  <c r="B50" i="41"/>
  <c r="X50" i="41" s="1"/>
  <c r="C49" i="41"/>
  <c r="B49" i="41"/>
  <c r="X49" i="41" s="1"/>
  <c r="Z48" i="41"/>
  <c r="R48" i="41"/>
  <c r="C48" i="41"/>
  <c r="B48" i="41"/>
  <c r="X48" i="41" s="1"/>
  <c r="Z47" i="41"/>
  <c r="N47" i="41"/>
  <c r="F47" i="41"/>
  <c r="C47" i="41"/>
  <c r="B47" i="41"/>
  <c r="X47" i="41" s="1"/>
  <c r="C46" i="41"/>
  <c r="Q46" i="41" s="1"/>
  <c r="B46" i="41"/>
  <c r="X46" i="41" s="1"/>
  <c r="Z45" i="41"/>
  <c r="R45" i="41"/>
  <c r="C45" i="41"/>
  <c r="B45" i="41"/>
  <c r="X45" i="41" s="1"/>
  <c r="Z44" i="41"/>
  <c r="N44" i="41"/>
  <c r="F44" i="41"/>
  <c r="C44" i="41"/>
  <c r="B44" i="41"/>
  <c r="X44" i="41" s="1"/>
  <c r="M43" i="41"/>
  <c r="G43" i="41"/>
  <c r="C43" i="41"/>
  <c r="AA43" i="41" s="1"/>
  <c r="B43" i="41"/>
  <c r="Z43" i="41" s="1"/>
  <c r="S42" i="41"/>
  <c r="G42" i="41"/>
  <c r="C42" i="41"/>
  <c r="Q42" i="41" s="1"/>
  <c r="B42" i="41"/>
  <c r="Z42" i="41" s="1"/>
  <c r="X41" i="41"/>
  <c r="V41" i="41"/>
  <c r="Q41" i="41"/>
  <c r="L41" i="41"/>
  <c r="I41" i="41"/>
  <c r="H41" i="41"/>
  <c r="F41" i="41"/>
  <c r="C41" i="41"/>
  <c r="AA41" i="41" s="1"/>
  <c r="B41" i="41"/>
  <c r="P41" i="41" s="1"/>
  <c r="K40" i="41"/>
  <c r="C40" i="41"/>
  <c r="Q40" i="41" s="1"/>
  <c r="B40" i="41"/>
  <c r="H40" i="41" s="1"/>
  <c r="Y39" i="41"/>
  <c r="M39" i="41"/>
  <c r="C39" i="41"/>
  <c r="W39" i="41" s="1"/>
  <c r="B39" i="41"/>
  <c r="T39" i="41" s="1"/>
  <c r="X38" i="41"/>
  <c r="P38" i="41"/>
  <c r="C38" i="41"/>
  <c r="AA38" i="41" s="1"/>
  <c r="B38" i="41"/>
  <c r="V38" i="41" s="1"/>
  <c r="Z37" i="41"/>
  <c r="Q37" i="41"/>
  <c r="N37" i="41"/>
  <c r="G37" i="41"/>
  <c r="C37" i="41"/>
  <c r="AA37" i="41" s="1"/>
  <c r="B37" i="41"/>
  <c r="S36" i="41"/>
  <c r="J36" i="41"/>
  <c r="H36" i="41"/>
  <c r="F36" i="41"/>
  <c r="C36" i="41"/>
  <c r="Q36" i="41" s="1"/>
  <c r="B36" i="41"/>
  <c r="Z36" i="41" s="1"/>
  <c r="W35" i="41"/>
  <c r="V35" i="41"/>
  <c r="R35" i="41"/>
  <c r="Q35" i="41"/>
  <c r="K35" i="41"/>
  <c r="I35" i="41"/>
  <c r="H35" i="41"/>
  <c r="F35" i="41"/>
  <c r="E35" i="41"/>
  <c r="C35" i="41"/>
  <c r="S35" i="41" s="1"/>
  <c r="B35" i="41"/>
  <c r="P35" i="41" s="1"/>
  <c r="Y34" i="41"/>
  <c r="W34" i="41"/>
  <c r="T34" i="41"/>
  <c r="M34" i="41"/>
  <c r="K34" i="41"/>
  <c r="G34" i="41"/>
  <c r="E34" i="41"/>
  <c r="C34" i="41"/>
  <c r="Q34" i="41" s="1"/>
  <c r="B34" i="41"/>
  <c r="Y33" i="41"/>
  <c r="V33" i="41"/>
  <c r="M33" i="41"/>
  <c r="D33" i="41"/>
  <c r="C33" i="41"/>
  <c r="W33" i="41" s="1"/>
  <c r="B33" i="41"/>
  <c r="T33" i="41" s="1"/>
  <c r="F32" i="41"/>
  <c r="C32" i="41"/>
  <c r="AA32" i="41" s="1"/>
  <c r="B32" i="41"/>
  <c r="V32" i="41" s="1"/>
  <c r="T31" i="41"/>
  <c r="N31" i="41"/>
  <c r="M31" i="41"/>
  <c r="E31" i="41"/>
  <c r="C31" i="41"/>
  <c r="AA31" i="41" s="1"/>
  <c r="B31" i="41"/>
  <c r="Z31" i="41" s="1"/>
  <c r="S30" i="41"/>
  <c r="G30" i="41"/>
  <c r="C30" i="41"/>
  <c r="Q30" i="41" s="1"/>
  <c r="B30" i="41"/>
  <c r="Z30" i="41" s="1"/>
  <c r="X29" i="41"/>
  <c r="V29" i="41"/>
  <c r="R29" i="41"/>
  <c r="J29" i="41"/>
  <c r="E29" i="41"/>
  <c r="C29" i="41"/>
  <c r="S29" i="41" s="1"/>
  <c r="B29" i="41"/>
  <c r="P29" i="41" s="1"/>
  <c r="Y28" i="41"/>
  <c r="S28" i="41"/>
  <c r="C28" i="41"/>
  <c r="U28" i="41" s="1"/>
  <c r="B28" i="41"/>
  <c r="Z28" i="41" s="1"/>
  <c r="Y27" i="41"/>
  <c r="P27" i="41"/>
  <c r="J27" i="41"/>
  <c r="D27" i="41"/>
  <c r="C27" i="41"/>
  <c r="W27" i="41" s="1"/>
  <c r="B27" i="41"/>
  <c r="T27" i="41" s="1"/>
  <c r="AA26" i="41"/>
  <c r="R26" i="41"/>
  <c r="P26" i="41"/>
  <c r="H26" i="41"/>
  <c r="D26" i="41"/>
  <c r="C26" i="41"/>
  <c r="B26" i="41"/>
  <c r="V26" i="41" s="1"/>
  <c r="S25" i="41"/>
  <c r="K25" i="41"/>
  <c r="H25" i="41"/>
  <c r="F25" i="41"/>
  <c r="C25" i="41"/>
  <c r="AA25" i="41" s="1"/>
  <c r="B25" i="41"/>
  <c r="R25" i="41" s="1"/>
  <c r="T24" i="41"/>
  <c r="L24" i="41"/>
  <c r="J24" i="41"/>
  <c r="G24" i="41"/>
  <c r="C24" i="41"/>
  <c r="Q24" i="41" s="1"/>
  <c r="B24" i="41"/>
  <c r="Z24" i="41" s="1"/>
  <c r="V23" i="41"/>
  <c r="Q23" i="41"/>
  <c r="L23" i="41"/>
  <c r="J23" i="41"/>
  <c r="F23" i="41"/>
  <c r="E23" i="41"/>
  <c r="C23" i="41"/>
  <c r="S23" i="41" s="1"/>
  <c r="B23" i="41"/>
  <c r="P23" i="41" s="1"/>
  <c r="Y22" i="41"/>
  <c r="S22" i="41"/>
  <c r="N22" i="41"/>
  <c r="K22" i="41"/>
  <c r="C22" i="41"/>
  <c r="U22" i="41" s="1"/>
  <c r="B22" i="41"/>
  <c r="X22" i="41" s="1"/>
  <c r="C21" i="41"/>
  <c r="W21" i="41" s="1"/>
  <c r="B21" i="41"/>
  <c r="Z21" i="41" s="1"/>
  <c r="T20" i="41"/>
  <c r="D20" i="41"/>
  <c r="C20" i="41"/>
  <c r="AA20" i="41" s="1"/>
  <c r="B20" i="41"/>
  <c r="V20" i="41" s="1"/>
  <c r="Y19" i="41"/>
  <c r="S19" i="41"/>
  <c r="Q19" i="41"/>
  <c r="C19" i="41"/>
  <c r="AA19" i="41" s="1"/>
  <c r="B19" i="41"/>
  <c r="T19" i="41" s="1"/>
  <c r="T18" i="41"/>
  <c r="S18" i="41"/>
  <c r="L18" i="41"/>
  <c r="C18" i="41"/>
  <c r="Q18" i="41" s="1"/>
  <c r="B18" i="41"/>
  <c r="Z18" i="41" s="1"/>
  <c r="V17" i="41"/>
  <c r="U17" i="41"/>
  <c r="Q17" i="41"/>
  <c r="F17" i="41"/>
  <c r="E17" i="41"/>
  <c r="C17" i="41"/>
  <c r="S17" i="41" s="1"/>
  <c r="B17" i="41"/>
  <c r="P17" i="41" s="1"/>
  <c r="Y16" i="41"/>
  <c r="W16" i="41"/>
  <c r="M16" i="41"/>
  <c r="C16" i="41"/>
  <c r="U16" i="41" s="1"/>
  <c r="B16" i="41"/>
  <c r="Y15" i="41"/>
  <c r="J15" i="41"/>
  <c r="C15" i="41"/>
  <c r="B15" i="41"/>
  <c r="N15" i="41" s="1"/>
  <c r="O14" i="41"/>
  <c r="H14" i="41"/>
  <c r="F14" i="41"/>
  <c r="D14" i="41"/>
  <c r="C14" i="41"/>
  <c r="Q14" i="41" s="1"/>
  <c r="B14" i="41"/>
  <c r="V14" i="41" s="1"/>
  <c r="S13" i="41"/>
  <c r="N13" i="41"/>
  <c r="M13" i="41"/>
  <c r="G13" i="41"/>
  <c r="F13" i="41"/>
  <c r="E13" i="41"/>
  <c r="C13" i="41"/>
  <c r="AA13" i="41" s="1"/>
  <c r="B13" i="41"/>
  <c r="H13" i="41" s="1"/>
  <c r="T12" i="41"/>
  <c r="P12" i="41"/>
  <c r="J12" i="41"/>
  <c r="G12" i="41"/>
  <c r="C12" i="41"/>
  <c r="I12" i="41" s="1"/>
  <c r="B12" i="41"/>
  <c r="Z12" i="41" s="1"/>
  <c r="L6" i="41"/>
  <c r="L4" i="41"/>
  <c r="K4" i="41"/>
  <c r="L3" i="41"/>
  <c r="K3" i="41"/>
  <c r="M49" i="45" l="1"/>
  <c r="N49" i="45" s="1"/>
  <c r="L49" i="45"/>
  <c r="M45" i="45"/>
  <c r="N45" i="45" s="1"/>
  <c r="L45" i="45"/>
  <c r="M46" i="45"/>
  <c r="N46" i="45" s="1"/>
  <c r="L46" i="45"/>
  <c r="M32" i="45"/>
  <c r="N32" i="45" s="1"/>
  <c r="S32" i="45" s="1"/>
  <c r="L32" i="45"/>
  <c r="M31" i="45"/>
  <c r="N31" i="45" s="1"/>
  <c r="S31" i="45" s="1"/>
  <c r="L31" i="45"/>
  <c r="R30" i="45"/>
  <c r="K30" i="45"/>
  <c r="O12" i="45"/>
  <c r="R27" i="45"/>
  <c r="K27" i="45"/>
  <c r="R25" i="45"/>
  <c r="K25" i="45"/>
  <c r="R23" i="45"/>
  <c r="K23" i="45"/>
  <c r="R21" i="45"/>
  <c r="K21" i="45"/>
  <c r="R19" i="45"/>
  <c r="K19" i="45"/>
  <c r="R17" i="45"/>
  <c r="K17" i="45"/>
  <c r="R15" i="45"/>
  <c r="K15" i="45"/>
  <c r="R13" i="45"/>
  <c r="K13" i="45"/>
  <c r="R11" i="45"/>
  <c r="K11" i="45"/>
  <c r="R10" i="45"/>
  <c r="K10" i="45"/>
  <c r="R26" i="45"/>
  <c r="K26" i="45"/>
  <c r="R24" i="45"/>
  <c r="K24" i="45"/>
  <c r="R22" i="45"/>
  <c r="K22" i="45"/>
  <c r="R20" i="45"/>
  <c r="K20" i="45"/>
  <c r="R18" i="45"/>
  <c r="K18" i="45"/>
  <c r="R16" i="45"/>
  <c r="K16" i="45"/>
  <c r="R14" i="45"/>
  <c r="K14" i="45"/>
  <c r="R12" i="45"/>
  <c r="K12" i="45"/>
  <c r="L60" i="45"/>
  <c r="M60" i="45" s="1"/>
  <c r="N60" i="45" s="1"/>
  <c r="L59" i="45"/>
  <c r="M59" i="45" s="1"/>
  <c r="N59" i="45" s="1"/>
  <c r="L58" i="45"/>
  <c r="M58" i="45" s="1"/>
  <c r="N58" i="45" s="1"/>
  <c r="L57" i="45"/>
  <c r="M57" i="45" s="1"/>
  <c r="N57" i="45" s="1"/>
  <c r="L56" i="45"/>
  <c r="M56" i="45" s="1"/>
  <c r="N56" i="45" s="1"/>
  <c r="L55" i="45"/>
  <c r="M55" i="45" s="1"/>
  <c r="N55" i="45" s="1"/>
  <c r="L54" i="45"/>
  <c r="M54" i="45" s="1"/>
  <c r="N54" i="45" s="1"/>
  <c r="L53" i="45"/>
  <c r="M53" i="45" s="1"/>
  <c r="N53" i="45" s="1"/>
  <c r="L52" i="45"/>
  <c r="M52" i="45" s="1"/>
  <c r="N52" i="45" s="1"/>
  <c r="L51" i="45"/>
  <c r="M51" i="45" s="1"/>
  <c r="N51" i="45" s="1"/>
  <c r="L50" i="45"/>
  <c r="M50" i="45" s="1"/>
  <c r="N50" i="45" s="1"/>
  <c r="M47" i="45"/>
  <c r="N47" i="45" s="1"/>
  <c r="L47" i="45"/>
  <c r="M48" i="45"/>
  <c r="N48" i="45" s="1"/>
  <c r="L48" i="45"/>
  <c r="M44" i="45"/>
  <c r="N44" i="45" s="1"/>
  <c r="L44" i="45"/>
  <c r="R29" i="45"/>
  <c r="K29" i="45"/>
  <c r="L43" i="45"/>
  <c r="M43" i="45" s="1"/>
  <c r="N43" i="45" s="1"/>
  <c r="L42" i="45"/>
  <c r="M42" i="45" s="1"/>
  <c r="N42" i="45" s="1"/>
  <c r="R41" i="45"/>
  <c r="K41" i="45"/>
  <c r="R40" i="45"/>
  <c r="K40" i="45"/>
  <c r="R39" i="45"/>
  <c r="K39" i="45"/>
  <c r="R38" i="45"/>
  <c r="K38" i="45"/>
  <c r="R37" i="45"/>
  <c r="K37" i="45"/>
  <c r="R36" i="45"/>
  <c r="K36" i="45"/>
  <c r="R35" i="45"/>
  <c r="K35" i="45"/>
  <c r="R34" i="45"/>
  <c r="K34" i="45"/>
  <c r="R33" i="45"/>
  <c r="K33" i="45"/>
  <c r="R28" i="45"/>
  <c r="K28" i="45"/>
  <c r="N42" i="43"/>
  <c r="O42" i="43" s="1"/>
  <c r="R42" i="43" s="1"/>
  <c r="T42" i="43" s="1"/>
  <c r="U42" i="43" s="1"/>
  <c r="M42" i="43"/>
  <c r="N38" i="43"/>
  <c r="O38" i="43" s="1"/>
  <c r="R38" i="43" s="1"/>
  <c r="T38" i="43" s="1"/>
  <c r="U38" i="43" s="1"/>
  <c r="M38" i="43"/>
  <c r="L60" i="43"/>
  <c r="Q60" i="43"/>
  <c r="L58" i="43"/>
  <c r="Q58" i="43"/>
  <c r="L56" i="43"/>
  <c r="Q56" i="43"/>
  <c r="L54" i="43"/>
  <c r="Q54" i="43"/>
  <c r="N52" i="43"/>
  <c r="O52" i="43" s="1"/>
  <c r="R52" i="43" s="1"/>
  <c r="M52" i="43"/>
  <c r="N51" i="43"/>
  <c r="O51" i="43" s="1"/>
  <c r="R51" i="43" s="1"/>
  <c r="M51" i="43"/>
  <c r="N49" i="43"/>
  <c r="O49" i="43" s="1"/>
  <c r="R49" i="43" s="1"/>
  <c r="T49" i="43" s="1"/>
  <c r="U49" i="43" s="1"/>
  <c r="M49" i="43"/>
  <c r="L59" i="43"/>
  <c r="Q59" i="43"/>
  <c r="L57" i="43"/>
  <c r="Q57" i="43"/>
  <c r="L55" i="43"/>
  <c r="Q55" i="43"/>
  <c r="L53" i="43"/>
  <c r="Q53" i="43"/>
  <c r="L47" i="43"/>
  <c r="Q47" i="43"/>
  <c r="Q45" i="43"/>
  <c r="L45" i="43"/>
  <c r="Q46" i="43"/>
  <c r="L46" i="43"/>
  <c r="Q44" i="43"/>
  <c r="L44" i="43"/>
  <c r="L43" i="43"/>
  <c r="Q43" i="43"/>
  <c r="L39" i="43"/>
  <c r="Q39" i="43"/>
  <c r="N23" i="43"/>
  <c r="O23" i="43" s="1"/>
  <c r="R23" i="43" s="1"/>
  <c r="T23" i="43" s="1"/>
  <c r="U23" i="43" s="1"/>
  <c r="M23" i="43"/>
  <c r="N22" i="43"/>
  <c r="O22" i="43" s="1"/>
  <c r="R22" i="43" s="1"/>
  <c r="M22" i="43"/>
  <c r="N19" i="43"/>
  <c r="O19" i="43" s="1"/>
  <c r="R19" i="43" s="1"/>
  <c r="T19" i="43" s="1"/>
  <c r="U19" i="43" s="1"/>
  <c r="M19" i="43"/>
  <c r="N17" i="43"/>
  <c r="O17" i="43" s="1"/>
  <c r="R17" i="43" s="1"/>
  <c r="T17" i="43" s="1"/>
  <c r="U17" i="43" s="1"/>
  <c r="M17" i="43"/>
  <c r="N15" i="43"/>
  <c r="O15" i="43" s="1"/>
  <c r="R15" i="43" s="1"/>
  <c r="T15" i="43" s="1"/>
  <c r="U15" i="43" s="1"/>
  <c r="M15" i="43"/>
  <c r="L41" i="43"/>
  <c r="Q41" i="43"/>
  <c r="Q11" i="43"/>
  <c r="L11" i="43"/>
  <c r="Q10" i="43"/>
  <c r="L10" i="43"/>
  <c r="L50" i="43"/>
  <c r="Q50" i="43"/>
  <c r="N40" i="43"/>
  <c r="O40" i="43" s="1"/>
  <c r="R40" i="43" s="1"/>
  <c r="T40" i="43" s="1"/>
  <c r="U40" i="43" s="1"/>
  <c r="M40" i="43"/>
  <c r="L48" i="43"/>
  <c r="Q48" i="43"/>
  <c r="Q36" i="43"/>
  <c r="L36" i="43"/>
  <c r="Q34" i="43"/>
  <c r="L34" i="43"/>
  <c r="Q32" i="43"/>
  <c r="L32" i="43"/>
  <c r="Q30" i="43"/>
  <c r="L30" i="43"/>
  <c r="Q28" i="43"/>
  <c r="L28" i="43"/>
  <c r="Q26" i="43"/>
  <c r="L26" i="43"/>
  <c r="Q37" i="43"/>
  <c r="L37" i="43"/>
  <c r="Q35" i="43"/>
  <c r="L35" i="43"/>
  <c r="Q33" i="43"/>
  <c r="L33" i="43"/>
  <c r="Q31" i="43"/>
  <c r="L31" i="43"/>
  <c r="Q29" i="43"/>
  <c r="L29" i="43"/>
  <c r="Q27" i="43"/>
  <c r="L27" i="43"/>
  <c r="Q25" i="43"/>
  <c r="L25" i="43"/>
  <c r="Q24" i="43"/>
  <c r="L24" i="43"/>
  <c r="L20" i="43"/>
  <c r="Q20" i="43"/>
  <c r="L16" i="43"/>
  <c r="Q16" i="43"/>
  <c r="L21" i="43"/>
  <c r="Q21" i="43"/>
  <c r="L18" i="43"/>
  <c r="Q18" i="43"/>
  <c r="L14" i="43"/>
  <c r="Q14" i="43"/>
  <c r="L13" i="43"/>
  <c r="Q13" i="43"/>
  <c r="L12" i="43"/>
  <c r="Q12" i="43"/>
  <c r="D15" i="41"/>
  <c r="D32" i="41"/>
  <c r="I40" i="41"/>
  <c r="V42" i="41"/>
  <c r="U12" i="41"/>
  <c r="Q13" i="41"/>
  <c r="K14" i="41"/>
  <c r="P15" i="41"/>
  <c r="W17" i="41"/>
  <c r="V18" i="41"/>
  <c r="D21" i="41"/>
  <c r="T22" i="41"/>
  <c r="R23" i="41"/>
  <c r="P24" i="41"/>
  <c r="M25" i="41"/>
  <c r="T26" i="41"/>
  <c r="F29" i="41"/>
  <c r="G31" i="41"/>
  <c r="L32" i="41"/>
  <c r="T35" i="41"/>
  <c r="P36" i="41"/>
  <c r="S37" i="41"/>
  <c r="M40" i="41"/>
  <c r="J41" i="41"/>
  <c r="R44" i="41"/>
  <c r="R47" i="41"/>
  <c r="R50" i="41"/>
  <c r="V12" i="41"/>
  <c r="R13" i="41"/>
  <c r="L14" i="41"/>
  <c r="V15" i="41"/>
  <c r="X17" i="41"/>
  <c r="X18" i="41"/>
  <c r="M21" i="41"/>
  <c r="W22" i="41"/>
  <c r="U23" i="41"/>
  <c r="S24" i="41"/>
  <c r="Q25" i="41"/>
  <c r="X26" i="41"/>
  <c r="G28" i="41"/>
  <c r="I29" i="41"/>
  <c r="D30" i="41"/>
  <c r="H31" i="41"/>
  <c r="P32" i="41"/>
  <c r="U35" i="41"/>
  <c r="R36" i="41"/>
  <c r="Y37" i="41"/>
  <c r="D39" i="41"/>
  <c r="S40" i="41"/>
  <c r="K41" i="41"/>
  <c r="D42" i="41"/>
  <c r="E43" i="41"/>
  <c r="T44" i="41"/>
  <c r="D46" i="41"/>
  <c r="T47" i="41"/>
  <c r="D49" i="41"/>
  <c r="T50" i="41"/>
  <c r="D52" i="41"/>
  <c r="N21" i="41"/>
  <c r="F42" i="41"/>
  <c r="F52" i="41"/>
  <c r="AA12" i="41"/>
  <c r="T13" i="41"/>
  <c r="P14" i="41"/>
  <c r="F20" i="41"/>
  <c r="V21" i="41"/>
  <c r="W23" i="41"/>
  <c r="V24" i="41"/>
  <c r="Y25" i="41"/>
  <c r="K28" i="41"/>
  <c r="K29" i="41"/>
  <c r="H30" i="41"/>
  <c r="X32" i="41"/>
  <c r="T36" i="41"/>
  <c r="W40" i="41"/>
  <c r="N46" i="41"/>
  <c r="N49" i="41"/>
  <c r="N52" i="41"/>
  <c r="H28" i="41"/>
  <c r="F49" i="41"/>
  <c r="D12" i="41"/>
  <c r="Y13" i="41"/>
  <c r="R14" i="41"/>
  <c r="I17" i="41"/>
  <c r="D18" i="41"/>
  <c r="E19" i="41"/>
  <c r="H20" i="41"/>
  <c r="Y21" i="41"/>
  <c r="X23" i="41"/>
  <c r="X24" i="41"/>
  <c r="M28" i="41"/>
  <c r="L29" i="41"/>
  <c r="J30" i="41"/>
  <c r="Q31" i="41"/>
  <c r="I34" i="41"/>
  <c r="G35" i="41"/>
  <c r="X35" i="41"/>
  <c r="V36" i="41"/>
  <c r="P39" i="41"/>
  <c r="Y40" i="41"/>
  <c r="R41" i="41"/>
  <c r="H42" i="41"/>
  <c r="Q43" i="41"/>
  <c r="R46" i="41"/>
  <c r="R49" i="41"/>
  <c r="R52" i="41"/>
  <c r="U40" i="41"/>
  <c r="Z13" i="41"/>
  <c r="T14" i="41"/>
  <c r="E16" i="41"/>
  <c r="J17" i="41"/>
  <c r="G18" i="41"/>
  <c r="G19" i="41"/>
  <c r="L20" i="41"/>
  <c r="N28" i="41"/>
  <c r="Q29" i="41"/>
  <c r="P30" i="41"/>
  <c r="S31" i="41"/>
  <c r="D38" i="41"/>
  <c r="V39" i="41"/>
  <c r="S41" i="41"/>
  <c r="J42" i="41"/>
  <c r="S43" i="41"/>
  <c r="D45" i="41"/>
  <c r="T46" i="41"/>
  <c r="D48" i="41"/>
  <c r="T49" i="41"/>
  <c r="D51" i="41"/>
  <c r="T52" i="41"/>
  <c r="X12" i="41"/>
  <c r="R32" i="41"/>
  <c r="J39" i="41"/>
  <c r="F46" i="41"/>
  <c r="H12" i="41"/>
  <c r="X14" i="41"/>
  <c r="G16" i="41"/>
  <c r="K17" i="41"/>
  <c r="H18" i="41"/>
  <c r="M19" i="41"/>
  <c r="P20" i="41"/>
  <c r="F38" i="41"/>
  <c r="T41" i="41"/>
  <c r="P42" i="41"/>
  <c r="Y43" i="41"/>
  <c r="F45" i="41"/>
  <c r="Z46" i="41"/>
  <c r="F48" i="41"/>
  <c r="Z49" i="41"/>
  <c r="F51" i="41"/>
  <c r="Z52" i="41"/>
  <c r="AA14" i="41"/>
  <c r="K16" i="41"/>
  <c r="L17" i="41"/>
  <c r="J18" i="41"/>
  <c r="N19" i="41"/>
  <c r="R20" i="41"/>
  <c r="G22" i="41"/>
  <c r="I23" i="41"/>
  <c r="D24" i="41"/>
  <c r="E25" i="41"/>
  <c r="F26" i="41"/>
  <c r="M27" i="41"/>
  <c r="W28" i="41"/>
  <c r="U29" i="41"/>
  <c r="T30" i="41"/>
  <c r="Y31" i="41"/>
  <c r="J33" i="41"/>
  <c r="S34" i="41"/>
  <c r="J35" i="41"/>
  <c r="D36" i="41"/>
  <c r="E37" i="41"/>
  <c r="L38" i="41"/>
  <c r="E41" i="41"/>
  <c r="U41" i="41"/>
  <c r="R42" i="41"/>
  <c r="N45" i="41"/>
  <c r="N48" i="41"/>
  <c r="N51" i="41"/>
  <c r="V30" i="41"/>
  <c r="L12" i="41"/>
  <c r="E14" i="41"/>
  <c r="S16" i="41"/>
  <c r="R17" i="41"/>
  <c r="P18" i="41"/>
  <c r="R19" i="41"/>
  <c r="X20" i="41"/>
  <c r="M22" i="41"/>
  <c r="K23" i="41"/>
  <c r="H24" i="41"/>
  <c r="G25" i="41"/>
  <c r="L26" i="41"/>
  <c r="V27" i="41"/>
  <c r="W29" i="41"/>
  <c r="P33" i="41"/>
  <c r="U34" i="41"/>
  <c r="L35" i="41"/>
  <c r="G36" i="41"/>
  <c r="M37" i="41"/>
  <c r="R38" i="41"/>
  <c r="G40" i="41"/>
  <c r="G41" i="41"/>
  <c r="W41" i="41"/>
  <c r="T42" i="41"/>
  <c r="D44" i="41"/>
  <c r="T45" i="41"/>
  <c r="D47" i="41"/>
  <c r="T48" i="41"/>
  <c r="D50" i="41"/>
  <c r="T51" i="41"/>
  <c r="N16" i="42"/>
  <c r="L13" i="42"/>
  <c r="H15" i="42"/>
  <c r="T15" i="42"/>
  <c r="L16" i="42"/>
  <c r="H18" i="42"/>
  <c r="T18" i="42"/>
  <c r="L19" i="42"/>
  <c r="H21" i="42"/>
  <c r="T21" i="42"/>
  <c r="L22" i="42"/>
  <c r="H24" i="42"/>
  <c r="T24" i="42"/>
  <c r="L25" i="42"/>
  <c r="H27" i="42"/>
  <c r="T27" i="42"/>
  <c r="L28" i="42"/>
  <c r="H30" i="42"/>
  <c r="T30" i="42"/>
  <c r="L31" i="42"/>
  <c r="H33" i="42"/>
  <c r="T33" i="42"/>
  <c r="L34" i="42"/>
  <c r="H36" i="42"/>
  <c r="T36" i="42"/>
  <c r="L37" i="42"/>
  <c r="H39" i="42"/>
  <c r="T39" i="42"/>
  <c r="L40" i="42"/>
  <c r="H42" i="42"/>
  <c r="T42" i="42"/>
  <c r="L43" i="42"/>
  <c r="J45" i="42"/>
  <c r="P46" i="42"/>
  <c r="J47" i="42"/>
  <c r="P48" i="42"/>
  <c r="J49" i="42"/>
  <c r="P50" i="42"/>
  <c r="J51" i="42"/>
  <c r="P52" i="42"/>
  <c r="J53" i="42"/>
  <c r="N19" i="42"/>
  <c r="N25" i="42"/>
  <c r="N28" i="42"/>
  <c r="N31" i="42"/>
  <c r="N34" i="42"/>
  <c r="N37" i="42"/>
  <c r="N40" i="42"/>
  <c r="N43" i="42"/>
  <c r="O13" i="42"/>
  <c r="G14" i="42"/>
  <c r="S14" i="42"/>
  <c r="O16" i="42"/>
  <c r="G17" i="42"/>
  <c r="S17" i="42"/>
  <c r="O19" i="42"/>
  <c r="S20" i="42"/>
  <c r="O22" i="42"/>
  <c r="S23" i="42"/>
  <c r="O25" i="42"/>
  <c r="G26" i="42"/>
  <c r="S26" i="42"/>
  <c r="O28" i="42"/>
  <c r="G29" i="42"/>
  <c r="S29" i="42"/>
  <c r="O31" i="42"/>
  <c r="G32" i="42"/>
  <c r="S32" i="42"/>
  <c r="O34" i="42"/>
  <c r="G35" i="42"/>
  <c r="S35" i="42"/>
  <c r="O37" i="42"/>
  <c r="G38" i="42"/>
  <c r="S38" i="42"/>
  <c r="O40" i="42"/>
  <c r="G41" i="42"/>
  <c r="S41" i="42"/>
  <c r="O43" i="42"/>
  <c r="G44" i="42"/>
  <c r="S44" i="42"/>
  <c r="E46" i="42"/>
  <c r="S46" i="42"/>
  <c r="E48" i="42"/>
  <c r="S48" i="42"/>
  <c r="E50" i="42"/>
  <c r="S50" i="42"/>
  <c r="E52" i="42"/>
  <c r="S52" i="42"/>
  <c r="Q46" i="42"/>
  <c r="D13" i="42"/>
  <c r="P13" i="42"/>
  <c r="H14" i="42"/>
  <c r="T14" i="42"/>
  <c r="L15" i="42"/>
  <c r="D16" i="42"/>
  <c r="P16" i="42"/>
  <c r="H17" i="42"/>
  <c r="T17" i="42"/>
  <c r="L18" i="42"/>
  <c r="D19" i="42"/>
  <c r="P19" i="42"/>
  <c r="H20" i="42"/>
  <c r="T20" i="42"/>
  <c r="L21" i="42"/>
  <c r="D22" i="42"/>
  <c r="P22" i="42"/>
  <c r="H23" i="42"/>
  <c r="T23" i="42"/>
  <c r="L24" i="42"/>
  <c r="D25" i="42"/>
  <c r="P25" i="42"/>
  <c r="H26" i="42"/>
  <c r="T26" i="42"/>
  <c r="L27" i="42"/>
  <c r="D28" i="42"/>
  <c r="P28" i="42"/>
  <c r="H29" i="42"/>
  <c r="T29" i="42"/>
  <c r="L30" i="42"/>
  <c r="D31" i="42"/>
  <c r="P31" i="42"/>
  <c r="H32" i="42"/>
  <c r="T32" i="42"/>
  <c r="L33" i="42"/>
  <c r="D34" i="42"/>
  <c r="P34" i="42"/>
  <c r="H35" i="42"/>
  <c r="T35" i="42"/>
  <c r="L36" i="42"/>
  <c r="D37" i="42"/>
  <c r="P37" i="42"/>
  <c r="H38" i="42"/>
  <c r="T38" i="42"/>
  <c r="L39" i="42"/>
  <c r="D40" i="42"/>
  <c r="P40" i="42"/>
  <c r="H41" i="42"/>
  <c r="T41" i="42"/>
  <c r="L42" i="42"/>
  <c r="D43" i="42"/>
  <c r="P43" i="42"/>
  <c r="H44" i="42"/>
  <c r="T44" i="42"/>
  <c r="N45" i="42"/>
  <c r="H46" i="42"/>
  <c r="T46" i="42"/>
  <c r="N47" i="42"/>
  <c r="H48" i="42"/>
  <c r="T48" i="42"/>
  <c r="N49" i="42"/>
  <c r="H50" i="42"/>
  <c r="T50" i="42"/>
  <c r="N51" i="42"/>
  <c r="H52" i="42"/>
  <c r="T52" i="42"/>
  <c r="N53" i="42"/>
  <c r="E13" i="42"/>
  <c r="Q13" i="42"/>
  <c r="I14" i="42"/>
  <c r="U14" i="42"/>
  <c r="M15" i="42"/>
  <c r="E16" i="42"/>
  <c r="Q16" i="42"/>
  <c r="I17" i="42"/>
  <c r="U17" i="42"/>
  <c r="M18" i="42"/>
  <c r="E19" i="42"/>
  <c r="Q19" i="42"/>
  <c r="I20" i="42"/>
  <c r="U20" i="42"/>
  <c r="M21" i="42"/>
  <c r="E22" i="42"/>
  <c r="Q22" i="42"/>
  <c r="I23" i="42"/>
  <c r="U23" i="42"/>
  <c r="M24" i="42"/>
  <c r="E25" i="42"/>
  <c r="Q25" i="42"/>
  <c r="I26" i="42"/>
  <c r="U26" i="42"/>
  <c r="M27" i="42"/>
  <c r="E28" i="42"/>
  <c r="Q28" i="42"/>
  <c r="I29" i="42"/>
  <c r="U29" i="42"/>
  <c r="M30" i="42"/>
  <c r="E31" i="42"/>
  <c r="Q31" i="42"/>
  <c r="I32" i="42"/>
  <c r="U32" i="42"/>
  <c r="M33" i="42"/>
  <c r="E34" i="42"/>
  <c r="Q34" i="42"/>
  <c r="I35" i="42"/>
  <c r="U35" i="42"/>
  <c r="M36" i="42"/>
  <c r="E37" i="42"/>
  <c r="Q37" i="42"/>
  <c r="I38" i="42"/>
  <c r="U38" i="42"/>
  <c r="M39" i="42"/>
  <c r="E40" i="42"/>
  <c r="Q40" i="42"/>
  <c r="I41" i="42"/>
  <c r="U41" i="42"/>
  <c r="M42" i="42"/>
  <c r="E43" i="42"/>
  <c r="Q43" i="42"/>
  <c r="I44" i="42"/>
  <c r="U44" i="42"/>
  <c r="O45" i="42"/>
  <c r="I46" i="42"/>
  <c r="U46" i="42"/>
  <c r="O47" i="42"/>
  <c r="I48" i="42"/>
  <c r="U48" i="42"/>
  <c r="O49" i="42"/>
  <c r="I50" i="42"/>
  <c r="U50" i="42"/>
  <c r="O51" i="42"/>
  <c r="I52" i="42"/>
  <c r="U52" i="42"/>
  <c r="O53" i="42"/>
  <c r="F13" i="42"/>
  <c r="R13" i="42"/>
  <c r="N15" i="42"/>
  <c r="F16" i="42"/>
  <c r="R16" i="42"/>
  <c r="N18" i="42"/>
  <c r="F19" i="42"/>
  <c r="R19" i="42"/>
  <c r="N21" i="42"/>
  <c r="F22" i="42"/>
  <c r="R22" i="42"/>
  <c r="N24" i="42"/>
  <c r="F25" i="42"/>
  <c r="R25" i="42"/>
  <c r="N27" i="42"/>
  <c r="F28" i="42"/>
  <c r="R28" i="42"/>
  <c r="N30" i="42"/>
  <c r="F31" i="42"/>
  <c r="R31" i="42"/>
  <c r="N33" i="42"/>
  <c r="F34" i="42"/>
  <c r="R34" i="42"/>
  <c r="N36" i="42"/>
  <c r="F37" i="42"/>
  <c r="R37" i="42"/>
  <c r="N39" i="42"/>
  <c r="F40" i="42"/>
  <c r="R40" i="42"/>
  <c r="N42" i="42"/>
  <c r="F43" i="42"/>
  <c r="R43" i="42"/>
  <c r="P45" i="42"/>
  <c r="J46" i="42"/>
  <c r="P47" i="42"/>
  <c r="J48" i="42"/>
  <c r="P49" i="42"/>
  <c r="J50" i="42"/>
  <c r="P51" i="42"/>
  <c r="J52" i="42"/>
  <c r="P53" i="42"/>
  <c r="N22" i="42"/>
  <c r="G13" i="42"/>
  <c r="S13" i="42"/>
  <c r="K14" i="42"/>
  <c r="O15" i="42"/>
  <c r="G16" i="42"/>
  <c r="S16" i="42"/>
  <c r="K17" i="42"/>
  <c r="O18" i="42"/>
  <c r="G19" i="42"/>
  <c r="S19" i="42"/>
  <c r="K20" i="42"/>
  <c r="O21" i="42"/>
  <c r="G22" i="42"/>
  <c r="S22" i="42"/>
  <c r="K23" i="42"/>
  <c r="O24" i="42"/>
  <c r="G25" i="42"/>
  <c r="S25" i="42"/>
  <c r="K26" i="42"/>
  <c r="O27" i="42"/>
  <c r="G28" i="42"/>
  <c r="S28" i="42"/>
  <c r="K29" i="42"/>
  <c r="O30" i="42"/>
  <c r="G31" i="42"/>
  <c r="S31" i="42"/>
  <c r="K32" i="42"/>
  <c r="O33" i="42"/>
  <c r="G34" i="42"/>
  <c r="S34" i="42"/>
  <c r="K35" i="42"/>
  <c r="O36" i="42"/>
  <c r="G37" i="42"/>
  <c r="S37" i="42"/>
  <c r="K38" i="42"/>
  <c r="O39" i="42"/>
  <c r="G40" i="42"/>
  <c r="S40" i="42"/>
  <c r="K41" i="42"/>
  <c r="O42" i="42"/>
  <c r="G43" i="42"/>
  <c r="S43" i="42"/>
  <c r="K44" i="42"/>
  <c r="Q45" i="42"/>
  <c r="K46" i="42"/>
  <c r="Q47" i="42"/>
  <c r="K48" i="42"/>
  <c r="Q49" i="42"/>
  <c r="K50" i="42"/>
  <c r="Q51" i="42"/>
  <c r="K52" i="42"/>
  <c r="Q53" i="42"/>
  <c r="Q50" i="42"/>
  <c r="N13" i="42"/>
  <c r="H13" i="42"/>
  <c r="T13" i="42"/>
  <c r="D15" i="42"/>
  <c r="P15" i="42"/>
  <c r="H16" i="42"/>
  <c r="T16" i="42"/>
  <c r="D18" i="42"/>
  <c r="P18" i="42"/>
  <c r="H19" i="42"/>
  <c r="T19" i="42"/>
  <c r="D21" i="42"/>
  <c r="P21" i="42"/>
  <c r="H22" i="42"/>
  <c r="T22" i="42"/>
  <c r="D24" i="42"/>
  <c r="P24" i="42"/>
  <c r="H25" i="42"/>
  <c r="T25" i="42"/>
  <c r="D27" i="42"/>
  <c r="P27" i="42"/>
  <c r="H28" i="42"/>
  <c r="T28" i="42"/>
  <c r="D30" i="42"/>
  <c r="P30" i="42"/>
  <c r="H31" i="42"/>
  <c r="T31" i="42"/>
  <c r="D33" i="42"/>
  <c r="P33" i="42"/>
  <c r="H34" i="42"/>
  <c r="T34" i="42"/>
  <c r="D36" i="42"/>
  <c r="P36" i="42"/>
  <c r="H37" i="42"/>
  <c r="T37" i="42"/>
  <c r="L38" i="42"/>
  <c r="D39" i="42"/>
  <c r="P39" i="42"/>
  <c r="H40" i="42"/>
  <c r="T40" i="42"/>
  <c r="L41" i="42"/>
  <c r="D42" i="42"/>
  <c r="P42" i="42"/>
  <c r="H43" i="42"/>
  <c r="T43" i="42"/>
  <c r="L44" i="42"/>
  <c r="D45" i="42"/>
  <c r="R45" i="42"/>
  <c r="L46" i="42"/>
  <c r="D47" i="42"/>
  <c r="R47" i="42"/>
  <c r="L48" i="42"/>
  <c r="D49" i="42"/>
  <c r="R49" i="42"/>
  <c r="L50" i="42"/>
  <c r="D51" i="42"/>
  <c r="R51" i="42"/>
  <c r="L52" i="42"/>
  <c r="D53" i="42"/>
  <c r="R53" i="42"/>
  <c r="I13" i="42"/>
  <c r="U13" i="42"/>
  <c r="M14" i="42"/>
  <c r="E15" i="42"/>
  <c r="I16" i="42"/>
  <c r="U16" i="42"/>
  <c r="M17" i="42"/>
  <c r="E18" i="42"/>
  <c r="I19" i="42"/>
  <c r="U19" i="42"/>
  <c r="M20" i="42"/>
  <c r="E21" i="42"/>
  <c r="I22" i="42"/>
  <c r="U22" i="42"/>
  <c r="M23" i="42"/>
  <c r="E24" i="42"/>
  <c r="I25" i="42"/>
  <c r="U25" i="42"/>
  <c r="M26" i="42"/>
  <c r="E27" i="42"/>
  <c r="I28" i="42"/>
  <c r="U28" i="42"/>
  <c r="M29" i="42"/>
  <c r="E30" i="42"/>
  <c r="I31" i="42"/>
  <c r="U31" i="42"/>
  <c r="M32" i="42"/>
  <c r="E33" i="42"/>
  <c r="I34" i="42"/>
  <c r="U34" i="42"/>
  <c r="M35" i="42"/>
  <c r="E36" i="42"/>
  <c r="I37" i="42"/>
  <c r="U37" i="42"/>
  <c r="M38" i="42"/>
  <c r="E39" i="42"/>
  <c r="I40" i="42"/>
  <c r="U40" i="42"/>
  <c r="M41" i="42"/>
  <c r="E42" i="42"/>
  <c r="I43" i="42"/>
  <c r="U43" i="42"/>
  <c r="M44" i="42"/>
  <c r="E45" i="42"/>
  <c r="M46" i="42"/>
  <c r="E47" i="42"/>
  <c r="M48" i="42"/>
  <c r="E49" i="42"/>
  <c r="M50" i="42"/>
  <c r="E51" i="42"/>
  <c r="M52" i="42"/>
  <c r="E53" i="42"/>
  <c r="S53" i="42"/>
  <c r="Q48" i="42"/>
  <c r="F15" i="42"/>
  <c r="F18" i="42"/>
  <c r="F21" i="42"/>
  <c r="F24" i="42"/>
  <c r="F27" i="42"/>
  <c r="F30" i="42"/>
  <c r="F33" i="42"/>
  <c r="F36" i="42"/>
  <c r="F39" i="42"/>
  <c r="F42" i="42"/>
  <c r="H45" i="42"/>
  <c r="H47" i="42"/>
  <c r="H49" i="42"/>
  <c r="H51" i="42"/>
  <c r="H53" i="42"/>
  <c r="T25" i="41"/>
  <c r="W15" i="41"/>
  <c r="K15" i="41"/>
  <c r="S15" i="41"/>
  <c r="G15" i="41"/>
  <c r="Q15" i="41"/>
  <c r="E15" i="41"/>
  <c r="AA15" i="41"/>
  <c r="Z25" i="41"/>
  <c r="AA45" i="41"/>
  <c r="O45" i="41"/>
  <c r="Y45" i="41"/>
  <c r="K45" i="41"/>
  <c r="W45" i="41"/>
  <c r="I45" i="41"/>
  <c r="U45" i="41"/>
  <c r="G45" i="41"/>
  <c r="S45" i="41"/>
  <c r="E45" i="41"/>
  <c r="AA49" i="41"/>
  <c r="O49" i="41"/>
  <c r="Y49" i="41"/>
  <c r="K49" i="41"/>
  <c r="W49" i="41"/>
  <c r="I49" i="41"/>
  <c r="U49" i="41"/>
  <c r="G49" i="41"/>
  <c r="S49" i="41"/>
  <c r="E49" i="41"/>
  <c r="Q12" i="41"/>
  <c r="E12" i="41"/>
  <c r="Y12" i="41"/>
  <c r="M12" i="41"/>
  <c r="W12" i="41"/>
  <c r="K12" i="41"/>
  <c r="I15" i="41"/>
  <c r="O20" i="41"/>
  <c r="P21" i="41"/>
  <c r="Y26" i="41"/>
  <c r="M26" i="41"/>
  <c r="W26" i="41"/>
  <c r="K26" i="41"/>
  <c r="U26" i="41"/>
  <c r="I26" i="41"/>
  <c r="S26" i="41"/>
  <c r="G26" i="41"/>
  <c r="Q26" i="41"/>
  <c r="E26" i="41"/>
  <c r="O32" i="41"/>
  <c r="O38" i="41"/>
  <c r="R16" i="41"/>
  <c r="F16" i="41"/>
  <c r="P16" i="41"/>
  <c r="D16" i="41"/>
  <c r="V16" i="41"/>
  <c r="J16" i="41"/>
  <c r="AA44" i="41"/>
  <c r="O44" i="41"/>
  <c r="Y44" i="41"/>
  <c r="K44" i="41"/>
  <c r="W44" i="41"/>
  <c r="I44" i="41"/>
  <c r="U44" i="41"/>
  <c r="G44" i="41"/>
  <c r="S44" i="41"/>
  <c r="E44" i="41"/>
  <c r="AA48" i="41"/>
  <c r="O48" i="41"/>
  <c r="Y48" i="41"/>
  <c r="K48" i="41"/>
  <c r="W48" i="41"/>
  <c r="I48" i="41"/>
  <c r="U48" i="41"/>
  <c r="G48" i="41"/>
  <c r="S48" i="41"/>
  <c r="E48" i="41"/>
  <c r="AA52" i="41"/>
  <c r="O52" i="41"/>
  <c r="Y52" i="41"/>
  <c r="K52" i="41"/>
  <c r="W52" i="41"/>
  <c r="I52" i="41"/>
  <c r="U52" i="41"/>
  <c r="G52" i="41"/>
  <c r="S52" i="41"/>
  <c r="E52" i="41"/>
  <c r="R34" i="41"/>
  <c r="F34" i="41"/>
  <c r="P34" i="41"/>
  <c r="D34" i="41"/>
  <c r="X34" i="41"/>
  <c r="L34" i="41"/>
  <c r="V34" i="41"/>
  <c r="J34" i="41"/>
  <c r="M15" i="41"/>
  <c r="X13" i="41"/>
  <c r="L13" i="41"/>
  <c r="V13" i="41"/>
  <c r="J13" i="41"/>
  <c r="P13" i="41"/>
  <c r="D13" i="41"/>
  <c r="H16" i="41"/>
  <c r="T28" i="41"/>
  <c r="Z34" i="41"/>
  <c r="Q45" i="41"/>
  <c r="Q49" i="41"/>
  <c r="Z16" i="41"/>
  <c r="O15" i="41"/>
  <c r="X19" i="41"/>
  <c r="L19" i="41"/>
  <c r="V19" i="41"/>
  <c r="J19" i="41"/>
  <c r="P19" i="41"/>
  <c r="D19" i="41"/>
  <c r="R22" i="41"/>
  <c r="F22" i="41"/>
  <c r="P22" i="41"/>
  <c r="D22" i="41"/>
  <c r="V22" i="41"/>
  <c r="J22" i="41"/>
  <c r="N25" i="41"/>
  <c r="L16" i="41"/>
  <c r="Z19" i="41"/>
  <c r="Z22" i="41"/>
  <c r="O26" i="41"/>
  <c r="H34" i="41"/>
  <c r="AA47" i="41"/>
  <c r="O47" i="41"/>
  <c r="Y47" i="41"/>
  <c r="K47" i="41"/>
  <c r="W47" i="41"/>
  <c r="I47" i="41"/>
  <c r="U47" i="41"/>
  <c r="G47" i="41"/>
  <c r="S47" i="41"/>
  <c r="E47" i="41"/>
  <c r="AA51" i="41"/>
  <c r="O51" i="41"/>
  <c r="Y51" i="41"/>
  <c r="K51" i="41"/>
  <c r="W51" i="41"/>
  <c r="I51" i="41"/>
  <c r="U51" i="41"/>
  <c r="G51" i="41"/>
  <c r="S51" i="41"/>
  <c r="E51" i="41"/>
  <c r="Y14" i="41"/>
  <c r="M14" i="41"/>
  <c r="U14" i="41"/>
  <c r="I14" i="41"/>
  <c r="S14" i="41"/>
  <c r="G14" i="41"/>
  <c r="W14" i="41"/>
  <c r="U15" i="41"/>
  <c r="T21" i="41"/>
  <c r="H21" i="41"/>
  <c r="R21" i="41"/>
  <c r="F21" i="41"/>
  <c r="X21" i="41"/>
  <c r="L21" i="41"/>
  <c r="Q44" i="41"/>
  <c r="Q48" i="41"/>
  <c r="Q52" i="41"/>
  <c r="X16" i="41"/>
  <c r="O12" i="41"/>
  <c r="N16" i="41"/>
  <c r="F19" i="41"/>
  <c r="Y20" i="41"/>
  <c r="M20" i="41"/>
  <c r="W20" i="41"/>
  <c r="K20" i="41"/>
  <c r="U20" i="41"/>
  <c r="I20" i="41"/>
  <c r="S20" i="41"/>
  <c r="G20" i="41"/>
  <c r="Q20" i="41"/>
  <c r="E20" i="41"/>
  <c r="H22" i="41"/>
  <c r="R28" i="41"/>
  <c r="F28" i="41"/>
  <c r="P28" i="41"/>
  <c r="D28" i="41"/>
  <c r="X28" i="41"/>
  <c r="L28" i="41"/>
  <c r="V28" i="41"/>
  <c r="J28" i="41"/>
  <c r="X31" i="41"/>
  <c r="L31" i="41"/>
  <c r="V31" i="41"/>
  <c r="J31" i="41"/>
  <c r="R31" i="41"/>
  <c r="F31" i="41"/>
  <c r="P31" i="41"/>
  <c r="D31" i="41"/>
  <c r="AA46" i="41"/>
  <c r="O46" i="41"/>
  <c r="Y46" i="41"/>
  <c r="K46" i="41"/>
  <c r="W46" i="41"/>
  <c r="I46" i="41"/>
  <c r="U46" i="41"/>
  <c r="G46" i="41"/>
  <c r="S46" i="41"/>
  <c r="E46" i="41"/>
  <c r="AA50" i="41"/>
  <c r="O50" i="41"/>
  <c r="Y50" i="41"/>
  <c r="K50" i="41"/>
  <c r="W50" i="41"/>
  <c r="I50" i="41"/>
  <c r="U50" i="41"/>
  <c r="G50" i="41"/>
  <c r="S50" i="41"/>
  <c r="E50" i="41"/>
  <c r="X25" i="41"/>
  <c r="L25" i="41"/>
  <c r="V25" i="41"/>
  <c r="J25" i="41"/>
  <c r="P25" i="41"/>
  <c r="D25" i="41"/>
  <c r="Y32" i="41"/>
  <c r="M32" i="41"/>
  <c r="W32" i="41"/>
  <c r="K32" i="41"/>
  <c r="U32" i="41"/>
  <c r="I32" i="41"/>
  <c r="S32" i="41"/>
  <c r="G32" i="41"/>
  <c r="Q32" i="41"/>
  <c r="E32" i="41"/>
  <c r="Y38" i="41"/>
  <c r="M38" i="41"/>
  <c r="W38" i="41"/>
  <c r="K38" i="41"/>
  <c r="U38" i="41"/>
  <c r="I38" i="41"/>
  <c r="S38" i="41"/>
  <c r="G38" i="41"/>
  <c r="Q38" i="41"/>
  <c r="E38" i="41"/>
  <c r="S12" i="41"/>
  <c r="T15" i="41"/>
  <c r="H15" i="41"/>
  <c r="R15" i="41"/>
  <c r="F15" i="41"/>
  <c r="X15" i="41"/>
  <c r="L15" i="41"/>
  <c r="Z15" i="41"/>
  <c r="T16" i="41"/>
  <c r="H19" i="41"/>
  <c r="J21" i="41"/>
  <c r="L22" i="41"/>
  <c r="N34" i="41"/>
  <c r="X37" i="41"/>
  <c r="L37" i="41"/>
  <c r="T37" i="41"/>
  <c r="V37" i="41"/>
  <c r="J37" i="41"/>
  <c r="H37" i="41"/>
  <c r="R37" i="41"/>
  <c r="F37" i="41"/>
  <c r="P37" i="41"/>
  <c r="D37" i="41"/>
  <c r="Q47" i="41"/>
  <c r="Q51" i="41"/>
  <c r="N43" i="41"/>
  <c r="F12" i="41"/>
  <c r="R12" i="41"/>
  <c r="N14" i="41"/>
  <c r="Z14" i="41"/>
  <c r="H17" i="41"/>
  <c r="T17" i="41"/>
  <c r="F18" i="41"/>
  <c r="R18" i="41"/>
  <c r="N20" i="41"/>
  <c r="Z20" i="41"/>
  <c r="H23" i="41"/>
  <c r="T23" i="41"/>
  <c r="F24" i="41"/>
  <c r="R24" i="41"/>
  <c r="N26" i="41"/>
  <c r="Z26" i="41"/>
  <c r="L27" i="41"/>
  <c r="X27" i="41"/>
  <c r="H29" i="41"/>
  <c r="T29" i="41"/>
  <c r="F30" i="41"/>
  <c r="R30" i="41"/>
  <c r="N32" i="41"/>
  <c r="Z32" i="41"/>
  <c r="L33" i="41"/>
  <c r="X33" i="41"/>
  <c r="N38" i="41"/>
  <c r="Z38" i="41"/>
  <c r="L39" i="41"/>
  <c r="X39" i="41"/>
  <c r="J40" i="41"/>
  <c r="V40" i="41"/>
  <c r="D43" i="41"/>
  <c r="P43" i="41"/>
  <c r="P44" i="41"/>
  <c r="P45" i="41"/>
  <c r="P46" i="41"/>
  <c r="P47" i="41"/>
  <c r="P48" i="41"/>
  <c r="P49" i="41"/>
  <c r="P50" i="41"/>
  <c r="P51" i="41"/>
  <c r="P52" i="41"/>
  <c r="N27" i="41"/>
  <c r="Z27" i="41"/>
  <c r="N33" i="41"/>
  <c r="Z33" i="41"/>
  <c r="N39" i="41"/>
  <c r="Z39" i="41"/>
  <c r="L40" i="41"/>
  <c r="X40" i="41"/>
  <c r="F43" i="41"/>
  <c r="R43" i="41"/>
  <c r="I18" i="41"/>
  <c r="U18" i="41"/>
  <c r="O21" i="41"/>
  <c r="AA21" i="41"/>
  <c r="I24" i="41"/>
  <c r="U24" i="41"/>
  <c r="O27" i="41"/>
  <c r="AA27" i="41"/>
  <c r="I30" i="41"/>
  <c r="U30" i="41"/>
  <c r="O33" i="41"/>
  <c r="AA33" i="41"/>
  <c r="I36" i="41"/>
  <c r="U36" i="41"/>
  <c r="O39" i="41"/>
  <c r="AA39" i="41"/>
  <c r="I42" i="41"/>
  <c r="U42" i="41"/>
  <c r="H43" i="41"/>
  <c r="I13" i="41"/>
  <c r="U13" i="41"/>
  <c r="O16" i="41"/>
  <c r="AA16" i="41"/>
  <c r="M17" i="41"/>
  <c r="Y17" i="41"/>
  <c r="K18" i="41"/>
  <c r="W18" i="41"/>
  <c r="I19" i="41"/>
  <c r="U19" i="41"/>
  <c r="E21" i="41"/>
  <c r="Q21" i="41"/>
  <c r="O22" i="41"/>
  <c r="AA22" i="41"/>
  <c r="M23" i="41"/>
  <c r="Y23" i="41"/>
  <c r="K24" i="41"/>
  <c r="W24" i="41"/>
  <c r="I25" i="41"/>
  <c r="U25" i="41"/>
  <c r="E27" i="41"/>
  <c r="Q27" i="41"/>
  <c r="O28" i="41"/>
  <c r="AA28" i="41"/>
  <c r="M29" i="41"/>
  <c r="Y29" i="41"/>
  <c r="K30" i="41"/>
  <c r="W30" i="41"/>
  <c r="I31" i="41"/>
  <c r="U31" i="41"/>
  <c r="E33" i="41"/>
  <c r="Q33" i="41"/>
  <c r="O34" i="41"/>
  <c r="AA34" i="41"/>
  <c r="M35" i="41"/>
  <c r="Y35" i="41"/>
  <c r="K36" i="41"/>
  <c r="W36" i="41"/>
  <c r="I37" i="41"/>
  <c r="U37" i="41"/>
  <c r="E39" i="41"/>
  <c r="Q39" i="41"/>
  <c r="O40" i="41"/>
  <c r="AA40" i="41"/>
  <c r="M41" i="41"/>
  <c r="Y41" i="41"/>
  <c r="K42" i="41"/>
  <c r="W42" i="41"/>
  <c r="I43" i="41"/>
  <c r="U43" i="41"/>
  <c r="N40" i="41"/>
  <c r="N17" i="41"/>
  <c r="Z17" i="41"/>
  <c r="N23" i="41"/>
  <c r="Z23" i="41"/>
  <c r="F27" i="41"/>
  <c r="R27" i="41"/>
  <c r="N29" i="41"/>
  <c r="Z29" i="41"/>
  <c r="L30" i="41"/>
  <c r="X30" i="41"/>
  <c r="H32" i="41"/>
  <c r="T32" i="41"/>
  <c r="F33" i="41"/>
  <c r="R33" i="41"/>
  <c r="N35" i="41"/>
  <c r="Z35" i="41"/>
  <c r="L36" i="41"/>
  <c r="X36" i="41"/>
  <c r="H38" i="41"/>
  <c r="T38" i="41"/>
  <c r="F39" i="41"/>
  <c r="R39" i="41"/>
  <c r="D40" i="41"/>
  <c r="P40" i="41"/>
  <c r="N41" i="41"/>
  <c r="Z41" i="41"/>
  <c r="L42" i="41"/>
  <c r="X42" i="41"/>
  <c r="J43" i="41"/>
  <c r="V43" i="41"/>
  <c r="H44" i="41"/>
  <c r="V44" i="41"/>
  <c r="H45" i="41"/>
  <c r="V45" i="41"/>
  <c r="H46" i="41"/>
  <c r="V46" i="41"/>
  <c r="H47" i="41"/>
  <c r="V47" i="41"/>
  <c r="H48" i="41"/>
  <c r="V48" i="41"/>
  <c r="H49" i="41"/>
  <c r="V49" i="41"/>
  <c r="H50" i="41"/>
  <c r="V50" i="41"/>
  <c r="H51" i="41"/>
  <c r="V51" i="41"/>
  <c r="H52" i="41"/>
  <c r="V52" i="41"/>
  <c r="K13" i="41"/>
  <c r="W13" i="41"/>
  <c r="Q16" i="41"/>
  <c r="O17" i="41"/>
  <c r="AA17" i="41"/>
  <c r="M18" i="41"/>
  <c r="Y18" i="41"/>
  <c r="K19" i="41"/>
  <c r="W19" i="41"/>
  <c r="G21" i="41"/>
  <c r="S21" i="41"/>
  <c r="E22" i="41"/>
  <c r="Q22" i="41"/>
  <c r="O23" i="41"/>
  <c r="AA23" i="41"/>
  <c r="M24" i="41"/>
  <c r="Y24" i="41"/>
  <c r="W25" i="41"/>
  <c r="G27" i="41"/>
  <c r="S27" i="41"/>
  <c r="E28" i="41"/>
  <c r="Q28" i="41"/>
  <c r="O29" i="41"/>
  <c r="AA29" i="41"/>
  <c r="M30" i="41"/>
  <c r="Y30" i="41"/>
  <c r="K31" i="41"/>
  <c r="W31" i="41"/>
  <c r="G33" i="41"/>
  <c r="S33" i="41"/>
  <c r="O35" i="41"/>
  <c r="AA35" i="41"/>
  <c r="M36" i="41"/>
  <c r="Y36" i="41"/>
  <c r="K37" i="41"/>
  <c r="W37" i="41"/>
  <c r="G39" i="41"/>
  <c r="S39" i="41"/>
  <c r="E40" i="41"/>
  <c r="O41" i="41"/>
  <c r="M42" i="41"/>
  <c r="Y42" i="41"/>
  <c r="K43" i="41"/>
  <c r="W43" i="41"/>
  <c r="Z40" i="41"/>
  <c r="T43" i="41"/>
  <c r="N12" i="41"/>
  <c r="J14" i="41"/>
  <c r="D17" i="41"/>
  <c r="N18" i="41"/>
  <c r="J20" i="41"/>
  <c r="D23" i="41"/>
  <c r="N24" i="41"/>
  <c r="J26" i="41"/>
  <c r="H27" i="41"/>
  <c r="D29" i="41"/>
  <c r="N30" i="41"/>
  <c r="J32" i="41"/>
  <c r="H33" i="41"/>
  <c r="D35" i="41"/>
  <c r="N36" i="41"/>
  <c r="J38" i="41"/>
  <c r="H39" i="41"/>
  <c r="F40" i="41"/>
  <c r="R40" i="41"/>
  <c r="D41" i="41"/>
  <c r="N42" i="41"/>
  <c r="L43" i="41"/>
  <c r="X43" i="41"/>
  <c r="J44" i="41"/>
  <c r="J45" i="41"/>
  <c r="J46" i="41"/>
  <c r="J47" i="41"/>
  <c r="J48" i="41"/>
  <c r="J49" i="41"/>
  <c r="J50" i="41"/>
  <c r="J51" i="41"/>
  <c r="J52" i="41"/>
  <c r="O18" i="41"/>
  <c r="AA18" i="41"/>
  <c r="I21" i="41"/>
  <c r="U21" i="41"/>
  <c r="O24" i="41"/>
  <c r="AA24" i="41"/>
  <c r="I27" i="41"/>
  <c r="U27" i="41"/>
  <c r="O30" i="41"/>
  <c r="AA30" i="41"/>
  <c r="I33" i="41"/>
  <c r="U33" i="41"/>
  <c r="O36" i="41"/>
  <c r="AA36" i="41"/>
  <c r="I39" i="41"/>
  <c r="U39" i="41"/>
  <c r="O42" i="41"/>
  <c r="AA42" i="41"/>
  <c r="T40" i="41"/>
  <c r="O13" i="41"/>
  <c r="I16" i="41"/>
  <c r="G17" i="41"/>
  <c r="E18" i="41"/>
  <c r="O19" i="41"/>
  <c r="K21" i="41"/>
  <c r="I22" i="41"/>
  <c r="G23" i="41"/>
  <c r="E24" i="41"/>
  <c r="O25" i="41"/>
  <c r="K27" i="41"/>
  <c r="I28" i="41"/>
  <c r="G29" i="41"/>
  <c r="E30" i="41"/>
  <c r="O31" i="41"/>
  <c r="K33" i="41"/>
  <c r="E36" i="41"/>
  <c r="O37" i="41"/>
  <c r="K39" i="41"/>
  <c r="E42" i="41"/>
  <c r="O43" i="41"/>
  <c r="M28" i="45" l="1"/>
  <c r="N28" i="45" s="1"/>
  <c r="S28" i="45" s="1"/>
  <c r="L28" i="45"/>
  <c r="L33" i="45"/>
  <c r="M33" i="45" s="1"/>
  <c r="N33" i="45" s="1"/>
  <c r="S33" i="45" s="1"/>
  <c r="L34" i="45"/>
  <c r="M34" i="45" s="1"/>
  <c r="N34" i="45" s="1"/>
  <c r="S34" i="45" s="1"/>
  <c r="L35" i="45"/>
  <c r="M35" i="45" s="1"/>
  <c r="N35" i="45" s="1"/>
  <c r="S35" i="45" s="1"/>
  <c r="L36" i="45"/>
  <c r="M36" i="45" s="1"/>
  <c r="N36" i="45" s="1"/>
  <c r="S36" i="45" s="1"/>
  <c r="L37" i="45"/>
  <c r="M37" i="45" s="1"/>
  <c r="N37" i="45" s="1"/>
  <c r="S37" i="45" s="1"/>
  <c r="L38" i="45"/>
  <c r="M38" i="45" s="1"/>
  <c r="N38" i="45" s="1"/>
  <c r="S38" i="45" s="1"/>
  <c r="L39" i="45"/>
  <c r="M39" i="45" s="1"/>
  <c r="N39" i="45" s="1"/>
  <c r="S39" i="45" s="1"/>
  <c r="L40" i="45"/>
  <c r="M40" i="45" s="1"/>
  <c r="N40" i="45" s="1"/>
  <c r="S40" i="45" s="1"/>
  <c r="L41" i="45"/>
  <c r="M41" i="45" s="1"/>
  <c r="N41" i="45" s="1"/>
  <c r="S41" i="45" s="1"/>
  <c r="M29" i="45"/>
  <c r="N29" i="45" s="1"/>
  <c r="S29" i="45" s="1"/>
  <c r="L29" i="45"/>
  <c r="L12" i="45"/>
  <c r="M12" i="45" s="1"/>
  <c r="N12" i="45" s="1"/>
  <c r="L14" i="45"/>
  <c r="M14" i="45" s="1"/>
  <c r="N14" i="45" s="1"/>
  <c r="S14" i="45" s="1"/>
  <c r="L16" i="45"/>
  <c r="M16" i="45" s="1"/>
  <c r="N16" i="45" s="1"/>
  <c r="S16" i="45" s="1"/>
  <c r="L18" i="45"/>
  <c r="M18" i="45" s="1"/>
  <c r="N18" i="45" s="1"/>
  <c r="S18" i="45" s="1"/>
  <c r="L20" i="45"/>
  <c r="M20" i="45" s="1"/>
  <c r="N20" i="45" s="1"/>
  <c r="S20" i="45" s="1"/>
  <c r="L22" i="45"/>
  <c r="M22" i="45" s="1"/>
  <c r="N22" i="45" s="1"/>
  <c r="S22" i="45" s="1"/>
  <c r="L24" i="45"/>
  <c r="M24" i="45" s="1"/>
  <c r="N24" i="45" s="1"/>
  <c r="S24" i="45" s="1"/>
  <c r="L26" i="45"/>
  <c r="M26" i="45" s="1"/>
  <c r="N26" i="45" s="1"/>
  <c r="S26" i="45" s="1"/>
  <c r="L10" i="45"/>
  <c r="M10" i="45" s="1"/>
  <c r="N10" i="45" s="1"/>
  <c r="L11" i="45"/>
  <c r="M11" i="45" s="1"/>
  <c r="N11" i="45" s="1"/>
  <c r="L13" i="45"/>
  <c r="M13" i="45" s="1"/>
  <c r="N13" i="45" s="1"/>
  <c r="S13" i="45" s="1"/>
  <c r="L15" i="45"/>
  <c r="M15" i="45" s="1"/>
  <c r="N15" i="45" s="1"/>
  <c r="S15" i="45" s="1"/>
  <c r="L17" i="45"/>
  <c r="M17" i="45" s="1"/>
  <c r="N17" i="45" s="1"/>
  <c r="S17" i="45" s="1"/>
  <c r="L19" i="45"/>
  <c r="M19" i="45" s="1"/>
  <c r="N19" i="45" s="1"/>
  <c r="S19" i="45" s="1"/>
  <c r="L21" i="45"/>
  <c r="M21" i="45" s="1"/>
  <c r="N21" i="45" s="1"/>
  <c r="S21" i="45" s="1"/>
  <c r="L23" i="45"/>
  <c r="M23" i="45" s="1"/>
  <c r="N23" i="45" s="1"/>
  <c r="S23" i="45" s="1"/>
  <c r="L25" i="45"/>
  <c r="M25" i="45" s="1"/>
  <c r="N25" i="45" s="1"/>
  <c r="S25" i="45" s="1"/>
  <c r="L27" i="45"/>
  <c r="M27" i="45" s="1"/>
  <c r="N27" i="45" s="1"/>
  <c r="S27" i="45" s="1"/>
  <c r="O13" i="45"/>
  <c r="M30" i="45"/>
  <c r="N30" i="45" s="1"/>
  <c r="S30" i="45" s="1"/>
  <c r="L30" i="45"/>
  <c r="N24" i="43"/>
  <c r="O24" i="43" s="1"/>
  <c r="R24" i="43" s="1"/>
  <c r="M24" i="43"/>
  <c r="M25" i="43"/>
  <c r="N25" i="43" s="1"/>
  <c r="O25" i="43" s="1"/>
  <c r="R25" i="43" s="1"/>
  <c r="T25" i="43" s="1"/>
  <c r="U25" i="43" s="1"/>
  <c r="M27" i="43"/>
  <c r="N27" i="43" s="1"/>
  <c r="O27" i="43" s="1"/>
  <c r="R27" i="43" s="1"/>
  <c r="T27" i="43" s="1"/>
  <c r="U27" i="43" s="1"/>
  <c r="M29" i="43"/>
  <c r="N29" i="43" s="1"/>
  <c r="O29" i="43" s="1"/>
  <c r="R29" i="43" s="1"/>
  <c r="T29" i="43" s="1"/>
  <c r="U29" i="43" s="1"/>
  <c r="M31" i="43"/>
  <c r="N31" i="43" s="1"/>
  <c r="O31" i="43" s="1"/>
  <c r="R31" i="43" s="1"/>
  <c r="M33" i="43"/>
  <c r="N33" i="43" s="1"/>
  <c r="O33" i="43" s="1"/>
  <c r="R33" i="43" s="1"/>
  <c r="M35" i="43"/>
  <c r="N35" i="43" s="1"/>
  <c r="O35" i="43" s="1"/>
  <c r="R35" i="43" s="1"/>
  <c r="T35" i="43" s="1"/>
  <c r="U35" i="43" s="1"/>
  <c r="N37" i="43"/>
  <c r="O37" i="43" s="1"/>
  <c r="R37" i="43" s="1"/>
  <c r="T37" i="43" s="1"/>
  <c r="U37" i="43" s="1"/>
  <c r="M37" i="43"/>
  <c r="M26" i="43"/>
  <c r="N26" i="43" s="1"/>
  <c r="O26" i="43" s="1"/>
  <c r="R26" i="43" s="1"/>
  <c r="M28" i="43"/>
  <c r="N28" i="43" s="1"/>
  <c r="O28" i="43" s="1"/>
  <c r="R28" i="43" s="1"/>
  <c r="M30" i="43"/>
  <c r="N30" i="43" s="1"/>
  <c r="O30" i="43" s="1"/>
  <c r="R30" i="43" s="1"/>
  <c r="M32" i="43"/>
  <c r="N32" i="43" s="1"/>
  <c r="O32" i="43" s="1"/>
  <c r="R32" i="43" s="1"/>
  <c r="M34" i="43"/>
  <c r="N34" i="43" s="1"/>
  <c r="O34" i="43" s="1"/>
  <c r="R34" i="43" s="1"/>
  <c r="T34" i="43" s="1"/>
  <c r="U34" i="43" s="1"/>
  <c r="M36" i="43"/>
  <c r="N36" i="43" s="1"/>
  <c r="O36" i="43" s="1"/>
  <c r="R36" i="43" s="1"/>
  <c r="T36" i="43" s="1"/>
  <c r="U36" i="43" s="1"/>
  <c r="N10" i="43"/>
  <c r="O10" i="43" s="1"/>
  <c r="R10" i="43" s="1"/>
  <c r="T10" i="43" s="1"/>
  <c r="U10" i="43" s="1"/>
  <c r="M10" i="43"/>
  <c r="N11" i="43"/>
  <c r="O11" i="43" s="1"/>
  <c r="R11" i="43" s="1"/>
  <c r="T11" i="43" s="1"/>
  <c r="U11" i="43" s="1"/>
  <c r="M11" i="43"/>
  <c r="M44" i="43"/>
  <c r="N44" i="43" s="1"/>
  <c r="O44" i="43" s="1"/>
  <c r="R44" i="43" s="1"/>
  <c r="T44" i="43" s="1"/>
  <c r="U44" i="43" s="1"/>
  <c r="M46" i="43"/>
  <c r="N46" i="43" s="1"/>
  <c r="O46" i="43" s="1"/>
  <c r="R46" i="43" s="1"/>
  <c r="T46" i="43" s="1"/>
  <c r="U46" i="43" s="1"/>
  <c r="M45" i="43"/>
  <c r="N45" i="43" s="1"/>
  <c r="O45" i="43" s="1"/>
  <c r="R45" i="43" s="1"/>
  <c r="T45" i="43" s="1"/>
  <c r="U45" i="43" s="1"/>
  <c r="M12" i="43"/>
  <c r="N12" i="43" s="1"/>
  <c r="O12" i="43" s="1"/>
  <c r="R12" i="43" s="1"/>
  <c r="T12" i="43" s="1"/>
  <c r="U12" i="43" s="1"/>
  <c r="N13" i="43"/>
  <c r="O13" i="43" s="1"/>
  <c r="R13" i="43" s="1"/>
  <c r="T13" i="43" s="1"/>
  <c r="U13" i="43" s="1"/>
  <c r="M13" i="43"/>
  <c r="N14" i="43"/>
  <c r="O14" i="43" s="1"/>
  <c r="R14" i="43" s="1"/>
  <c r="T14" i="43" s="1"/>
  <c r="U14" i="43" s="1"/>
  <c r="M14" i="43"/>
  <c r="N18" i="43"/>
  <c r="O18" i="43" s="1"/>
  <c r="R18" i="43" s="1"/>
  <c r="T18" i="43" s="1"/>
  <c r="U18" i="43" s="1"/>
  <c r="M18" i="43"/>
  <c r="N21" i="43"/>
  <c r="O21" i="43" s="1"/>
  <c r="R21" i="43" s="1"/>
  <c r="T21" i="43" s="1"/>
  <c r="U21" i="43" s="1"/>
  <c r="M21" i="43"/>
  <c r="N16" i="43"/>
  <c r="O16" i="43" s="1"/>
  <c r="R16" i="43" s="1"/>
  <c r="T16" i="43" s="1"/>
  <c r="U16" i="43" s="1"/>
  <c r="M16" i="43"/>
  <c r="N20" i="43"/>
  <c r="O20" i="43" s="1"/>
  <c r="R20" i="43" s="1"/>
  <c r="M20" i="43"/>
  <c r="N48" i="43"/>
  <c r="O48" i="43" s="1"/>
  <c r="R48" i="43" s="1"/>
  <c r="T48" i="43" s="1"/>
  <c r="U48" i="43" s="1"/>
  <c r="M48" i="43"/>
  <c r="N50" i="43"/>
  <c r="O50" i="43" s="1"/>
  <c r="R50" i="43" s="1"/>
  <c r="T50" i="43" s="1"/>
  <c r="U50" i="43" s="1"/>
  <c r="M50" i="43"/>
  <c r="N41" i="43"/>
  <c r="O41" i="43" s="1"/>
  <c r="R41" i="43" s="1"/>
  <c r="T41" i="43" s="1"/>
  <c r="U41" i="43" s="1"/>
  <c r="M41" i="43"/>
  <c r="N39" i="43"/>
  <c r="O39" i="43" s="1"/>
  <c r="R39" i="43" s="1"/>
  <c r="T39" i="43" s="1"/>
  <c r="U39" i="43" s="1"/>
  <c r="M39" i="43"/>
  <c r="N43" i="43"/>
  <c r="O43" i="43" s="1"/>
  <c r="R43" i="43" s="1"/>
  <c r="T43" i="43" s="1"/>
  <c r="U43" i="43" s="1"/>
  <c r="M43" i="43"/>
  <c r="N47" i="43"/>
  <c r="O47" i="43" s="1"/>
  <c r="R47" i="43" s="1"/>
  <c r="T47" i="43" s="1"/>
  <c r="U47" i="43" s="1"/>
  <c r="M47" i="43"/>
  <c r="N53" i="43"/>
  <c r="O53" i="43" s="1"/>
  <c r="R53" i="43" s="1"/>
  <c r="M53" i="43"/>
  <c r="N55" i="43"/>
  <c r="O55" i="43" s="1"/>
  <c r="R55" i="43" s="1"/>
  <c r="M55" i="43"/>
  <c r="N57" i="43"/>
  <c r="O57" i="43" s="1"/>
  <c r="R57" i="43" s="1"/>
  <c r="M57" i="43"/>
  <c r="N59" i="43"/>
  <c r="O59" i="43" s="1"/>
  <c r="R59" i="43" s="1"/>
  <c r="M59" i="43"/>
  <c r="N54" i="43"/>
  <c r="O54" i="43" s="1"/>
  <c r="R54" i="43" s="1"/>
  <c r="M54" i="43"/>
  <c r="N56" i="43"/>
  <c r="O56" i="43" s="1"/>
  <c r="R56" i="43" s="1"/>
  <c r="M56" i="43"/>
  <c r="N58" i="43"/>
  <c r="O58" i="43" s="1"/>
  <c r="R58" i="43" s="1"/>
  <c r="M58" i="43"/>
  <c r="N60" i="43"/>
  <c r="O60" i="43" s="1"/>
  <c r="R60" i="43" s="1"/>
  <c r="M60" i="43"/>
  <c r="H76" i="26"/>
  <c r="H77" i="26"/>
  <c r="H75" i="26"/>
  <c r="H70" i="26"/>
  <c r="H71" i="26"/>
  <c r="H72" i="26"/>
  <c r="H69" i="26"/>
  <c r="H59" i="26"/>
  <c r="H60" i="26"/>
  <c r="H61" i="26"/>
  <c r="H62" i="26"/>
  <c r="H63" i="26"/>
  <c r="H64" i="26"/>
  <c r="H58" i="26"/>
  <c r="H55" i="26"/>
  <c r="H31" i="26"/>
  <c r="H32" i="26"/>
  <c r="H33" i="26"/>
  <c r="H34" i="26"/>
  <c r="H35" i="26"/>
  <c r="H36" i="26"/>
  <c r="H37" i="26"/>
  <c r="H38" i="26"/>
  <c r="H39" i="26"/>
  <c r="H40" i="26"/>
  <c r="H41" i="26"/>
  <c r="H42" i="26"/>
  <c r="H43" i="26"/>
  <c r="H44" i="26"/>
  <c r="H45" i="26"/>
  <c r="H46" i="26"/>
  <c r="H47" i="26"/>
  <c r="H48" i="26"/>
  <c r="H49" i="26"/>
  <c r="H50" i="26"/>
  <c r="H51" i="26"/>
  <c r="H52" i="26"/>
  <c r="H53" i="26"/>
  <c r="H54" i="26"/>
  <c r="H30" i="26"/>
  <c r="H25" i="26"/>
  <c r="H26" i="26"/>
  <c r="H21" i="26"/>
  <c r="H22" i="26"/>
  <c r="H23" i="26"/>
  <c r="H24" i="26"/>
  <c r="H20" i="26"/>
  <c r="H11" i="26"/>
  <c r="H12" i="26"/>
  <c r="H13" i="26"/>
  <c r="H14" i="26"/>
  <c r="H10" i="26"/>
  <c r="S10" i="45" l="1"/>
  <c r="P10" i="45"/>
  <c r="S12" i="45"/>
  <c r="P12" i="45"/>
  <c r="S11" i="45"/>
  <c r="P11" i="45"/>
  <c r="P13" i="45"/>
  <c r="O14" i="45"/>
  <c r="C49" i="26"/>
  <c r="C50" i="26"/>
  <c r="C51" i="26"/>
  <c r="C52" i="26"/>
  <c r="C53" i="26"/>
  <c r="C54" i="26"/>
  <c r="C55" i="26"/>
  <c r="C59" i="26"/>
  <c r="C60" i="26"/>
  <c r="C61" i="26"/>
  <c r="C62" i="26"/>
  <c r="C63" i="26"/>
  <c r="C64" i="26"/>
  <c r="C65" i="26"/>
  <c r="C70" i="26"/>
  <c r="C71" i="26"/>
  <c r="C72" i="26"/>
  <c r="C73" i="26"/>
  <c r="P14" i="45" l="1"/>
  <c r="O15" i="45"/>
  <c r="J5" i="1"/>
  <c r="K5" i="1"/>
  <c r="J6" i="1"/>
  <c r="K6" i="1"/>
  <c r="J7" i="1"/>
  <c r="K7" i="1"/>
  <c r="J8" i="1"/>
  <c r="K8" i="1"/>
  <c r="J9" i="1"/>
  <c r="K9" i="1"/>
  <c r="J10" i="1"/>
  <c r="K10" i="1"/>
  <c r="J11" i="1"/>
  <c r="K11" i="1"/>
  <c r="J12" i="1"/>
  <c r="K12" i="1"/>
  <c r="J13" i="1"/>
  <c r="K13" i="1"/>
  <c r="J14" i="1"/>
  <c r="K14" i="1"/>
  <c r="J15" i="1"/>
  <c r="K15" i="1"/>
  <c r="J16" i="1"/>
  <c r="K16" i="1"/>
  <c r="J17" i="1"/>
  <c r="K17" i="1"/>
  <c r="J18" i="1"/>
  <c r="K18" i="1"/>
  <c r="J19" i="1"/>
  <c r="K19" i="1"/>
  <c r="J20" i="1"/>
  <c r="K20" i="1"/>
  <c r="J21" i="1"/>
  <c r="K21" i="1"/>
  <c r="J22" i="1"/>
  <c r="K22" i="1"/>
  <c r="J23" i="1"/>
  <c r="K23" i="1"/>
  <c r="J24" i="1"/>
  <c r="K24" i="1"/>
  <c r="J25" i="1"/>
  <c r="K25" i="1"/>
  <c r="J26" i="1"/>
  <c r="K26" i="1"/>
  <c r="J27" i="1"/>
  <c r="K27" i="1"/>
  <c r="J28" i="1"/>
  <c r="K28" i="1"/>
  <c r="J29" i="1"/>
  <c r="K29" i="1"/>
  <c r="J30" i="1"/>
  <c r="K30" i="1"/>
  <c r="J31" i="1"/>
  <c r="K31" i="1"/>
  <c r="J32" i="1"/>
  <c r="K32" i="1"/>
  <c r="J33" i="1"/>
  <c r="K33" i="1"/>
  <c r="J34" i="1"/>
  <c r="K34" i="1"/>
  <c r="J35" i="1"/>
  <c r="K35" i="1"/>
  <c r="J36" i="1"/>
  <c r="K36" i="1"/>
  <c r="J37" i="1"/>
  <c r="K37" i="1"/>
  <c r="J38" i="1"/>
  <c r="K38" i="1"/>
  <c r="J39" i="1"/>
  <c r="K39" i="1"/>
  <c r="J40" i="1"/>
  <c r="K40" i="1"/>
  <c r="J41" i="1"/>
  <c r="K41" i="1"/>
  <c r="J42" i="1"/>
  <c r="K42" i="1"/>
  <c r="J43" i="1"/>
  <c r="K43" i="1"/>
  <c r="J44" i="1"/>
  <c r="K44" i="1"/>
  <c r="J45" i="1"/>
  <c r="K45" i="1"/>
  <c r="J46" i="1"/>
  <c r="K46" i="1"/>
  <c r="J47" i="1"/>
  <c r="K47" i="1"/>
  <c r="J48" i="1"/>
  <c r="K48" i="1"/>
  <c r="J49" i="1"/>
  <c r="K49" i="1"/>
  <c r="J50" i="1"/>
  <c r="K50" i="1"/>
  <c r="J51" i="1"/>
  <c r="K51" i="1"/>
  <c r="J52" i="1"/>
  <c r="K52" i="1"/>
  <c r="J53" i="1"/>
  <c r="K53" i="1"/>
  <c r="J54" i="1"/>
  <c r="K54" i="1"/>
  <c r="J55" i="1"/>
  <c r="K55" i="1"/>
  <c r="J56" i="1"/>
  <c r="K56" i="1"/>
  <c r="J57" i="1"/>
  <c r="K57" i="1"/>
  <c r="J58" i="1"/>
  <c r="K58" i="1"/>
  <c r="J59" i="1"/>
  <c r="K59" i="1"/>
  <c r="J60" i="1"/>
  <c r="K60" i="1"/>
  <c r="J61" i="1"/>
  <c r="K61" i="1"/>
  <c r="J62" i="1"/>
  <c r="K62" i="1"/>
  <c r="J63" i="1"/>
  <c r="K63" i="1"/>
  <c r="J64" i="1"/>
  <c r="K64" i="1"/>
  <c r="J65" i="1"/>
  <c r="K65" i="1"/>
  <c r="J66" i="1"/>
  <c r="K66" i="1"/>
  <c r="J67" i="1"/>
  <c r="K67" i="1"/>
  <c r="J68" i="1"/>
  <c r="K68" i="1"/>
  <c r="J69" i="1"/>
  <c r="K69" i="1"/>
  <c r="J70" i="1"/>
  <c r="K70" i="1"/>
  <c r="J71" i="1"/>
  <c r="K71" i="1"/>
  <c r="J72" i="1"/>
  <c r="K72" i="1"/>
  <c r="J73" i="1"/>
  <c r="K73" i="1"/>
  <c r="J74" i="1"/>
  <c r="K74" i="1"/>
  <c r="J75" i="1"/>
  <c r="K75" i="1"/>
  <c r="J76" i="1"/>
  <c r="K76" i="1"/>
  <c r="J77" i="1"/>
  <c r="K77" i="1"/>
  <c r="J78" i="1"/>
  <c r="K78" i="1"/>
  <c r="J79" i="1"/>
  <c r="K79" i="1"/>
  <c r="J80" i="1"/>
  <c r="K80" i="1"/>
  <c r="J81" i="1"/>
  <c r="K81" i="1"/>
  <c r="J82" i="1"/>
  <c r="K82" i="1"/>
  <c r="J83" i="1"/>
  <c r="K83" i="1"/>
  <c r="J84" i="1"/>
  <c r="K84" i="1"/>
  <c r="J85" i="1"/>
  <c r="K85" i="1"/>
  <c r="J86" i="1"/>
  <c r="K86" i="1"/>
  <c r="J87" i="1"/>
  <c r="K87" i="1"/>
  <c r="J88" i="1"/>
  <c r="K88" i="1"/>
  <c r="J89" i="1"/>
  <c r="K89" i="1"/>
  <c r="J90" i="1"/>
  <c r="K90" i="1"/>
  <c r="J91" i="1"/>
  <c r="K91" i="1"/>
  <c r="J92" i="1"/>
  <c r="K92" i="1"/>
  <c r="J93" i="1"/>
  <c r="K93" i="1"/>
  <c r="J94" i="1"/>
  <c r="K94" i="1"/>
  <c r="J95" i="1"/>
  <c r="K95" i="1"/>
  <c r="J96" i="1"/>
  <c r="K96" i="1"/>
  <c r="J97" i="1"/>
  <c r="K97" i="1"/>
  <c r="J98" i="1"/>
  <c r="K98" i="1"/>
  <c r="J99" i="1"/>
  <c r="K99" i="1"/>
  <c r="J100" i="1"/>
  <c r="K100" i="1"/>
  <c r="J101" i="1"/>
  <c r="K101" i="1"/>
  <c r="J102" i="1"/>
  <c r="K102" i="1"/>
  <c r="J103" i="1"/>
  <c r="K103" i="1"/>
  <c r="J104" i="1"/>
  <c r="K104" i="1"/>
  <c r="J105" i="1"/>
  <c r="K105" i="1"/>
  <c r="J106" i="1"/>
  <c r="K106" i="1"/>
  <c r="J107" i="1"/>
  <c r="K107" i="1"/>
  <c r="J108" i="1"/>
  <c r="K108" i="1"/>
  <c r="J109" i="1"/>
  <c r="K109" i="1"/>
  <c r="J110" i="1"/>
  <c r="K110" i="1"/>
  <c r="J111" i="1"/>
  <c r="K111" i="1"/>
  <c r="J112" i="1"/>
  <c r="K112" i="1"/>
  <c r="J113" i="1"/>
  <c r="K113" i="1"/>
  <c r="J114" i="1"/>
  <c r="K114" i="1"/>
  <c r="J115" i="1"/>
  <c r="K115" i="1"/>
  <c r="J116" i="1"/>
  <c r="K116" i="1"/>
  <c r="J117" i="1"/>
  <c r="K117" i="1"/>
  <c r="J118" i="1"/>
  <c r="K118" i="1"/>
  <c r="J119" i="1"/>
  <c r="K119" i="1"/>
  <c r="J120" i="1"/>
  <c r="K120" i="1"/>
  <c r="J121" i="1"/>
  <c r="K121" i="1"/>
  <c r="J122" i="1"/>
  <c r="K122" i="1"/>
  <c r="J123" i="1"/>
  <c r="K123" i="1"/>
  <c r="J124" i="1"/>
  <c r="K124" i="1"/>
  <c r="J125" i="1"/>
  <c r="K125" i="1"/>
  <c r="J126" i="1"/>
  <c r="K126" i="1"/>
  <c r="J127" i="1"/>
  <c r="K127" i="1"/>
  <c r="J128" i="1"/>
  <c r="K128" i="1"/>
  <c r="J129" i="1"/>
  <c r="K129" i="1"/>
  <c r="J130" i="1"/>
  <c r="K130" i="1"/>
  <c r="J131" i="1"/>
  <c r="K131" i="1"/>
  <c r="J132" i="1"/>
  <c r="K132" i="1"/>
  <c r="J133" i="1"/>
  <c r="K133" i="1"/>
  <c r="J134" i="1"/>
  <c r="K134" i="1"/>
  <c r="J135" i="1"/>
  <c r="K135" i="1"/>
  <c r="J136" i="1"/>
  <c r="K136" i="1"/>
  <c r="J137" i="1"/>
  <c r="K137" i="1"/>
  <c r="J138" i="1"/>
  <c r="K138" i="1"/>
  <c r="J139" i="1"/>
  <c r="K139" i="1"/>
  <c r="J140" i="1"/>
  <c r="K140" i="1"/>
  <c r="J141" i="1"/>
  <c r="K141" i="1"/>
  <c r="J142" i="1"/>
  <c r="K142" i="1"/>
  <c r="J143" i="1"/>
  <c r="K143" i="1"/>
  <c r="J144" i="1"/>
  <c r="K144" i="1"/>
  <c r="J145" i="1"/>
  <c r="K145" i="1"/>
  <c r="J146" i="1"/>
  <c r="K146" i="1"/>
  <c r="J147" i="1"/>
  <c r="K147" i="1"/>
  <c r="J148" i="1"/>
  <c r="K148" i="1"/>
  <c r="J149" i="1"/>
  <c r="K149" i="1"/>
  <c r="J150" i="1"/>
  <c r="K150" i="1"/>
  <c r="J151" i="1"/>
  <c r="K151" i="1"/>
  <c r="J152" i="1"/>
  <c r="K152" i="1"/>
  <c r="J153" i="1"/>
  <c r="K153" i="1"/>
  <c r="J154" i="1"/>
  <c r="K154" i="1"/>
  <c r="J155" i="1"/>
  <c r="K155" i="1"/>
  <c r="J156" i="1"/>
  <c r="K156" i="1"/>
  <c r="J157" i="1"/>
  <c r="K157" i="1"/>
  <c r="J158" i="1"/>
  <c r="K158" i="1"/>
  <c r="J159" i="1"/>
  <c r="K159" i="1"/>
  <c r="J160" i="1"/>
  <c r="K160" i="1"/>
  <c r="J161" i="1"/>
  <c r="K161" i="1"/>
  <c r="J162" i="1"/>
  <c r="K162" i="1"/>
  <c r="J163" i="1"/>
  <c r="K163" i="1"/>
  <c r="J164" i="1"/>
  <c r="K164" i="1"/>
  <c r="J165" i="1"/>
  <c r="K165" i="1"/>
  <c r="J166" i="1"/>
  <c r="K166" i="1"/>
  <c r="J167" i="1"/>
  <c r="K167" i="1"/>
  <c r="J168" i="1"/>
  <c r="K168" i="1"/>
  <c r="J169" i="1"/>
  <c r="K169" i="1"/>
  <c r="J170" i="1"/>
  <c r="K170" i="1"/>
  <c r="J171" i="1"/>
  <c r="K171" i="1"/>
  <c r="J172" i="1"/>
  <c r="K172" i="1"/>
  <c r="J173" i="1"/>
  <c r="K173" i="1"/>
  <c r="J174" i="1"/>
  <c r="K174" i="1"/>
  <c r="J175" i="1"/>
  <c r="K175" i="1"/>
  <c r="J176" i="1"/>
  <c r="K176" i="1"/>
  <c r="J177" i="1"/>
  <c r="K177" i="1"/>
  <c r="J178" i="1"/>
  <c r="K178" i="1"/>
  <c r="J179" i="1"/>
  <c r="K179" i="1"/>
  <c r="J180" i="1"/>
  <c r="K180" i="1"/>
  <c r="J181" i="1"/>
  <c r="K181" i="1"/>
  <c r="J182" i="1"/>
  <c r="K182" i="1"/>
  <c r="J183" i="1"/>
  <c r="K183" i="1"/>
  <c r="J184" i="1"/>
  <c r="K184" i="1"/>
  <c r="J185" i="1"/>
  <c r="K185" i="1"/>
  <c r="J186" i="1"/>
  <c r="K186" i="1"/>
  <c r="J187" i="1"/>
  <c r="K187" i="1"/>
  <c r="J188" i="1"/>
  <c r="K188" i="1"/>
  <c r="J189" i="1"/>
  <c r="K189" i="1"/>
  <c r="J190" i="1"/>
  <c r="K190" i="1"/>
  <c r="J191" i="1"/>
  <c r="K191" i="1"/>
  <c r="J192" i="1"/>
  <c r="K192" i="1"/>
  <c r="J193" i="1"/>
  <c r="K193" i="1"/>
  <c r="J194" i="1"/>
  <c r="K194" i="1"/>
  <c r="J195" i="1"/>
  <c r="K195" i="1"/>
  <c r="J196" i="1"/>
  <c r="K196" i="1"/>
  <c r="J197" i="1"/>
  <c r="K197" i="1"/>
  <c r="J198" i="1"/>
  <c r="K198" i="1"/>
  <c r="J199" i="1"/>
  <c r="K199" i="1"/>
  <c r="J200" i="1"/>
  <c r="K200" i="1"/>
  <c r="J203" i="1"/>
  <c r="K203" i="1"/>
  <c r="J204" i="1"/>
  <c r="K204" i="1"/>
  <c r="J205" i="1"/>
  <c r="K205" i="1"/>
  <c r="J207" i="1"/>
  <c r="K207" i="1"/>
  <c r="J208" i="1"/>
  <c r="K208" i="1"/>
  <c r="J209" i="1"/>
  <c r="K209" i="1"/>
  <c r="J211" i="1"/>
  <c r="K211" i="1"/>
  <c r="J212" i="1"/>
  <c r="K212" i="1"/>
  <c r="J213" i="1"/>
  <c r="K213" i="1"/>
  <c r="J214" i="1"/>
  <c r="K214" i="1"/>
  <c r="J215" i="1"/>
  <c r="K215" i="1"/>
  <c r="J216" i="1"/>
  <c r="K216" i="1"/>
  <c r="J217" i="1"/>
  <c r="K217" i="1"/>
  <c r="J218" i="1"/>
  <c r="K218" i="1"/>
  <c r="J219" i="1"/>
  <c r="K219" i="1"/>
  <c r="J220" i="1"/>
  <c r="K220" i="1"/>
  <c r="J222" i="1"/>
  <c r="K222" i="1"/>
  <c r="J223" i="1"/>
  <c r="K223" i="1"/>
  <c r="J224" i="1"/>
  <c r="K224" i="1"/>
  <c r="J225" i="1"/>
  <c r="K225" i="1"/>
  <c r="J226" i="1"/>
  <c r="K226" i="1"/>
  <c r="J227" i="1"/>
  <c r="K227" i="1"/>
  <c r="J228" i="1"/>
  <c r="K228" i="1"/>
  <c r="J229" i="1"/>
  <c r="K229" i="1"/>
  <c r="J230" i="1"/>
  <c r="K230" i="1"/>
  <c r="J231" i="1"/>
  <c r="K231" i="1"/>
  <c r="J232" i="1"/>
  <c r="K232" i="1"/>
  <c r="J233" i="1"/>
  <c r="K233" i="1"/>
  <c r="J234" i="1"/>
  <c r="K234" i="1"/>
  <c r="J236" i="1"/>
  <c r="K236" i="1"/>
  <c r="J237" i="1"/>
  <c r="K237" i="1"/>
  <c r="J238" i="1"/>
  <c r="K238" i="1"/>
  <c r="J239" i="1"/>
  <c r="K239" i="1"/>
  <c r="J240" i="1"/>
  <c r="K240" i="1"/>
  <c r="J241" i="1"/>
  <c r="K241" i="1"/>
  <c r="J243" i="1"/>
  <c r="K243" i="1"/>
  <c r="J244" i="1"/>
  <c r="K244" i="1"/>
  <c r="J245" i="1"/>
  <c r="K245" i="1"/>
  <c r="J247" i="1"/>
  <c r="K247" i="1"/>
  <c r="J248" i="1"/>
  <c r="K248" i="1"/>
  <c r="J250" i="1"/>
  <c r="K250" i="1"/>
  <c r="J251" i="1"/>
  <c r="K251" i="1"/>
  <c r="J252" i="1"/>
  <c r="K252" i="1"/>
  <c r="J253" i="1"/>
  <c r="K253" i="1"/>
  <c r="J254" i="1"/>
  <c r="K254" i="1"/>
  <c r="J255" i="1"/>
  <c r="K255" i="1"/>
  <c r="J256" i="1"/>
  <c r="K256" i="1"/>
  <c r="J257" i="1"/>
  <c r="K257" i="1"/>
  <c r="J259" i="1"/>
  <c r="K259" i="1"/>
  <c r="J260" i="1"/>
  <c r="K260" i="1"/>
  <c r="J261" i="1"/>
  <c r="K261" i="1"/>
  <c r="J262" i="1"/>
  <c r="K262" i="1"/>
  <c r="J263" i="1"/>
  <c r="K263" i="1"/>
  <c r="J264" i="1"/>
  <c r="K264" i="1"/>
  <c r="J265" i="1"/>
  <c r="K265" i="1"/>
  <c r="J266" i="1"/>
  <c r="K266" i="1"/>
  <c r="J268" i="1"/>
  <c r="K268" i="1"/>
  <c r="J269" i="1"/>
  <c r="K269" i="1"/>
  <c r="J270" i="1"/>
  <c r="K270" i="1"/>
  <c r="J271" i="1"/>
  <c r="K271" i="1"/>
  <c r="J272" i="1"/>
  <c r="K272" i="1"/>
  <c r="J273" i="1"/>
  <c r="K273" i="1"/>
  <c r="J274" i="1"/>
  <c r="K274" i="1"/>
  <c r="J275" i="1"/>
  <c r="K275" i="1"/>
  <c r="J277" i="1"/>
  <c r="K277" i="1"/>
  <c r="J278" i="1"/>
  <c r="K278" i="1"/>
  <c r="J279" i="1"/>
  <c r="K279" i="1"/>
  <c r="J280" i="1"/>
  <c r="K280" i="1"/>
  <c r="J281" i="1"/>
  <c r="K281" i="1"/>
  <c r="J282" i="1"/>
  <c r="K282" i="1"/>
  <c r="J283" i="1"/>
  <c r="K283" i="1"/>
  <c r="J284" i="1"/>
  <c r="K284" i="1"/>
  <c r="J286" i="1"/>
  <c r="K286" i="1"/>
  <c r="J287" i="1"/>
  <c r="K287" i="1"/>
  <c r="J288" i="1"/>
  <c r="K288" i="1"/>
  <c r="J289" i="1"/>
  <c r="K289" i="1"/>
  <c r="J291" i="1"/>
  <c r="K291" i="1"/>
  <c r="J292" i="1"/>
  <c r="K292" i="1"/>
  <c r="J293" i="1"/>
  <c r="K293" i="1"/>
  <c r="J294" i="1"/>
  <c r="K294" i="1"/>
  <c r="J296" i="1"/>
  <c r="K296" i="1"/>
  <c r="J297" i="1"/>
  <c r="K297" i="1"/>
  <c r="J298" i="1"/>
  <c r="K298" i="1"/>
  <c r="J299" i="1"/>
  <c r="K299" i="1"/>
  <c r="J301" i="1"/>
  <c r="K301" i="1"/>
  <c r="J302" i="1"/>
  <c r="K302" i="1"/>
  <c r="J303" i="1"/>
  <c r="K303" i="1"/>
  <c r="J304" i="1"/>
  <c r="K304" i="1"/>
  <c r="J306" i="1"/>
  <c r="K306" i="1"/>
  <c r="J307" i="1"/>
  <c r="K307" i="1"/>
  <c r="J308" i="1"/>
  <c r="K308" i="1"/>
  <c r="J309" i="1"/>
  <c r="K309" i="1"/>
  <c r="J310" i="1"/>
  <c r="K310" i="1"/>
  <c r="J311" i="1"/>
  <c r="K311" i="1"/>
  <c r="J312" i="1"/>
  <c r="K312" i="1"/>
  <c r="J313" i="1"/>
  <c r="K313" i="1"/>
  <c r="J314" i="1"/>
  <c r="K314" i="1"/>
  <c r="J315" i="1"/>
  <c r="K315" i="1"/>
  <c r="J316" i="1"/>
  <c r="K316" i="1"/>
  <c r="J317" i="1"/>
  <c r="K317" i="1"/>
  <c r="J318" i="1"/>
  <c r="K318" i="1"/>
  <c r="J319" i="1"/>
  <c r="K319" i="1"/>
  <c r="J320" i="1"/>
  <c r="K320" i="1"/>
  <c r="J321" i="1"/>
  <c r="K321" i="1"/>
  <c r="J322" i="1"/>
  <c r="K322" i="1"/>
  <c r="J323" i="1"/>
  <c r="K323" i="1"/>
  <c r="J324" i="1"/>
  <c r="K324" i="1"/>
  <c r="J325" i="1"/>
  <c r="K325" i="1"/>
  <c r="J326" i="1"/>
  <c r="K326" i="1"/>
  <c r="J327" i="1"/>
  <c r="K327" i="1"/>
  <c r="J328" i="1"/>
  <c r="K328" i="1"/>
  <c r="J329" i="1"/>
  <c r="K329" i="1"/>
  <c r="J330" i="1"/>
  <c r="K330" i="1"/>
  <c r="J331" i="1"/>
  <c r="K331" i="1"/>
  <c r="J332" i="1"/>
  <c r="K332" i="1"/>
  <c r="J334" i="1"/>
  <c r="K334" i="1"/>
  <c r="J335" i="1"/>
  <c r="K335" i="1"/>
  <c r="J336" i="1"/>
  <c r="K336" i="1"/>
  <c r="J337" i="1"/>
  <c r="K337" i="1"/>
  <c r="J338" i="1"/>
  <c r="K338" i="1"/>
  <c r="J339" i="1"/>
  <c r="K339" i="1"/>
  <c r="J340" i="1"/>
  <c r="K340" i="1"/>
  <c r="J341" i="1"/>
  <c r="K341" i="1"/>
  <c r="J342" i="1"/>
  <c r="K342" i="1"/>
  <c r="J343" i="1"/>
  <c r="K343" i="1"/>
  <c r="J344" i="1"/>
  <c r="K344" i="1"/>
  <c r="J345" i="1"/>
  <c r="K345" i="1"/>
  <c r="J346" i="1"/>
  <c r="K346" i="1"/>
  <c r="J347" i="1"/>
  <c r="K347" i="1"/>
  <c r="J348" i="1"/>
  <c r="K348" i="1"/>
  <c r="J349" i="1"/>
  <c r="K349" i="1"/>
  <c r="J350" i="1"/>
  <c r="K350" i="1"/>
  <c r="J351" i="1"/>
  <c r="K351" i="1"/>
  <c r="J352" i="1"/>
  <c r="K352" i="1"/>
  <c r="J353" i="1"/>
  <c r="K353" i="1"/>
  <c r="J354" i="1"/>
  <c r="K354" i="1"/>
  <c r="J355" i="1"/>
  <c r="K355" i="1"/>
  <c r="J356" i="1"/>
  <c r="K356" i="1"/>
  <c r="J357" i="1"/>
  <c r="K357" i="1"/>
  <c r="J358" i="1"/>
  <c r="K358" i="1"/>
  <c r="J359" i="1"/>
  <c r="K359" i="1"/>
  <c r="J360" i="1"/>
  <c r="K360" i="1"/>
  <c r="J361" i="1"/>
  <c r="K361" i="1"/>
  <c r="J362" i="1"/>
  <c r="K362" i="1"/>
  <c r="J363" i="1"/>
  <c r="K363" i="1"/>
  <c r="J364" i="1"/>
  <c r="K364" i="1"/>
  <c r="J365" i="1"/>
  <c r="K365" i="1"/>
  <c r="J366" i="1"/>
  <c r="K366" i="1"/>
  <c r="J367" i="1"/>
  <c r="K367" i="1"/>
  <c r="J368" i="1"/>
  <c r="K368" i="1"/>
  <c r="J369" i="1"/>
  <c r="K369" i="1"/>
  <c r="J370" i="1"/>
  <c r="K370" i="1"/>
  <c r="J371" i="1"/>
  <c r="K371" i="1"/>
  <c r="J372" i="1"/>
  <c r="K372" i="1"/>
  <c r="J373" i="1"/>
  <c r="K373" i="1"/>
  <c r="J374" i="1"/>
  <c r="K374" i="1"/>
  <c r="J375" i="1"/>
  <c r="K375" i="1"/>
  <c r="J376" i="1"/>
  <c r="K376" i="1"/>
  <c r="J377" i="1"/>
  <c r="K377" i="1"/>
  <c r="J378" i="1"/>
  <c r="K378" i="1"/>
  <c r="J379" i="1"/>
  <c r="K379" i="1"/>
  <c r="J380" i="1"/>
  <c r="K380" i="1"/>
  <c r="J381" i="1"/>
  <c r="K381" i="1"/>
  <c r="J382" i="1"/>
  <c r="K382" i="1"/>
  <c r="J383" i="1"/>
  <c r="K383" i="1"/>
  <c r="J384" i="1"/>
  <c r="K384" i="1"/>
  <c r="J385" i="1"/>
  <c r="K385" i="1"/>
  <c r="J386" i="1"/>
  <c r="K386" i="1"/>
  <c r="J387" i="1"/>
  <c r="K387" i="1"/>
  <c r="J388" i="1"/>
  <c r="K388" i="1"/>
  <c r="J389" i="1"/>
  <c r="K389" i="1"/>
  <c r="J390" i="1"/>
  <c r="K390" i="1"/>
  <c r="J391" i="1"/>
  <c r="K391" i="1"/>
  <c r="J392" i="1"/>
  <c r="K392" i="1"/>
  <c r="J393" i="1"/>
  <c r="K393" i="1"/>
  <c r="J394" i="1"/>
  <c r="K394" i="1"/>
  <c r="J395" i="1"/>
  <c r="K395" i="1"/>
  <c r="J396" i="1"/>
  <c r="K396" i="1"/>
  <c r="J397" i="1"/>
  <c r="K397" i="1"/>
  <c r="J398" i="1"/>
  <c r="K398" i="1"/>
  <c r="J399" i="1"/>
  <c r="K399" i="1"/>
  <c r="J400" i="1"/>
  <c r="K400" i="1"/>
  <c r="J401" i="1"/>
  <c r="K401" i="1"/>
  <c r="J402" i="1"/>
  <c r="K402" i="1"/>
  <c r="J403" i="1"/>
  <c r="K403" i="1"/>
  <c r="J404" i="1"/>
  <c r="K404" i="1"/>
  <c r="J405" i="1"/>
  <c r="K405" i="1"/>
  <c r="J406" i="1"/>
  <c r="K406" i="1"/>
  <c r="J407" i="1"/>
  <c r="K407" i="1"/>
  <c r="J408" i="1"/>
  <c r="K408" i="1"/>
  <c r="J409" i="1"/>
  <c r="K409" i="1"/>
  <c r="J410" i="1"/>
  <c r="K410" i="1"/>
  <c r="J411" i="1"/>
  <c r="K411" i="1"/>
  <c r="J412" i="1"/>
  <c r="K412" i="1"/>
  <c r="J413" i="1"/>
  <c r="K413" i="1"/>
  <c r="J414" i="1"/>
  <c r="K414" i="1"/>
  <c r="J415" i="1"/>
  <c r="K415" i="1"/>
  <c r="J416" i="1"/>
  <c r="K416" i="1"/>
  <c r="J417" i="1"/>
  <c r="K417" i="1"/>
  <c r="J418" i="1"/>
  <c r="K418" i="1"/>
  <c r="J419" i="1"/>
  <c r="K419" i="1"/>
  <c r="J420" i="1"/>
  <c r="K420" i="1"/>
  <c r="J421" i="1"/>
  <c r="K421" i="1"/>
  <c r="J422" i="1"/>
  <c r="K422" i="1"/>
  <c r="J423" i="1"/>
  <c r="K423" i="1"/>
  <c r="J424" i="1"/>
  <c r="K424" i="1"/>
  <c r="J425" i="1"/>
  <c r="K425" i="1"/>
  <c r="J426" i="1"/>
  <c r="K426" i="1"/>
  <c r="J427" i="1"/>
  <c r="K427" i="1"/>
  <c r="J428" i="1"/>
  <c r="K428" i="1"/>
  <c r="J429" i="1"/>
  <c r="K429" i="1"/>
  <c r="J430" i="1"/>
  <c r="K430" i="1"/>
  <c r="J431" i="1"/>
  <c r="K431" i="1"/>
  <c r="J432" i="1"/>
  <c r="K432" i="1"/>
  <c r="J433" i="1"/>
  <c r="K433" i="1"/>
  <c r="J434" i="1"/>
  <c r="K434" i="1"/>
  <c r="J435" i="1"/>
  <c r="K435" i="1"/>
  <c r="J436" i="1"/>
  <c r="K436" i="1"/>
  <c r="J437" i="1"/>
  <c r="K437" i="1"/>
  <c r="J438" i="1"/>
  <c r="K438" i="1"/>
  <c r="J439" i="1"/>
  <c r="K439" i="1"/>
  <c r="J440" i="1"/>
  <c r="K440" i="1"/>
  <c r="J441" i="1"/>
  <c r="K441" i="1"/>
  <c r="J442" i="1"/>
  <c r="K442" i="1"/>
  <c r="J443" i="1"/>
  <c r="K443" i="1"/>
  <c r="J444" i="1"/>
  <c r="K444" i="1"/>
  <c r="J445" i="1"/>
  <c r="K445" i="1"/>
  <c r="J446" i="1"/>
  <c r="K446" i="1"/>
  <c r="J447" i="1"/>
  <c r="K447" i="1"/>
  <c r="J448" i="1"/>
  <c r="K448" i="1"/>
  <c r="J449" i="1"/>
  <c r="K449" i="1"/>
  <c r="J450" i="1"/>
  <c r="K450" i="1"/>
  <c r="J451" i="1"/>
  <c r="K451" i="1"/>
  <c r="J452" i="1"/>
  <c r="K452" i="1"/>
  <c r="J453" i="1"/>
  <c r="K453" i="1"/>
  <c r="J454" i="1"/>
  <c r="K454" i="1"/>
  <c r="J455" i="1"/>
  <c r="K455" i="1"/>
  <c r="J456" i="1"/>
  <c r="K456" i="1"/>
  <c r="J457" i="1"/>
  <c r="K457" i="1"/>
  <c r="J458" i="1"/>
  <c r="K458" i="1"/>
  <c r="J459" i="1"/>
  <c r="K459" i="1"/>
  <c r="J460" i="1"/>
  <c r="K460" i="1"/>
  <c r="J461" i="1"/>
  <c r="K461" i="1"/>
  <c r="J462" i="1"/>
  <c r="K462" i="1"/>
  <c r="J463" i="1"/>
  <c r="K463" i="1"/>
  <c r="J464" i="1"/>
  <c r="K464" i="1"/>
  <c r="J465" i="1"/>
  <c r="K465" i="1"/>
  <c r="J466" i="1"/>
  <c r="K466" i="1"/>
  <c r="J467" i="1"/>
  <c r="K467" i="1"/>
  <c r="J468" i="1"/>
  <c r="K468" i="1"/>
  <c r="J469" i="1"/>
  <c r="K469" i="1"/>
  <c r="J470" i="1"/>
  <c r="K470" i="1"/>
  <c r="J471" i="1"/>
  <c r="K471" i="1"/>
  <c r="J472" i="1"/>
  <c r="K472" i="1"/>
  <c r="J473" i="1"/>
  <c r="K473" i="1"/>
  <c r="J474" i="1"/>
  <c r="K474" i="1"/>
  <c r="J475" i="1"/>
  <c r="K475" i="1"/>
  <c r="J476" i="1"/>
  <c r="K476" i="1"/>
  <c r="J477" i="1"/>
  <c r="K477" i="1"/>
  <c r="J478" i="1"/>
  <c r="K478" i="1"/>
  <c r="J479" i="1"/>
  <c r="K479" i="1"/>
  <c r="J480" i="1"/>
  <c r="K480" i="1"/>
  <c r="J481" i="1"/>
  <c r="K481" i="1"/>
  <c r="J482" i="1"/>
  <c r="K482" i="1"/>
  <c r="J483" i="1"/>
  <c r="K483" i="1"/>
  <c r="J484" i="1"/>
  <c r="K484" i="1"/>
  <c r="J485" i="1"/>
  <c r="K485" i="1"/>
  <c r="J486" i="1"/>
  <c r="K486" i="1"/>
  <c r="J487" i="1"/>
  <c r="K487" i="1"/>
  <c r="J488" i="1"/>
  <c r="K488" i="1"/>
  <c r="J489" i="1"/>
  <c r="K489" i="1"/>
  <c r="J490" i="1"/>
  <c r="K490" i="1"/>
  <c r="J491" i="1"/>
  <c r="K491" i="1"/>
  <c r="J492" i="1"/>
  <c r="K492" i="1"/>
  <c r="J493" i="1"/>
  <c r="K493" i="1"/>
  <c r="J494" i="1"/>
  <c r="K494" i="1"/>
  <c r="J495" i="1"/>
  <c r="K495" i="1"/>
  <c r="J496" i="1"/>
  <c r="K496" i="1"/>
  <c r="J497" i="1"/>
  <c r="K497" i="1"/>
  <c r="J498" i="1"/>
  <c r="K498" i="1"/>
  <c r="J499" i="1"/>
  <c r="K499" i="1"/>
  <c r="J500" i="1"/>
  <c r="K500" i="1"/>
  <c r="J501" i="1"/>
  <c r="K501" i="1"/>
  <c r="J502" i="1"/>
  <c r="K502" i="1"/>
  <c r="J503" i="1"/>
  <c r="K503" i="1"/>
  <c r="J504" i="1"/>
  <c r="K504" i="1"/>
  <c r="J505" i="1"/>
  <c r="K505" i="1"/>
  <c r="J506" i="1"/>
  <c r="K506" i="1"/>
  <c r="J507" i="1"/>
  <c r="K507" i="1"/>
  <c r="J508" i="1"/>
  <c r="K508" i="1"/>
  <c r="J509" i="1"/>
  <c r="K509" i="1"/>
  <c r="J510" i="1"/>
  <c r="K510" i="1"/>
  <c r="J511" i="1"/>
  <c r="K511" i="1"/>
  <c r="J512" i="1"/>
  <c r="K512" i="1"/>
  <c r="J513" i="1"/>
  <c r="K513" i="1"/>
  <c r="J514" i="1"/>
  <c r="K514" i="1"/>
  <c r="J515" i="1"/>
  <c r="K515" i="1"/>
  <c r="J516" i="1"/>
  <c r="K516" i="1"/>
  <c r="J517" i="1"/>
  <c r="K517" i="1"/>
  <c r="J518" i="1"/>
  <c r="K518" i="1"/>
  <c r="J519" i="1"/>
  <c r="K519" i="1"/>
  <c r="J520" i="1"/>
  <c r="K520" i="1"/>
  <c r="J521" i="1"/>
  <c r="K521" i="1"/>
  <c r="J522" i="1"/>
  <c r="K522" i="1"/>
  <c r="J523" i="1"/>
  <c r="K523" i="1"/>
  <c r="J524" i="1"/>
  <c r="K524" i="1"/>
  <c r="J525" i="1"/>
  <c r="K525" i="1"/>
  <c r="J526" i="1"/>
  <c r="K526" i="1"/>
  <c r="J527" i="1"/>
  <c r="K527" i="1"/>
  <c r="J528" i="1"/>
  <c r="K528" i="1"/>
  <c r="J529" i="1"/>
  <c r="K529" i="1"/>
  <c r="J530" i="1"/>
  <c r="K530" i="1"/>
  <c r="J531" i="1"/>
  <c r="K531" i="1"/>
  <c r="J532" i="1"/>
  <c r="K532" i="1"/>
  <c r="J533" i="1"/>
  <c r="K533" i="1"/>
  <c r="J534" i="1"/>
  <c r="K534" i="1"/>
  <c r="J535" i="1"/>
  <c r="K535" i="1"/>
  <c r="J536" i="1"/>
  <c r="K536" i="1"/>
  <c r="J537" i="1"/>
  <c r="K537" i="1"/>
  <c r="J538" i="1"/>
  <c r="K538" i="1"/>
  <c r="J539" i="1"/>
  <c r="K539" i="1"/>
  <c r="J540" i="1"/>
  <c r="K540" i="1"/>
  <c r="J541" i="1"/>
  <c r="K541" i="1"/>
  <c r="J542" i="1"/>
  <c r="K542" i="1"/>
  <c r="J543" i="1"/>
  <c r="K543" i="1"/>
  <c r="J544" i="1"/>
  <c r="K544" i="1"/>
  <c r="J545" i="1"/>
  <c r="K545" i="1"/>
  <c r="J546" i="1"/>
  <c r="K546" i="1"/>
  <c r="J547" i="1"/>
  <c r="K547" i="1"/>
  <c r="J548" i="1"/>
  <c r="K548" i="1"/>
  <c r="J549" i="1"/>
  <c r="K549" i="1"/>
  <c r="J550" i="1"/>
  <c r="K550" i="1"/>
  <c r="J551" i="1"/>
  <c r="K551" i="1"/>
  <c r="J552" i="1"/>
  <c r="K552" i="1"/>
  <c r="J553" i="1"/>
  <c r="K553" i="1"/>
  <c r="J554" i="1"/>
  <c r="K554" i="1"/>
  <c r="J555" i="1"/>
  <c r="K555" i="1"/>
  <c r="J556" i="1"/>
  <c r="K556" i="1"/>
  <c r="J557" i="1"/>
  <c r="K557" i="1"/>
  <c r="J558" i="1"/>
  <c r="K558" i="1"/>
  <c r="J559" i="1"/>
  <c r="K559" i="1"/>
  <c r="J560" i="1"/>
  <c r="K560" i="1"/>
  <c r="J561" i="1"/>
  <c r="K561" i="1"/>
  <c r="J562" i="1"/>
  <c r="K562" i="1"/>
  <c r="J563" i="1"/>
  <c r="K563" i="1"/>
  <c r="J564" i="1"/>
  <c r="K564" i="1"/>
  <c r="J565" i="1"/>
  <c r="K565" i="1"/>
  <c r="J566" i="1"/>
  <c r="K566" i="1"/>
  <c r="J567" i="1"/>
  <c r="K567" i="1"/>
  <c r="J568" i="1"/>
  <c r="K568" i="1"/>
  <c r="J569" i="1"/>
  <c r="K569" i="1"/>
  <c r="J570" i="1"/>
  <c r="K570" i="1"/>
  <c r="J571" i="1"/>
  <c r="K571" i="1"/>
  <c r="J572" i="1"/>
  <c r="K572" i="1"/>
  <c r="J573" i="1"/>
  <c r="K573" i="1"/>
  <c r="J574" i="1"/>
  <c r="K574" i="1"/>
  <c r="J575" i="1"/>
  <c r="K575" i="1"/>
  <c r="J576" i="1"/>
  <c r="K576" i="1"/>
  <c r="J577" i="1"/>
  <c r="K577" i="1"/>
  <c r="J578" i="1"/>
  <c r="K578" i="1"/>
  <c r="J579" i="1"/>
  <c r="K579" i="1"/>
  <c r="J580" i="1"/>
  <c r="K580" i="1"/>
  <c r="J581" i="1"/>
  <c r="K581" i="1"/>
  <c r="J582" i="1"/>
  <c r="K582" i="1"/>
  <c r="J583" i="1"/>
  <c r="K583" i="1"/>
  <c r="J584" i="1"/>
  <c r="K584" i="1"/>
  <c r="J585" i="1"/>
  <c r="K585" i="1"/>
  <c r="J586" i="1"/>
  <c r="K586" i="1"/>
  <c r="J587" i="1"/>
  <c r="K587" i="1"/>
  <c r="J588" i="1"/>
  <c r="K588" i="1"/>
  <c r="J589" i="1"/>
  <c r="K589" i="1"/>
  <c r="J590" i="1"/>
  <c r="K590" i="1"/>
  <c r="J591" i="1"/>
  <c r="K591" i="1"/>
  <c r="J592" i="1"/>
  <c r="K592" i="1"/>
  <c r="J593" i="1"/>
  <c r="K593" i="1"/>
  <c r="J594" i="1"/>
  <c r="K594" i="1"/>
  <c r="J595" i="1"/>
  <c r="K595" i="1"/>
  <c r="J596" i="1"/>
  <c r="K596" i="1"/>
  <c r="J597" i="1"/>
  <c r="K597" i="1"/>
  <c r="J598" i="1"/>
  <c r="K598" i="1"/>
  <c r="J599" i="1"/>
  <c r="K599" i="1"/>
  <c r="J600" i="1"/>
  <c r="K600" i="1"/>
  <c r="J601" i="1"/>
  <c r="K601" i="1"/>
  <c r="J602" i="1"/>
  <c r="K602" i="1"/>
  <c r="J603" i="1"/>
  <c r="K603" i="1"/>
  <c r="J604" i="1"/>
  <c r="K604" i="1"/>
  <c r="J605" i="1"/>
  <c r="K605" i="1"/>
  <c r="J606" i="1"/>
  <c r="K606" i="1"/>
  <c r="J607" i="1"/>
  <c r="K607" i="1"/>
  <c r="J608" i="1"/>
  <c r="K608" i="1"/>
  <c r="J609" i="1"/>
  <c r="K609" i="1"/>
  <c r="J610" i="1"/>
  <c r="K610" i="1"/>
  <c r="J611" i="1"/>
  <c r="K611" i="1"/>
  <c r="J612" i="1"/>
  <c r="K612" i="1"/>
  <c r="J613" i="1"/>
  <c r="K613" i="1"/>
  <c r="J614" i="1"/>
  <c r="K614" i="1"/>
  <c r="J615" i="1"/>
  <c r="K615" i="1"/>
  <c r="J616" i="1"/>
  <c r="K616" i="1"/>
  <c r="J617" i="1"/>
  <c r="K617" i="1"/>
  <c r="J618" i="1"/>
  <c r="K618" i="1"/>
  <c r="J619" i="1"/>
  <c r="K619" i="1"/>
  <c r="J620" i="1"/>
  <c r="K620" i="1"/>
  <c r="J621" i="1"/>
  <c r="K621" i="1"/>
  <c r="J622" i="1"/>
  <c r="K622" i="1"/>
  <c r="J623" i="1"/>
  <c r="K623" i="1"/>
  <c r="J624" i="1"/>
  <c r="K624" i="1"/>
  <c r="J625" i="1"/>
  <c r="K625" i="1"/>
  <c r="J626" i="1"/>
  <c r="K626" i="1"/>
  <c r="J627" i="1"/>
  <c r="K627" i="1"/>
  <c r="J628" i="1"/>
  <c r="K628" i="1"/>
  <c r="J629" i="1"/>
  <c r="K629" i="1"/>
  <c r="J630" i="1"/>
  <c r="K630" i="1"/>
  <c r="J631" i="1"/>
  <c r="K631" i="1"/>
  <c r="J632" i="1"/>
  <c r="K632" i="1"/>
  <c r="J633" i="1"/>
  <c r="K633" i="1"/>
  <c r="J634" i="1"/>
  <c r="K634" i="1"/>
  <c r="J635" i="1"/>
  <c r="K635" i="1"/>
  <c r="J636" i="1"/>
  <c r="K636" i="1"/>
  <c r="J637" i="1"/>
  <c r="K637" i="1"/>
  <c r="J638" i="1"/>
  <c r="K638" i="1"/>
  <c r="J639" i="1"/>
  <c r="K639" i="1"/>
  <c r="J640" i="1"/>
  <c r="K640" i="1"/>
  <c r="J641" i="1"/>
  <c r="K641" i="1"/>
  <c r="J642" i="1"/>
  <c r="K642" i="1"/>
  <c r="J643" i="1"/>
  <c r="K643" i="1"/>
  <c r="J644" i="1"/>
  <c r="K644" i="1"/>
  <c r="J645" i="1"/>
  <c r="K645" i="1"/>
  <c r="J646" i="1"/>
  <c r="K646" i="1"/>
  <c r="J647" i="1"/>
  <c r="K647" i="1"/>
  <c r="J648" i="1"/>
  <c r="K648" i="1"/>
  <c r="J649" i="1"/>
  <c r="K649" i="1"/>
  <c r="J650" i="1"/>
  <c r="K650" i="1"/>
  <c r="J651" i="1"/>
  <c r="K651" i="1"/>
  <c r="J652" i="1"/>
  <c r="K652" i="1"/>
  <c r="J653" i="1"/>
  <c r="K653" i="1"/>
  <c r="J654" i="1"/>
  <c r="K654" i="1"/>
  <c r="J655" i="1"/>
  <c r="K655" i="1"/>
  <c r="J656" i="1"/>
  <c r="K656" i="1"/>
  <c r="J657" i="1"/>
  <c r="K657" i="1"/>
  <c r="J658" i="1"/>
  <c r="K658" i="1"/>
  <c r="J659" i="1"/>
  <c r="K659" i="1"/>
  <c r="J660" i="1"/>
  <c r="K660" i="1"/>
  <c r="J661" i="1"/>
  <c r="K661" i="1"/>
  <c r="J662" i="1"/>
  <c r="K662" i="1"/>
  <c r="J663" i="1"/>
  <c r="K663" i="1"/>
  <c r="J664" i="1"/>
  <c r="K664" i="1"/>
  <c r="J665" i="1"/>
  <c r="K665" i="1"/>
  <c r="J666" i="1"/>
  <c r="K666" i="1"/>
  <c r="J667" i="1"/>
  <c r="K667" i="1"/>
  <c r="J668" i="1"/>
  <c r="K668" i="1"/>
  <c r="J669" i="1"/>
  <c r="K669" i="1"/>
  <c r="J670" i="1"/>
  <c r="K670" i="1"/>
  <c r="J671" i="1"/>
  <c r="K671" i="1"/>
  <c r="J672" i="1"/>
  <c r="K672" i="1"/>
  <c r="J673" i="1"/>
  <c r="K673" i="1"/>
  <c r="J674" i="1"/>
  <c r="K674" i="1"/>
  <c r="J675" i="1"/>
  <c r="K675" i="1"/>
  <c r="J676" i="1"/>
  <c r="K676" i="1"/>
  <c r="J677" i="1"/>
  <c r="K677" i="1"/>
  <c r="J678" i="1"/>
  <c r="K678" i="1"/>
  <c r="J679" i="1"/>
  <c r="K679" i="1"/>
  <c r="J680" i="1"/>
  <c r="K680" i="1"/>
  <c r="J681" i="1"/>
  <c r="K681" i="1"/>
  <c r="J682" i="1"/>
  <c r="K682" i="1"/>
  <c r="J683" i="1"/>
  <c r="K683" i="1"/>
  <c r="J684" i="1"/>
  <c r="K684" i="1"/>
  <c r="J685" i="1"/>
  <c r="K685" i="1"/>
  <c r="J686" i="1"/>
  <c r="K686" i="1"/>
  <c r="J687" i="1"/>
  <c r="K687" i="1"/>
  <c r="J688" i="1"/>
  <c r="K688" i="1"/>
  <c r="J689" i="1"/>
  <c r="K689" i="1"/>
  <c r="J690" i="1"/>
  <c r="K690" i="1"/>
  <c r="J691" i="1"/>
  <c r="K691" i="1"/>
  <c r="J692" i="1"/>
  <c r="K692" i="1"/>
  <c r="J693" i="1"/>
  <c r="K693" i="1"/>
  <c r="J694" i="1"/>
  <c r="K694" i="1"/>
  <c r="J695" i="1"/>
  <c r="K695" i="1"/>
  <c r="J696" i="1"/>
  <c r="K696" i="1"/>
  <c r="J697" i="1"/>
  <c r="K697" i="1"/>
  <c r="J698" i="1"/>
  <c r="K698" i="1"/>
  <c r="J699" i="1"/>
  <c r="K699" i="1"/>
  <c r="J700" i="1"/>
  <c r="K700" i="1"/>
  <c r="J701" i="1"/>
  <c r="K701" i="1"/>
  <c r="J702" i="1"/>
  <c r="K702" i="1"/>
  <c r="J703" i="1"/>
  <c r="K703" i="1"/>
  <c r="J704" i="1"/>
  <c r="K704" i="1"/>
  <c r="J705" i="1"/>
  <c r="K705" i="1"/>
  <c r="J706" i="1"/>
  <c r="K706" i="1"/>
  <c r="J707" i="1"/>
  <c r="K707" i="1"/>
  <c r="J708" i="1"/>
  <c r="K708" i="1"/>
  <c r="J709" i="1"/>
  <c r="K709" i="1"/>
  <c r="J710" i="1"/>
  <c r="K710" i="1"/>
  <c r="J711" i="1"/>
  <c r="K711" i="1"/>
  <c r="J712" i="1"/>
  <c r="K712" i="1"/>
  <c r="J713" i="1"/>
  <c r="K713" i="1"/>
  <c r="J714" i="1"/>
  <c r="K714" i="1"/>
  <c r="J715" i="1"/>
  <c r="K715" i="1"/>
  <c r="J716" i="1"/>
  <c r="K716" i="1"/>
  <c r="J717" i="1"/>
  <c r="K717" i="1"/>
  <c r="J718" i="1"/>
  <c r="K718" i="1"/>
  <c r="J719" i="1"/>
  <c r="K719" i="1"/>
  <c r="J720" i="1"/>
  <c r="K720" i="1"/>
  <c r="J721" i="1"/>
  <c r="K721" i="1"/>
  <c r="J722" i="1"/>
  <c r="K722" i="1"/>
  <c r="J723" i="1"/>
  <c r="K723" i="1"/>
  <c r="J724" i="1"/>
  <c r="K724" i="1"/>
  <c r="J725" i="1"/>
  <c r="K725" i="1"/>
  <c r="J726" i="1"/>
  <c r="K726" i="1"/>
  <c r="J727" i="1"/>
  <c r="K727" i="1"/>
  <c r="J728" i="1"/>
  <c r="K728" i="1"/>
  <c r="J729" i="1"/>
  <c r="K729" i="1"/>
  <c r="J730" i="1"/>
  <c r="K730" i="1"/>
  <c r="J731" i="1"/>
  <c r="K731" i="1"/>
  <c r="J732" i="1"/>
  <c r="K732" i="1"/>
  <c r="J733" i="1"/>
  <c r="K733" i="1"/>
  <c r="J734" i="1"/>
  <c r="K734" i="1"/>
  <c r="J735" i="1"/>
  <c r="K735" i="1"/>
  <c r="J736" i="1"/>
  <c r="K736" i="1"/>
  <c r="J737" i="1"/>
  <c r="K737" i="1"/>
  <c r="J738" i="1"/>
  <c r="K738" i="1"/>
  <c r="J739" i="1"/>
  <c r="K739" i="1"/>
  <c r="J740" i="1"/>
  <c r="K740" i="1"/>
  <c r="J741" i="1"/>
  <c r="K741" i="1"/>
  <c r="J742" i="1"/>
  <c r="K742" i="1"/>
  <c r="J743" i="1"/>
  <c r="K743" i="1"/>
  <c r="J744" i="1"/>
  <c r="K744" i="1"/>
  <c r="J745" i="1"/>
  <c r="K745" i="1"/>
  <c r="J746" i="1"/>
  <c r="K746" i="1"/>
  <c r="J747" i="1"/>
  <c r="K747" i="1"/>
  <c r="J748" i="1"/>
  <c r="K748" i="1"/>
  <c r="J749" i="1"/>
  <c r="K749" i="1"/>
  <c r="J750" i="1"/>
  <c r="K750" i="1"/>
  <c r="J751" i="1"/>
  <c r="K751" i="1"/>
  <c r="J752" i="1"/>
  <c r="K752" i="1"/>
  <c r="J753" i="1"/>
  <c r="K753" i="1"/>
  <c r="J754" i="1"/>
  <c r="K754" i="1"/>
  <c r="J755" i="1"/>
  <c r="K755" i="1"/>
  <c r="J756" i="1"/>
  <c r="K756" i="1"/>
  <c r="J757" i="1"/>
  <c r="K757" i="1"/>
  <c r="J758" i="1"/>
  <c r="K758" i="1"/>
  <c r="J759" i="1"/>
  <c r="K759" i="1"/>
  <c r="J760" i="1"/>
  <c r="K760" i="1"/>
  <c r="J761" i="1"/>
  <c r="K761" i="1"/>
  <c r="J762" i="1"/>
  <c r="K762" i="1"/>
  <c r="J763" i="1"/>
  <c r="K763" i="1"/>
  <c r="J764" i="1"/>
  <c r="K764" i="1"/>
  <c r="J765" i="1"/>
  <c r="K765" i="1"/>
  <c r="J766" i="1"/>
  <c r="K766" i="1"/>
  <c r="J767" i="1"/>
  <c r="K767" i="1"/>
  <c r="J768" i="1"/>
  <c r="K768" i="1"/>
  <c r="J769" i="1"/>
  <c r="K769" i="1"/>
  <c r="J770" i="1"/>
  <c r="K770" i="1"/>
  <c r="J771" i="1"/>
  <c r="K771" i="1"/>
  <c r="J772" i="1"/>
  <c r="K772" i="1"/>
  <c r="J773" i="1"/>
  <c r="K773" i="1"/>
  <c r="J774" i="1"/>
  <c r="K774" i="1"/>
  <c r="J775" i="1"/>
  <c r="K775" i="1"/>
  <c r="J776" i="1"/>
  <c r="K776" i="1"/>
  <c r="J777" i="1"/>
  <c r="K777" i="1"/>
  <c r="J778" i="1"/>
  <c r="K778" i="1"/>
  <c r="J779" i="1"/>
  <c r="K779" i="1"/>
  <c r="J780" i="1"/>
  <c r="K780" i="1"/>
  <c r="J781" i="1"/>
  <c r="K781" i="1"/>
  <c r="J782" i="1"/>
  <c r="K782" i="1"/>
  <c r="J783" i="1"/>
  <c r="K783" i="1"/>
  <c r="J784" i="1"/>
  <c r="K784" i="1"/>
  <c r="J785" i="1"/>
  <c r="K785" i="1"/>
  <c r="J786" i="1"/>
  <c r="K786" i="1"/>
  <c r="J787" i="1"/>
  <c r="K787" i="1"/>
  <c r="J788" i="1"/>
  <c r="K788" i="1"/>
  <c r="J789" i="1"/>
  <c r="K789" i="1"/>
  <c r="J790" i="1"/>
  <c r="K790" i="1"/>
  <c r="J791" i="1"/>
  <c r="K791" i="1"/>
  <c r="J792" i="1"/>
  <c r="K792" i="1"/>
  <c r="J793" i="1"/>
  <c r="K793" i="1"/>
  <c r="J794" i="1"/>
  <c r="K794" i="1"/>
  <c r="J795" i="1"/>
  <c r="K795" i="1"/>
  <c r="J796" i="1"/>
  <c r="K796" i="1"/>
  <c r="J797" i="1"/>
  <c r="K797" i="1"/>
  <c r="J798" i="1"/>
  <c r="K798" i="1"/>
  <c r="J799" i="1"/>
  <c r="K799" i="1"/>
  <c r="J800" i="1"/>
  <c r="K800" i="1"/>
  <c r="J801" i="1"/>
  <c r="K801" i="1"/>
  <c r="J802" i="1"/>
  <c r="K802" i="1"/>
  <c r="J803" i="1"/>
  <c r="K803" i="1"/>
  <c r="J804" i="1"/>
  <c r="K804" i="1"/>
  <c r="J805" i="1"/>
  <c r="K805" i="1"/>
  <c r="J806" i="1"/>
  <c r="K806" i="1"/>
  <c r="J807" i="1"/>
  <c r="K807" i="1"/>
  <c r="J808" i="1"/>
  <c r="K808" i="1"/>
  <c r="J809" i="1"/>
  <c r="K809" i="1"/>
  <c r="J810" i="1"/>
  <c r="K810" i="1"/>
  <c r="J811" i="1"/>
  <c r="K811" i="1"/>
  <c r="J812" i="1"/>
  <c r="K812" i="1"/>
  <c r="J813" i="1"/>
  <c r="K813" i="1"/>
  <c r="J814" i="1"/>
  <c r="K814" i="1"/>
  <c r="J815" i="1"/>
  <c r="K815" i="1"/>
  <c r="J816" i="1"/>
  <c r="K816" i="1"/>
  <c r="J817" i="1"/>
  <c r="K817" i="1"/>
  <c r="J818" i="1"/>
  <c r="K818" i="1"/>
  <c r="J819" i="1"/>
  <c r="K819" i="1"/>
  <c r="J820" i="1"/>
  <c r="K820" i="1"/>
  <c r="J821" i="1"/>
  <c r="K821" i="1"/>
  <c r="J822" i="1"/>
  <c r="K822" i="1"/>
  <c r="J823" i="1"/>
  <c r="K823" i="1"/>
  <c r="J824" i="1"/>
  <c r="K824" i="1"/>
  <c r="J825" i="1"/>
  <c r="K825" i="1"/>
  <c r="J826" i="1"/>
  <c r="K826" i="1"/>
  <c r="J827" i="1"/>
  <c r="K827" i="1"/>
  <c r="J828" i="1"/>
  <c r="K828" i="1"/>
  <c r="J829" i="1"/>
  <c r="K829" i="1"/>
  <c r="J830" i="1"/>
  <c r="K830" i="1"/>
  <c r="J831" i="1"/>
  <c r="K831" i="1"/>
  <c r="J832" i="1"/>
  <c r="K832" i="1"/>
  <c r="J833" i="1"/>
  <c r="K833" i="1"/>
  <c r="J834" i="1"/>
  <c r="K834" i="1"/>
  <c r="J835" i="1"/>
  <c r="K835" i="1"/>
  <c r="J836" i="1"/>
  <c r="K836" i="1"/>
  <c r="J837" i="1"/>
  <c r="K837" i="1"/>
  <c r="J838" i="1"/>
  <c r="K838" i="1"/>
  <c r="J839" i="1"/>
  <c r="K839" i="1"/>
  <c r="J840" i="1"/>
  <c r="K840" i="1"/>
  <c r="J841" i="1"/>
  <c r="K841" i="1"/>
  <c r="J842" i="1"/>
  <c r="K842" i="1"/>
  <c r="J843" i="1"/>
  <c r="K843" i="1"/>
  <c r="J844" i="1"/>
  <c r="K844" i="1"/>
  <c r="J845" i="1"/>
  <c r="K845" i="1"/>
  <c r="J846" i="1"/>
  <c r="K846" i="1"/>
  <c r="J847" i="1"/>
  <c r="K847" i="1"/>
  <c r="J848" i="1"/>
  <c r="K848" i="1"/>
  <c r="J849" i="1"/>
  <c r="K849" i="1"/>
  <c r="J850" i="1"/>
  <c r="K850" i="1"/>
  <c r="J851" i="1"/>
  <c r="K851" i="1"/>
  <c r="J852" i="1"/>
  <c r="K852" i="1"/>
  <c r="J853" i="1"/>
  <c r="K853" i="1"/>
  <c r="J854" i="1"/>
  <c r="K854" i="1"/>
  <c r="J855" i="1"/>
  <c r="K855" i="1"/>
  <c r="J856" i="1"/>
  <c r="K856" i="1"/>
  <c r="J857" i="1"/>
  <c r="K857" i="1"/>
  <c r="J858" i="1"/>
  <c r="K858" i="1"/>
  <c r="J859" i="1"/>
  <c r="K859" i="1"/>
  <c r="J860" i="1"/>
  <c r="K860" i="1"/>
  <c r="J861" i="1"/>
  <c r="K861" i="1"/>
  <c r="J862" i="1"/>
  <c r="K862" i="1"/>
  <c r="J863" i="1"/>
  <c r="K863" i="1"/>
  <c r="J864" i="1"/>
  <c r="K864" i="1"/>
  <c r="J865" i="1"/>
  <c r="K865" i="1"/>
  <c r="J866" i="1"/>
  <c r="K866" i="1"/>
  <c r="J867" i="1"/>
  <c r="K867" i="1"/>
  <c r="J868" i="1"/>
  <c r="K868" i="1"/>
  <c r="J869" i="1"/>
  <c r="K869" i="1"/>
  <c r="J870" i="1"/>
  <c r="K870" i="1"/>
  <c r="J871" i="1"/>
  <c r="K871" i="1"/>
  <c r="J872" i="1"/>
  <c r="K872" i="1"/>
  <c r="J873" i="1"/>
  <c r="K873" i="1"/>
  <c r="J874" i="1"/>
  <c r="K874" i="1"/>
  <c r="J875" i="1"/>
  <c r="K875" i="1"/>
  <c r="J876" i="1"/>
  <c r="K876" i="1"/>
  <c r="J877" i="1"/>
  <c r="K877" i="1"/>
  <c r="J878" i="1"/>
  <c r="K878" i="1"/>
  <c r="J879" i="1"/>
  <c r="K879" i="1"/>
  <c r="J880" i="1"/>
  <c r="K880" i="1"/>
  <c r="J881" i="1"/>
  <c r="K881" i="1"/>
  <c r="J882" i="1"/>
  <c r="K882" i="1"/>
  <c r="J883" i="1"/>
  <c r="K883" i="1"/>
  <c r="J884" i="1"/>
  <c r="K884" i="1"/>
  <c r="J885" i="1"/>
  <c r="K885" i="1"/>
  <c r="J886" i="1"/>
  <c r="K886" i="1"/>
  <c r="J887" i="1"/>
  <c r="K887" i="1"/>
  <c r="J888" i="1"/>
  <c r="K888" i="1"/>
  <c r="J889" i="1"/>
  <c r="K889" i="1"/>
  <c r="J890" i="1"/>
  <c r="K890" i="1"/>
  <c r="J891" i="1"/>
  <c r="K891" i="1"/>
  <c r="J892" i="1"/>
  <c r="K892" i="1"/>
  <c r="J893" i="1"/>
  <c r="K893" i="1"/>
  <c r="J894" i="1"/>
  <c r="K894" i="1"/>
  <c r="J895" i="1"/>
  <c r="K895" i="1"/>
  <c r="J896" i="1"/>
  <c r="K896" i="1"/>
  <c r="J897" i="1"/>
  <c r="K897" i="1"/>
  <c r="J898" i="1"/>
  <c r="K898" i="1"/>
  <c r="J899" i="1"/>
  <c r="K899" i="1"/>
  <c r="J900" i="1"/>
  <c r="K900" i="1"/>
  <c r="J901" i="1"/>
  <c r="K901" i="1"/>
  <c r="J902" i="1"/>
  <c r="K902" i="1"/>
  <c r="J903" i="1"/>
  <c r="K903" i="1"/>
  <c r="J904" i="1"/>
  <c r="K904" i="1"/>
  <c r="J905" i="1"/>
  <c r="K905" i="1"/>
  <c r="J906" i="1"/>
  <c r="K906" i="1"/>
  <c r="J907" i="1"/>
  <c r="K907" i="1"/>
  <c r="J908" i="1"/>
  <c r="K908" i="1"/>
  <c r="J909" i="1"/>
  <c r="K909" i="1"/>
  <c r="J910" i="1"/>
  <c r="K910" i="1"/>
  <c r="J911" i="1"/>
  <c r="K911" i="1"/>
  <c r="J912" i="1"/>
  <c r="K912" i="1"/>
  <c r="J913" i="1"/>
  <c r="K913" i="1"/>
  <c r="J914" i="1"/>
  <c r="K914" i="1"/>
  <c r="J915" i="1"/>
  <c r="K915" i="1"/>
  <c r="J916" i="1"/>
  <c r="K916" i="1"/>
  <c r="J917" i="1"/>
  <c r="K917" i="1"/>
  <c r="J918" i="1"/>
  <c r="K918" i="1"/>
  <c r="J919" i="1"/>
  <c r="K919" i="1"/>
  <c r="J920" i="1"/>
  <c r="K920" i="1"/>
  <c r="J921" i="1"/>
  <c r="K921" i="1"/>
  <c r="J922" i="1"/>
  <c r="K922" i="1"/>
  <c r="J923" i="1"/>
  <c r="K923" i="1"/>
  <c r="J924" i="1"/>
  <c r="K924" i="1"/>
  <c r="J925" i="1"/>
  <c r="K925" i="1"/>
  <c r="J926" i="1"/>
  <c r="K926" i="1"/>
  <c r="J927" i="1"/>
  <c r="K927" i="1"/>
  <c r="J928" i="1"/>
  <c r="K928" i="1"/>
  <c r="J929" i="1"/>
  <c r="K929" i="1"/>
  <c r="J930" i="1"/>
  <c r="K930" i="1"/>
  <c r="J931" i="1"/>
  <c r="K931" i="1"/>
  <c r="J932" i="1"/>
  <c r="K932" i="1"/>
  <c r="J933" i="1"/>
  <c r="K933" i="1"/>
  <c r="J934" i="1"/>
  <c r="K934" i="1"/>
  <c r="J935" i="1"/>
  <c r="K935" i="1"/>
  <c r="J936" i="1"/>
  <c r="K936" i="1"/>
  <c r="J937" i="1"/>
  <c r="K937" i="1"/>
  <c r="J938" i="1"/>
  <c r="K938" i="1"/>
  <c r="J939" i="1"/>
  <c r="K939" i="1"/>
  <c r="J940" i="1"/>
  <c r="K940" i="1"/>
  <c r="J941" i="1"/>
  <c r="K941" i="1"/>
  <c r="J942" i="1"/>
  <c r="K942" i="1"/>
  <c r="J943" i="1"/>
  <c r="K943" i="1"/>
  <c r="J944" i="1"/>
  <c r="K944" i="1"/>
  <c r="J945" i="1"/>
  <c r="K945" i="1"/>
  <c r="J946" i="1"/>
  <c r="K946" i="1"/>
  <c r="J947" i="1"/>
  <c r="K947" i="1"/>
  <c r="J948" i="1"/>
  <c r="K948" i="1"/>
  <c r="J949" i="1"/>
  <c r="K949" i="1"/>
  <c r="J950" i="1"/>
  <c r="K950" i="1"/>
  <c r="J951" i="1"/>
  <c r="K951" i="1"/>
  <c r="J952" i="1"/>
  <c r="K952" i="1"/>
  <c r="J953" i="1"/>
  <c r="K953" i="1"/>
  <c r="J954" i="1"/>
  <c r="K954" i="1"/>
  <c r="J955" i="1"/>
  <c r="K955" i="1"/>
  <c r="J956" i="1"/>
  <c r="K956" i="1"/>
  <c r="J957" i="1"/>
  <c r="K957" i="1"/>
  <c r="J958" i="1"/>
  <c r="K958" i="1"/>
  <c r="J959" i="1"/>
  <c r="K959" i="1"/>
  <c r="J960" i="1"/>
  <c r="K960" i="1"/>
  <c r="J961" i="1"/>
  <c r="K961" i="1"/>
  <c r="J962" i="1"/>
  <c r="K962" i="1"/>
  <c r="J963" i="1"/>
  <c r="K963" i="1"/>
  <c r="J964" i="1"/>
  <c r="K964" i="1"/>
  <c r="J965" i="1"/>
  <c r="K965" i="1"/>
  <c r="J966" i="1"/>
  <c r="K966" i="1"/>
  <c r="J967" i="1"/>
  <c r="K967" i="1"/>
  <c r="J968" i="1"/>
  <c r="K968" i="1"/>
  <c r="J969" i="1"/>
  <c r="K969" i="1"/>
  <c r="J970" i="1"/>
  <c r="K970" i="1"/>
  <c r="J971" i="1"/>
  <c r="K971" i="1"/>
  <c r="J972" i="1"/>
  <c r="K972" i="1"/>
  <c r="J973" i="1"/>
  <c r="K973" i="1"/>
  <c r="J974" i="1"/>
  <c r="K974" i="1"/>
  <c r="J975" i="1"/>
  <c r="K975" i="1"/>
  <c r="J976" i="1"/>
  <c r="K976" i="1"/>
  <c r="J977" i="1"/>
  <c r="K977" i="1"/>
  <c r="J978" i="1"/>
  <c r="K978" i="1"/>
  <c r="J979" i="1"/>
  <c r="K979" i="1"/>
  <c r="J980" i="1"/>
  <c r="K980" i="1"/>
  <c r="J981" i="1"/>
  <c r="K981" i="1"/>
  <c r="J982" i="1"/>
  <c r="K982" i="1"/>
  <c r="J983" i="1"/>
  <c r="K983" i="1"/>
  <c r="J984" i="1"/>
  <c r="K984" i="1"/>
  <c r="J985" i="1"/>
  <c r="K985" i="1"/>
  <c r="J986" i="1"/>
  <c r="K986" i="1"/>
  <c r="J987" i="1"/>
  <c r="K987" i="1"/>
  <c r="J988" i="1"/>
  <c r="K988" i="1"/>
  <c r="J989" i="1"/>
  <c r="K989" i="1"/>
  <c r="J990" i="1"/>
  <c r="K990" i="1"/>
  <c r="J991" i="1"/>
  <c r="K991" i="1"/>
  <c r="J992" i="1"/>
  <c r="K992" i="1"/>
  <c r="J993" i="1"/>
  <c r="K993" i="1"/>
  <c r="J994" i="1"/>
  <c r="K994" i="1"/>
  <c r="J995" i="1"/>
  <c r="K995" i="1"/>
  <c r="J996" i="1"/>
  <c r="K996" i="1"/>
  <c r="J997" i="1"/>
  <c r="K997" i="1"/>
  <c r="J998" i="1"/>
  <c r="K998" i="1"/>
  <c r="J999" i="1"/>
  <c r="K999" i="1"/>
  <c r="J1000" i="1"/>
  <c r="K1000" i="1"/>
  <c r="J1001" i="1"/>
  <c r="K1001" i="1"/>
  <c r="J1002" i="1"/>
  <c r="K1002" i="1"/>
  <c r="J1003" i="1"/>
  <c r="K1003" i="1"/>
  <c r="J1004" i="1"/>
  <c r="K1004" i="1"/>
  <c r="J1005" i="1"/>
  <c r="K1005" i="1"/>
  <c r="J1006" i="1"/>
  <c r="K1006" i="1"/>
  <c r="J1007" i="1"/>
  <c r="K1007" i="1"/>
  <c r="J1008" i="1"/>
  <c r="K1008" i="1"/>
  <c r="J1009" i="1"/>
  <c r="K1009" i="1"/>
  <c r="J1010" i="1"/>
  <c r="K1010" i="1"/>
  <c r="J1011" i="1"/>
  <c r="K1011" i="1"/>
  <c r="J1012" i="1"/>
  <c r="K1012" i="1"/>
  <c r="J1013" i="1"/>
  <c r="K1013" i="1"/>
  <c r="J1014" i="1"/>
  <c r="K1014" i="1"/>
  <c r="J1015" i="1"/>
  <c r="K1015" i="1"/>
  <c r="J1016" i="1"/>
  <c r="K1016" i="1"/>
  <c r="J1017" i="1"/>
  <c r="K1017" i="1"/>
  <c r="J1018" i="1"/>
  <c r="K1018" i="1"/>
  <c r="J1019" i="1"/>
  <c r="K1019" i="1"/>
  <c r="J1020" i="1"/>
  <c r="K1020" i="1"/>
  <c r="J1021" i="1"/>
  <c r="K1021" i="1"/>
  <c r="J1022" i="1"/>
  <c r="K1022" i="1"/>
  <c r="J1023" i="1"/>
  <c r="K1023" i="1"/>
  <c r="J1024" i="1"/>
  <c r="K1024" i="1"/>
  <c r="J1025" i="1"/>
  <c r="K1025" i="1"/>
  <c r="J1026" i="1"/>
  <c r="K1026" i="1"/>
  <c r="J1027" i="1"/>
  <c r="K1027" i="1"/>
  <c r="J1028" i="1"/>
  <c r="K1028" i="1"/>
  <c r="J1029" i="1"/>
  <c r="K1029" i="1"/>
  <c r="J1030" i="1"/>
  <c r="K1030" i="1"/>
  <c r="J1031" i="1"/>
  <c r="K1031" i="1"/>
  <c r="J1032" i="1"/>
  <c r="K1032" i="1"/>
  <c r="J1033" i="1"/>
  <c r="K1033" i="1"/>
  <c r="J1034" i="1"/>
  <c r="K1034" i="1"/>
  <c r="J1035" i="1"/>
  <c r="K1035" i="1"/>
  <c r="J1036" i="1"/>
  <c r="K1036" i="1"/>
  <c r="J1037" i="1"/>
  <c r="K1037" i="1"/>
  <c r="J1038" i="1"/>
  <c r="K1038" i="1"/>
  <c r="J1039" i="1"/>
  <c r="K1039" i="1"/>
  <c r="J1040" i="1"/>
  <c r="K1040" i="1"/>
  <c r="J1041" i="1"/>
  <c r="K1041" i="1"/>
  <c r="J1042" i="1"/>
  <c r="K1042" i="1"/>
  <c r="J1043" i="1"/>
  <c r="K1043" i="1"/>
  <c r="J1044" i="1"/>
  <c r="K1044" i="1"/>
  <c r="J1045" i="1"/>
  <c r="K1045" i="1"/>
  <c r="J1046" i="1"/>
  <c r="K1046" i="1"/>
  <c r="J1047" i="1"/>
  <c r="K1047" i="1"/>
  <c r="J1048" i="1"/>
  <c r="K1048" i="1"/>
  <c r="J1049" i="1"/>
  <c r="K1049" i="1"/>
  <c r="J1050" i="1"/>
  <c r="K1050" i="1"/>
  <c r="J1051" i="1"/>
  <c r="K1051" i="1"/>
  <c r="J1052" i="1"/>
  <c r="K1052" i="1"/>
  <c r="J1053" i="1"/>
  <c r="K1053" i="1"/>
  <c r="J1054" i="1"/>
  <c r="K1054" i="1"/>
  <c r="J1055" i="1"/>
  <c r="K1055" i="1"/>
  <c r="J1056" i="1"/>
  <c r="K1056" i="1"/>
  <c r="J1057" i="1"/>
  <c r="K1057" i="1"/>
  <c r="J1058" i="1"/>
  <c r="K1058" i="1"/>
  <c r="J1059" i="1"/>
  <c r="K1059" i="1"/>
  <c r="J1060" i="1"/>
  <c r="K1060" i="1"/>
  <c r="J1061" i="1"/>
  <c r="K1061" i="1"/>
  <c r="J1062" i="1"/>
  <c r="K1062" i="1"/>
  <c r="J1063" i="1"/>
  <c r="K1063" i="1"/>
  <c r="J1064" i="1"/>
  <c r="K1064" i="1"/>
  <c r="J1065" i="1"/>
  <c r="K1065" i="1"/>
  <c r="J1066" i="1"/>
  <c r="K1066" i="1"/>
  <c r="J1067" i="1"/>
  <c r="K1067" i="1"/>
  <c r="J1068" i="1"/>
  <c r="K1068" i="1"/>
  <c r="J1069" i="1"/>
  <c r="K1069" i="1"/>
  <c r="J1070" i="1"/>
  <c r="K1070" i="1"/>
  <c r="J1071" i="1"/>
  <c r="K1071" i="1"/>
  <c r="J1072" i="1"/>
  <c r="K1072" i="1"/>
  <c r="J1073" i="1"/>
  <c r="K1073" i="1"/>
  <c r="J1074" i="1"/>
  <c r="K1074" i="1"/>
  <c r="J1075" i="1"/>
  <c r="K1075" i="1"/>
  <c r="J1076" i="1"/>
  <c r="K1076" i="1"/>
  <c r="J1077" i="1"/>
  <c r="K1077" i="1"/>
  <c r="J1078" i="1"/>
  <c r="K1078" i="1"/>
  <c r="J1079" i="1"/>
  <c r="K1079" i="1"/>
  <c r="J1080" i="1"/>
  <c r="K1080" i="1"/>
  <c r="J1081" i="1"/>
  <c r="K1081" i="1"/>
  <c r="J1082" i="1"/>
  <c r="K1082" i="1"/>
  <c r="J1083" i="1"/>
  <c r="K1083" i="1"/>
  <c r="J1084" i="1"/>
  <c r="K1084" i="1"/>
  <c r="J1085" i="1"/>
  <c r="K1085" i="1"/>
  <c r="J1086" i="1"/>
  <c r="K1086" i="1"/>
  <c r="J1087" i="1"/>
  <c r="K1087" i="1"/>
  <c r="J1088" i="1"/>
  <c r="K1088" i="1"/>
  <c r="J1089" i="1"/>
  <c r="K1089" i="1"/>
  <c r="J1090" i="1"/>
  <c r="K1090" i="1"/>
  <c r="J1091" i="1"/>
  <c r="K1091" i="1"/>
  <c r="J1092" i="1"/>
  <c r="K1092" i="1"/>
  <c r="J1093" i="1"/>
  <c r="K1093" i="1"/>
  <c r="J1094" i="1"/>
  <c r="K1094" i="1"/>
  <c r="J1095" i="1"/>
  <c r="K1095" i="1"/>
  <c r="J1096" i="1"/>
  <c r="K1096" i="1"/>
  <c r="J1097" i="1"/>
  <c r="K1097" i="1"/>
  <c r="J1098" i="1"/>
  <c r="K1098" i="1"/>
  <c r="J1099" i="1"/>
  <c r="K1099" i="1"/>
  <c r="J1100" i="1"/>
  <c r="K1100" i="1"/>
  <c r="J1101" i="1"/>
  <c r="K1101" i="1"/>
  <c r="J1102" i="1"/>
  <c r="K1102" i="1"/>
  <c r="J1103" i="1"/>
  <c r="K1103" i="1"/>
  <c r="J1104" i="1"/>
  <c r="K1104" i="1"/>
  <c r="J1105" i="1"/>
  <c r="K1105" i="1"/>
  <c r="J1106" i="1"/>
  <c r="K1106" i="1"/>
  <c r="J1107" i="1"/>
  <c r="K1107" i="1"/>
  <c r="J1108" i="1"/>
  <c r="K1108" i="1"/>
  <c r="J1109" i="1"/>
  <c r="K1109" i="1"/>
  <c r="J1110" i="1"/>
  <c r="K1110" i="1"/>
  <c r="J1111" i="1"/>
  <c r="K1111" i="1"/>
  <c r="J1112" i="1"/>
  <c r="K1112" i="1"/>
  <c r="J1113" i="1"/>
  <c r="K1113" i="1"/>
  <c r="J1114" i="1"/>
  <c r="K1114" i="1"/>
  <c r="J1115" i="1"/>
  <c r="K1115" i="1"/>
  <c r="J1116" i="1"/>
  <c r="K1116" i="1"/>
  <c r="J1117" i="1"/>
  <c r="K1117" i="1"/>
  <c r="J1118" i="1"/>
  <c r="K1118" i="1"/>
  <c r="J1119" i="1"/>
  <c r="K1119" i="1"/>
  <c r="J1120" i="1"/>
  <c r="K1120" i="1"/>
  <c r="J1121" i="1"/>
  <c r="K1121" i="1"/>
  <c r="J1122" i="1"/>
  <c r="K1122" i="1"/>
  <c r="J1123" i="1"/>
  <c r="K1123" i="1"/>
  <c r="J1124" i="1"/>
  <c r="K1124" i="1"/>
  <c r="J1125" i="1"/>
  <c r="K1125" i="1"/>
  <c r="J1126" i="1"/>
  <c r="K1126" i="1"/>
  <c r="J1127" i="1"/>
  <c r="K1127" i="1"/>
  <c r="J1128" i="1"/>
  <c r="K1128" i="1"/>
  <c r="J1129" i="1"/>
  <c r="K1129" i="1"/>
  <c r="J1130" i="1"/>
  <c r="K1130" i="1"/>
  <c r="J1131" i="1"/>
  <c r="K1131" i="1"/>
  <c r="J1132" i="1"/>
  <c r="K1132" i="1"/>
  <c r="J1133" i="1"/>
  <c r="K1133" i="1"/>
  <c r="J1134" i="1"/>
  <c r="K1134" i="1"/>
  <c r="J1135" i="1"/>
  <c r="K1135" i="1"/>
  <c r="J1136" i="1"/>
  <c r="K1136" i="1"/>
  <c r="J1137" i="1"/>
  <c r="K1137" i="1"/>
  <c r="J1138" i="1"/>
  <c r="K1138" i="1"/>
  <c r="J1139" i="1"/>
  <c r="K1139" i="1"/>
  <c r="J1140" i="1"/>
  <c r="K1140" i="1"/>
  <c r="J1141" i="1"/>
  <c r="K1141" i="1"/>
  <c r="J1142" i="1"/>
  <c r="K1142" i="1"/>
  <c r="J1143" i="1"/>
  <c r="K1143" i="1"/>
  <c r="J1144" i="1"/>
  <c r="K1144" i="1"/>
  <c r="J1145" i="1"/>
  <c r="K1145" i="1"/>
  <c r="J1146" i="1"/>
  <c r="K1146" i="1"/>
  <c r="J1147" i="1"/>
  <c r="K1147" i="1"/>
  <c r="J1148" i="1"/>
  <c r="K1148" i="1"/>
  <c r="J1149" i="1"/>
  <c r="K1149" i="1"/>
  <c r="J1150" i="1"/>
  <c r="K1150" i="1"/>
  <c r="J1151" i="1"/>
  <c r="K1151" i="1"/>
  <c r="J1152" i="1"/>
  <c r="K1152" i="1"/>
  <c r="J1153" i="1"/>
  <c r="K1153" i="1"/>
  <c r="J1154" i="1"/>
  <c r="K1154" i="1"/>
  <c r="J1155" i="1"/>
  <c r="K1155" i="1"/>
  <c r="J1156" i="1"/>
  <c r="K1156" i="1"/>
  <c r="J1157" i="1"/>
  <c r="K1157" i="1"/>
  <c r="J1158" i="1"/>
  <c r="K1158" i="1"/>
  <c r="J1159" i="1"/>
  <c r="K1159" i="1"/>
  <c r="J1160" i="1"/>
  <c r="K1160" i="1"/>
  <c r="J1161" i="1"/>
  <c r="K1161" i="1"/>
  <c r="J1162" i="1"/>
  <c r="K1162" i="1"/>
  <c r="J1163" i="1"/>
  <c r="K1163" i="1"/>
  <c r="J1164" i="1"/>
  <c r="K1164" i="1"/>
  <c r="J1165" i="1"/>
  <c r="K1165" i="1"/>
  <c r="J1166" i="1"/>
  <c r="K1166" i="1"/>
  <c r="J1167" i="1"/>
  <c r="K1167" i="1"/>
  <c r="J1168" i="1"/>
  <c r="K1168" i="1"/>
  <c r="J1169" i="1"/>
  <c r="K1169" i="1"/>
  <c r="J1170" i="1"/>
  <c r="K1170" i="1"/>
  <c r="J1171" i="1"/>
  <c r="K1171" i="1"/>
  <c r="J1172" i="1"/>
  <c r="K1172" i="1"/>
  <c r="J1173" i="1"/>
  <c r="K1173" i="1"/>
  <c r="J1174" i="1"/>
  <c r="K1174" i="1"/>
  <c r="J1175" i="1"/>
  <c r="K1175" i="1"/>
  <c r="J1176" i="1"/>
  <c r="K1176" i="1"/>
  <c r="J1177" i="1"/>
  <c r="K1177" i="1"/>
  <c r="J1178" i="1"/>
  <c r="K1178" i="1"/>
  <c r="J1179" i="1"/>
  <c r="K1179" i="1"/>
  <c r="J1180" i="1"/>
  <c r="K1180" i="1"/>
  <c r="J1181" i="1"/>
  <c r="K1181" i="1"/>
  <c r="J1182" i="1"/>
  <c r="K1182" i="1"/>
  <c r="J1183" i="1"/>
  <c r="K1183" i="1"/>
  <c r="J1184" i="1"/>
  <c r="K1184" i="1"/>
  <c r="J1185" i="1"/>
  <c r="K1185" i="1"/>
  <c r="J1186" i="1"/>
  <c r="K1186" i="1"/>
  <c r="J1187" i="1"/>
  <c r="K1187" i="1"/>
  <c r="J1188" i="1"/>
  <c r="K1188" i="1"/>
  <c r="J1189" i="1"/>
  <c r="K1189" i="1"/>
  <c r="J1190" i="1"/>
  <c r="K1190" i="1"/>
  <c r="J1191" i="1"/>
  <c r="K1191" i="1"/>
  <c r="J1192" i="1"/>
  <c r="K1192" i="1"/>
  <c r="J1193" i="1"/>
  <c r="K1193" i="1"/>
  <c r="J1194" i="1"/>
  <c r="K1194" i="1"/>
  <c r="J1195" i="1"/>
  <c r="K1195" i="1"/>
  <c r="J1196" i="1"/>
  <c r="K1196" i="1"/>
  <c r="J1197" i="1"/>
  <c r="K1197" i="1"/>
  <c r="J1198" i="1"/>
  <c r="K1198" i="1"/>
  <c r="J1199" i="1"/>
  <c r="K1199" i="1"/>
  <c r="J1200" i="1"/>
  <c r="K1200" i="1"/>
  <c r="J1201" i="1"/>
  <c r="K1201" i="1"/>
  <c r="J1202" i="1"/>
  <c r="K1202" i="1"/>
  <c r="J1203" i="1"/>
  <c r="K1203" i="1"/>
  <c r="J1204" i="1"/>
  <c r="K1204" i="1"/>
  <c r="J1205" i="1"/>
  <c r="K1205" i="1"/>
  <c r="J1206" i="1"/>
  <c r="K1206" i="1"/>
  <c r="J1207" i="1"/>
  <c r="K1207" i="1"/>
  <c r="J1208" i="1"/>
  <c r="K1208" i="1"/>
  <c r="J1209" i="1"/>
  <c r="K1209" i="1"/>
  <c r="J1210" i="1"/>
  <c r="K1210" i="1"/>
  <c r="J1211" i="1"/>
  <c r="K1211" i="1"/>
  <c r="J1212" i="1"/>
  <c r="K1212" i="1"/>
  <c r="J1213" i="1"/>
  <c r="K1213" i="1"/>
  <c r="J1214" i="1"/>
  <c r="K1214" i="1"/>
  <c r="J1215" i="1"/>
  <c r="K1215" i="1"/>
  <c r="J1216" i="1"/>
  <c r="K1216" i="1"/>
  <c r="J1217" i="1"/>
  <c r="K1217" i="1"/>
  <c r="J1218" i="1"/>
  <c r="K1218" i="1"/>
  <c r="J1219" i="1"/>
  <c r="K1219" i="1"/>
  <c r="J1220" i="1"/>
  <c r="K1220" i="1"/>
  <c r="J1221" i="1"/>
  <c r="K1221" i="1"/>
  <c r="J1222" i="1"/>
  <c r="K1222" i="1"/>
  <c r="J1223" i="1"/>
  <c r="K1223" i="1"/>
  <c r="J1224" i="1"/>
  <c r="K1224" i="1"/>
  <c r="J1225" i="1"/>
  <c r="K1225" i="1"/>
  <c r="J1226" i="1"/>
  <c r="K1226" i="1"/>
  <c r="J1227" i="1"/>
  <c r="K1227" i="1"/>
  <c r="J1228" i="1"/>
  <c r="K1228" i="1"/>
  <c r="J1229" i="1"/>
  <c r="K1229" i="1"/>
  <c r="J1230" i="1"/>
  <c r="K1230" i="1"/>
  <c r="J1231" i="1"/>
  <c r="K1231" i="1"/>
  <c r="J1232" i="1"/>
  <c r="K1232" i="1"/>
  <c r="J1233" i="1"/>
  <c r="K1233" i="1"/>
  <c r="J1234" i="1"/>
  <c r="K1234" i="1"/>
  <c r="J1235" i="1"/>
  <c r="K1235" i="1"/>
  <c r="J1236" i="1"/>
  <c r="K1236" i="1"/>
  <c r="J1237" i="1"/>
  <c r="K1237" i="1"/>
  <c r="J1238" i="1"/>
  <c r="K1238" i="1"/>
  <c r="J1239" i="1"/>
  <c r="K1239" i="1"/>
  <c r="J1240" i="1"/>
  <c r="K1240" i="1"/>
  <c r="J1241" i="1"/>
  <c r="K1241" i="1"/>
  <c r="J1242" i="1"/>
  <c r="K1242" i="1"/>
  <c r="J1243" i="1"/>
  <c r="K1243" i="1"/>
  <c r="J1244" i="1"/>
  <c r="K1244" i="1"/>
  <c r="J1245" i="1"/>
  <c r="K1245" i="1"/>
  <c r="J1246" i="1"/>
  <c r="K1246" i="1"/>
  <c r="J1247" i="1"/>
  <c r="K1247" i="1"/>
  <c r="J1248" i="1"/>
  <c r="K1248" i="1"/>
  <c r="J1249" i="1"/>
  <c r="K1249" i="1"/>
  <c r="J1250" i="1"/>
  <c r="K1250" i="1"/>
  <c r="J1251" i="1"/>
  <c r="K1251" i="1"/>
  <c r="J1252" i="1"/>
  <c r="K1252" i="1"/>
  <c r="J1253" i="1"/>
  <c r="K1253" i="1"/>
  <c r="J1254" i="1"/>
  <c r="K1254" i="1"/>
  <c r="J1255" i="1"/>
  <c r="K1255" i="1"/>
  <c r="J1256" i="1"/>
  <c r="K1256" i="1"/>
  <c r="J1257" i="1"/>
  <c r="K1257" i="1"/>
  <c r="J1258" i="1"/>
  <c r="K1258" i="1"/>
  <c r="J1259" i="1"/>
  <c r="K1259" i="1"/>
  <c r="J1260" i="1"/>
  <c r="K1260" i="1"/>
  <c r="J1261" i="1"/>
  <c r="K1261" i="1"/>
  <c r="J1262" i="1"/>
  <c r="K1262" i="1"/>
  <c r="J1263" i="1"/>
  <c r="K1263" i="1"/>
  <c r="J1264" i="1"/>
  <c r="K1264" i="1"/>
  <c r="J1265" i="1"/>
  <c r="K1265" i="1"/>
  <c r="J1266" i="1"/>
  <c r="K1266" i="1"/>
  <c r="J1267" i="1"/>
  <c r="K1267" i="1"/>
  <c r="J1268" i="1"/>
  <c r="K1268" i="1"/>
  <c r="J1269" i="1"/>
  <c r="K1269" i="1"/>
  <c r="J1270" i="1"/>
  <c r="K1270" i="1"/>
  <c r="J1271" i="1"/>
  <c r="K1271" i="1"/>
  <c r="J1272" i="1"/>
  <c r="K1272" i="1"/>
  <c r="J1273" i="1"/>
  <c r="K1273" i="1"/>
  <c r="J1274" i="1"/>
  <c r="K1274" i="1"/>
  <c r="J1275" i="1"/>
  <c r="K1275" i="1"/>
  <c r="J1276" i="1"/>
  <c r="K1276" i="1"/>
  <c r="J1277" i="1"/>
  <c r="K1277" i="1"/>
  <c r="J1278" i="1"/>
  <c r="K1278" i="1"/>
  <c r="J1279" i="1"/>
  <c r="K1279" i="1"/>
  <c r="J1280" i="1"/>
  <c r="K1280" i="1"/>
  <c r="J1281" i="1"/>
  <c r="K1281" i="1"/>
  <c r="J1282" i="1"/>
  <c r="K1282" i="1"/>
  <c r="J1283" i="1"/>
  <c r="K1283" i="1"/>
  <c r="J1284" i="1"/>
  <c r="K1284" i="1"/>
  <c r="J1285" i="1"/>
  <c r="K1285" i="1"/>
  <c r="J1286" i="1"/>
  <c r="K1286" i="1"/>
  <c r="J1287" i="1"/>
  <c r="K1287" i="1"/>
  <c r="J1288" i="1"/>
  <c r="K1288" i="1"/>
  <c r="J1289" i="1"/>
  <c r="K1289" i="1"/>
  <c r="J1290" i="1"/>
  <c r="K1290" i="1"/>
  <c r="J1291" i="1"/>
  <c r="K1291" i="1"/>
  <c r="J1292" i="1"/>
  <c r="K1292" i="1"/>
  <c r="J1293" i="1"/>
  <c r="K1293" i="1"/>
  <c r="J1294" i="1"/>
  <c r="K1294" i="1"/>
  <c r="J1295" i="1"/>
  <c r="K1295" i="1"/>
  <c r="J1296" i="1"/>
  <c r="K1296" i="1"/>
  <c r="J1297" i="1"/>
  <c r="K1297" i="1"/>
  <c r="J1298" i="1"/>
  <c r="K1298" i="1"/>
  <c r="J1299" i="1"/>
  <c r="K1299" i="1"/>
  <c r="J1300" i="1"/>
  <c r="K1300" i="1"/>
  <c r="J1301" i="1"/>
  <c r="K1301" i="1"/>
  <c r="J1302" i="1"/>
  <c r="K1302" i="1"/>
  <c r="J1303" i="1"/>
  <c r="K1303" i="1"/>
  <c r="J1304" i="1"/>
  <c r="K1304" i="1"/>
  <c r="J1305" i="1"/>
  <c r="K1305" i="1"/>
  <c r="J1306" i="1"/>
  <c r="K1306" i="1"/>
  <c r="J1307" i="1"/>
  <c r="K1307" i="1"/>
  <c r="J1308" i="1"/>
  <c r="K1308" i="1"/>
  <c r="J1309" i="1"/>
  <c r="K1309" i="1"/>
  <c r="J1310" i="1"/>
  <c r="K1310" i="1"/>
  <c r="J1311" i="1"/>
  <c r="K1311" i="1"/>
  <c r="J1312" i="1"/>
  <c r="K1312" i="1"/>
  <c r="J1313" i="1"/>
  <c r="K1313" i="1"/>
  <c r="J1314" i="1"/>
  <c r="K1314" i="1"/>
  <c r="J1315" i="1"/>
  <c r="K1315" i="1"/>
  <c r="J1316" i="1"/>
  <c r="K1316" i="1"/>
  <c r="J1317" i="1"/>
  <c r="K1317" i="1"/>
  <c r="J1318" i="1"/>
  <c r="K1318" i="1"/>
  <c r="J1319" i="1"/>
  <c r="K1319" i="1"/>
  <c r="J1320" i="1"/>
  <c r="K1320" i="1"/>
  <c r="J1321" i="1"/>
  <c r="K1321" i="1"/>
  <c r="J1322" i="1"/>
  <c r="K1322" i="1"/>
  <c r="J1323" i="1"/>
  <c r="K1323" i="1"/>
  <c r="J1324" i="1"/>
  <c r="K1324" i="1"/>
  <c r="J1325" i="1"/>
  <c r="K1325" i="1"/>
  <c r="J1326" i="1"/>
  <c r="K1326" i="1"/>
  <c r="J1327" i="1"/>
  <c r="K1327" i="1"/>
  <c r="J1328" i="1"/>
  <c r="K1328" i="1"/>
  <c r="J1329" i="1"/>
  <c r="K1329" i="1"/>
  <c r="J1330" i="1"/>
  <c r="K1330" i="1"/>
  <c r="J1331" i="1"/>
  <c r="K1331" i="1"/>
  <c r="J1332" i="1"/>
  <c r="K1332" i="1"/>
  <c r="J1333" i="1"/>
  <c r="K1333" i="1"/>
  <c r="J1334" i="1"/>
  <c r="K1334" i="1"/>
  <c r="J1335" i="1"/>
  <c r="K1335" i="1"/>
  <c r="J1336" i="1"/>
  <c r="K1336" i="1"/>
  <c r="J1337" i="1"/>
  <c r="K1337" i="1"/>
  <c r="J1338" i="1"/>
  <c r="K1338" i="1"/>
  <c r="J1339" i="1"/>
  <c r="K1339" i="1"/>
  <c r="J1340" i="1"/>
  <c r="K1340" i="1"/>
  <c r="J1341" i="1"/>
  <c r="K1341" i="1"/>
  <c r="J1342" i="1"/>
  <c r="K1342" i="1"/>
  <c r="J1343" i="1"/>
  <c r="K1343" i="1"/>
  <c r="J1344" i="1"/>
  <c r="K1344" i="1"/>
  <c r="J1345" i="1"/>
  <c r="K1345" i="1"/>
  <c r="J1346" i="1"/>
  <c r="K1346" i="1"/>
  <c r="J1347" i="1"/>
  <c r="K1347" i="1"/>
  <c r="J1348" i="1"/>
  <c r="K1348" i="1"/>
  <c r="J1349" i="1"/>
  <c r="K1349" i="1"/>
  <c r="J1350" i="1"/>
  <c r="K1350" i="1"/>
  <c r="J1351" i="1"/>
  <c r="K1351" i="1"/>
  <c r="J1352" i="1"/>
  <c r="K1352" i="1"/>
  <c r="J1353" i="1"/>
  <c r="K1353" i="1"/>
  <c r="J1354" i="1"/>
  <c r="K1354" i="1"/>
  <c r="J1355" i="1"/>
  <c r="K1355" i="1"/>
  <c r="J1356" i="1"/>
  <c r="K1356" i="1"/>
  <c r="J1357" i="1"/>
  <c r="K1357" i="1"/>
  <c r="J1358" i="1"/>
  <c r="K1358" i="1"/>
  <c r="J1359" i="1"/>
  <c r="K1359" i="1"/>
  <c r="J1360" i="1"/>
  <c r="K1360" i="1"/>
  <c r="J1361" i="1"/>
  <c r="K1361" i="1"/>
  <c r="J1362" i="1"/>
  <c r="K1362" i="1"/>
  <c r="J1363" i="1"/>
  <c r="K1363" i="1"/>
  <c r="J1364" i="1"/>
  <c r="K1364" i="1"/>
  <c r="J1365" i="1"/>
  <c r="K1365" i="1"/>
  <c r="J1366" i="1"/>
  <c r="K1366" i="1"/>
  <c r="J1367" i="1"/>
  <c r="K1367" i="1"/>
  <c r="J1368" i="1"/>
  <c r="K1368" i="1"/>
  <c r="J1369" i="1"/>
  <c r="K1369" i="1"/>
  <c r="J1370" i="1"/>
  <c r="K1370" i="1"/>
  <c r="J1371" i="1"/>
  <c r="K1371" i="1"/>
  <c r="J1372" i="1"/>
  <c r="K1372" i="1"/>
  <c r="J1373" i="1"/>
  <c r="K1373" i="1"/>
  <c r="J1374" i="1"/>
  <c r="K1374" i="1"/>
  <c r="J1375" i="1"/>
  <c r="K1375" i="1"/>
  <c r="J1376" i="1"/>
  <c r="K1376" i="1"/>
  <c r="J1377" i="1"/>
  <c r="K1377" i="1"/>
  <c r="J1378" i="1"/>
  <c r="K1378" i="1"/>
  <c r="J1379" i="1"/>
  <c r="K1379" i="1"/>
  <c r="J1380" i="1"/>
  <c r="K1380" i="1"/>
  <c r="J1381" i="1"/>
  <c r="K1381" i="1"/>
  <c r="J1382" i="1"/>
  <c r="K1382" i="1"/>
  <c r="J1383" i="1"/>
  <c r="K1383" i="1"/>
  <c r="J1384" i="1"/>
  <c r="K1384" i="1"/>
  <c r="J1385" i="1"/>
  <c r="K1385" i="1"/>
  <c r="J1386" i="1"/>
  <c r="K1386" i="1"/>
  <c r="J1387" i="1"/>
  <c r="K1387" i="1"/>
  <c r="J1388" i="1"/>
  <c r="K1388" i="1"/>
  <c r="J1389" i="1"/>
  <c r="K1389" i="1"/>
  <c r="J1390" i="1"/>
  <c r="K1390" i="1"/>
  <c r="J1391" i="1"/>
  <c r="K1391" i="1"/>
  <c r="J1392" i="1"/>
  <c r="K1392" i="1"/>
  <c r="J1393" i="1"/>
  <c r="K1393" i="1"/>
  <c r="J1394" i="1"/>
  <c r="K1394" i="1"/>
  <c r="J1395" i="1"/>
  <c r="K1395" i="1"/>
  <c r="J1396" i="1"/>
  <c r="K1396" i="1"/>
  <c r="J1397" i="1"/>
  <c r="K1397" i="1"/>
  <c r="J1398" i="1"/>
  <c r="K1398" i="1"/>
  <c r="J1399" i="1"/>
  <c r="K1399" i="1"/>
  <c r="J1400" i="1"/>
  <c r="K1400" i="1"/>
  <c r="J1401" i="1"/>
  <c r="K1401" i="1"/>
  <c r="J1402" i="1"/>
  <c r="K1402" i="1"/>
  <c r="J1403" i="1"/>
  <c r="K1403" i="1"/>
  <c r="J1404" i="1"/>
  <c r="K1404" i="1"/>
  <c r="J1405" i="1"/>
  <c r="K1405" i="1"/>
  <c r="J1406" i="1"/>
  <c r="K1406" i="1"/>
  <c r="J1407" i="1"/>
  <c r="K1407" i="1"/>
  <c r="J1408" i="1"/>
  <c r="K1408" i="1"/>
  <c r="J1409" i="1"/>
  <c r="K1409" i="1"/>
  <c r="J1410" i="1"/>
  <c r="K1410" i="1"/>
  <c r="J1411" i="1"/>
  <c r="K1411" i="1"/>
  <c r="J1412" i="1"/>
  <c r="K1412" i="1"/>
  <c r="J1413" i="1"/>
  <c r="K1413" i="1"/>
  <c r="J1414" i="1"/>
  <c r="K1414" i="1"/>
  <c r="J1415" i="1"/>
  <c r="K1415" i="1"/>
  <c r="J1416" i="1"/>
  <c r="K1416" i="1"/>
  <c r="J1417" i="1"/>
  <c r="K1417" i="1"/>
  <c r="J1418" i="1"/>
  <c r="K1418" i="1"/>
  <c r="J1419" i="1"/>
  <c r="K1419" i="1"/>
  <c r="J1420" i="1"/>
  <c r="K1420" i="1"/>
  <c r="J1421" i="1"/>
  <c r="K1421" i="1"/>
  <c r="J1422" i="1"/>
  <c r="K1422" i="1"/>
  <c r="J1423" i="1"/>
  <c r="K1423" i="1"/>
  <c r="J1424" i="1"/>
  <c r="K1424" i="1"/>
  <c r="J1425" i="1"/>
  <c r="K1425" i="1"/>
  <c r="J1426" i="1"/>
  <c r="K1426" i="1"/>
  <c r="J1427" i="1"/>
  <c r="K1427" i="1"/>
  <c r="J1428" i="1"/>
  <c r="K1428" i="1"/>
  <c r="J1429" i="1"/>
  <c r="K1429" i="1"/>
  <c r="J1430" i="1"/>
  <c r="K1430" i="1"/>
  <c r="J1431" i="1"/>
  <c r="K1431" i="1"/>
  <c r="J1432" i="1"/>
  <c r="K1432" i="1"/>
  <c r="J1433" i="1"/>
  <c r="K1433" i="1"/>
  <c r="J1434" i="1"/>
  <c r="K1434" i="1"/>
  <c r="J1435" i="1"/>
  <c r="K1435" i="1"/>
  <c r="J1436" i="1"/>
  <c r="K1436" i="1"/>
  <c r="J1437" i="1"/>
  <c r="K1437" i="1"/>
  <c r="J1438" i="1"/>
  <c r="K1438" i="1"/>
  <c r="J1439" i="1"/>
  <c r="K1439" i="1"/>
  <c r="J1440" i="1"/>
  <c r="K1440" i="1"/>
  <c r="J1441" i="1"/>
  <c r="K1441" i="1"/>
  <c r="J1442" i="1"/>
  <c r="K1442" i="1"/>
  <c r="J1443" i="1"/>
  <c r="K1443" i="1"/>
  <c r="J1444" i="1"/>
  <c r="K1444" i="1"/>
  <c r="J1445" i="1"/>
  <c r="K1445" i="1"/>
  <c r="J1446" i="1"/>
  <c r="K1446" i="1"/>
  <c r="J1447" i="1"/>
  <c r="K1447" i="1"/>
  <c r="J1448" i="1"/>
  <c r="K1448" i="1"/>
  <c r="J1449" i="1"/>
  <c r="K1449" i="1"/>
  <c r="J1450" i="1"/>
  <c r="K1450" i="1"/>
  <c r="J1451" i="1"/>
  <c r="K1451" i="1"/>
  <c r="J1452" i="1"/>
  <c r="K1452" i="1"/>
  <c r="J1453" i="1"/>
  <c r="K1453" i="1"/>
  <c r="J1454" i="1"/>
  <c r="K1454" i="1"/>
  <c r="J1455" i="1"/>
  <c r="K1455" i="1"/>
  <c r="J1456" i="1"/>
  <c r="K1456" i="1"/>
  <c r="J1457" i="1"/>
  <c r="K1457" i="1"/>
  <c r="J1458" i="1"/>
  <c r="K1458" i="1"/>
  <c r="J1459" i="1"/>
  <c r="K1459" i="1"/>
  <c r="J1460" i="1"/>
  <c r="K1460" i="1"/>
  <c r="J1461" i="1"/>
  <c r="K1461" i="1"/>
  <c r="J1462" i="1"/>
  <c r="K1462" i="1"/>
  <c r="J1463" i="1"/>
  <c r="K1463" i="1"/>
  <c r="J1464" i="1"/>
  <c r="K1464" i="1"/>
  <c r="J1465" i="1"/>
  <c r="K1465" i="1"/>
  <c r="J1466" i="1"/>
  <c r="K1466" i="1"/>
  <c r="J1467" i="1"/>
  <c r="K1467" i="1"/>
  <c r="J1468" i="1"/>
  <c r="K1468" i="1"/>
  <c r="J1469" i="1"/>
  <c r="K1469" i="1"/>
  <c r="J1470" i="1"/>
  <c r="K1470" i="1"/>
  <c r="J1471" i="1"/>
  <c r="K1471" i="1"/>
  <c r="J1472" i="1"/>
  <c r="K1472" i="1"/>
  <c r="J1473" i="1"/>
  <c r="K1473" i="1"/>
  <c r="J1474" i="1"/>
  <c r="K1474" i="1"/>
  <c r="J1475" i="1"/>
  <c r="K1475" i="1"/>
  <c r="J1476" i="1"/>
  <c r="K1476" i="1"/>
  <c r="J1477" i="1"/>
  <c r="K1477" i="1"/>
  <c r="J1478" i="1"/>
  <c r="K1478" i="1"/>
  <c r="J1479" i="1"/>
  <c r="K1479" i="1"/>
  <c r="J1480" i="1"/>
  <c r="K1480" i="1"/>
  <c r="J1481" i="1"/>
  <c r="K1481" i="1"/>
  <c r="J1482" i="1"/>
  <c r="K1482" i="1"/>
  <c r="J1483" i="1"/>
  <c r="K1483" i="1"/>
  <c r="J1484" i="1"/>
  <c r="K1484" i="1"/>
  <c r="J1485" i="1"/>
  <c r="K1485" i="1"/>
  <c r="J1486" i="1"/>
  <c r="K1486" i="1"/>
  <c r="J1487" i="1"/>
  <c r="K1487" i="1"/>
  <c r="J1488" i="1"/>
  <c r="K1488" i="1"/>
  <c r="J1489" i="1"/>
  <c r="K1489" i="1"/>
  <c r="J1490" i="1"/>
  <c r="K1490" i="1"/>
  <c r="J1491" i="1"/>
  <c r="K1491" i="1"/>
  <c r="J1492" i="1"/>
  <c r="K1492" i="1"/>
  <c r="J1493" i="1"/>
  <c r="K1493" i="1"/>
  <c r="J1494" i="1"/>
  <c r="K1494" i="1"/>
  <c r="J1495" i="1"/>
  <c r="K1495" i="1"/>
  <c r="J1496" i="1"/>
  <c r="K1496" i="1"/>
  <c r="J1497" i="1"/>
  <c r="K1497" i="1"/>
  <c r="J1498" i="1"/>
  <c r="K1498" i="1"/>
  <c r="J1499" i="1"/>
  <c r="K1499" i="1"/>
  <c r="J1500" i="1"/>
  <c r="K1500" i="1"/>
  <c r="J1501" i="1"/>
  <c r="K1501" i="1"/>
  <c r="J1502" i="1"/>
  <c r="K1502" i="1"/>
  <c r="J1503" i="1"/>
  <c r="K1503" i="1"/>
  <c r="J1504" i="1"/>
  <c r="K1504" i="1"/>
  <c r="J1505" i="1"/>
  <c r="K1505" i="1"/>
  <c r="J1506" i="1"/>
  <c r="K1506" i="1"/>
  <c r="J1507" i="1"/>
  <c r="K1507" i="1"/>
  <c r="J1508" i="1"/>
  <c r="K1508" i="1"/>
  <c r="J1509" i="1"/>
  <c r="K1509" i="1"/>
  <c r="J1510" i="1"/>
  <c r="K1510" i="1"/>
  <c r="J1511" i="1"/>
  <c r="K1511" i="1"/>
  <c r="J1512" i="1"/>
  <c r="K1512" i="1"/>
  <c r="J1513" i="1"/>
  <c r="K1513" i="1"/>
  <c r="J1514" i="1"/>
  <c r="K1514" i="1"/>
  <c r="J1515" i="1"/>
  <c r="K1515" i="1"/>
  <c r="J1516" i="1"/>
  <c r="K1516" i="1"/>
  <c r="J1517" i="1"/>
  <c r="K1517" i="1"/>
  <c r="J1518" i="1"/>
  <c r="K1518" i="1"/>
  <c r="J1519" i="1"/>
  <c r="K1519" i="1"/>
  <c r="J1520" i="1"/>
  <c r="K1520" i="1"/>
  <c r="J1521" i="1"/>
  <c r="K1521" i="1"/>
  <c r="J1522" i="1"/>
  <c r="K1522" i="1"/>
  <c r="J1523" i="1"/>
  <c r="K1523" i="1"/>
  <c r="J1524" i="1"/>
  <c r="K1524" i="1"/>
  <c r="J1525" i="1"/>
  <c r="K1525" i="1"/>
  <c r="J1526" i="1"/>
  <c r="K1526" i="1"/>
  <c r="J1527" i="1"/>
  <c r="K1527" i="1"/>
  <c r="J1528" i="1"/>
  <c r="K1528" i="1"/>
  <c r="J1529" i="1"/>
  <c r="K1529" i="1"/>
  <c r="J1530" i="1"/>
  <c r="K1530" i="1"/>
  <c r="J1531" i="1"/>
  <c r="K1531" i="1"/>
  <c r="J1532" i="1"/>
  <c r="K1532" i="1"/>
  <c r="J1533" i="1"/>
  <c r="K1533" i="1"/>
  <c r="J1534" i="1"/>
  <c r="K1534" i="1"/>
  <c r="J1535" i="1"/>
  <c r="K1535" i="1"/>
  <c r="J1536" i="1"/>
  <c r="K1536" i="1"/>
  <c r="J1537" i="1"/>
  <c r="K1537" i="1"/>
  <c r="J1538" i="1"/>
  <c r="K1538" i="1"/>
  <c r="J1539" i="1"/>
  <c r="K1539" i="1"/>
  <c r="J1540" i="1"/>
  <c r="K1540" i="1"/>
  <c r="J1541" i="1"/>
  <c r="K1541" i="1"/>
  <c r="J1542" i="1"/>
  <c r="K1542" i="1"/>
  <c r="J1543" i="1"/>
  <c r="K1543" i="1"/>
  <c r="J1544" i="1"/>
  <c r="K1544" i="1"/>
  <c r="J1545" i="1"/>
  <c r="K1545" i="1"/>
  <c r="J1546" i="1"/>
  <c r="K1546" i="1"/>
  <c r="J1547" i="1"/>
  <c r="K1547" i="1"/>
  <c r="J1548" i="1"/>
  <c r="K1548" i="1"/>
  <c r="J1549" i="1"/>
  <c r="K1549" i="1"/>
  <c r="J1550" i="1"/>
  <c r="K1550" i="1"/>
  <c r="J1551" i="1"/>
  <c r="K1551" i="1"/>
  <c r="J1552" i="1"/>
  <c r="K1552" i="1"/>
  <c r="J1553" i="1"/>
  <c r="K1553" i="1"/>
  <c r="J1554" i="1"/>
  <c r="K1554" i="1"/>
  <c r="J1555" i="1"/>
  <c r="K1555" i="1"/>
  <c r="J1556" i="1"/>
  <c r="K1556" i="1"/>
  <c r="J1557" i="1"/>
  <c r="K1557" i="1"/>
  <c r="J1558" i="1"/>
  <c r="K1558" i="1"/>
  <c r="J1559" i="1"/>
  <c r="K1559" i="1"/>
  <c r="J1560" i="1"/>
  <c r="K1560" i="1"/>
  <c r="J1561" i="1"/>
  <c r="K1561" i="1"/>
  <c r="J1562" i="1"/>
  <c r="K1562" i="1"/>
  <c r="J1563" i="1"/>
  <c r="K1563" i="1"/>
  <c r="J1564" i="1"/>
  <c r="K1564" i="1"/>
  <c r="J1565" i="1"/>
  <c r="K1565" i="1"/>
  <c r="J1566" i="1"/>
  <c r="K1566" i="1"/>
  <c r="J1567" i="1"/>
  <c r="K1567" i="1"/>
  <c r="J1568" i="1"/>
  <c r="K1568" i="1"/>
  <c r="J1569" i="1"/>
  <c r="K1569" i="1"/>
  <c r="J1570" i="1"/>
  <c r="K1570" i="1"/>
  <c r="J1571" i="1"/>
  <c r="K1571" i="1"/>
  <c r="J1572" i="1"/>
  <c r="K1572" i="1"/>
  <c r="J1573" i="1"/>
  <c r="K1573" i="1"/>
  <c r="J1574" i="1"/>
  <c r="K1574" i="1"/>
  <c r="J1575" i="1"/>
  <c r="K1575" i="1"/>
  <c r="J1576" i="1"/>
  <c r="K1576" i="1"/>
  <c r="J1577" i="1"/>
  <c r="K1577" i="1"/>
  <c r="J1578" i="1"/>
  <c r="K1578" i="1"/>
  <c r="J1579" i="1"/>
  <c r="K1579" i="1"/>
  <c r="J1580" i="1"/>
  <c r="K1580" i="1"/>
  <c r="J1581" i="1"/>
  <c r="K1581" i="1"/>
  <c r="J1582" i="1"/>
  <c r="K1582" i="1"/>
  <c r="J1583" i="1"/>
  <c r="K1583" i="1"/>
  <c r="J1584" i="1"/>
  <c r="K1584" i="1"/>
  <c r="J1585" i="1"/>
  <c r="K1585" i="1"/>
  <c r="J1586" i="1"/>
  <c r="K1586" i="1"/>
  <c r="J1587" i="1"/>
  <c r="K1587" i="1"/>
  <c r="J1588" i="1"/>
  <c r="K1588" i="1"/>
  <c r="J1589" i="1"/>
  <c r="K1589" i="1"/>
  <c r="J1590" i="1"/>
  <c r="K1590" i="1"/>
  <c r="J1591" i="1"/>
  <c r="K1591" i="1"/>
  <c r="J1592" i="1"/>
  <c r="K1592" i="1"/>
  <c r="J1593" i="1"/>
  <c r="K1593" i="1"/>
  <c r="J1594" i="1"/>
  <c r="K1594" i="1"/>
  <c r="J1595" i="1"/>
  <c r="K1595" i="1"/>
  <c r="J1596" i="1"/>
  <c r="K1596" i="1"/>
  <c r="J1597" i="1"/>
  <c r="K1597" i="1"/>
  <c r="J1598" i="1"/>
  <c r="K1598" i="1"/>
  <c r="J1599" i="1"/>
  <c r="K1599" i="1"/>
  <c r="J1600" i="1"/>
  <c r="K1600" i="1"/>
  <c r="J1601" i="1"/>
  <c r="K1601" i="1"/>
  <c r="J1602" i="1"/>
  <c r="K1602" i="1"/>
  <c r="J1603" i="1"/>
  <c r="K1603" i="1"/>
  <c r="J1604" i="1"/>
  <c r="K1604" i="1"/>
  <c r="J1605" i="1"/>
  <c r="K1605" i="1"/>
  <c r="J1606" i="1"/>
  <c r="K1606" i="1"/>
  <c r="J1607" i="1"/>
  <c r="K1607" i="1"/>
  <c r="J1608" i="1"/>
  <c r="K1608" i="1"/>
  <c r="J1609" i="1"/>
  <c r="K1609" i="1"/>
  <c r="J1610" i="1"/>
  <c r="K1610" i="1"/>
  <c r="J1611" i="1"/>
  <c r="K1611" i="1"/>
  <c r="J1612" i="1"/>
  <c r="K1612" i="1"/>
  <c r="J1613" i="1"/>
  <c r="K1613" i="1"/>
  <c r="J1614" i="1"/>
  <c r="K1614" i="1"/>
  <c r="J1615" i="1"/>
  <c r="K1615" i="1"/>
  <c r="J1616" i="1"/>
  <c r="K1616" i="1"/>
  <c r="J1617" i="1"/>
  <c r="K1617" i="1"/>
  <c r="J1618" i="1"/>
  <c r="K1618" i="1"/>
  <c r="J1619" i="1"/>
  <c r="K1619" i="1"/>
  <c r="J1620" i="1"/>
  <c r="K1620" i="1"/>
  <c r="J1621" i="1"/>
  <c r="K1621" i="1"/>
  <c r="J1622" i="1"/>
  <c r="K1622" i="1"/>
  <c r="J1623" i="1"/>
  <c r="K1623" i="1"/>
  <c r="J1624" i="1"/>
  <c r="K1624" i="1"/>
  <c r="J1625" i="1"/>
  <c r="K1625" i="1"/>
  <c r="J1626" i="1"/>
  <c r="K1626" i="1"/>
  <c r="J1627" i="1"/>
  <c r="K1627" i="1"/>
  <c r="J1628" i="1"/>
  <c r="K1628" i="1"/>
  <c r="J1629" i="1"/>
  <c r="K1629" i="1"/>
  <c r="J1630" i="1"/>
  <c r="K1630" i="1"/>
  <c r="J1631" i="1"/>
  <c r="K1631" i="1"/>
  <c r="J1632" i="1"/>
  <c r="K1632" i="1"/>
  <c r="J1633" i="1"/>
  <c r="K1633" i="1"/>
  <c r="J1634" i="1"/>
  <c r="K1634" i="1"/>
  <c r="J1635" i="1"/>
  <c r="K1635" i="1"/>
  <c r="J1636" i="1"/>
  <c r="K1636" i="1"/>
  <c r="J1637" i="1"/>
  <c r="K1637" i="1"/>
  <c r="J1638" i="1"/>
  <c r="K1638" i="1"/>
  <c r="J1639" i="1"/>
  <c r="K1639" i="1"/>
  <c r="J1640" i="1"/>
  <c r="K1640" i="1"/>
  <c r="J1641" i="1"/>
  <c r="K1641" i="1"/>
  <c r="J1642" i="1"/>
  <c r="K1642" i="1"/>
  <c r="J1643" i="1"/>
  <c r="K1643" i="1"/>
  <c r="J1644" i="1"/>
  <c r="K1644" i="1"/>
  <c r="J1645" i="1"/>
  <c r="K1645" i="1"/>
  <c r="J1646" i="1"/>
  <c r="K1646" i="1"/>
  <c r="J1647" i="1"/>
  <c r="K1647" i="1"/>
  <c r="J1648" i="1"/>
  <c r="K1648" i="1"/>
  <c r="J1649" i="1"/>
  <c r="K1649" i="1"/>
  <c r="J1650" i="1"/>
  <c r="K1650" i="1"/>
  <c r="J1651" i="1"/>
  <c r="K1651" i="1"/>
  <c r="J1652" i="1"/>
  <c r="K1652" i="1"/>
  <c r="J1653" i="1"/>
  <c r="K1653" i="1"/>
  <c r="J1654" i="1"/>
  <c r="K1654" i="1"/>
  <c r="J1655" i="1"/>
  <c r="K1655" i="1"/>
  <c r="J1656" i="1"/>
  <c r="K1656" i="1"/>
  <c r="J1657" i="1"/>
  <c r="K1657" i="1"/>
  <c r="J1658" i="1"/>
  <c r="K1658" i="1"/>
  <c r="J1659" i="1"/>
  <c r="K1659" i="1"/>
  <c r="J1660" i="1"/>
  <c r="K1660" i="1"/>
  <c r="J1661" i="1"/>
  <c r="K1661" i="1"/>
  <c r="J1662" i="1"/>
  <c r="K1662" i="1"/>
  <c r="J1663" i="1"/>
  <c r="K1663" i="1"/>
  <c r="J1664" i="1"/>
  <c r="K1664" i="1"/>
  <c r="J1665" i="1"/>
  <c r="K1665" i="1"/>
  <c r="J1666" i="1"/>
  <c r="K1666" i="1"/>
  <c r="J1667" i="1"/>
  <c r="K1667" i="1"/>
  <c r="J1668" i="1"/>
  <c r="K1668" i="1"/>
  <c r="J1669" i="1"/>
  <c r="K1669" i="1"/>
  <c r="J1670" i="1"/>
  <c r="K1670" i="1"/>
  <c r="J1671" i="1"/>
  <c r="K1671" i="1"/>
  <c r="J1672" i="1"/>
  <c r="K1672" i="1"/>
  <c r="J1673" i="1"/>
  <c r="K1673" i="1"/>
  <c r="J1674" i="1"/>
  <c r="K1674" i="1"/>
  <c r="J1675" i="1"/>
  <c r="K1675" i="1"/>
  <c r="J1676" i="1"/>
  <c r="K1676" i="1"/>
  <c r="J1677" i="1"/>
  <c r="K1677" i="1"/>
  <c r="J1678" i="1"/>
  <c r="K1678" i="1"/>
  <c r="J1679" i="1"/>
  <c r="K1679" i="1"/>
  <c r="J1680" i="1"/>
  <c r="K1680" i="1"/>
  <c r="J1681" i="1"/>
  <c r="K1681" i="1"/>
  <c r="J1682" i="1"/>
  <c r="K1682" i="1"/>
  <c r="J1683" i="1"/>
  <c r="K1683" i="1"/>
  <c r="J1684" i="1"/>
  <c r="K1684" i="1"/>
  <c r="J1685" i="1"/>
  <c r="K1685" i="1"/>
  <c r="J1686" i="1"/>
  <c r="K1686" i="1"/>
  <c r="J1687" i="1"/>
  <c r="K1687" i="1"/>
  <c r="J1688" i="1"/>
  <c r="K1688" i="1"/>
  <c r="J1689" i="1"/>
  <c r="K1689" i="1"/>
  <c r="J1690" i="1"/>
  <c r="K1690" i="1"/>
  <c r="J1691" i="1"/>
  <c r="K1691" i="1"/>
  <c r="J1692" i="1"/>
  <c r="K1692" i="1"/>
  <c r="J1693" i="1"/>
  <c r="K1693" i="1"/>
  <c r="J1694" i="1"/>
  <c r="K1694" i="1"/>
  <c r="J1695" i="1"/>
  <c r="K1695" i="1"/>
  <c r="J1696" i="1"/>
  <c r="K1696" i="1"/>
  <c r="J1697" i="1"/>
  <c r="K1697" i="1"/>
  <c r="J1698" i="1"/>
  <c r="K1698" i="1"/>
  <c r="J1699" i="1"/>
  <c r="K1699" i="1"/>
  <c r="J1700" i="1"/>
  <c r="K1700" i="1"/>
  <c r="J1701" i="1"/>
  <c r="K1701" i="1"/>
  <c r="J1702" i="1"/>
  <c r="K1702" i="1"/>
  <c r="J1703" i="1"/>
  <c r="K1703" i="1"/>
  <c r="J1704" i="1"/>
  <c r="K1704" i="1"/>
  <c r="J1705" i="1"/>
  <c r="K1705" i="1"/>
  <c r="J1706" i="1"/>
  <c r="K1706" i="1"/>
  <c r="J1707" i="1"/>
  <c r="K1707" i="1"/>
  <c r="J1708" i="1"/>
  <c r="K1708" i="1"/>
  <c r="J1709" i="1"/>
  <c r="K1709" i="1"/>
  <c r="J1710" i="1"/>
  <c r="K1710" i="1"/>
  <c r="J1711" i="1"/>
  <c r="K1711" i="1"/>
  <c r="J1712" i="1"/>
  <c r="K1712" i="1"/>
  <c r="J1713" i="1"/>
  <c r="K1713" i="1"/>
  <c r="J1714" i="1"/>
  <c r="K1714" i="1"/>
  <c r="J1715" i="1"/>
  <c r="K1715" i="1"/>
  <c r="J1716" i="1"/>
  <c r="K1716" i="1"/>
  <c r="J1717" i="1"/>
  <c r="K1717" i="1"/>
  <c r="J1718" i="1"/>
  <c r="K1718" i="1"/>
  <c r="J1719" i="1"/>
  <c r="K1719" i="1"/>
  <c r="J1720" i="1"/>
  <c r="K1720" i="1"/>
  <c r="J1721" i="1"/>
  <c r="K1721" i="1"/>
  <c r="J1722" i="1"/>
  <c r="K1722" i="1"/>
  <c r="J1723" i="1"/>
  <c r="K1723" i="1"/>
  <c r="J1724" i="1"/>
  <c r="K1724" i="1"/>
  <c r="J1725" i="1"/>
  <c r="K1725" i="1"/>
  <c r="J1726" i="1"/>
  <c r="K1726" i="1"/>
  <c r="J1727" i="1"/>
  <c r="K1727" i="1"/>
  <c r="J1728" i="1"/>
  <c r="K1728" i="1"/>
  <c r="J1729" i="1"/>
  <c r="K1729" i="1"/>
  <c r="J1730" i="1"/>
  <c r="K1730" i="1"/>
  <c r="J1731" i="1"/>
  <c r="K1731" i="1"/>
  <c r="J1732" i="1"/>
  <c r="K1732" i="1"/>
  <c r="J1733" i="1"/>
  <c r="K1733" i="1"/>
  <c r="J1734" i="1"/>
  <c r="K1734" i="1"/>
  <c r="J1735" i="1"/>
  <c r="K1735" i="1"/>
  <c r="J1736" i="1"/>
  <c r="K1736" i="1"/>
  <c r="J1737" i="1"/>
  <c r="K1737" i="1"/>
  <c r="J1738" i="1"/>
  <c r="K1738" i="1"/>
  <c r="J1739" i="1"/>
  <c r="K1739" i="1"/>
  <c r="J1740" i="1"/>
  <c r="K1740" i="1"/>
  <c r="J1741" i="1"/>
  <c r="K1741" i="1"/>
  <c r="J1742" i="1"/>
  <c r="K1742" i="1"/>
  <c r="J1743" i="1"/>
  <c r="K1743" i="1"/>
  <c r="J1744" i="1"/>
  <c r="K1744" i="1"/>
  <c r="J1745" i="1"/>
  <c r="K1745" i="1"/>
  <c r="J1746" i="1"/>
  <c r="K1746" i="1"/>
  <c r="J1747" i="1"/>
  <c r="K1747" i="1"/>
  <c r="J1748" i="1"/>
  <c r="K1748" i="1"/>
  <c r="J1749" i="1"/>
  <c r="K1749" i="1"/>
  <c r="J1750" i="1"/>
  <c r="K1750" i="1"/>
  <c r="J1751" i="1"/>
  <c r="K1751" i="1"/>
  <c r="J1752" i="1"/>
  <c r="K1752" i="1"/>
  <c r="J1753" i="1"/>
  <c r="K1753" i="1"/>
  <c r="J1754" i="1"/>
  <c r="K1754" i="1"/>
  <c r="J1755" i="1"/>
  <c r="K1755" i="1"/>
  <c r="J1756" i="1"/>
  <c r="K1756" i="1"/>
  <c r="J1757" i="1"/>
  <c r="K1757" i="1"/>
  <c r="J1758" i="1"/>
  <c r="K1758" i="1"/>
  <c r="J1759" i="1"/>
  <c r="K1759" i="1"/>
  <c r="J1760" i="1"/>
  <c r="K1760" i="1"/>
  <c r="J1761" i="1"/>
  <c r="K1761" i="1"/>
  <c r="J1762" i="1"/>
  <c r="K1762" i="1"/>
  <c r="J1763" i="1"/>
  <c r="K1763" i="1"/>
  <c r="J1764" i="1"/>
  <c r="K1764" i="1"/>
  <c r="J1765" i="1"/>
  <c r="K1765" i="1"/>
  <c r="J1766" i="1"/>
  <c r="K1766" i="1"/>
  <c r="J1767" i="1"/>
  <c r="K1767" i="1"/>
  <c r="J1768" i="1"/>
  <c r="K1768" i="1"/>
  <c r="J1769" i="1"/>
  <c r="K1769" i="1"/>
  <c r="J1770" i="1"/>
  <c r="K1770" i="1"/>
  <c r="J1771" i="1"/>
  <c r="K1771" i="1"/>
  <c r="J1772" i="1"/>
  <c r="K1772" i="1"/>
  <c r="J1773" i="1"/>
  <c r="K1773" i="1"/>
  <c r="J1774" i="1"/>
  <c r="K1774" i="1"/>
  <c r="J1775" i="1"/>
  <c r="K1775" i="1"/>
  <c r="J1776" i="1"/>
  <c r="K1776" i="1"/>
  <c r="J1777" i="1"/>
  <c r="K1777" i="1"/>
  <c r="J1778" i="1"/>
  <c r="K1778" i="1"/>
  <c r="J1779" i="1"/>
  <c r="K1779" i="1"/>
  <c r="J1780" i="1"/>
  <c r="K1780" i="1"/>
  <c r="J1781" i="1"/>
  <c r="K1781" i="1"/>
  <c r="J1782" i="1"/>
  <c r="K1782" i="1"/>
  <c r="J1783" i="1"/>
  <c r="K1783" i="1"/>
  <c r="J1784" i="1"/>
  <c r="K1784" i="1"/>
  <c r="J1785" i="1"/>
  <c r="K1785" i="1"/>
  <c r="J1786" i="1"/>
  <c r="K1786" i="1"/>
  <c r="J1787" i="1"/>
  <c r="K1787" i="1"/>
  <c r="J1788" i="1"/>
  <c r="K1788" i="1"/>
  <c r="J1789" i="1"/>
  <c r="K1789" i="1"/>
  <c r="J1790" i="1"/>
  <c r="K1790" i="1"/>
  <c r="J1791" i="1"/>
  <c r="K1791" i="1"/>
  <c r="J1792" i="1"/>
  <c r="K1792" i="1"/>
  <c r="J1793" i="1"/>
  <c r="K1793" i="1"/>
  <c r="J1794" i="1"/>
  <c r="K1794" i="1"/>
  <c r="J1795" i="1"/>
  <c r="K1795" i="1"/>
  <c r="J1796" i="1"/>
  <c r="K1796" i="1"/>
  <c r="J1797" i="1"/>
  <c r="K1797" i="1"/>
  <c r="J1798" i="1"/>
  <c r="K1798" i="1"/>
  <c r="J1799" i="1"/>
  <c r="K1799" i="1"/>
  <c r="J1800" i="1"/>
  <c r="K1800" i="1"/>
  <c r="J1801" i="1"/>
  <c r="K1801" i="1"/>
  <c r="J1802" i="1"/>
  <c r="K1802" i="1"/>
  <c r="J1803" i="1"/>
  <c r="K1803" i="1"/>
  <c r="J1804" i="1"/>
  <c r="K1804" i="1"/>
  <c r="J1805" i="1"/>
  <c r="K1805" i="1"/>
  <c r="J1806" i="1"/>
  <c r="K1806" i="1"/>
  <c r="J1807" i="1"/>
  <c r="K1807" i="1"/>
  <c r="J1808" i="1"/>
  <c r="K1808" i="1"/>
  <c r="J1809" i="1"/>
  <c r="K1809" i="1"/>
  <c r="J1810" i="1"/>
  <c r="K1810" i="1"/>
  <c r="J1811" i="1"/>
  <c r="K1811" i="1"/>
  <c r="J1812" i="1"/>
  <c r="K1812" i="1"/>
  <c r="J1813" i="1"/>
  <c r="K1813" i="1"/>
  <c r="J1814" i="1"/>
  <c r="K1814" i="1"/>
  <c r="J1815" i="1"/>
  <c r="K1815" i="1"/>
  <c r="J1816" i="1"/>
  <c r="K1816" i="1"/>
  <c r="J1817" i="1"/>
  <c r="K1817" i="1"/>
  <c r="J1818" i="1"/>
  <c r="K1818" i="1"/>
  <c r="J1819" i="1"/>
  <c r="K1819" i="1"/>
  <c r="J1820" i="1"/>
  <c r="K1820" i="1"/>
  <c r="J1821" i="1"/>
  <c r="K1821" i="1"/>
  <c r="J1822" i="1"/>
  <c r="K1822" i="1"/>
  <c r="J1823" i="1"/>
  <c r="K1823" i="1"/>
  <c r="J1824" i="1"/>
  <c r="K1824" i="1"/>
  <c r="J1825" i="1"/>
  <c r="K1825" i="1"/>
  <c r="J1826" i="1"/>
  <c r="K1826" i="1"/>
  <c r="J1827" i="1"/>
  <c r="K1827" i="1"/>
  <c r="J1828" i="1"/>
  <c r="K1828" i="1"/>
  <c r="J1829" i="1"/>
  <c r="K1829" i="1"/>
  <c r="J1830" i="1"/>
  <c r="K1830" i="1"/>
  <c r="J1831" i="1"/>
  <c r="K1831" i="1"/>
  <c r="J1832" i="1"/>
  <c r="K1832" i="1"/>
  <c r="J1833" i="1"/>
  <c r="K1833" i="1"/>
  <c r="J1834" i="1"/>
  <c r="K1834" i="1"/>
  <c r="J1835" i="1"/>
  <c r="K1835" i="1"/>
  <c r="J1836" i="1"/>
  <c r="K1836" i="1"/>
  <c r="J1837" i="1"/>
  <c r="K1837" i="1"/>
  <c r="J1838" i="1"/>
  <c r="K1838" i="1"/>
  <c r="J1839" i="1"/>
  <c r="K1839" i="1"/>
  <c r="J1840" i="1"/>
  <c r="K1840" i="1"/>
  <c r="J1841" i="1"/>
  <c r="K1841" i="1"/>
  <c r="J1842" i="1"/>
  <c r="K1842" i="1"/>
  <c r="J1843" i="1"/>
  <c r="K1843" i="1"/>
  <c r="J1844" i="1"/>
  <c r="K1844" i="1"/>
  <c r="J1845" i="1"/>
  <c r="K1845" i="1"/>
  <c r="J1846" i="1"/>
  <c r="K1846" i="1"/>
  <c r="J1847" i="1"/>
  <c r="K1847" i="1"/>
  <c r="J1848" i="1"/>
  <c r="K1848" i="1"/>
  <c r="J1849" i="1"/>
  <c r="K1849" i="1"/>
  <c r="J1850" i="1"/>
  <c r="K1850" i="1"/>
  <c r="J1851" i="1"/>
  <c r="K1851" i="1"/>
  <c r="J1852" i="1"/>
  <c r="K1852" i="1"/>
  <c r="J1853" i="1"/>
  <c r="K1853" i="1"/>
  <c r="J1854" i="1"/>
  <c r="K1854" i="1"/>
  <c r="J1855" i="1"/>
  <c r="K1855" i="1"/>
  <c r="J1856" i="1"/>
  <c r="K1856" i="1"/>
  <c r="J1857" i="1"/>
  <c r="K1857" i="1"/>
  <c r="J1858" i="1"/>
  <c r="K1858" i="1"/>
  <c r="J1859" i="1"/>
  <c r="K1859" i="1"/>
  <c r="J1860" i="1"/>
  <c r="K1860" i="1"/>
  <c r="J1861" i="1"/>
  <c r="K1861" i="1"/>
  <c r="J1862" i="1"/>
  <c r="K1862" i="1"/>
  <c r="J1863" i="1"/>
  <c r="K1863" i="1"/>
  <c r="J1864" i="1"/>
  <c r="K1864" i="1"/>
  <c r="J1865" i="1"/>
  <c r="K1865" i="1"/>
  <c r="J1866" i="1"/>
  <c r="K1866" i="1"/>
  <c r="J1867" i="1"/>
  <c r="K1867" i="1"/>
  <c r="J1868" i="1"/>
  <c r="K1868" i="1"/>
  <c r="J1869" i="1"/>
  <c r="K1869" i="1"/>
  <c r="J1870" i="1"/>
  <c r="K1870" i="1"/>
  <c r="J1871" i="1"/>
  <c r="K1871" i="1"/>
  <c r="J1872" i="1"/>
  <c r="K1872" i="1"/>
  <c r="J1873" i="1"/>
  <c r="K1873" i="1"/>
  <c r="J1874" i="1"/>
  <c r="K1874" i="1"/>
  <c r="J1875" i="1"/>
  <c r="K1875" i="1"/>
  <c r="J1876" i="1"/>
  <c r="K1876" i="1"/>
  <c r="J1877" i="1"/>
  <c r="K1877" i="1"/>
  <c r="J1878" i="1"/>
  <c r="K1878" i="1"/>
  <c r="J1879" i="1"/>
  <c r="K1879" i="1"/>
  <c r="J1880" i="1"/>
  <c r="K1880" i="1"/>
  <c r="J1881" i="1"/>
  <c r="K1881" i="1"/>
  <c r="J1882" i="1"/>
  <c r="K1882" i="1"/>
  <c r="J1883" i="1"/>
  <c r="K1883" i="1"/>
  <c r="J1884" i="1"/>
  <c r="K1884" i="1"/>
  <c r="J1885" i="1"/>
  <c r="K1885" i="1"/>
  <c r="J1886" i="1"/>
  <c r="K1886" i="1"/>
  <c r="J1887" i="1"/>
  <c r="K1887" i="1"/>
  <c r="J1888" i="1"/>
  <c r="K1888" i="1"/>
  <c r="J1889" i="1"/>
  <c r="K1889" i="1"/>
  <c r="J1890" i="1"/>
  <c r="K1890" i="1"/>
  <c r="J1891" i="1"/>
  <c r="K1891" i="1"/>
  <c r="J1892" i="1"/>
  <c r="K1892" i="1"/>
  <c r="J1893" i="1"/>
  <c r="K1893" i="1"/>
  <c r="J1894" i="1"/>
  <c r="K1894" i="1"/>
  <c r="J1895" i="1"/>
  <c r="K1895" i="1"/>
  <c r="J1896" i="1"/>
  <c r="K1896" i="1"/>
  <c r="J1897" i="1"/>
  <c r="K1897" i="1"/>
  <c r="J1898" i="1"/>
  <c r="K1898" i="1"/>
  <c r="J1899" i="1"/>
  <c r="K1899" i="1"/>
  <c r="J1900" i="1"/>
  <c r="K1900" i="1"/>
  <c r="J1901" i="1"/>
  <c r="K1901" i="1"/>
  <c r="J1902" i="1"/>
  <c r="K1902" i="1"/>
  <c r="J1903" i="1"/>
  <c r="K1903" i="1"/>
  <c r="J1904" i="1"/>
  <c r="K1904" i="1"/>
  <c r="J1905" i="1"/>
  <c r="K1905" i="1"/>
  <c r="J1906" i="1"/>
  <c r="K1906" i="1"/>
  <c r="J1907" i="1"/>
  <c r="K1907" i="1"/>
  <c r="J1908" i="1"/>
  <c r="K1908" i="1"/>
  <c r="J1909" i="1"/>
  <c r="K1909" i="1"/>
  <c r="J1910" i="1"/>
  <c r="K1910" i="1"/>
  <c r="J1911" i="1"/>
  <c r="K1911" i="1"/>
  <c r="J1912" i="1"/>
  <c r="K1912" i="1"/>
  <c r="J1913" i="1"/>
  <c r="K1913" i="1"/>
  <c r="J1914" i="1"/>
  <c r="K1914" i="1"/>
  <c r="J1915" i="1"/>
  <c r="K1915" i="1"/>
  <c r="J1916" i="1"/>
  <c r="K1916" i="1"/>
  <c r="J1917" i="1"/>
  <c r="K1917" i="1"/>
  <c r="J1918" i="1"/>
  <c r="K1918" i="1"/>
  <c r="J1919" i="1"/>
  <c r="K1919" i="1"/>
  <c r="J1920" i="1"/>
  <c r="K1920" i="1"/>
  <c r="J1921" i="1"/>
  <c r="K1921" i="1"/>
  <c r="J1922" i="1"/>
  <c r="K1922" i="1"/>
  <c r="J1923" i="1"/>
  <c r="K1923" i="1"/>
  <c r="J1924" i="1"/>
  <c r="K1924" i="1"/>
  <c r="J1925" i="1"/>
  <c r="K1925" i="1"/>
  <c r="J1926" i="1"/>
  <c r="K1926" i="1"/>
  <c r="J1927" i="1"/>
  <c r="K1927" i="1"/>
  <c r="J1928" i="1"/>
  <c r="K1928" i="1"/>
  <c r="J1929" i="1"/>
  <c r="K1929" i="1"/>
  <c r="J1930" i="1"/>
  <c r="K1930" i="1"/>
  <c r="J1931" i="1"/>
  <c r="K1931" i="1"/>
  <c r="J1932" i="1"/>
  <c r="K1932" i="1"/>
  <c r="J1933" i="1"/>
  <c r="K1933" i="1"/>
  <c r="J1934" i="1"/>
  <c r="K1934" i="1"/>
  <c r="J1935" i="1"/>
  <c r="K1935" i="1"/>
  <c r="J1936" i="1"/>
  <c r="K1936" i="1"/>
  <c r="J1937" i="1"/>
  <c r="K1937" i="1"/>
  <c r="J1938" i="1"/>
  <c r="K1938" i="1"/>
  <c r="J1939" i="1"/>
  <c r="K1939" i="1"/>
  <c r="J1940" i="1"/>
  <c r="K1940" i="1"/>
  <c r="J1941" i="1"/>
  <c r="K1941" i="1"/>
  <c r="J1942" i="1"/>
  <c r="K1942" i="1"/>
  <c r="J1943" i="1"/>
  <c r="K1943" i="1"/>
  <c r="J1944" i="1"/>
  <c r="K1944" i="1"/>
  <c r="J1945" i="1"/>
  <c r="K1945" i="1"/>
  <c r="J1946" i="1"/>
  <c r="K1946" i="1"/>
  <c r="J1947" i="1"/>
  <c r="K1947" i="1"/>
  <c r="J1948" i="1"/>
  <c r="K1948" i="1"/>
  <c r="J1949" i="1"/>
  <c r="K1949" i="1"/>
  <c r="J1950" i="1"/>
  <c r="K1950" i="1"/>
  <c r="J1951" i="1"/>
  <c r="K1951" i="1"/>
  <c r="J1952" i="1"/>
  <c r="K1952" i="1"/>
  <c r="J1953" i="1"/>
  <c r="K1953" i="1"/>
  <c r="J1954" i="1"/>
  <c r="K1954" i="1"/>
  <c r="J1955" i="1"/>
  <c r="K1955" i="1"/>
  <c r="J1956" i="1"/>
  <c r="K1956" i="1"/>
  <c r="J1957" i="1"/>
  <c r="K1957" i="1"/>
  <c r="J1958" i="1"/>
  <c r="K1958" i="1"/>
  <c r="J1959" i="1"/>
  <c r="K1959" i="1"/>
  <c r="J1960" i="1"/>
  <c r="K1960" i="1"/>
  <c r="J1961" i="1"/>
  <c r="K1961" i="1"/>
  <c r="J1962" i="1"/>
  <c r="K1962" i="1"/>
  <c r="J1963" i="1"/>
  <c r="K1963" i="1"/>
  <c r="J1964" i="1"/>
  <c r="K1964" i="1"/>
  <c r="J1965" i="1"/>
  <c r="K1965" i="1"/>
  <c r="J1966" i="1"/>
  <c r="K1966" i="1"/>
  <c r="J1967" i="1"/>
  <c r="K1967" i="1"/>
  <c r="J1968" i="1"/>
  <c r="K1968" i="1"/>
  <c r="J1969" i="1"/>
  <c r="K1969" i="1"/>
  <c r="J1970" i="1"/>
  <c r="K1970" i="1"/>
  <c r="J1971" i="1"/>
  <c r="K1971" i="1"/>
  <c r="J1972" i="1"/>
  <c r="K1972" i="1"/>
  <c r="J1973" i="1"/>
  <c r="K1973" i="1"/>
  <c r="J1974" i="1"/>
  <c r="K1974" i="1"/>
  <c r="J1975" i="1"/>
  <c r="K1975" i="1"/>
  <c r="J1976" i="1"/>
  <c r="K1976" i="1"/>
  <c r="J1977" i="1"/>
  <c r="K1977" i="1"/>
  <c r="J1978" i="1"/>
  <c r="K1978" i="1"/>
  <c r="J1979" i="1"/>
  <c r="K1979" i="1"/>
  <c r="J1980" i="1"/>
  <c r="K1980" i="1"/>
  <c r="J1981" i="1"/>
  <c r="K1981" i="1"/>
  <c r="J1982" i="1"/>
  <c r="K1982" i="1"/>
  <c r="J1983" i="1"/>
  <c r="K1983" i="1"/>
  <c r="J1984" i="1"/>
  <c r="K1984" i="1"/>
  <c r="J1985" i="1"/>
  <c r="K1985" i="1"/>
  <c r="J1986" i="1"/>
  <c r="K1986" i="1"/>
  <c r="J1987" i="1"/>
  <c r="K1987" i="1"/>
  <c r="J1988" i="1"/>
  <c r="K1988" i="1"/>
  <c r="J1989" i="1"/>
  <c r="K1989" i="1"/>
  <c r="J1990" i="1"/>
  <c r="K1990" i="1"/>
  <c r="J1991" i="1"/>
  <c r="K1991" i="1"/>
  <c r="J1992" i="1"/>
  <c r="K1992" i="1"/>
  <c r="J1993" i="1"/>
  <c r="K1993" i="1"/>
  <c r="J1994" i="1"/>
  <c r="K1994" i="1"/>
  <c r="J1995" i="1"/>
  <c r="K1995" i="1"/>
  <c r="J1996" i="1"/>
  <c r="K1996" i="1"/>
  <c r="J1997" i="1"/>
  <c r="K1997" i="1"/>
  <c r="J1998" i="1"/>
  <c r="K1998" i="1"/>
  <c r="J1999" i="1"/>
  <c r="K1999" i="1"/>
  <c r="J2000" i="1"/>
  <c r="K2000" i="1"/>
  <c r="J2001" i="1"/>
  <c r="K2001" i="1"/>
  <c r="J2002" i="1"/>
  <c r="K2002" i="1"/>
  <c r="J2003" i="1"/>
  <c r="K2003" i="1"/>
  <c r="J2004" i="1"/>
  <c r="K2004" i="1"/>
  <c r="J2005" i="1"/>
  <c r="K2005" i="1"/>
  <c r="J2006" i="1"/>
  <c r="K2006" i="1"/>
  <c r="J2007" i="1"/>
  <c r="K2007" i="1"/>
  <c r="J2008" i="1"/>
  <c r="K2008" i="1"/>
  <c r="J2009" i="1"/>
  <c r="K2009" i="1"/>
  <c r="J2010" i="1"/>
  <c r="K2010" i="1"/>
  <c r="J2011" i="1"/>
  <c r="K2011" i="1"/>
  <c r="J2012" i="1"/>
  <c r="K2012" i="1"/>
  <c r="J2013" i="1"/>
  <c r="K2013" i="1"/>
  <c r="J2014" i="1"/>
  <c r="K2014" i="1"/>
  <c r="J2015" i="1"/>
  <c r="K2015" i="1"/>
  <c r="J2016" i="1"/>
  <c r="K2016" i="1"/>
  <c r="J2017" i="1"/>
  <c r="K2017" i="1"/>
  <c r="J2018" i="1"/>
  <c r="K2018" i="1"/>
  <c r="J2019" i="1"/>
  <c r="K2019" i="1"/>
  <c r="J2020" i="1"/>
  <c r="K2020" i="1"/>
  <c r="J2021" i="1"/>
  <c r="K2021" i="1"/>
  <c r="J2022" i="1"/>
  <c r="K2022" i="1"/>
  <c r="J2023" i="1"/>
  <c r="K2023" i="1"/>
  <c r="J2024" i="1"/>
  <c r="K2024" i="1"/>
  <c r="J2025" i="1"/>
  <c r="K2025" i="1"/>
  <c r="J2026" i="1"/>
  <c r="K2026" i="1"/>
  <c r="J2027" i="1"/>
  <c r="K2027" i="1"/>
  <c r="J2028" i="1"/>
  <c r="K2028" i="1"/>
  <c r="J2029" i="1"/>
  <c r="K2029" i="1"/>
  <c r="J2030" i="1"/>
  <c r="K2030" i="1"/>
  <c r="J2031" i="1"/>
  <c r="K2031" i="1"/>
  <c r="J2032" i="1"/>
  <c r="K2032" i="1"/>
  <c r="J2033" i="1"/>
  <c r="K2033" i="1"/>
  <c r="J2034" i="1"/>
  <c r="K2034" i="1"/>
  <c r="J2035" i="1"/>
  <c r="K2035" i="1"/>
  <c r="J2036" i="1"/>
  <c r="K2036" i="1"/>
  <c r="J2037" i="1"/>
  <c r="K2037" i="1"/>
  <c r="J2038" i="1"/>
  <c r="K2038" i="1"/>
  <c r="J2039" i="1"/>
  <c r="K2039" i="1"/>
  <c r="J2040" i="1"/>
  <c r="K2040" i="1"/>
  <c r="J2041" i="1"/>
  <c r="K2041" i="1"/>
  <c r="J2042" i="1"/>
  <c r="K2042" i="1"/>
  <c r="J2043" i="1"/>
  <c r="K2043" i="1"/>
  <c r="J2044" i="1"/>
  <c r="K2044" i="1"/>
  <c r="J2045" i="1"/>
  <c r="K2045" i="1"/>
  <c r="J2046" i="1"/>
  <c r="K2046" i="1"/>
  <c r="J2047" i="1"/>
  <c r="K2047" i="1"/>
  <c r="J2048" i="1"/>
  <c r="K2048" i="1"/>
  <c r="J2049" i="1"/>
  <c r="K2049" i="1"/>
  <c r="J2050" i="1"/>
  <c r="K2050" i="1"/>
  <c r="J2051" i="1"/>
  <c r="K2051" i="1"/>
  <c r="J2052" i="1"/>
  <c r="K2052" i="1"/>
  <c r="J2053" i="1"/>
  <c r="K2053" i="1"/>
  <c r="J2054" i="1"/>
  <c r="K2054" i="1"/>
  <c r="J2055" i="1"/>
  <c r="K2055" i="1"/>
  <c r="J2056" i="1"/>
  <c r="K2056" i="1"/>
  <c r="J2057" i="1"/>
  <c r="K2057" i="1"/>
  <c r="J2058" i="1"/>
  <c r="K2058" i="1"/>
  <c r="J2059" i="1"/>
  <c r="K2059" i="1"/>
  <c r="J2060" i="1"/>
  <c r="K2060" i="1"/>
  <c r="J2061" i="1"/>
  <c r="K2061" i="1"/>
  <c r="J2062" i="1"/>
  <c r="K2062" i="1"/>
  <c r="J2063" i="1"/>
  <c r="K2063" i="1"/>
  <c r="J2064" i="1"/>
  <c r="K2064" i="1"/>
  <c r="J2065" i="1"/>
  <c r="K2065" i="1"/>
  <c r="J2066" i="1"/>
  <c r="K2066" i="1"/>
  <c r="J2067" i="1"/>
  <c r="K2067" i="1"/>
  <c r="J2068" i="1"/>
  <c r="K2068" i="1"/>
  <c r="J2069" i="1"/>
  <c r="K2069" i="1"/>
  <c r="J2070" i="1"/>
  <c r="K2070" i="1"/>
  <c r="J2071" i="1"/>
  <c r="K2071" i="1"/>
  <c r="J2072" i="1"/>
  <c r="K2072" i="1"/>
  <c r="J2073" i="1"/>
  <c r="K2073" i="1"/>
  <c r="J2074" i="1"/>
  <c r="K2074" i="1"/>
  <c r="J2075" i="1"/>
  <c r="K2075" i="1"/>
  <c r="J2076" i="1"/>
  <c r="K2076" i="1"/>
  <c r="J2077" i="1"/>
  <c r="K2077" i="1"/>
  <c r="J2078" i="1"/>
  <c r="K2078" i="1"/>
  <c r="J2079" i="1"/>
  <c r="K2079" i="1"/>
  <c r="J2080" i="1"/>
  <c r="K2080" i="1"/>
  <c r="J2081" i="1"/>
  <c r="K2081" i="1"/>
  <c r="J2082" i="1"/>
  <c r="K2082" i="1"/>
  <c r="J2083" i="1"/>
  <c r="K2083" i="1"/>
  <c r="J2084" i="1"/>
  <c r="K2084" i="1"/>
  <c r="J2085" i="1"/>
  <c r="K2085" i="1"/>
  <c r="J2086" i="1"/>
  <c r="K2086" i="1"/>
  <c r="J2087" i="1"/>
  <c r="K2087" i="1"/>
  <c r="J2088" i="1"/>
  <c r="K2088" i="1"/>
  <c r="J2089" i="1"/>
  <c r="K2089" i="1"/>
  <c r="J2090" i="1"/>
  <c r="K2090" i="1"/>
  <c r="J2091" i="1"/>
  <c r="K2091" i="1"/>
  <c r="J2092" i="1"/>
  <c r="K2092" i="1"/>
  <c r="J2093" i="1"/>
  <c r="K2093" i="1"/>
  <c r="J2094" i="1"/>
  <c r="K2094" i="1"/>
  <c r="J2095" i="1"/>
  <c r="K2095" i="1"/>
  <c r="J2096" i="1"/>
  <c r="K2096" i="1"/>
  <c r="J2097" i="1"/>
  <c r="K2097" i="1"/>
  <c r="J2098" i="1"/>
  <c r="K2098" i="1"/>
  <c r="J2099" i="1"/>
  <c r="K2099" i="1"/>
  <c r="J2100" i="1"/>
  <c r="K2100" i="1"/>
  <c r="J2101" i="1"/>
  <c r="K2101" i="1"/>
  <c r="J2102" i="1"/>
  <c r="K2102" i="1"/>
  <c r="J2103" i="1"/>
  <c r="K2103" i="1"/>
  <c r="J2104" i="1"/>
  <c r="K2104" i="1"/>
  <c r="J2105" i="1"/>
  <c r="K2105" i="1"/>
  <c r="J2106" i="1"/>
  <c r="K2106" i="1"/>
  <c r="J2107" i="1"/>
  <c r="K2107" i="1"/>
  <c r="J2108" i="1"/>
  <c r="K2108" i="1"/>
  <c r="J2109" i="1"/>
  <c r="K2109" i="1"/>
  <c r="J2110" i="1"/>
  <c r="K2110" i="1"/>
  <c r="J2111" i="1"/>
  <c r="K2111" i="1"/>
  <c r="J2112" i="1"/>
  <c r="K2112" i="1"/>
  <c r="J2113" i="1"/>
  <c r="K2113" i="1"/>
  <c r="J2114" i="1"/>
  <c r="K2114" i="1"/>
  <c r="J2115" i="1"/>
  <c r="K2115" i="1"/>
  <c r="J2116" i="1"/>
  <c r="K2116" i="1"/>
  <c r="J2117" i="1"/>
  <c r="K2117" i="1"/>
  <c r="J2118" i="1"/>
  <c r="K2118" i="1"/>
  <c r="J2119" i="1"/>
  <c r="K2119" i="1"/>
  <c r="J2120" i="1"/>
  <c r="K2120" i="1"/>
  <c r="J2121" i="1"/>
  <c r="K2121" i="1"/>
  <c r="J2122" i="1"/>
  <c r="K2122" i="1"/>
  <c r="J2123" i="1"/>
  <c r="K2123" i="1"/>
  <c r="J2124" i="1"/>
  <c r="K2124" i="1"/>
  <c r="J2125" i="1"/>
  <c r="K2125" i="1"/>
  <c r="J2126" i="1"/>
  <c r="K2126" i="1"/>
  <c r="J2127" i="1"/>
  <c r="K2127" i="1"/>
  <c r="J2128" i="1"/>
  <c r="K2128" i="1"/>
  <c r="J2129" i="1"/>
  <c r="K2129" i="1"/>
  <c r="J2130" i="1"/>
  <c r="K2130" i="1"/>
  <c r="J2131" i="1"/>
  <c r="K2131" i="1"/>
  <c r="J2132" i="1"/>
  <c r="K2132" i="1"/>
  <c r="J2133" i="1"/>
  <c r="K2133" i="1"/>
  <c r="J2134" i="1"/>
  <c r="K2134" i="1"/>
  <c r="J2135" i="1"/>
  <c r="K2135" i="1"/>
  <c r="J2136" i="1"/>
  <c r="K2136" i="1"/>
  <c r="J2137" i="1"/>
  <c r="K2137" i="1"/>
  <c r="J2138" i="1"/>
  <c r="K2138" i="1"/>
  <c r="J2139" i="1"/>
  <c r="K2139" i="1"/>
  <c r="J2140" i="1"/>
  <c r="K2140" i="1"/>
  <c r="J2141" i="1"/>
  <c r="K2141" i="1"/>
  <c r="J2142" i="1"/>
  <c r="K2142" i="1"/>
  <c r="J2143" i="1"/>
  <c r="K2143" i="1"/>
  <c r="J2144" i="1"/>
  <c r="K2144" i="1"/>
  <c r="J2145" i="1"/>
  <c r="K2145" i="1"/>
  <c r="J2146" i="1"/>
  <c r="K2146" i="1"/>
  <c r="J2147" i="1"/>
  <c r="K2147" i="1"/>
  <c r="J2148" i="1"/>
  <c r="K2148" i="1"/>
  <c r="J2149" i="1"/>
  <c r="K2149" i="1"/>
  <c r="J2150" i="1"/>
  <c r="K2150" i="1"/>
  <c r="J2151" i="1"/>
  <c r="K2151" i="1"/>
  <c r="J2152" i="1"/>
  <c r="K2152" i="1"/>
  <c r="J2153" i="1"/>
  <c r="K2153" i="1"/>
  <c r="J2154" i="1"/>
  <c r="K2154" i="1"/>
  <c r="J2155" i="1"/>
  <c r="K2155" i="1"/>
  <c r="J2156" i="1"/>
  <c r="K2156" i="1"/>
  <c r="J2157" i="1"/>
  <c r="K2157" i="1"/>
  <c r="J2158" i="1"/>
  <c r="K2158" i="1"/>
  <c r="J2159" i="1"/>
  <c r="K2159" i="1"/>
  <c r="J2160" i="1"/>
  <c r="K2160" i="1"/>
  <c r="J2161" i="1"/>
  <c r="K2161" i="1"/>
  <c r="J2162" i="1"/>
  <c r="K2162" i="1"/>
  <c r="J2163" i="1"/>
  <c r="K2163" i="1"/>
  <c r="J2164" i="1"/>
  <c r="K2164" i="1"/>
  <c r="J2165" i="1"/>
  <c r="K2165" i="1"/>
  <c r="J2166" i="1"/>
  <c r="K2166" i="1"/>
  <c r="J2167" i="1"/>
  <c r="K2167" i="1"/>
  <c r="J2168" i="1"/>
  <c r="K2168" i="1"/>
  <c r="J2169" i="1"/>
  <c r="K2169" i="1"/>
  <c r="J2170" i="1"/>
  <c r="K2170" i="1"/>
  <c r="J2171" i="1"/>
  <c r="K2171" i="1"/>
  <c r="J2172" i="1"/>
  <c r="K2172" i="1"/>
  <c r="J2173" i="1"/>
  <c r="K2173" i="1"/>
  <c r="J2174" i="1"/>
  <c r="K2174" i="1"/>
  <c r="J2175" i="1"/>
  <c r="K2175" i="1"/>
  <c r="J2176" i="1"/>
  <c r="K2176" i="1"/>
  <c r="J2177" i="1"/>
  <c r="K2177" i="1"/>
  <c r="J2178" i="1"/>
  <c r="K2178" i="1"/>
  <c r="J2179" i="1"/>
  <c r="K2179" i="1"/>
  <c r="J2180" i="1"/>
  <c r="K2180" i="1"/>
  <c r="J2181" i="1"/>
  <c r="K2181" i="1"/>
  <c r="J2182" i="1"/>
  <c r="K2182" i="1"/>
  <c r="J2183" i="1"/>
  <c r="K2183" i="1"/>
  <c r="J2184" i="1"/>
  <c r="K2184" i="1"/>
  <c r="J2185" i="1"/>
  <c r="K2185" i="1"/>
  <c r="J2186" i="1"/>
  <c r="K2186" i="1"/>
  <c r="J2187" i="1"/>
  <c r="K2187" i="1"/>
  <c r="J2188" i="1"/>
  <c r="K2188" i="1"/>
  <c r="J2189" i="1"/>
  <c r="K2189" i="1"/>
  <c r="J2190" i="1"/>
  <c r="K2190" i="1"/>
  <c r="J2191" i="1"/>
  <c r="K2191" i="1"/>
  <c r="J2192" i="1"/>
  <c r="K2192" i="1"/>
  <c r="J2193" i="1"/>
  <c r="K2193" i="1"/>
  <c r="J2194" i="1"/>
  <c r="K2194" i="1"/>
  <c r="J2195" i="1"/>
  <c r="K2195" i="1"/>
  <c r="J2196" i="1"/>
  <c r="K2196" i="1"/>
  <c r="J2197" i="1"/>
  <c r="K2197" i="1"/>
  <c r="J2198" i="1"/>
  <c r="K2198" i="1"/>
  <c r="J2199" i="1"/>
  <c r="K2199" i="1"/>
  <c r="J2200" i="1"/>
  <c r="K2200" i="1"/>
  <c r="J2201" i="1"/>
  <c r="K2201" i="1"/>
  <c r="J2202" i="1"/>
  <c r="K2202" i="1"/>
  <c r="J2203" i="1"/>
  <c r="K2203" i="1"/>
  <c r="J2204" i="1"/>
  <c r="K2204" i="1"/>
  <c r="J2205" i="1"/>
  <c r="K2205" i="1"/>
  <c r="J2206" i="1"/>
  <c r="K2206" i="1"/>
  <c r="J2207" i="1"/>
  <c r="K2207" i="1"/>
  <c r="J2208" i="1"/>
  <c r="K2208" i="1"/>
  <c r="J2209" i="1"/>
  <c r="K2209" i="1"/>
  <c r="J2210" i="1"/>
  <c r="K2210" i="1"/>
  <c r="J2211" i="1"/>
  <c r="K2211" i="1"/>
  <c r="J2212" i="1"/>
  <c r="K2212" i="1"/>
  <c r="J2213" i="1"/>
  <c r="K2213" i="1"/>
  <c r="J2214" i="1"/>
  <c r="K2214" i="1"/>
  <c r="J2215" i="1"/>
  <c r="K2215" i="1"/>
  <c r="J2216" i="1"/>
  <c r="K2216" i="1"/>
  <c r="J2217" i="1"/>
  <c r="K2217" i="1"/>
  <c r="J2218" i="1"/>
  <c r="K2218" i="1"/>
  <c r="J2219" i="1"/>
  <c r="K2219" i="1"/>
  <c r="J2220" i="1"/>
  <c r="K2220" i="1"/>
  <c r="J2221" i="1"/>
  <c r="K2221" i="1"/>
  <c r="J2222" i="1"/>
  <c r="K2222" i="1"/>
  <c r="J2223" i="1"/>
  <c r="K2223" i="1"/>
  <c r="J2224" i="1"/>
  <c r="K2224" i="1"/>
  <c r="J2225" i="1"/>
  <c r="K2225" i="1"/>
  <c r="J2226" i="1"/>
  <c r="K2226" i="1"/>
  <c r="J2227" i="1"/>
  <c r="K2227" i="1"/>
  <c r="J2228" i="1"/>
  <c r="K2228" i="1"/>
  <c r="J2229" i="1"/>
  <c r="K2229" i="1"/>
  <c r="J2230" i="1"/>
  <c r="K2230" i="1"/>
  <c r="J2231" i="1"/>
  <c r="K2231" i="1"/>
  <c r="J2232" i="1"/>
  <c r="K2232" i="1"/>
  <c r="J2233" i="1"/>
  <c r="K2233" i="1"/>
  <c r="J2234" i="1"/>
  <c r="K2234" i="1"/>
  <c r="J2235" i="1"/>
  <c r="K2235" i="1"/>
  <c r="J2236" i="1"/>
  <c r="K2236" i="1"/>
  <c r="J2237" i="1"/>
  <c r="K2237" i="1"/>
  <c r="J2238" i="1"/>
  <c r="K2238" i="1"/>
  <c r="J2239" i="1"/>
  <c r="K2239" i="1"/>
  <c r="J2240" i="1"/>
  <c r="K2240" i="1"/>
  <c r="J2241" i="1"/>
  <c r="K2241" i="1"/>
  <c r="J2242" i="1"/>
  <c r="K2242" i="1"/>
  <c r="J2243" i="1"/>
  <c r="K2243" i="1"/>
  <c r="J2244" i="1"/>
  <c r="K2244" i="1"/>
  <c r="J2245" i="1"/>
  <c r="K2245" i="1"/>
  <c r="J2246" i="1"/>
  <c r="K2246" i="1"/>
  <c r="J2247" i="1"/>
  <c r="K2247" i="1"/>
  <c r="J2248" i="1"/>
  <c r="K2248" i="1"/>
  <c r="J2249" i="1"/>
  <c r="K2249" i="1"/>
  <c r="J2250" i="1"/>
  <c r="K2250" i="1"/>
  <c r="J2251" i="1"/>
  <c r="K2251" i="1"/>
  <c r="J2252" i="1"/>
  <c r="K2252" i="1"/>
  <c r="J2253" i="1"/>
  <c r="K2253" i="1"/>
  <c r="J2254" i="1"/>
  <c r="K2254" i="1"/>
  <c r="J2255" i="1"/>
  <c r="K2255" i="1"/>
  <c r="J2256" i="1"/>
  <c r="K2256" i="1"/>
  <c r="J2257" i="1"/>
  <c r="K2257" i="1"/>
  <c r="J2258" i="1"/>
  <c r="K2258" i="1"/>
  <c r="J2259" i="1"/>
  <c r="K2259" i="1"/>
  <c r="J2260" i="1"/>
  <c r="K2260" i="1"/>
  <c r="J2261" i="1"/>
  <c r="K2261" i="1"/>
  <c r="J2262" i="1"/>
  <c r="K2262" i="1"/>
  <c r="J2263" i="1"/>
  <c r="K2263" i="1"/>
  <c r="J2264" i="1"/>
  <c r="K2264" i="1"/>
  <c r="J2265" i="1"/>
  <c r="K2265" i="1"/>
  <c r="J2266" i="1"/>
  <c r="K2266" i="1"/>
  <c r="J2267" i="1"/>
  <c r="K2267" i="1"/>
  <c r="J2268" i="1"/>
  <c r="K2268" i="1"/>
  <c r="J2269" i="1"/>
  <c r="K2269" i="1"/>
  <c r="J2270" i="1"/>
  <c r="K2270" i="1"/>
  <c r="J2271" i="1"/>
  <c r="K2271" i="1"/>
  <c r="J2272" i="1"/>
  <c r="K2272" i="1"/>
  <c r="J2273" i="1"/>
  <c r="K2273" i="1"/>
  <c r="J2274" i="1"/>
  <c r="K2274" i="1"/>
  <c r="J2275" i="1"/>
  <c r="K2275" i="1"/>
  <c r="J2276" i="1"/>
  <c r="K2276" i="1"/>
  <c r="J2277" i="1"/>
  <c r="K2277" i="1"/>
  <c r="J2278" i="1"/>
  <c r="K2278" i="1"/>
  <c r="J2279" i="1"/>
  <c r="K2279" i="1"/>
  <c r="J2280" i="1"/>
  <c r="K2280" i="1"/>
  <c r="J2281" i="1"/>
  <c r="K2281" i="1"/>
  <c r="J2282" i="1"/>
  <c r="K2282" i="1"/>
  <c r="J2283" i="1"/>
  <c r="K2283" i="1"/>
  <c r="J2284" i="1"/>
  <c r="K2284" i="1"/>
  <c r="J2285" i="1"/>
  <c r="K2285" i="1"/>
  <c r="J2286" i="1"/>
  <c r="K2286" i="1"/>
  <c r="J2287" i="1"/>
  <c r="K2287" i="1"/>
  <c r="J2288" i="1"/>
  <c r="K2288" i="1"/>
  <c r="J2289" i="1"/>
  <c r="K2289" i="1"/>
  <c r="J2290" i="1"/>
  <c r="K2290" i="1"/>
  <c r="J2291" i="1"/>
  <c r="K2291" i="1"/>
  <c r="J2292" i="1"/>
  <c r="K2292" i="1"/>
  <c r="J2293" i="1"/>
  <c r="K2293" i="1"/>
  <c r="J2294" i="1"/>
  <c r="K2294" i="1"/>
  <c r="J2295" i="1"/>
  <c r="K2295" i="1"/>
  <c r="J2296" i="1"/>
  <c r="K2296" i="1"/>
  <c r="J2297" i="1"/>
  <c r="K2297" i="1"/>
  <c r="J2298" i="1"/>
  <c r="K2298" i="1"/>
  <c r="J2299" i="1"/>
  <c r="K2299" i="1"/>
  <c r="J2300" i="1"/>
  <c r="K2300" i="1"/>
  <c r="J2301" i="1"/>
  <c r="K2301" i="1"/>
  <c r="J2302" i="1"/>
  <c r="K2302" i="1"/>
  <c r="J2303" i="1"/>
  <c r="K2303" i="1"/>
  <c r="J2304" i="1"/>
  <c r="K2304" i="1"/>
  <c r="J2305" i="1"/>
  <c r="K2305" i="1"/>
  <c r="J2306" i="1"/>
  <c r="K2306" i="1"/>
  <c r="J2307" i="1"/>
  <c r="K2307" i="1"/>
  <c r="J2308" i="1"/>
  <c r="K2308" i="1"/>
  <c r="J2309" i="1"/>
  <c r="K2309" i="1"/>
  <c r="J2310" i="1"/>
  <c r="K2310" i="1"/>
  <c r="J2311" i="1"/>
  <c r="K2311" i="1"/>
  <c r="J2312" i="1"/>
  <c r="K2312" i="1"/>
  <c r="J2313" i="1"/>
  <c r="K2313" i="1"/>
  <c r="J2314" i="1"/>
  <c r="K2314" i="1"/>
  <c r="J2315" i="1"/>
  <c r="K2315" i="1"/>
  <c r="J2316" i="1"/>
  <c r="K2316" i="1"/>
  <c r="J2317" i="1"/>
  <c r="K2317" i="1"/>
  <c r="J2318" i="1"/>
  <c r="K2318" i="1"/>
  <c r="J2319" i="1"/>
  <c r="K2319" i="1"/>
  <c r="J2320" i="1"/>
  <c r="K2320" i="1"/>
  <c r="J2321" i="1"/>
  <c r="K2321" i="1"/>
  <c r="J2322" i="1"/>
  <c r="K2322" i="1"/>
  <c r="J2323" i="1"/>
  <c r="K2323" i="1"/>
  <c r="J2324" i="1"/>
  <c r="K2324" i="1"/>
  <c r="J2325" i="1"/>
  <c r="K2325" i="1"/>
  <c r="J2326" i="1"/>
  <c r="K2326" i="1"/>
  <c r="J2327" i="1"/>
  <c r="K2327" i="1"/>
  <c r="J2328" i="1"/>
  <c r="K2328" i="1"/>
  <c r="J2329" i="1"/>
  <c r="K2329" i="1"/>
  <c r="J2330" i="1"/>
  <c r="K2330" i="1"/>
  <c r="J2331" i="1"/>
  <c r="K2331" i="1"/>
  <c r="J2332" i="1"/>
  <c r="K2332" i="1"/>
  <c r="J2333" i="1"/>
  <c r="K2333" i="1"/>
  <c r="J2334" i="1"/>
  <c r="K2334" i="1"/>
  <c r="J2335" i="1"/>
  <c r="K2335" i="1"/>
  <c r="J2336" i="1"/>
  <c r="K2336" i="1"/>
  <c r="J2337" i="1"/>
  <c r="K2337" i="1"/>
  <c r="J2338" i="1"/>
  <c r="K2338" i="1"/>
  <c r="J2339" i="1"/>
  <c r="K2339" i="1"/>
  <c r="J2340" i="1"/>
  <c r="K2340" i="1"/>
  <c r="J2341" i="1"/>
  <c r="K2341" i="1"/>
  <c r="J2342" i="1"/>
  <c r="K2342" i="1"/>
  <c r="J2343" i="1"/>
  <c r="K2343" i="1"/>
  <c r="J2344" i="1"/>
  <c r="K2344" i="1"/>
  <c r="J2345" i="1"/>
  <c r="K2345" i="1"/>
  <c r="J2346" i="1"/>
  <c r="K2346" i="1"/>
  <c r="J2347" i="1"/>
  <c r="K2347" i="1"/>
  <c r="J2348" i="1"/>
  <c r="K2348" i="1"/>
  <c r="J2349" i="1"/>
  <c r="K2349" i="1"/>
  <c r="J2350" i="1"/>
  <c r="K2350" i="1"/>
  <c r="J2351" i="1"/>
  <c r="K2351" i="1"/>
  <c r="J2352" i="1"/>
  <c r="K2352" i="1"/>
  <c r="J2353" i="1"/>
  <c r="K2353" i="1"/>
  <c r="J2354" i="1"/>
  <c r="K2354" i="1"/>
  <c r="J2355" i="1"/>
  <c r="K2355" i="1"/>
  <c r="J2356" i="1"/>
  <c r="K2356" i="1"/>
  <c r="J2357" i="1"/>
  <c r="K2357" i="1"/>
  <c r="J2358" i="1"/>
  <c r="K2358" i="1"/>
  <c r="J2359" i="1"/>
  <c r="K2359" i="1"/>
  <c r="J2360" i="1"/>
  <c r="K2360" i="1"/>
  <c r="J2361" i="1"/>
  <c r="K2361" i="1"/>
  <c r="J2362" i="1"/>
  <c r="K2362" i="1"/>
  <c r="K4" i="1"/>
  <c r="J4" i="1"/>
  <c r="P15" i="45" l="1"/>
  <c r="O16" i="45"/>
  <c r="D1094" i="1"/>
  <c r="D1095" i="1" s="1"/>
  <c r="D1096" i="1" s="1"/>
  <c r="P16" i="45" l="1"/>
  <c r="O17" i="45"/>
  <c r="A947" i="39"/>
  <c r="A948" i="39" s="1"/>
  <c r="A949" i="39" s="1"/>
  <c r="A950" i="39" s="1"/>
  <c r="A951" i="39" s="1"/>
  <c r="A952" i="39" s="1"/>
  <c r="A953" i="39" s="1"/>
  <c r="A954" i="39" s="1"/>
  <c r="A955" i="39" s="1"/>
  <c r="A956" i="39" s="1"/>
  <c r="A957" i="39" s="1"/>
  <c r="A958" i="39" s="1"/>
  <c r="A959" i="39" s="1"/>
  <c r="A961" i="39" s="1"/>
  <c r="A962" i="39" s="1"/>
  <c r="A963" i="39" s="1"/>
  <c r="A964" i="39" s="1"/>
  <c r="A965" i="39" s="1"/>
  <c r="A966" i="39" s="1"/>
  <c r="A967" i="39" s="1"/>
  <c r="A968" i="39" s="1"/>
  <c r="A969" i="39" s="1"/>
  <c r="A971" i="39" s="1"/>
  <c r="A972" i="39" s="1"/>
  <c r="A973" i="39" s="1"/>
  <c r="A974" i="39" s="1"/>
  <c r="A975" i="39" s="1"/>
  <c r="A976" i="39" s="1"/>
  <c r="A977" i="39" s="1"/>
  <c r="A978" i="39" s="1"/>
  <c r="A979" i="39" s="1"/>
  <c r="A980" i="39" s="1"/>
  <c r="A981" i="39" s="1"/>
  <c r="A983" i="39" s="1"/>
  <c r="A984" i="39" s="1"/>
  <c r="A985" i="39" s="1"/>
  <c r="A986" i="39" s="1"/>
  <c r="A987" i="39" s="1"/>
  <c r="A988" i="39" s="1"/>
  <c r="A989" i="39" s="1"/>
  <c r="A990" i="39" s="1"/>
  <c r="A991" i="39" s="1"/>
  <c r="A992" i="39" s="1"/>
  <c r="A993" i="39" s="1"/>
  <c r="A994" i="39" s="1"/>
  <c r="A995" i="39" s="1"/>
  <c r="A996" i="39" s="1"/>
  <c r="A997" i="39" s="1"/>
  <c r="A998" i="39" s="1"/>
  <c r="A999" i="39" s="1"/>
  <c r="A1000" i="39" s="1"/>
  <c r="A1002" i="39" s="1"/>
  <c r="A1003" i="39" s="1"/>
  <c r="A1004" i="39" s="1"/>
  <c r="A1005" i="39" s="1"/>
  <c r="A1006" i="39" s="1"/>
  <c r="A931" i="39"/>
  <c r="A932" i="39" s="1"/>
  <c r="A855" i="39"/>
  <c r="A856" i="39" s="1"/>
  <c r="A857" i="39" s="1"/>
  <c r="A858" i="39" s="1"/>
  <c r="A859" i="39" s="1"/>
  <c r="A860" i="39" s="1"/>
  <c r="A861" i="39" s="1"/>
  <c r="A862" i="39" s="1"/>
  <c r="A863" i="39" s="1"/>
  <c r="A864" i="39" s="1"/>
  <c r="A866" i="39" s="1"/>
  <c r="A867" i="39" s="1"/>
  <c r="A868" i="39" s="1"/>
  <c r="A869" i="39" s="1"/>
  <c r="A870" i="39" s="1"/>
  <c r="A871" i="39" s="1"/>
  <c r="A872" i="39" s="1"/>
  <c r="A873" i="39" s="1"/>
  <c r="A874" i="39" s="1"/>
  <c r="A876" i="39" s="1"/>
  <c r="A877" i="39" s="1"/>
  <c r="A878" i="39" s="1"/>
  <c r="A879" i="39" s="1"/>
  <c r="A880" i="39" s="1"/>
  <c r="A881" i="39" s="1"/>
  <c r="A882" i="39" s="1"/>
  <c r="A883" i="39" s="1"/>
  <c r="A884" i="39" s="1"/>
  <c r="A885" i="39" s="1"/>
  <c r="A886" i="39" s="1"/>
  <c r="A887" i="39" s="1"/>
  <c r="A888" i="39" s="1"/>
  <c r="A889" i="39" s="1"/>
  <c r="A890" i="39" s="1"/>
  <c r="A891" i="39" s="1"/>
  <c r="A892" i="39" s="1"/>
  <c r="A893" i="39" s="1"/>
  <c r="A894" i="39" s="1"/>
  <c r="A895" i="39" s="1"/>
  <c r="A897" i="39" s="1"/>
  <c r="A898" i="39" s="1"/>
  <c r="A855" i="1"/>
  <c r="A856" i="1" s="1"/>
  <c r="A857" i="1" s="1"/>
  <c r="A858" i="1" s="1"/>
  <c r="A859" i="1" s="1"/>
  <c r="A860" i="1" s="1"/>
  <c r="A861" i="1" s="1"/>
  <c r="A862" i="1" s="1"/>
  <c r="A863" i="1" s="1"/>
  <c r="A864" i="1" s="1"/>
  <c r="A866" i="1" s="1"/>
  <c r="A867" i="1" s="1"/>
  <c r="A868" i="1" s="1"/>
  <c r="A869" i="1" s="1"/>
  <c r="A870" i="1" s="1"/>
  <c r="A871" i="1" s="1"/>
  <c r="A872" i="1" s="1"/>
  <c r="A873" i="1" s="1"/>
  <c r="A874"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1" i="1" s="1"/>
  <c r="A932" i="1" s="1"/>
  <c r="A933" i="1" s="1"/>
  <c r="A934" i="1" s="1"/>
  <c r="A935" i="1" s="1"/>
  <c r="A936" i="1" s="1"/>
  <c r="A937" i="1" s="1"/>
  <c r="A938" i="1" s="1"/>
  <c r="A939" i="1" s="1"/>
  <c r="A940" i="1" s="1"/>
  <c r="A941" i="1" s="1"/>
  <c r="A942" i="1" s="1"/>
  <c r="A943" i="1" s="1"/>
  <c r="A944" i="1" s="1"/>
  <c r="A945" i="1" s="1"/>
  <c r="A947" i="1" s="1"/>
  <c r="A948" i="1" s="1"/>
  <c r="A949" i="1" s="1"/>
  <c r="A950" i="1" s="1"/>
  <c r="A951" i="1" s="1"/>
  <c r="A952" i="1" s="1"/>
  <c r="A953" i="1" s="1"/>
  <c r="A954" i="1" s="1"/>
  <c r="A955" i="1" s="1"/>
  <c r="A956" i="1" s="1"/>
  <c r="A957" i="1" s="1"/>
  <c r="A958" i="1" s="1"/>
  <c r="A959" i="1" s="1"/>
  <c r="A961" i="1" s="1"/>
  <c r="A962" i="1" s="1"/>
  <c r="A963" i="1" s="1"/>
  <c r="A964" i="1" s="1"/>
  <c r="A965" i="1" s="1"/>
  <c r="A966" i="1" s="1"/>
  <c r="A967" i="1" s="1"/>
  <c r="A968" i="1" s="1"/>
  <c r="A969" i="1" s="1"/>
  <c r="A971" i="1" s="1"/>
  <c r="A972" i="1" s="1"/>
  <c r="A973" i="1" s="1"/>
  <c r="A974" i="1" s="1"/>
  <c r="A975" i="1" s="1"/>
  <c r="A976" i="1" s="1"/>
  <c r="A977" i="1" s="1"/>
  <c r="A978" i="1" s="1"/>
  <c r="A979" i="1" s="1"/>
  <c r="A980" i="1" s="1"/>
  <c r="A981" i="1" s="1"/>
  <c r="A983" i="1" s="1"/>
  <c r="A984" i="1" s="1"/>
  <c r="A985" i="1" s="1"/>
  <c r="A986" i="1" s="1"/>
  <c r="A987" i="1" s="1"/>
  <c r="A988" i="1" s="1"/>
  <c r="A989" i="1" s="1"/>
  <c r="A990" i="1" s="1"/>
  <c r="A991" i="1" s="1"/>
  <c r="A992" i="1" s="1"/>
  <c r="A993" i="1" s="1"/>
  <c r="A994" i="1" s="1"/>
  <c r="A995" i="1" s="1"/>
  <c r="A996" i="1" s="1"/>
  <c r="A997" i="1" s="1"/>
  <c r="A998" i="1" s="1"/>
  <c r="A999" i="1" s="1"/>
  <c r="A1000"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9" i="1" s="1"/>
  <c r="A1110" i="1" s="1"/>
  <c r="A1111" i="1" s="1"/>
  <c r="A1112" i="1" s="1"/>
  <c r="A1113" i="1" s="1"/>
  <c r="A1114" i="1" s="1"/>
  <c r="A1115" i="1" s="1"/>
  <c r="A1116" i="1" s="1"/>
  <c r="A1117" i="1" s="1"/>
  <c r="A1118" i="1" s="1"/>
  <c r="A1119"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793" i="39"/>
  <c r="A757" i="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706" i="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697" i="1"/>
  <c r="A698" i="1" s="1"/>
  <c r="A699" i="1" s="1"/>
  <c r="A700" i="1" s="1"/>
  <c r="A701" i="1" s="1"/>
  <c r="A702" i="1" s="1"/>
  <c r="A703" i="1" s="1"/>
  <c r="A623" i="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16" i="1"/>
  <c r="A617" i="1" s="1"/>
  <c r="A618" i="1" s="1"/>
  <c r="A619" i="1" s="1"/>
  <c r="A620" i="1" s="1"/>
  <c r="A553" i="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488" i="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479" i="1"/>
  <c r="A480" i="1" s="1"/>
  <c r="A481" i="1" s="1"/>
  <c r="A482" i="1" s="1"/>
  <c r="A483" i="1" s="1"/>
  <c r="A484" i="1" s="1"/>
  <c r="A485" i="1" s="1"/>
  <c r="A435" i="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11" i="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08" i="1"/>
  <c r="P17" i="45" l="1"/>
  <c r="O18" i="45"/>
  <c r="A1248" i="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3" i="1" s="1"/>
  <c r="A1294" i="1" s="1"/>
  <c r="A1295" i="1" s="1"/>
  <c r="A1296" i="1" s="1"/>
  <c r="A1297" i="1" s="1"/>
  <c r="A1298" i="1" s="1"/>
  <c r="A1300" i="1" s="1"/>
  <c r="A1301" i="1" s="1"/>
  <c r="A1303" i="1" s="1"/>
  <c r="A1304"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50" i="1" s="1"/>
  <c r="A1351" i="1" s="1"/>
  <c r="A1352" i="1" s="1"/>
  <c r="A1353" i="1" s="1"/>
  <c r="A1354" i="1" s="1"/>
  <c r="A1355" i="1" s="1"/>
  <c r="A1356" i="1" s="1"/>
  <c r="A1357" i="1" s="1"/>
  <c r="A1358" i="1" s="1"/>
  <c r="A1359" i="1" s="1"/>
  <c r="A1360"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1648" i="1" s="1"/>
  <c r="A1649" i="1" s="1"/>
  <c r="A1650" i="1" s="1"/>
  <c r="A1651" i="1" s="1"/>
  <c r="A1652" i="1" s="1"/>
  <c r="A1653" i="1" s="1"/>
  <c r="A1654" i="1" s="1"/>
  <c r="A1655" i="1" s="1"/>
  <c r="A1656" i="1" s="1"/>
  <c r="A1657" i="1" s="1"/>
  <c r="A1658" i="1" s="1"/>
  <c r="A1659" i="1" s="1"/>
  <c r="A1661" i="1" s="1"/>
  <c r="A1662" i="1" s="1"/>
  <c r="D2344" i="1"/>
  <c r="P18" i="45" l="1"/>
  <c r="O19" i="45"/>
  <c r="D2345" i="1"/>
  <c r="D2346" i="1"/>
  <c r="A1681" i="1"/>
  <c r="A5" i="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P19" i="45" l="1"/>
  <c r="O20" i="45"/>
  <c r="A33" i="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9" i="1" s="1"/>
  <c r="A120" i="1" s="1"/>
  <c r="A121" i="1" s="1"/>
  <c r="A122" i="1" s="1"/>
  <c r="A123" i="1" s="1"/>
  <c r="A124" i="1" s="1"/>
  <c r="A125"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8" i="1" s="1"/>
  <c r="A169" i="1" s="1"/>
  <c r="A170" i="1" s="1"/>
  <c r="A171" i="1" s="1"/>
  <c r="A172" i="1" s="1"/>
  <c r="A173" i="1" s="1"/>
  <c r="A174" i="1" s="1"/>
  <c r="A175" i="1" s="1"/>
  <c r="A176"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3" i="1" s="1"/>
  <c r="A204" i="1" s="1"/>
  <c r="A205" i="1" s="1"/>
  <c r="A207" i="1" s="1"/>
  <c r="A208" i="1" s="1"/>
  <c r="A209" i="1" s="1"/>
  <c r="A211" i="1" s="1"/>
  <c r="A212" i="1" s="1"/>
  <c r="A213" i="1" s="1"/>
  <c r="A214" i="1" s="1"/>
  <c r="A215" i="1" s="1"/>
  <c r="A216" i="1" s="1"/>
  <c r="A217" i="1" s="1"/>
  <c r="A218" i="1" s="1"/>
  <c r="A219" i="1" s="1"/>
  <c r="A220" i="1" s="1"/>
  <c r="A222" i="1" s="1"/>
  <c r="A223" i="1" s="1"/>
  <c r="A224" i="1" s="1"/>
  <c r="A225" i="1" s="1"/>
  <c r="A226" i="1" s="1"/>
  <c r="A227" i="1" s="1"/>
  <c r="A228" i="1" s="1"/>
  <c r="A229" i="1" s="1"/>
  <c r="A230" i="1" s="1"/>
  <c r="A231" i="1" s="1"/>
  <c r="A232" i="1" s="1"/>
  <c r="A233" i="1" s="1"/>
  <c r="A234" i="1" s="1"/>
  <c r="A236" i="1" s="1"/>
  <c r="A237" i="1" s="1"/>
  <c r="A238" i="1" s="1"/>
  <c r="A239" i="1" s="1"/>
  <c r="A240" i="1" s="1"/>
  <c r="A241" i="1" s="1"/>
  <c r="A243" i="1" s="1"/>
  <c r="A244" i="1" s="1"/>
  <c r="A245" i="1" s="1"/>
  <c r="A247" i="1" s="1"/>
  <c r="A248" i="1" s="1"/>
  <c r="A250" i="1" s="1"/>
  <c r="A251" i="1" s="1"/>
  <c r="A252" i="1" s="1"/>
  <c r="A253" i="1" s="1"/>
  <c r="A254" i="1" s="1"/>
  <c r="A255" i="1" s="1"/>
  <c r="A256" i="1" s="1"/>
  <c r="A257" i="1" s="1"/>
  <c r="A259" i="1" s="1"/>
  <c r="A260" i="1" s="1"/>
  <c r="A261" i="1" s="1"/>
  <c r="A262" i="1" s="1"/>
  <c r="A263" i="1" s="1"/>
  <c r="A264" i="1" s="1"/>
  <c r="A265" i="1" s="1"/>
  <c r="A266" i="1" s="1"/>
  <c r="A268" i="1" s="1"/>
  <c r="A269" i="1" s="1"/>
  <c r="A270" i="1" s="1"/>
  <c r="A271" i="1" s="1"/>
  <c r="A272" i="1" s="1"/>
  <c r="A273" i="1" s="1"/>
  <c r="A274" i="1" s="1"/>
  <c r="A275" i="1" s="1"/>
  <c r="A277" i="1" s="1"/>
  <c r="A278" i="1" s="1"/>
  <c r="A279" i="1" s="1"/>
  <c r="A280" i="1" s="1"/>
  <c r="A281" i="1" s="1"/>
  <c r="A282" i="1" s="1"/>
  <c r="A283" i="1" s="1"/>
  <c r="A284" i="1" s="1"/>
  <c r="A286" i="1" s="1"/>
  <c r="A287" i="1" s="1"/>
  <c r="A288" i="1" s="1"/>
  <c r="A289" i="1" s="1"/>
  <c r="A291" i="1" s="1"/>
  <c r="A292" i="1" s="1"/>
  <c r="A293" i="1" s="1"/>
  <c r="A294" i="1" s="1"/>
  <c r="A296" i="1" s="1"/>
  <c r="A297" i="1" s="1"/>
  <c r="A298" i="1" s="1"/>
  <c r="A299" i="1" s="1"/>
  <c r="A301" i="1" s="1"/>
  <c r="A302" i="1" s="1"/>
  <c r="A303" i="1" s="1"/>
  <c r="A304"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5" i="1" s="1"/>
  <c r="A406" i="1" s="1"/>
  <c r="F2345" i="1"/>
  <c r="D2347" i="1"/>
  <c r="D2348" i="1"/>
  <c r="F2346" i="1"/>
  <c r="A1682" i="1"/>
  <c r="A1683" i="1" s="1"/>
  <c r="A1684" i="1" s="1"/>
  <c r="A1685" i="1" s="1"/>
  <c r="A1686" i="1" s="1"/>
  <c r="A1687" i="1" s="1"/>
  <c r="A1688" i="1" s="1"/>
  <c r="A1689" i="1" s="1"/>
  <c r="A1690" i="1" s="1"/>
  <c r="A1691" i="1" s="1"/>
  <c r="A1692" i="1" s="1"/>
  <c r="A1693" i="1" s="1"/>
  <c r="A1694" i="1" s="1"/>
  <c r="A1695" i="1" s="1"/>
  <c r="A1696" i="1" s="1"/>
  <c r="A1697" i="1" s="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P20" i="45" l="1"/>
  <c r="O21" i="45"/>
  <c r="A1699" i="1"/>
  <c r="A1700" i="1" s="1"/>
  <c r="A1701" i="1" s="1"/>
  <c r="A1702" i="1" s="1"/>
  <c r="A1703" i="1" s="1"/>
  <c r="A1704" i="1" s="1"/>
  <c r="A1705" i="1" s="1"/>
  <c r="A1707" i="1" s="1"/>
  <c r="A1708" i="1" s="1"/>
  <c r="A1710" i="1" s="1"/>
  <c r="A1711" i="1" s="1"/>
  <c r="A1712" i="1" s="1"/>
  <c r="A1713" i="1" s="1"/>
  <c r="A1714" i="1" s="1"/>
  <c r="A1715" i="1" s="1"/>
  <c r="A1716" i="1" s="1"/>
  <c r="A1717" i="1" s="1"/>
  <c r="A1718" i="1" s="1"/>
  <c r="A1719" i="1" s="1"/>
  <c r="A1720" i="1" s="1"/>
  <c r="A1721" i="1" s="1"/>
  <c r="A1722" i="1" s="1"/>
  <c r="A1723" i="1" s="1"/>
  <c r="A1724" i="1" s="1"/>
  <c r="A1725" i="1" s="1"/>
  <c r="A1726" i="1" s="1"/>
  <c r="A1727" i="1" s="1"/>
  <c r="A1728" i="1" s="1"/>
  <c r="A1729" i="1" s="1"/>
  <c r="A1730" i="1" s="1"/>
  <c r="A1731" i="1" s="1"/>
  <c r="A1732" i="1" s="1"/>
  <c r="A1733" i="1" s="1"/>
  <c r="A1734" i="1" s="1"/>
  <c r="A1735" i="1" s="1"/>
  <c r="A1736" i="1" s="1"/>
  <c r="A1737" i="1" s="1"/>
  <c r="A1738" i="1" s="1"/>
  <c r="A1739" i="1" s="1"/>
  <c r="A1740" i="1" s="1"/>
  <c r="A1741" i="1" s="1"/>
  <c r="D2349" i="1"/>
  <c r="F2347" i="1"/>
  <c r="F2348" i="1"/>
  <c r="D2350" i="1"/>
  <c r="O73" i="26"/>
  <c r="J73" i="26"/>
  <c r="C53" i="14"/>
  <c r="O53" i="14" s="1"/>
  <c r="B53" i="14"/>
  <c r="C52" i="14"/>
  <c r="O52" i="14" s="1"/>
  <c r="B52" i="14"/>
  <c r="C51" i="14"/>
  <c r="O51" i="14" s="1"/>
  <c r="B51" i="14"/>
  <c r="N51" i="14" s="1"/>
  <c r="C50" i="14"/>
  <c r="O50" i="14" s="1"/>
  <c r="B50" i="14"/>
  <c r="F50" i="14" s="1"/>
  <c r="C49" i="14"/>
  <c r="E49" i="14" s="1"/>
  <c r="B49" i="14"/>
  <c r="C48" i="14"/>
  <c r="O48" i="14" s="1"/>
  <c r="B48" i="14"/>
  <c r="F48" i="14" s="1"/>
  <c r="C47" i="14"/>
  <c r="B47" i="14"/>
  <c r="C46" i="14"/>
  <c r="O46" i="14" s="1"/>
  <c r="B46" i="14"/>
  <c r="C45" i="14"/>
  <c r="O45" i="14" s="1"/>
  <c r="B45" i="14"/>
  <c r="N45" i="14" s="1"/>
  <c r="C44" i="14"/>
  <c r="O44" i="14" s="1"/>
  <c r="B44" i="14"/>
  <c r="C43" i="14"/>
  <c r="B43" i="14"/>
  <c r="C42" i="14"/>
  <c r="O42" i="14" s="1"/>
  <c r="B42" i="14"/>
  <c r="C41" i="14"/>
  <c r="B41" i="14"/>
  <c r="C40" i="14"/>
  <c r="O40" i="14" s="1"/>
  <c r="B40" i="14"/>
  <c r="J40" i="14" s="1"/>
  <c r="C39" i="14"/>
  <c r="O39" i="14" s="1"/>
  <c r="B39" i="14"/>
  <c r="N39" i="14" s="1"/>
  <c r="C38" i="14"/>
  <c r="O38" i="14" s="1"/>
  <c r="B38" i="14"/>
  <c r="C37" i="14"/>
  <c r="B37" i="14"/>
  <c r="C36" i="14"/>
  <c r="O36" i="14" s="1"/>
  <c r="B36" i="14"/>
  <c r="C35" i="14"/>
  <c r="I35" i="14" s="1"/>
  <c r="B35" i="14"/>
  <c r="C34" i="14"/>
  <c r="O34" i="14" s="1"/>
  <c r="B34" i="14"/>
  <c r="L34" i="14" s="1"/>
  <c r="C33" i="14"/>
  <c r="O33" i="14" s="1"/>
  <c r="B33" i="14"/>
  <c r="N33" i="14" s="1"/>
  <c r="C32" i="14"/>
  <c r="O32" i="14" s="1"/>
  <c r="B32" i="14"/>
  <c r="H32" i="14" s="1"/>
  <c r="C31" i="14"/>
  <c r="M31" i="14" s="1"/>
  <c r="B31" i="14"/>
  <c r="C30" i="14"/>
  <c r="O30" i="14" s="1"/>
  <c r="B30" i="14"/>
  <c r="F30" i="14" s="1"/>
  <c r="C29" i="14"/>
  <c r="G29" i="14" s="1"/>
  <c r="B29" i="14"/>
  <c r="F29" i="14" s="1"/>
  <c r="C28" i="14"/>
  <c r="O28" i="14" s="1"/>
  <c r="B28" i="14"/>
  <c r="C27" i="14"/>
  <c r="O27" i="14" s="1"/>
  <c r="B27" i="14"/>
  <c r="N27" i="14" s="1"/>
  <c r="C26" i="14"/>
  <c r="O26" i="14" s="1"/>
  <c r="B26" i="14"/>
  <c r="L26" i="14" s="1"/>
  <c r="C25" i="14"/>
  <c r="M25" i="14" s="1"/>
  <c r="B25" i="14"/>
  <c r="J25" i="14" s="1"/>
  <c r="C24" i="14"/>
  <c r="O24" i="14" s="1"/>
  <c r="B24" i="14"/>
  <c r="C23" i="14"/>
  <c r="B23" i="14"/>
  <c r="C22" i="14"/>
  <c r="O22" i="14" s="1"/>
  <c r="B22" i="14"/>
  <c r="C21" i="14"/>
  <c r="O21" i="14" s="1"/>
  <c r="B21" i="14"/>
  <c r="C20" i="14"/>
  <c r="O20" i="14" s="1"/>
  <c r="B20" i="14"/>
  <c r="C19" i="14"/>
  <c r="K19" i="14" s="1"/>
  <c r="B19" i="14"/>
  <c r="C18" i="14"/>
  <c r="O18" i="14" s="1"/>
  <c r="B18" i="14"/>
  <c r="L18" i="14" s="1"/>
  <c r="C17" i="14"/>
  <c r="E17" i="14" s="1"/>
  <c r="B17" i="14"/>
  <c r="N17" i="14" s="1"/>
  <c r="C16" i="14"/>
  <c r="O16" i="14" s="1"/>
  <c r="B16" i="14"/>
  <c r="N16" i="14" s="1"/>
  <c r="C15" i="14"/>
  <c r="E15" i="14" s="1"/>
  <c r="B15" i="14"/>
  <c r="N15" i="14" s="1"/>
  <c r="C14" i="14"/>
  <c r="O14" i="14" s="1"/>
  <c r="B14" i="14"/>
  <c r="F14" i="14" s="1"/>
  <c r="C13" i="14"/>
  <c r="O13" i="14" s="1"/>
  <c r="B13" i="14"/>
  <c r="E5" i="14"/>
  <c r="C56" i="11"/>
  <c r="O56" i="11" s="1"/>
  <c r="B56" i="11"/>
  <c r="H56" i="11" s="1"/>
  <c r="C55" i="11"/>
  <c r="O55" i="11" s="1"/>
  <c r="B55" i="11"/>
  <c r="N55" i="11" s="1"/>
  <c r="C54" i="11"/>
  <c r="I54" i="11" s="1"/>
  <c r="B54" i="11"/>
  <c r="C53" i="11"/>
  <c r="O53" i="11" s="1"/>
  <c r="B53" i="11"/>
  <c r="C52" i="11"/>
  <c r="O52" i="11" s="1"/>
  <c r="B52" i="11"/>
  <c r="C51" i="11"/>
  <c r="O51" i="11" s="1"/>
  <c r="B51" i="11"/>
  <c r="N51" i="11" s="1"/>
  <c r="C50" i="11"/>
  <c r="O50" i="11" s="1"/>
  <c r="B50" i="11"/>
  <c r="N50" i="11" s="1"/>
  <c r="C49" i="11"/>
  <c r="O49" i="11" s="1"/>
  <c r="B49" i="11"/>
  <c r="N49" i="11" s="1"/>
  <c r="C48" i="11"/>
  <c r="B48" i="11"/>
  <c r="C47" i="11"/>
  <c r="O47" i="11" s="1"/>
  <c r="B47" i="11"/>
  <c r="C46" i="11"/>
  <c r="O46" i="11" s="1"/>
  <c r="B46" i="11"/>
  <c r="N46" i="11" s="1"/>
  <c r="C45" i="11"/>
  <c r="O45" i="11" s="1"/>
  <c r="B45" i="11"/>
  <c r="N45" i="11" s="1"/>
  <c r="C44" i="11"/>
  <c r="O44" i="11" s="1"/>
  <c r="B44" i="11"/>
  <c r="C43" i="11"/>
  <c r="O43" i="11" s="1"/>
  <c r="B43" i="11"/>
  <c r="N43" i="11" s="1"/>
  <c r="C42" i="11"/>
  <c r="M42" i="11" s="1"/>
  <c r="B42" i="11"/>
  <c r="J42" i="11" s="1"/>
  <c r="C41" i="11"/>
  <c r="B41" i="11"/>
  <c r="C40" i="11"/>
  <c r="O40" i="11" s="1"/>
  <c r="B40" i="11"/>
  <c r="N40" i="11" s="1"/>
  <c r="C39" i="11"/>
  <c r="O39" i="11" s="1"/>
  <c r="B39" i="11"/>
  <c r="N39" i="11" s="1"/>
  <c r="C38" i="11"/>
  <c r="O38" i="11" s="1"/>
  <c r="B38" i="11"/>
  <c r="N38" i="11" s="1"/>
  <c r="C37" i="11"/>
  <c r="O37" i="11" s="1"/>
  <c r="B37" i="11"/>
  <c r="C36" i="11"/>
  <c r="B36" i="11"/>
  <c r="H36" i="11" s="1"/>
  <c r="C35" i="11"/>
  <c r="O35" i="11" s="1"/>
  <c r="B35" i="11"/>
  <c r="F35" i="11" s="1"/>
  <c r="C34" i="11"/>
  <c r="O34" i="11" s="1"/>
  <c r="B34" i="11"/>
  <c r="C33" i="11"/>
  <c r="O33" i="11" s="1"/>
  <c r="B33" i="11"/>
  <c r="N33" i="11" s="1"/>
  <c r="C32" i="11"/>
  <c r="O32" i="11" s="1"/>
  <c r="B32" i="11"/>
  <c r="C31" i="11"/>
  <c r="O31" i="11" s="1"/>
  <c r="B31" i="11"/>
  <c r="H31" i="11" s="1"/>
  <c r="C30" i="11"/>
  <c r="I30" i="11" s="1"/>
  <c r="B30" i="11"/>
  <c r="N30" i="11" s="1"/>
  <c r="C29" i="11"/>
  <c r="O29" i="11" s="1"/>
  <c r="B29" i="11"/>
  <c r="N29" i="11" s="1"/>
  <c r="C28" i="11"/>
  <c r="E28" i="11" s="1"/>
  <c r="B28" i="11"/>
  <c r="N28" i="11" s="1"/>
  <c r="C27" i="11"/>
  <c r="E27" i="11" s="1"/>
  <c r="B27" i="11"/>
  <c r="N27" i="11" s="1"/>
  <c r="C26" i="11"/>
  <c r="O26" i="11" s="1"/>
  <c r="B26" i="11"/>
  <c r="C25" i="11"/>
  <c r="B25" i="11"/>
  <c r="C24" i="11"/>
  <c r="B24" i="11"/>
  <c r="C23" i="11"/>
  <c r="O23" i="11" s="1"/>
  <c r="B23" i="11"/>
  <c r="N23" i="11" s="1"/>
  <c r="C22" i="11"/>
  <c r="E22" i="11" s="1"/>
  <c r="B22" i="11"/>
  <c r="N22" i="11" s="1"/>
  <c r="C21" i="11"/>
  <c r="O21" i="11" s="1"/>
  <c r="B21" i="11"/>
  <c r="N21" i="11" s="1"/>
  <c r="C20" i="11"/>
  <c r="O20" i="11" s="1"/>
  <c r="B20" i="11"/>
  <c r="D20" i="11" s="1"/>
  <c r="C19" i="11"/>
  <c r="O19" i="11" s="1"/>
  <c r="B19" i="11"/>
  <c r="C18" i="11"/>
  <c r="B18" i="11"/>
  <c r="N18" i="11" s="1"/>
  <c r="C17" i="11"/>
  <c r="O17" i="11" s="1"/>
  <c r="B17" i="11"/>
  <c r="C16" i="11"/>
  <c r="E16" i="11" s="1"/>
  <c r="B16" i="11"/>
  <c r="N16" i="11" s="1"/>
  <c r="C15" i="11"/>
  <c r="O15" i="11" s="1"/>
  <c r="B15" i="11"/>
  <c r="N15" i="11" s="1"/>
  <c r="C14" i="11"/>
  <c r="O14" i="11" s="1"/>
  <c r="B14" i="11"/>
  <c r="L14" i="11" s="1"/>
  <c r="C13" i="11"/>
  <c r="O13" i="11" s="1"/>
  <c r="B13" i="11"/>
  <c r="C12" i="11"/>
  <c r="E12" i="11" s="1"/>
  <c r="B12" i="11"/>
  <c r="N12" i="11" s="1"/>
  <c r="C11" i="11"/>
  <c r="O11" i="11" s="1"/>
  <c r="B11" i="11"/>
  <c r="N11" i="11" s="1"/>
  <c r="F6" i="11"/>
  <c r="D6" i="11"/>
  <c r="E5" i="11"/>
  <c r="F4" i="11"/>
  <c r="E4" i="11"/>
  <c r="F3" i="11"/>
  <c r="E3" i="11"/>
  <c r="E26" i="5"/>
  <c r="E16" i="5"/>
  <c r="E14" i="5"/>
  <c r="K24" i="14"/>
  <c r="I30" i="14"/>
  <c r="M42" i="14"/>
  <c r="K48" i="14"/>
  <c r="F19" i="14"/>
  <c r="L35" i="14"/>
  <c r="F37" i="14"/>
  <c r="F47" i="14"/>
  <c r="G29" i="11"/>
  <c r="H13" i="11"/>
  <c r="D25" i="11"/>
  <c r="H47" i="11"/>
  <c r="L10" i="26"/>
  <c r="O10" i="26" s="1"/>
  <c r="L11" i="26"/>
  <c r="O11" i="26" s="1"/>
  <c r="L12" i="26"/>
  <c r="O12" i="26" s="1"/>
  <c r="L13" i="26"/>
  <c r="O13" i="26" s="1"/>
  <c r="L14" i="26"/>
  <c r="O14" i="26" s="1"/>
  <c r="L15" i="26"/>
  <c r="O15" i="26" s="1"/>
  <c r="L9" i="26"/>
  <c r="O9" i="26" s="1"/>
  <c r="O82" i="26"/>
  <c r="O81" i="26"/>
  <c r="O80" i="26"/>
  <c r="O79" i="26"/>
  <c r="O78" i="26"/>
  <c r="O77" i="26"/>
  <c r="O76" i="26"/>
  <c r="O75" i="26"/>
  <c r="O72" i="26"/>
  <c r="O71" i="26"/>
  <c r="O70" i="26"/>
  <c r="O69" i="26"/>
  <c r="O68" i="26"/>
  <c r="O67" i="26"/>
  <c r="O65" i="26"/>
  <c r="O64" i="26"/>
  <c r="O63" i="26"/>
  <c r="O62" i="26"/>
  <c r="O61" i="26"/>
  <c r="O60" i="26"/>
  <c r="O59" i="26"/>
  <c r="O58" i="26"/>
  <c r="O57" i="26"/>
  <c r="O56" i="26"/>
  <c r="O55" i="26"/>
  <c r="O54" i="26"/>
  <c r="O53" i="26"/>
  <c r="O52" i="26"/>
  <c r="O51" i="26"/>
  <c r="O50" i="26"/>
  <c r="O49" i="26"/>
  <c r="O48" i="26"/>
  <c r="O47" i="26"/>
  <c r="O46" i="26"/>
  <c r="O45" i="26"/>
  <c r="O44" i="26"/>
  <c r="O43" i="26"/>
  <c r="O42" i="26"/>
  <c r="O41" i="26"/>
  <c r="O40" i="26"/>
  <c r="O39" i="26"/>
  <c r="O38" i="26"/>
  <c r="O37" i="26"/>
  <c r="O36" i="26"/>
  <c r="O35" i="26"/>
  <c r="O34" i="26"/>
  <c r="O33" i="26"/>
  <c r="O32" i="26"/>
  <c r="O31" i="26"/>
  <c r="O30" i="26"/>
  <c r="O29" i="26"/>
  <c r="O28" i="26"/>
  <c r="O27" i="26"/>
  <c r="O26" i="26"/>
  <c r="O25" i="26"/>
  <c r="O24" i="26"/>
  <c r="O23" i="26"/>
  <c r="O22" i="26"/>
  <c r="O21" i="26"/>
  <c r="O20" i="26"/>
  <c r="O19" i="26"/>
  <c r="O18" i="26"/>
  <c r="O17" i="26"/>
  <c r="O16" i="26"/>
  <c r="L8" i="26"/>
  <c r="O8" i="26" s="1"/>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7" i="26"/>
  <c r="J68" i="26"/>
  <c r="J69" i="26"/>
  <c r="J70" i="26"/>
  <c r="J71" i="26"/>
  <c r="J72" i="26"/>
  <c r="J75" i="26"/>
  <c r="J76" i="26"/>
  <c r="J77" i="26"/>
  <c r="J78" i="26"/>
  <c r="J79" i="26"/>
  <c r="J80" i="26"/>
  <c r="J81" i="26"/>
  <c r="J82" i="26"/>
  <c r="J8" i="26"/>
  <c r="P21" i="45" l="1"/>
  <c r="O22" i="45"/>
  <c r="D17" i="14"/>
  <c r="K40" i="14"/>
  <c r="M49" i="14"/>
  <c r="K25" i="14"/>
  <c r="K17" i="11"/>
  <c r="M31" i="11"/>
  <c r="A1743" i="1"/>
  <c r="A1745" i="1" s="1"/>
  <c r="A1746" i="1" s="1"/>
  <c r="A1747" i="1" s="1"/>
  <c r="A1748" i="1" s="1"/>
  <c r="A1749" i="1" s="1"/>
  <c r="A1750" i="1" s="1"/>
  <c r="A1751" i="1" s="1"/>
  <c r="A1752" i="1" s="1"/>
  <c r="A1753" i="1" s="1"/>
  <c r="A1754" i="1" s="1"/>
  <c r="A1755" i="1" s="1"/>
  <c r="A1756" i="1" s="1"/>
  <c r="A1757" i="1" s="1"/>
  <c r="A1758" i="1" s="1"/>
  <c r="A1759" i="1" s="1"/>
  <c r="A1760" i="1" s="1"/>
  <c r="A1761" i="1" s="1"/>
  <c r="A1762" i="1" s="1"/>
  <c r="A1763" i="1" s="1"/>
  <c r="A1764" i="1" s="1"/>
  <c r="A1765" i="1" s="1"/>
  <c r="A1767" i="1" s="1"/>
  <c r="A1768" i="1" s="1"/>
  <c r="A1769" i="1" s="1"/>
  <c r="A1770" i="1" s="1"/>
  <c r="A1771" i="1" s="1"/>
  <c r="A1773" i="1" s="1"/>
  <c r="A1774" i="1" s="1"/>
  <c r="A1775" i="1" s="1"/>
  <c r="A1776" i="1" s="1"/>
  <c r="A1777" i="1" s="1"/>
  <c r="A1778" i="1" s="1"/>
  <c r="A1779" i="1" s="1"/>
  <c r="A1780" i="1" s="1"/>
  <c r="A1781" i="1" s="1"/>
  <c r="A1782" i="1" s="1"/>
  <c r="A1783" i="1" s="1"/>
  <c r="A1784" i="1" s="1"/>
  <c r="A1785" i="1" s="1"/>
  <c r="A1786" i="1" s="1"/>
  <c r="A1788" i="1" s="1"/>
  <c r="A1789" i="1" s="1"/>
  <c r="A1790" i="1" s="1"/>
  <c r="A1791" i="1" s="1"/>
  <c r="A1792" i="1" s="1"/>
  <c r="A1793" i="1" s="1"/>
  <c r="A1800" i="1" s="1"/>
  <c r="A1801" i="1" s="1"/>
  <c r="A1802" i="1" s="1"/>
  <c r="A1803" i="1" s="1"/>
  <c r="A1804" i="1" s="1"/>
  <c r="A1806" i="1" s="1"/>
  <c r="A1807" i="1" s="1"/>
  <c r="A1808" i="1" s="1"/>
  <c r="A1809" i="1" s="1"/>
  <c r="A1811" i="1" s="1"/>
  <c r="A1812" i="1" s="1"/>
  <c r="A1813" i="1" s="1"/>
  <c r="A1814" i="1" s="1"/>
  <c r="A1815" i="1" s="1"/>
  <c r="A1816" i="1" s="1"/>
  <c r="A1817" i="1" s="1"/>
  <c r="A1818" i="1" s="1"/>
  <c r="A1819" i="1" s="1"/>
  <c r="A1820" i="1" s="1"/>
  <c r="A1821" i="1" s="1"/>
  <c r="A1822" i="1" s="1"/>
  <c r="A1823" i="1" s="1"/>
  <c r="A1824" i="1" s="1"/>
  <c r="A1825" i="1" s="1"/>
  <c r="A1826" i="1" s="1"/>
  <c r="A1827" i="1" s="1"/>
  <c r="A1828" i="1" s="1"/>
  <c r="A1829" i="1" s="1"/>
  <c r="A1830" i="1" s="1"/>
  <c r="A1832" i="1" s="1"/>
  <c r="A1833" i="1" s="1"/>
  <c r="A1835" i="1" s="1"/>
  <c r="A1836" i="1" s="1"/>
  <c r="A1837" i="1" s="1"/>
  <c r="A1838" i="1" s="1"/>
  <c r="A1839" i="1" s="1"/>
  <c r="A1841" i="1" s="1"/>
  <c r="A1842" i="1" s="1"/>
  <c r="A1844" i="1" s="1"/>
  <c r="A1845" i="1" s="1"/>
  <c r="A1847" i="1" s="1"/>
  <c r="A1848" i="1" s="1"/>
  <c r="A1850" i="1" s="1"/>
  <c r="A1851" i="1" s="1"/>
  <c r="A1853" i="1" s="1"/>
  <c r="A1854" i="1" s="1"/>
  <c r="A1856" i="1" s="1"/>
  <c r="A1857" i="1" s="1"/>
  <c r="A1859" i="1" s="1"/>
  <c r="A1860" i="1" s="1"/>
  <c r="A1862" i="1" s="1"/>
  <c r="A1863" i="1" s="1"/>
  <c r="A1865" i="1" s="1"/>
  <c r="A1867" i="1" s="1"/>
  <c r="A1869" i="1" s="1"/>
  <c r="A1870" i="1" s="1"/>
  <c r="A1871" i="1" s="1"/>
  <c r="A1872" i="1" s="1"/>
  <c r="A1873" i="1" s="1"/>
  <c r="A1874" i="1" s="1"/>
  <c r="A1876" i="1" s="1"/>
  <c r="A1877" i="1" s="1"/>
  <c r="A1878" i="1" s="1"/>
  <c r="A1879" i="1" s="1"/>
  <c r="A1880" i="1" s="1"/>
  <c r="A1881" i="1" s="1"/>
  <c r="A1882" i="1" s="1"/>
  <c r="A1883" i="1" s="1"/>
  <c r="A1884" i="1" s="1"/>
  <c r="A1885" i="1" s="1"/>
  <c r="A1886" i="1" s="1"/>
  <c r="A1887" i="1" s="1"/>
  <c r="A1888" i="1" s="1"/>
  <c r="A1889" i="1" s="1"/>
  <c r="A1890" i="1" s="1"/>
  <c r="A1891" i="1" s="1"/>
  <c r="A1892" i="1" s="1"/>
  <c r="A1893" i="1" s="1"/>
  <c r="A1894" i="1" s="1"/>
  <c r="A1895" i="1" s="1"/>
  <c r="A1896" i="1" s="1"/>
  <c r="A1897" i="1" s="1"/>
  <c r="A1898" i="1" s="1"/>
  <c r="A1901" i="1" s="1"/>
  <c r="A1902" i="1" s="1"/>
  <c r="A1903" i="1" s="1"/>
  <c r="A1905" i="1" s="1"/>
  <c r="A1906" i="1" s="1"/>
  <c r="A1909" i="1" s="1"/>
  <c r="A1910" i="1" s="1"/>
  <c r="A1912" i="1" s="1"/>
  <c r="A1913" i="1" s="1"/>
  <c r="A1914" i="1" s="1"/>
  <c r="A1916" i="1" s="1"/>
  <c r="A1917" i="1" s="1"/>
  <c r="A1918" i="1" s="1"/>
  <c r="A1919" i="1" s="1"/>
  <c r="A1920" i="1" s="1"/>
  <c r="A1921" i="1" s="1"/>
  <c r="A1922" i="1" s="1"/>
  <c r="A1923" i="1" s="1"/>
  <c r="A1925" i="1" s="1"/>
  <c r="A1926" i="1" s="1"/>
  <c r="A1927" i="1" s="1"/>
  <c r="A1928" i="1" s="1"/>
  <c r="A1929" i="1" s="1"/>
  <c r="A1930" i="1" s="1"/>
  <c r="A1931" i="1" s="1"/>
  <c r="A1932" i="1" s="1"/>
  <c r="A1933" i="1" s="1"/>
  <c r="A1934" i="1" s="1"/>
  <c r="A1935" i="1" s="1"/>
  <c r="A1936" i="1" s="1"/>
  <c r="A1937" i="1" s="1"/>
  <c r="A1938" i="1" s="1"/>
  <c r="A1939" i="1" s="1"/>
  <c r="A1940" i="1" s="1"/>
  <c r="A1941" i="1" s="1"/>
  <c r="A1942" i="1" s="1"/>
  <c r="A1943" i="1" s="1"/>
  <c r="A1944" i="1" s="1"/>
  <c r="A1945" i="1" s="1"/>
  <c r="A1946" i="1" s="1"/>
  <c r="A1947" i="1" s="1"/>
  <c r="A1948" i="1" s="1"/>
  <c r="A1949" i="1" s="1"/>
  <c r="A1950" i="1" s="1"/>
  <c r="A1951" i="1" s="1"/>
  <c r="A1952" i="1" s="1"/>
  <c r="A1953" i="1" s="1"/>
  <c r="A1954" i="1" s="1"/>
  <c r="A1955" i="1" s="1"/>
  <c r="A1956" i="1" s="1"/>
  <c r="A1957" i="1" s="1"/>
  <c r="A1958" i="1" s="1"/>
  <c r="A1959" i="1" s="1"/>
  <c r="A1960" i="1" s="1"/>
  <c r="A1961" i="1" s="1"/>
  <c r="A1962" i="1" s="1"/>
  <c r="A1963" i="1" s="1"/>
  <c r="A1964" i="1" s="1"/>
  <c r="A1965" i="1" s="1"/>
  <c r="A1966" i="1" s="1"/>
  <c r="A1967" i="1" s="1"/>
  <c r="A1968" i="1" s="1"/>
  <c r="A1969" i="1" s="1"/>
  <c r="A1970" i="1" s="1"/>
  <c r="A1971" i="1" s="1"/>
  <c r="A1972" i="1" s="1"/>
  <c r="A1973" i="1" s="1"/>
  <c r="A1974" i="1" s="1"/>
  <c r="A1975" i="1" s="1"/>
  <c r="A1976" i="1" s="1"/>
  <c r="A1977" i="1" s="1"/>
  <c r="A1978" i="1" s="1"/>
  <c r="A1979" i="1" s="1"/>
  <c r="A1980" i="1" s="1"/>
  <c r="A1981" i="1" s="1"/>
  <c r="A1982" i="1" s="1"/>
  <c r="A1983" i="1" s="1"/>
  <c r="A1984" i="1" s="1"/>
  <c r="A1985" i="1" s="1"/>
  <c r="A1986" i="1" s="1"/>
  <c r="A1987" i="1" s="1"/>
  <c r="A1988" i="1" s="1"/>
  <c r="A1989" i="1" s="1"/>
  <c r="A1990" i="1" s="1"/>
  <c r="A1991" i="1" s="1"/>
  <c r="A1992" i="1" s="1"/>
  <c r="A1993" i="1" s="1"/>
  <c r="A1994" i="1" s="1"/>
  <c r="A1995" i="1" s="1"/>
  <c r="A1996" i="1" s="1"/>
  <c r="A1997" i="1" s="1"/>
  <c r="A1998" i="1" s="1"/>
  <c r="A1999" i="1" s="1"/>
  <c r="A2000" i="1" s="1"/>
  <c r="A2001" i="1" s="1"/>
  <c r="A2002" i="1" s="1"/>
  <c r="A2003" i="1" s="1"/>
  <c r="A2004" i="1" s="1"/>
  <c r="A2005" i="1" s="1"/>
  <c r="A2006" i="1" s="1"/>
  <c r="A2007" i="1" s="1"/>
  <c r="A2008" i="1" s="1"/>
  <c r="A2009" i="1" s="1"/>
  <c r="A2010" i="1" s="1"/>
  <c r="A2011" i="1" s="1"/>
  <c r="A2012" i="1" s="1"/>
  <c r="A2013" i="1" s="1"/>
  <c r="A2014" i="1" s="1"/>
  <c r="A2015" i="1" s="1"/>
  <c r="A2016" i="1" s="1"/>
  <c r="A2017" i="1" s="1"/>
  <c r="A2018" i="1" s="1"/>
  <c r="A2019" i="1" s="1"/>
  <c r="A2020" i="1" s="1"/>
  <c r="A2021" i="1" s="1"/>
  <c r="A2022" i="1" s="1"/>
  <c r="A2023" i="1" s="1"/>
  <c r="A2024" i="1" s="1"/>
  <c r="A2025" i="1" s="1"/>
  <c r="A2026" i="1" s="1"/>
  <c r="A2027" i="1" s="1"/>
  <c r="A2028" i="1" s="1"/>
  <c r="A2029" i="1" s="1"/>
  <c r="A2030" i="1" s="1"/>
  <c r="A2031" i="1" s="1"/>
  <c r="A2032" i="1" s="1"/>
  <c r="A2033" i="1" s="1"/>
  <c r="A2034" i="1" s="1"/>
  <c r="A2035" i="1" s="1"/>
  <c r="A2037" i="1" s="1"/>
  <c r="A2038" i="1" s="1"/>
  <c r="A2039" i="1" s="1"/>
  <c r="A2040" i="1" s="1"/>
  <c r="A2041" i="1" s="1"/>
  <c r="A2042" i="1" s="1"/>
  <c r="A2043" i="1" s="1"/>
  <c r="A2044" i="1" s="1"/>
  <c r="A2045" i="1" s="1"/>
  <c r="A2046" i="1" s="1"/>
  <c r="A2047" i="1" s="1"/>
  <c r="A2048" i="1" s="1"/>
  <c r="A2049" i="1" s="1"/>
  <c r="A2050" i="1" s="1"/>
  <c r="A2051" i="1" s="1"/>
  <c r="A2052" i="1" s="1"/>
  <c r="A2053" i="1" s="1"/>
  <c r="A2054" i="1" s="1"/>
  <c r="A2055" i="1" s="1"/>
  <c r="A2056" i="1" s="1"/>
  <c r="A2057" i="1" s="1"/>
  <c r="A2058" i="1" s="1"/>
  <c r="A2059" i="1" s="1"/>
  <c r="A2060" i="1" s="1"/>
  <c r="A2061" i="1" s="1"/>
  <c r="A2062" i="1" s="1"/>
  <c r="A2063" i="1" s="1"/>
  <c r="A2064" i="1" s="1"/>
  <c r="A2065" i="1" s="1"/>
  <c r="A2066" i="1" s="1"/>
  <c r="A2067" i="1" s="1"/>
  <c r="A2068" i="1" s="1"/>
  <c r="A2069" i="1" s="1"/>
  <c r="A2070" i="1" s="1"/>
  <c r="A2071" i="1" s="1"/>
  <c r="A2072" i="1" s="1"/>
  <c r="A2073" i="1" s="1"/>
  <c r="A2074" i="1" s="1"/>
  <c r="A2076" i="1" s="1"/>
  <c r="A2077" i="1" s="1"/>
  <c r="A2078" i="1" s="1"/>
  <c r="A2079" i="1" s="1"/>
  <c r="A2081" i="1" s="1"/>
  <c r="A2082" i="1" s="1"/>
  <c r="A2083" i="1" s="1"/>
  <c r="A2084" i="1" s="1"/>
  <c r="A2085" i="1" s="1"/>
  <c r="A2086" i="1" s="1"/>
  <c r="A2087" i="1" s="1"/>
  <c r="A2088" i="1" s="1"/>
  <c r="A2089" i="1" s="1"/>
  <c r="A2090" i="1" s="1"/>
  <c r="A2091" i="1" s="1"/>
  <c r="A2092" i="1" s="1"/>
  <c r="A2093" i="1" s="1"/>
  <c r="A2094" i="1" s="1"/>
  <c r="A2095" i="1" s="1"/>
  <c r="A2096" i="1" s="1"/>
  <c r="A2097" i="1" s="1"/>
  <c r="A2098" i="1" s="1"/>
  <c r="A2099" i="1" s="1"/>
  <c r="A2100" i="1" s="1"/>
  <c r="A2101" i="1" s="1"/>
  <c r="A2102" i="1" s="1"/>
  <c r="A2103" i="1" s="1"/>
  <c r="A2104" i="1" s="1"/>
  <c r="A2105" i="1" s="1"/>
  <c r="A2106" i="1" s="1"/>
  <c r="A2107" i="1" s="1"/>
  <c r="A2108" i="1" s="1"/>
  <c r="A2109" i="1" s="1"/>
  <c r="A2112" i="1" s="1"/>
  <c r="A2113" i="1" s="1"/>
  <c r="A2114" i="1" s="1"/>
  <c r="A2116" i="1" s="1"/>
  <c r="A2117" i="1" s="1"/>
  <c r="A2118" i="1" s="1"/>
  <c r="A2119" i="1" s="1"/>
  <c r="A2120" i="1" s="1"/>
  <c r="A2121" i="1" s="1"/>
  <c r="A2122" i="1" s="1"/>
  <c r="A2123" i="1" s="1"/>
  <c r="A2124" i="1" s="1"/>
  <c r="A2125" i="1" s="1"/>
  <c r="A2126" i="1" s="1"/>
  <c r="A2127" i="1" s="1"/>
  <c r="A2128" i="1" s="1"/>
  <c r="A2129" i="1" s="1"/>
  <c r="A2130" i="1" s="1"/>
  <c r="A2131" i="1" s="1"/>
  <c r="A2132" i="1" s="1"/>
  <c r="A2133" i="1" s="1"/>
  <c r="A2134" i="1" s="1"/>
  <c r="A2135" i="1" s="1"/>
  <c r="A2136" i="1" s="1"/>
  <c r="A2137" i="1" s="1"/>
  <c r="A2138" i="1" s="1"/>
  <c r="A2139" i="1" s="1"/>
  <c r="A2140" i="1" s="1"/>
  <c r="A2141" i="1" s="1"/>
  <c r="A2142" i="1" s="1"/>
  <c r="A2143" i="1" s="1"/>
  <c r="A2144" i="1" s="1"/>
  <c r="A2145" i="1" s="1"/>
  <c r="A2146" i="1" s="1"/>
  <c r="A2147" i="1" s="1"/>
  <c r="A2148" i="1" s="1"/>
  <c r="A2149" i="1" s="1"/>
  <c r="A2150" i="1" s="1"/>
  <c r="A2151" i="1" s="1"/>
  <c r="A2152" i="1" s="1"/>
  <c r="A2153" i="1" s="1"/>
  <c r="A2154" i="1" s="1"/>
  <c r="A2155" i="1" s="1"/>
  <c r="A2158" i="1" s="1"/>
  <c r="A2159" i="1" s="1"/>
  <c r="A2161" i="1" s="1"/>
  <c r="A2162" i="1" s="1"/>
  <c r="A2163" i="1" s="1"/>
  <c r="A2164" i="1" s="1"/>
  <c r="A2165" i="1" s="1"/>
  <c r="A2166" i="1" s="1"/>
  <c r="A2167" i="1" s="1"/>
  <c r="A2168" i="1" s="1"/>
  <c r="A2169" i="1" s="1"/>
  <c r="A2170" i="1" s="1"/>
  <c r="A2171" i="1" s="1"/>
  <c r="A2172" i="1" s="1"/>
  <c r="A2173" i="1" s="1"/>
  <c r="A2174" i="1" s="1"/>
  <c r="A2175" i="1" s="1"/>
  <c r="A2176" i="1" s="1"/>
  <c r="A2177" i="1" s="1"/>
  <c r="A2178" i="1" s="1"/>
  <c r="A2179" i="1" s="1"/>
  <c r="A2180" i="1" s="1"/>
  <c r="A2181" i="1" s="1"/>
  <c r="A2182" i="1" s="1"/>
  <c r="A2183" i="1" s="1"/>
  <c r="A2184" i="1" s="1"/>
  <c r="A2185" i="1" s="1"/>
  <c r="A2186" i="1" s="1"/>
  <c r="A2187" i="1" s="1"/>
  <c r="A2188" i="1" s="1"/>
  <c r="A2189" i="1" s="1"/>
  <c r="A2190" i="1" s="1"/>
  <c r="A2191" i="1" s="1"/>
  <c r="A2192" i="1" s="1"/>
  <c r="A2193" i="1" s="1"/>
  <c r="A2194" i="1" s="1"/>
  <c r="A2195" i="1" s="1"/>
  <c r="A2196" i="1" s="1"/>
  <c r="A2197" i="1" s="1"/>
  <c r="A2198" i="1" s="1"/>
  <c r="A2199" i="1" s="1"/>
  <c r="A2200" i="1" s="1"/>
  <c r="A2201" i="1" s="1"/>
  <c r="A2202" i="1" s="1"/>
  <c r="A2203" i="1" s="1"/>
  <c r="A2204" i="1" s="1"/>
  <c r="A2205" i="1" s="1"/>
  <c r="A2206" i="1" s="1"/>
  <c r="A2207" i="1" s="1"/>
  <c r="A2208" i="1" s="1"/>
  <c r="A2209" i="1" s="1"/>
  <c r="A2210" i="1" s="1"/>
  <c r="A2211" i="1" s="1"/>
  <c r="A2212" i="1" s="1"/>
  <c r="A2213" i="1" s="1"/>
  <c r="A2215" i="1" s="1"/>
  <c r="A2216" i="1" s="1"/>
  <c r="A2217" i="1" s="1"/>
  <c r="A2218" i="1" s="1"/>
  <c r="A2219" i="1" s="1"/>
  <c r="A2220" i="1" s="1"/>
  <c r="A2221" i="1" s="1"/>
  <c r="A2222" i="1" s="1"/>
  <c r="A2223" i="1" s="1"/>
  <c r="A2224" i="1" s="1"/>
  <c r="A2225" i="1" s="1"/>
  <c r="A2226" i="1" s="1"/>
  <c r="A2227" i="1" s="1"/>
  <c r="A2228" i="1" s="1"/>
  <c r="A2229" i="1" s="1"/>
  <c r="A2230" i="1" s="1"/>
  <c r="A2231" i="1" s="1"/>
  <c r="A2232" i="1" s="1"/>
  <c r="A2233" i="1" s="1"/>
  <c r="A2234" i="1" s="1"/>
  <c r="A2235" i="1" s="1"/>
  <c r="A2236" i="1" s="1"/>
  <c r="A2237" i="1" s="1"/>
  <c r="A2238" i="1" s="1"/>
  <c r="A2239" i="1" s="1"/>
  <c r="A2240" i="1" s="1"/>
  <c r="A2241" i="1" s="1"/>
  <c r="A2242" i="1" s="1"/>
  <c r="A2243" i="1" s="1"/>
  <c r="A2244" i="1" s="1"/>
  <c r="A2245" i="1" s="1"/>
  <c r="A2246" i="1" s="1"/>
  <c r="A2247" i="1" s="1"/>
  <c r="A2248" i="1" s="1"/>
  <c r="A2250" i="1" s="1"/>
  <c r="A2252" i="1" s="1"/>
  <c r="A2253" i="1" s="1"/>
  <c r="A2255" i="1" s="1"/>
  <c r="A2257" i="1" s="1"/>
  <c r="A2259" i="1" s="1"/>
  <c r="A2260" i="1" s="1"/>
  <c r="A2264" i="1" s="1"/>
  <c r="A2266" i="1" s="1"/>
  <c r="A2268" i="1" s="1"/>
  <c r="A2270" i="1" s="1"/>
  <c r="A2271" i="1" s="1"/>
  <c r="A2273" i="1" s="1"/>
  <c r="A2274" i="1" s="1"/>
  <c r="A2275" i="1" s="1"/>
  <c r="A2276" i="1" s="1"/>
  <c r="A2277" i="1" s="1"/>
  <c r="A2278" i="1" s="1"/>
  <c r="A2279" i="1" s="1"/>
  <c r="A2280" i="1" s="1"/>
  <c r="A2281" i="1" s="1"/>
  <c r="A2282" i="1" s="1"/>
  <c r="A2283" i="1" s="1"/>
  <c r="A2284" i="1" s="1"/>
  <c r="A2285" i="1" s="1"/>
  <c r="A2286" i="1" s="1"/>
  <c r="A2287" i="1" s="1"/>
  <c r="A2288" i="1" s="1"/>
  <c r="A2289" i="1" s="1"/>
  <c r="A2290" i="1" s="1"/>
  <c r="A2291" i="1" s="1"/>
  <c r="A2292" i="1" s="1"/>
  <c r="A2293" i="1" s="1"/>
  <c r="A2294" i="1" s="1"/>
  <c r="A2295" i="1" s="1"/>
  <c r="A2296" i="1" s="1"/>
  <c r="A2297" i="1" s="1"/>
  <c r="A2298" i="1" s="1"/>
  <c r="A2299" i="1" s="1"/>
  <c r="A2300" i="1" s="1"/>
  <c r="A2301" i="1" s="1"/>
  <c r="A2302" i="1" s="1"/>
  <c r="A2303" i="1" s="1"/>
  <c r="A2304" i="1" s="1"/>
  <c r="A2305" i="1" s="1"/>
  <c r="A2306" i="1" s="1"/>
  <c r="A2307" i="1" s="1"/>
  <c r="A2308" i="1" s="1"/>
  <c r="A2309" i="1" s="1"/>
  <c r="A2310" i="1" s="1"/>
  <c r="A2311" i="1" s="1"/>
  <c r="A2312" i="1" s="1"/>
  <c r="A2313" i="1" s="1"/>
  <c r="I52" i="14"/>
  <c r="D2351" i="1"/>
  <c r="F2349" i="1"/>
  <c r="F45" i="14"/>
  <c r="G52" i="14"/>
  <c r="K46" i="14"/>
  <c r="E42" i="14"/>
  <c r="M36" i="14"/>
  <c r="D2352" i="1"/>
  <c r="F2350" i="1"/>
  <c r="I48" i="14"/>
  <c r="K42" i="14"/>
  <c r="E40" i="14"/>
  <c r="G30" i="14"/>
  <c r="I18" i="14"/>
  <c r="I46" i="14"/>
  <c r="M40" i="14"/>
  <c r="E36" i="14"/>
  <c r="M24" i="14"/>
  <c r="N47" i="11"/>
  <c r="D47" i="11"/>
  <c r="L47" i="11"/>
  <c r="N13" i="11"/>
  <c r="F13" i="11"/>
  <c r="L13" i="11"/>
  <c r="D13" i="11"/>
  <c r="N17" i="11"/>
  <c r="H17" i="11"/>
  <c r="L17" i="11"/>
  <c r="N19" i="11"/>
  <c r="H19" i="11"/>
  <c r="J19" i="11"/>
  <c r="L19" i="11"/>
  <c r="N25" i="11"/>
  <c r="F25" i="11"/>
  <c r="J25" i="11"/>
  <c r="L25" i="11"/>
  <c r="N31" i="11"/>
  <c r="D31" i="11"/>
  <c r="L31" i="11"/>
  <c r="J31" i="11"/>
  <c r="N35" i="11"/>
  <c r="J35" i="11"/>
  <c r="L35" i="11"/>
  <c r="D35" i="11"/>
  <c r="N37" i="11"/>
  <c r="F37" i="11"/>
  <c r="N41" i="11"/>
  <c r="F41" i="11"/>
  <c r="J41" i="11"/>
  <c r="L41" i="11"/>
  <c r="N53" i="11"/>
  <c r="D53" i="11"/>
  <c r="H53" i="11"/>
  <c r="L53" i="11"/>
  <c r="H41" i="11"/>
  <c r="F19" i="11"/>
  <c r="J53" i="11"/>
  <c r="D41" i="11"/>
  <c r="F31" i="11"/>
  <c r="D19" i="11"/>
  <c r="D11" i="11"/>
  <c r="J47" i="11"/>
  <c r="H35" i="11"/>
  <c r="H25" i="11"/>
  <c r="J13" i="11"/>
  <c r="N13" i="14"/>
  <c r="H13" i="14"/>
  <c r="L13" i="14"/>
  <c r="N19" i="14"/>
  <c r="J19" i="14"/>
  <c r="N21" i="14"/>
  <c r="D21" i="14"/>
  <c r="N23" i="14"/>
  <c r="L23" i="14"/>
  <c r="N25" i="14"/>
  <c r="F25" i="14"/>
  <c r="N29" i="14"/>
  <c r="J29" i="14"/>
  <c r="N31" i="14"/>
  <c r="F31" i="14"/>
  <c r="N35" i="14"/>
  <c r="D35" i="14"/>
  <c r="H35" i="14"/>
  <c r="N37" i="14"/>
  <c r="J37" i="14"/>
  <c r="N41" i="14"/>
  <c r="F41" i="14"/>
  <c r="N43" i="14"/>
  <c r="H43" i="14"/>
  <c r="L43" i="14"/>
  <c r="N47" i="14"/>
  <c r="J47" i="14"/>
  <c r="N49" i="14"/>
  <c r="F49" i="14"/>
  <c r="N53" i="14"/>
  <c r="J53" i="14"/>
  <c r="F53" i="14"/>
  <c r="D43" i="14"/>
  <c r="F33" i="14"/>
  <c r="H23" i="14"/>
  <c r="D13" i="14"/>
  <c r="O25" i="11"/>
  <c r="I25" i="11"/>
  <c r="O41" i="11"/>
  <c r="M41" i="11"/>
  <c r="E23" i="14"/>
  <c r="M23" i="14"/>
  <c r="E37" i="14"/>
  <c r="M37" i="14"/>
  <c r="I41" i="14"/>
  <c r="G41" i="14"/>
  <c r="M43" i="14"/>
  <c r="K43" i="14"/>
  <c r="I47" i="14"/>
  <c r="G47" i="14"/>
  <c r="E49" i="11"/>
  <c r="J49" i="14"/>
  <c r="J41" i="14"/>
  <c r="J31" i="14"/>
  <c r="D23" i="14"/>
  <c r="I53" i="14"/>
  <c r="G35" i="14"/>
  <c r="H50" i="11"/>
  <c r="I55" i="11"/>
  <c r="K43" i="11"/>
  <c r="M37" i="11"/>
  <c r="K31" i="11"/>
  <c r="E29" i="11"/>
  <c r="M19" i="11"/>
  <c r="I13" i="11"/>
  <c r="G53" i="14"/>
  <c r="K49" i="14"/>
  <c r="G43" i="14"/>
  <c r="K37" i="14"/>
  <c r="E35" i="14"/>
  <c r="I25" i="14"/>
  <c r="E55" i="11"/>
  <c r="I43" i="11"/>
  <c r="G37" i="11"/>
  <c r="E31" i="11"/>
  <c r="K19" i="11"/>
  <c r="G13" i="11"/>
  <c r="G49" i="14"/>
  <c r="K47" i="14"/>
  <c r="E43" i="14"/>
  <c r="K41" i="14"/>
  <c r="G37" i="14"/>
  <c r="M35" i="14"/>
  <c r="K31" i="14"/>
  <c r="M29" i="14"/>
  <c r="M17" i="14"/>
  <c r="I49" i="11"/>
  <c r="E37" i="11"/>
  <c r="M29" i="11"/>
  <c r="K25" i="11"/>
  <c r="E19" i="11"/>
  <c r="K53" i="14"/>
  <c r="I31" i="14"/>
  <c r="E29" i="14"/>
  <c r="J36" i="11"/>
  <c r="K28" i="14"/>
  <c r="I28" i="14"/>
  <c r="M34" i="14"/>
  <c r="G34" i="14"/>
  <c r="E34" i="14"/>
  <c r="K22" i="14"/>
  <c r="I22" i="14"/>
  <c r="M55" i="11"/>
  <c r="M49" i="11"/>
  <c r="E47" i="11"/>
  <c r="E43" i="11"/>
  <c r="K37" i="11"/>
  <c r="M35" i="11"/>
  <c r="I31" i="11"/>
  <c r="K29" i="11"/>
  <c r="G25" i="11"/>
  <c r="I19" i="11"/>
  <c r="M13" i="11"/>
  <c r="E13" i="11"/>
  <c r="E31" i="14"/>
  <c r="I29" i="14"/>
  <c r="E25" i="14"/>
  <c r="K23" i="14"/>
  <c r="I13" i="14"/>
  <c r="K55" i="11"/>
  <c r="K49" i="11"/>
  <c r="M43" i="11"/>
  <c r="I37" i="11"/>
  <c r="I35" i="11"/>
  <c r="G31" i="11"/>
  <c r="I29" i="11"/>
  <c r="M25" i="11"/>
  <c r="E25" i="11"/>
  <c r="G19" i="11"/>
  <c r="K13" i="11"/>
  <c r="M11" i="11"/>
  <c r="G13" i="14"/>
  <c r="K54" i="11"/>
  <c r="K16" i="11"/>
  <c r="M52" i="14"/>
  <c r="E52" i="14"/>
  <c r="G48" i="14"/>
  <c r="G46" i="14"/>
  <c r="I42" i="14"/>
  <c r="I40" i="14"/>
  <c r="K36" i="14"/>
  <c r="K34" i="14"/>
  <c r="M30" i="14"/>
  <c r="E30" i="14"/>
  <c r="G28" i="14"/>
  <c r="G24" i="14"/>
  <c r="G22" i="14"/>
  <c r="G18" i="14"/>
  <c r="K52" i="14"/>
  <c r="M48" i="14"/>
  <c r="E48" i="14"/>
  <c r="M46" i="14"/>
  <c r="E46" i="14"/>
  <c r="G42" i="14"/>
  <c r="G40" i="14"/>
  <c r="I36" i="14"/>
  <c r="I34" i="14"/>
  <c r="K30" i="14"/>
  <c r="M28" i="14"/>
  <c r="E28" i="14"/>
  <c r="E24" i="14"/>
  <c r="M22" i="14"/>
  <c r="E22" i="14"/>
  <c r="L53" i="14"/>
  <c r="D53" i="14"/>
  <c r="H49" i="14"/>
  <c r="L47" i="14"/>
  <c r="D47" i="14"/>
  <c r="J43" i="14"/>
  <c r="L41" i="14"/>
  <c r="D41" i="14"/>
  <c r="H37" i="14"/>
  <c r="J35" i="14"/>
  <c r="L31" i="14"/>
  <c r="D31" i="14"/>
  <c r="H29" i="14"/>
  <c r="L25" i="14"/>
  <c r="D25" i="14"/>
  <c r="F23" i="14"/>
  <c r="L19" i="14"/>
  <c r="D19" i="14"/>
  <c r="F13" i="14"/>
  <c r="H53" i="14"/>
  <c r="L49" i="14"/>
  <c r="D49" i="14"/>
  <c r="H47" i="14"/>
  <c r="D45" i="14"/>
  <c r="F43" i="14"/>
  <c r="H41" i="14"/>
  <c r="L37" i="14"/>
  <c r="D37" i="14"/>
  <c r="F35" i="14"/>
  <c r="D33" i="14"/>
  <c r="H31" i="14"/>
  <c r="L29" i="14"/>
  <c r="D29" i="14"/>
  <c r="H25" i="14"/>
  <c r="J23" i="14"/>
  <c r="F21" i="14"/>
  <c r="H19" i="14"/>
  <c r="H17" i="14"/>
  <c r="J13" i="14"/>
  <c r="N20" i="11"/>
  <c r="H20" i="11"/>
  <c r="J20" i="11"/>
  <c r="N26" i="11"/>
  <c r="H26" i="11"/>
  <c r="J26" i="11"/>
  <c r="N34" i="11"/>
  <c r="F34" i="11"/>
  <c r="N42" i="11"/>
  <c r="F42" i="11"/>
  <c r="H42" i="11"/>
  <c r="N44" i="11"/>
  <c r="H44" i="11"/>
  <c r="L44" i="11"/>
  <c r="N48" i="11"/>
  <c r="J48" i="11"/>
  <c r="L48" i="11"/>
  <c r="N52" i="11"/>
  <c r="J52" i="11"/>
  <c r="N54" i="11"/>
  <c r="L54" i="11"/>
  <c r="D54" i="11"/>
  <c r="N56" i="11"/>
  <c r="L56" i="11"/>
  <c r="D56" i="11"/>
  <c r="N14" i="14"/>
  <c r="H14" i="14"/>
  <c r="J14" i="14"/>
  <c r="L14" i="14"/>
  <c r="N18" i="14"/>
  <c r="J18" i="14"/>
  <c r="D18" i="14"/>
  <c r="F18" i="14"/>
  <c r="N20" i="14"/>
  <c r="F20" i="14"/>
  <c r="L20" i="14"/>
  <c r="D20" i="14"/>
  <c r="N22" i="14"/>
  <c r="H22" i="14"/>
  <c r="F22" i="14"/>
  <c r="J22" i="14"/>
  <c r="N24" i="14"/>
  <c r="D24" i="14"/>
  <c r="L24" i="14"/>
  <c r="F24" i="14"/>
  <c r="H24" i="14"/>
  <c r="N26" i="14"/>
  <c r="H26" i="14"/>
  <c r="D26" i="14"/>
  <c r="F26" i="14"/>
  <c r="N28" i="14"/>
  <c r="F28" i="14"/>
  <c r="D28" i="14"/>
  <c r="H28" i="14"/>
  <c r="N30" i="14"/>
  <c r="J30" i="14"/>
  <c r="L30" i="14"/>
  <c r="D30" i="14"/>
  <c r="N32" i="14"/>
  <c r="F32" i="14"/>
  <c r="J32" i="14"/>
  <c r="L32" i="14"/>
  <c r="N34" i="14"/>
  <c r="H34" i="14"/>
  <c r="D34" i="14"/>
  <c r="F34" i="14"/>
  <c r="N36" i="14"/>
  <c r="D36" i="14"/>
  <c r="L36" i="14"/>
  <c r="F36" i="14"/>
  <c r="N38" i="14"/>
  <c r="H38" i="14"/>
  <c r="L38" i="14"/>
  <c r="D38" i="14"/>
  <c r="N40" i="14"/>
  <c r="F40" i="14"/>
  <c r="L40" i="14"/>
  <c r="D40" i="14"/>
  <c r="N42" i="14"/>
  <c r="J42" i="14"/>
  <c r="H42" i="14"/>
  <c r="L42" i="14"/>
  <c r="N44" i="14"/>
  <c r="F44" i="14"/>
  <c r="H44" i="14"/>
  <c r="J44" i="14"/>
  <c r="N46" i="14"/>
  <c r="H46" i="14"/>
  <c r="L46" i="14"/>
  <c r="D46" i="14"/>
  <c r="N48" i="14"/>
  <c r="D48" i="14"/>
  <c r="L48" i="14"/>
  <c r="J48" i="14"/>
  <c r="N50" i="14"/>
  <c r="H50" i="14"/>
  <c r="J50" i="14"/>
  <c r="L50" i="14"/>
  <c r="N52" i="14"/>
  <c r="F52" i="14"/>
  <c r="J52" i="14"/>
  <c r="L52" i="14"/>
  <c r="D42" i="11"/>
  <c r="L26" i="11"/>
  <c r="D50" i="14"/>
  <c r="D32" i="14"/>
  <c r="J26" i="14"/>
  <c r="L22" i="14"/>
  <c r="H18" i="14"/>
  <c r="O16" i="11"/>
  <c r="G16" i="11"/>
  <c r="I16" i="11"/>
  <c r="O18" i="11"/>
  <c r="E18" i="11"/>
  <c r="O22" i="11"/>
  <c r="G22" i="11"/>
  <c r="I22" i="11"/>
  <c r="O24" i="11"/>
  <c r="M24" i="11"/>
  <c r="O28" i="11"/>
  <c r="I28" i="11"/>
  <c r="K28" i="11"/>
  <c r="O30" i="11"/>
  <c r="E30" i="11"/>
  <c r="M30" i="11"/>
  <c r="G30" i="11"/>
  <c r="O36" i="11"/>
  <c r="E36" i="11"/>
  <c r="M36" i="11"/>
  <c r="G36" i="11"/>
  <c r="O42" i="11"/>
  <c r="G42" i="11"/>
  <c r="I42" i="11"/>
  <c r="O48" i="11"/>
  <c r="M48" i="11"/>
  <c r="E48" i="11"/>
  <c r="O54" i="11"/>
  <c r="M54" i="11"/>
  <c r="E54" i="11"/>
  <c r="D48" i="11"/>
  <c r="L20" i="11"/>
  <c r="K48" i="11"/>
  <c r="K36" i="11"/>
  <c r="H52" i="14"/>
  <c r="J46" i="14"/>
  <c r="L44" i="14"/>
  <c r="D42" i="14"/>
  <c r="J38" i="14"/>
  <c r="H36" i="14"/>
  <c r="L28" i="14"/>
  <c r="D22" i="14"/>
  <c r="H20" i="14"/>
  <c r="N14" i="11"/>
  <c r="H14" i="11"/>
  <c r="J14" i="11"/>
  <c r="N24" i="11"/>
  <c r="H24" i="11"/>
  <c r="N32" i="11"/>
  <c r="H32" i="11"/>
  <c r="N36" i="11"/>
  <c r="D36" i="11"/>
  <c r="L36" i="11"/>
  <c r="F36" i="11"/>
  <c r="J54" i="11"/>
  <c r="H48" i="11"/>
  <c r="D24" i="11"/>
  <c r="F14" i="11"/>
  <c r="F12" i="11"/>
  <c r="F42" i="14"/>
  <c r="H40" i="14"/>
  <c r="J36" i="14"/>
  <c r="J34" i="14"/>
  <c r="J20" i="14"/>
  <c r="D14" i="14"/>
  <c r="H54" i="11"/>
  <c r="F26" i="11"/>
  <c r="D14" i="11"/>
  <c r="K42" i="11"/>
  <c r="M28" i="11"/>
  <c r="M22" i="11"/>
  <c r="J56" i="11"/>
  <c r="L50" i="11"/>
  <c r="L42" i="11"/>
  <c r="J34" i="11"/>
  <c r="D26" i="11"/>
  <c r="F20" i="11"/>
  <c r="I48" i="11"/>
  <c r="E42" i="11"/>
  <c r="I36" i="11"/>
  <c r="K30" i="11"/>
  <c r="G28" i="11"/>
  <c r="K22" i="11"/>
  <c r="M16" i="11"/>
  <c r="D52" i="14"/>
  <c r="H48" i="14"/>
  <c r="F46" i="14"/>
  <c r="D44" i="14"/>
  <c r="F38" i="14"/>
  <c r="H30" i="14"/>
  <c r="J28" i="14"/>
  <c r="J24" i="14"/>
  <c r="O17" i="14"/>
  <c r="G17" i="14"/>
  <c r="O19" i="14"/>
  <c r="I19" i="14"/>
  <c r="O23" i="14"/>
  <c r="G23" i="14"/>
  <c r="O25" i="14"/>
  <c r="G25" i="14"/>
  <c r="O29" i="14"/>
  <c r="K29" i="14"/>
  <c r="O31" i="14"/>
  <c r="G31" i="14"/>
  <c r="O35" i="14"/>
  <c r="K35" i="14"/>
  <c r="O37" i="14"/>
  <c r="I37" i="14"/>
  <c r="O41" i="14"/>
  <c r="E41" i="14"/>
  <c r="M41" i="14"/>
  <c r="O43" i="14"/>
  <c r="I43" i="14"/>
  <c r="O47" i="14"/>
  <c r="E47" i="14"/>
  <c r="M47" i="14"/>
  <c r="O49" i="14"/>
  <c r="I49" i="14"/>
  <c r="M53" i="14"/>
  <c r="E53" i="14"/>
  <c r="G36" i="14"/>
  <c r="I24" i="14"/>
  <c r="M18" i="14"/>
  <c r="K18" i="14"/>
  <c r="E18" i="14"/>
  <c r="I23" i="14"/>
  <c r="M19" i="14"/>
  <c r="E19" i="14"/>
  <c r="I17" i="14"/>
  <c r="K13" i="14"/>
  <c r="G19" i="14"/>
  <c r="K17" i="14"/>
  <c r="M13" i="14"/>
  <c r="E13" i="14"/>
  <c r="H45" i="14"/>
  <c r="H33" i="14"/>
  <c r="H21" i="14"/>
  <c r="D15" i="14"/>
  <c r="L51" i="14"/>
  <c r="L39" i="14"/>
  <c r="L27" i="14"/>
  <c r="J51" i="14"/>
  <c r="J39" i="14"/>
  <c r="J27" i="14"/>
  <c r="H51" i="14"/>
  <c r="H39" i="14"/>
  <c r="H27" i="14"/>
  <c r="F51" i="14"/>
  <c r="F39" i="14"/>
  <c r="F27" i="14"/>
  <c r="D51" i="14"/>
  <c r="D39" i="14"/>
  <c r="D27" i="14"/>
  <c r="L15" i="14"/>
  <c r="J15" i="14"/>
  <c r="L45" i="14"/>
  <c r="L33" i="14"/>
  <c r="L21" i="14"/>
  <c r="H15" i="14"/>
  <c r="J45" i="14"/>
  <c r="J33" i="14"/>
  <c r="J21" i="14"/>
  <c r="F15" i="14"/>
  <c r="I44" i="11"/>
  <c r="I38" i="11"/>
  <c r="E50" i="11"/>
  <c r="E56" i="11"/>
  <c r="K21" i="11"/>
  <c r="G21" i="11"/>
  <c r="G15" i="11"/>
  <c r="M38" i="11"/>
  <c r="M14" i="11"/>
  <c r="I56" i="11"/>
  <c r="I50" i="11"/>
  <c r="K44" i="11"/>
  <c r="E26" i="11"/>
  <c r="M21" i="11"/>
  <c r="I15" i="11"/>
  <c r="E44" i="11"/>
  <c r="K38" i="11"/>
  <c r="I21" i="11"/>
  <c r="E15" i="11"/>
  <c r="G38" i="11"/>
  <c r="E21" i="11"/>
  <c r="K14" i="11"/>
  <c r="E38" i="11"/>
  <c r="M20" i="11"/>
  <c r="I14" i="11"/>
  <c r="M32" i="11"/>
  <c r="K20" i="11"/>
  <c r="G14" i="11"/>
  <c r="K32" i="11"/>
  <c r="M27" i="11"/>
  <c r="I20" i="11"/>
  <c r="E14" i="11"/>
  <c r="I32" i="11"/>
  <c r="M26" i="11"/>
  <c r="G20" i="11"/>
  <c r="G32" i="11"/>
  <c r="K26" i="11"/>
  <c r="E20" i="11"/>
  <c r="M56" i="11"/>
  <c r="M50" i="11"/>
  <c r="E32" i="11"/>
  <c r="I26" i="11"/>
  <c r="M15" i="11"/>
  <c r="K56" i="11"/>
  <c r="K50" i="11"/>
  <c r="M44" i="11"/>
  <c r="G26" i="11"/>
  <c r="K15" i="11"/>
  <c r="F40" i="11"/>
  <c r="F28" i="11"/>
  <c r="D40" i="11"/>
  <c r="L34" i="11"/>
  <c r="L52" i="11"/>
  <c r="H34" i="11"/>
  <c r="H52" i="11"/>
  <c r="L46" i="11"/>
  <c r="D34" i="11"/>
  <c r="D52" i="11"/>
  <c r="J46" i="11"/>
  <c r="H46" i="11"/>
  <c r="D46" i="11"/>
  <c r="L40" i="11"/>
  <c r="J40" i="11"/>
  <c r="H40" i="11"/>
  <c r="L39" i="11"/>
  <c r="D51" i="11"/>
  <c r="H51" i="11"/>
  <c r="J39" i="11"/>
  <c r="H39" i="11"/>
  <c r="L45" i="11"/>
  <c r="F39" i="11"/>
  <c r="K14" i="14"/>
  <c r="J45" i="11"/>
  <c r="D39" i="11"/>
  <c r="F21" i="11"/>
  <c r="H45" i="11"/>
  <c r="D45" i="11"/>
  <c r="L51" i="11"/>
  <c r="J51" i="11"/>
  <c r="H28" i="11"/>
  <c r="M14" i="14"/>
  <c r="D28" i="11"/>
  <c r="M33" i="11"/>
  <c r="I14" i="14"/>
  <c r="K33" i="11"/>
  <c r="G14" i="14"/>
  <c r="H16" i="11"/>
  <c r="I33" i="11"/>
  <c r="E14" i="14"/>
  <c r="D16" i="11"/>
  <c r="G33" i="11"/>
  <c r="E33" i="11"/>
  <c r="K39" i="11"/>
  <c r="G39" i="11"/>
  <c r="L28" i="11"/>
  <c r="J28" i="11"/>
  <c r="J24" i="11"/>
  <c r="D18" i="11"/>
  <c r="I47" i="11"/>
  <c r="F11" i="11"/>
  <c r="F24" i="11"/>
  <c r="J17" i="11"/>
  <c r="K35" i="11"/>
  <c r="D12" i="11"/>
  <c r="L23" i="11"/>
  <c r="F17" i="11"/>
  <c r="K41" i="11"/>
  <c r="G35" i="11"/>
  <c r="H12" i="11"/>
  <c r="J23" i="11"/>
  <c r="D17" i="11"/>
  <c r="I41" i="11"/>
  <c r="E35" i="11"/>
  <c r="J12" i="11"/>
  <c r="J29" i="11"/>
  <c r="H23" i="11"/>
  <c r="M53" i="11"/>
  <c r="G41" i="11"/>
  <c r="M34" i="11"/>
  <c r="L12" i="11"/>
  <c r="G39" i="14"/>
  <c r="F29" i="11"/>
  <c r="F23" i="11"/>
  <c r="K53" i="11"/>
  <c r="E41" i="11"/>
  <c r="I34" i="11"/>
  <c r="D23" i="11"/>
  <c r="L18" i="11"/>
  <c r="I53" i="11"/>
  <c r="J18" i="11"/>
  <c r="E53" i="11"/>
  <c r="L11" i="11"/>
  <c r="H18" i="11"/>
  <c r="M47" i="11"/>
  <c r="J11" i="11"/>
  <c r="G16" i="14"/>
  <c r="L24" i="11"/>
  <c r="F18" i="11"/>
  <c r="K47" i="11"/>
  <c r="H11" i="11"/>
  <c r="D32" i="11"/>
  <c r="H37" i="11"/>
  <c r="J32" i="11"/>
  <c r="H21" i="11"/>
  <c r="J16" i="11"/>
  <c r="I16" i="14"/>
  <c r="O15" i="14"/>
  <c r="J50" i="11"/>
  <c r="J44" i="11"/>
  <c r="D37" i="11"/>
  <c r="F32" i="11"/>
  <c r="D21" i="11"/>
  <c r="F16" i="11"/>
  <c r="M38" i="14"/>
  <c r="E16" i="14"/>
  <c r="O27" i="11"/>
  <c r="M15" i="14"/>
  <c r="D50" i="11"/>
  <c r="D44" i="11"/>
  <c r="L27" i="11"/>
  <c r="L15" i="11"/>
  <c r="K27" i="11"/>
  <c r="E44" i="14"/>
  <c r="K15" i="14"/>
  <c r="L55" i="11"/>
  <c r="L49" i="11"/>
  <c r="L43" i="11"/>
  <c r="L38" i="11"/>
  <c r="J27" i="11"/>
  <c r="L22" i="11"/>
  <c r="J15" i="11"/>
  <c r="I27" i="11"/>
  <c r="I15" i="14"/>
  <c r="J55" i="11"/>
  <c r="J49" i="11"/>
  <c r="J43" i="11"/>
  <c r="J38" i="11"/>
  <c r="L33" i="11"/>
  <c r="H27" i="11"/>
  <c r="J22" i="11"/>
  <c r="H15" i="11"/>
  <c r="G27" i="11"/>
  <c r="G51" i="14"/>
  <c r="E20" i="14"/>
  <c r="G15" i="14"/>
  <c r="H55" i="11"/>
  <c r="H49" i="11"/>
  <c r="H43" i="11"/>
  <c r="H38" i="11"/>
  <c r="J33" i="11"/>
  <c r="F27" i="11"/>
  <c r="H22" i="11"/>
  <c r="F15" i="11"/>
  <c r="M50" i="14"/>
  <c r="D55" i="11"/>
  <c r="D49" i="11"/>
  <c r="D43" i="11"/>
  <c r="F38" i="11"/>
  <c r="H33" i="11"/>
  <c r="D27" i="11"/>
  <c r="F22" i="11"/>
  <c r="D15" i="11"/>
  <c r="G27" i="14"/>
  <c r="D38" i="11"/>
  <c r="F33" i="11"/>
  <c r="D22" i="11"/>
  <c r="M26" i="14"/>
  <c r="L37" i="11"/>
  <c r="D33" i="11"/>
  <c r="L21" i="11"/>
  <c r="M16" i="14"/>
  <c r="J37" i="11"/>
  <c r="L32" i="11"/>
  <c r="J21" i="11"/>
  <c r="L16" i="11"/>
  <c r="E32" i="14"/>
  <c r="K16" i="14"/>
  <c r="L29" i="11"/>
  <c r="E51" i="11"/>
  <c r="E45" i="11"/>
  <c r="M39" i="11"/>
  <c r="E23" i="11"/>
  <c r="G18" i="11"/>
  <c r="O12" i="11"/>
  <c r="J17" i="14"/>
  <c r="I51" i="14"/>
  <c r="G44" i="14"/>
  <c r="I39" i="14"/>
  <c r="G32" i="14"/>
  <c r="I27" i="14"/>
  <c r="G20" i="14"/>
  <c r="H29" i="11"/>
  <c r="I39" i="11"/>
  <c r="K34" i="11"/>
  <c r="M17" i="11"/>
  <c r="F17" i="14"/>
  <c r="E51" i="14"/>
  <c r="E39" i="14"/>
  <c r="E27" i="14"/>
  <c r="D29" i="11"/>
  <c r="E39" i="11"/>
  <c r="G34" i="11"/>
  <c r="K24" i="11"/>
  <c r="I17" i="11"/>
  <c r="K11" i="11"/>
  <c r="L16" i="14"/>
  <c r="K50" i="14"/>
  <c r="M45" i="14"/>
  <c r="K38" i="14"/>
  <c r="M33" i="14"/>
  <c r="K26" i="14"/>
  <c r="M21" i="14"/>
  <c r="M52" i="11"/>
  <c r="M46" i="11"/>
  <c r="E34" i="11"/>
  <c r="I24" i="11"/>
  <c r="G17" i="11"/>
  <c r="I11" i="11"/>
  <c r="J16" i="14"/>
  <c r="I50" i="14"/>
  <c r="K45" i="14"/>
  <c r="I38" i="14"/>
  <c r="K33" i="14"/>
  <c r="I26" i="14"/>
  <c r="K21" i="14"/>
  <c r="K52" i="11"/>
  <c r="K46" i="11"/>
  <c r="G24" i="11"/>
  <c r="E17" i="11"/>
  <c r="G11" i="11"/>
  <c r="H16" i="14"/>
  <c r="G50" i="14"/>
  <c r="I45" i="14"/>
  <c r="G38" i="14"/>
  <c r="I33" i="14"/>
  <c r="G26" i="14"/>
  <c r="I21" i="14"/>
  <c r="L30" i="11"/>
  <c r="I52" i="11"/>
  <c r="I46" i="11"/>
  <c r="M40" i="11"/>
  <c r="E24" i="11"/>
  <c r="E11" i="11"/>
  <c r="F16" i="14"/>
  <c r="E50" i="14"/>
  <c r="G45" i="14"/>
  <c r="E38" i="14"/>
  <c r="G33" i="14"/>
  <c r="E26" i="14"/>
  <c r="G21" i="14"/>
  <c r="J30" i="11"/>
  <c r="E52" i="11"/>
  <c r="E46" i="11"/>
  <c r="K40" i="11"/>
  <c r="M23" i="11"/>
  <c r="G12" i="11"/>
  <c r="D16" i="14"/>
  <c r="E45" i="14"/>
  <c r="E33" i="14"/>
  <c r="E21" i="14"/>
  <c r="H30" i="11"/>
  <c r="M51" i="11"/>
  <c r="M45" i="11"/>
  <c r="I40" i="11"/>
  <c r="K23" i="11"/>
  <c r="M18" i="11"/>
  <c r="I12" i="11"/>
  <c r="M44" i="14"/>
  <c r="M32" i="14"/>
  <c r="M20" i="14"/>
  <c r="F30" i="11"/>
  <c r="K51" i="11"/>
  <c r="K45" i="11"/>
  <c r="G40" i="11"/>
  <c r="I23" i="11"/>
  <c r="K18" i="11"/>
  <c r="K12" i="11"/>
  <c r="M51" i="14"/>
  <c r="K44" i="14"/>
  <c r="M39" i="14"/>
  <c r="K32" i="14"/>
  <c r="M27" i="14"/>
  <c r="K20" i="14"/>
  <c r="D30" i="11"/>
  <c r="I51" i="11"/>
  <c r="I45" i="11"/>
  <c r="E40" i="11"/>
  <c r="G23" i="11"/>
  <c r="I18" i="11"/>
  <c r="M12" i="11"/>
  <c r="L17" i="14"/>
  <c r="K51" i="14"/>
  <c r="I44" i="14"/>
  <c r="K39" i="14"/>
  <c r="I32" i="14"/>
  <c r="K27" i="14"/>
  <c r="I20" i="14"/>
  <c r="P22" i="45" l="1"/>
  <c r="O23" i="45"/>
  <c r="D2354" i="1"/>
  <c r="F2352" i="1"/>
  <c r="D2353" i="1"/>
  <c r="F2351" i="1"/>
  <c r="A2315" i="1"/>
  <c r="A2317" i="1" s="1"/>
  <c r="A2318" i="1" s="1"/>
  <c r="A2319" i="1" s="1"/>
  <c r="A2320" i="1" s="1"/>
  <c r="A2321" i="1" s="1"/>
  <c r="A2322" i="1" s="1"/>
  <c r="A2323" i="1" s="1"/>
  <c r="A2324" i="1" s="1"/>
  <c r="A2325" i="1" s="1"/>
  <c r="A2326" i="1" s="1"/>
  <c r="A2328" i="1" s="1"/>
  <c r="P23" i="45" l="1"/>
  <c r="O24" i="45"/>
  <c r="D2356" i="1"/>
  <c r="F2354" i="1"/>
  <c r="D2355" i="1"/>
  <c r="F2353" i="1"/>
  <c r="A2329" i="1"/>
  <c r="A2330" i="1" s="1"/>
  <c r="A2331" i="1" s="1"/>
  <c r="A2332" i="1" s="1"/>
  <c r="A2333" i="1" s="1"/>
  <c r="A2335" i="1" s="1"/>
  <c r="A2336" i="1" s="1"/>
  <c r="A2337" i="1" s="1"/>
  <c r="A2339" i="1" s="1"/>
  <c r="A2340" i="1" s="1"/>
  <c r="A2341" i="1" s="1"/>
  <c r="A2342" i="1" s="1"/>
  <c r="A2343" i="1" s="1"/>
  <c r="A2344" i="1" s="1"/>
  <c r="A2345" i="1" s="1"/>
  <c r="A2346" i="1" s="1"/>
  <c r="A2347" i="1" s="1"/>
  <c r="A2348" i="1" s="1"/>
  <c r="A2349" i="1" s="1"/>
  <c r="A2350" i="1" s="1"/>
  <c r="A2351" i="1" s="1"/>
  <c r="A2352" i="1" s="1"/>
  <c r="A2353" i="1" s="1"/>
  <c r="A2354" i="1" s="1"/>
  <c r="A2355" i="1" s="1"/>
  <c r="A2356" i="1" s="1"/>
  <c r="A2357" i="1" s="1"/>
  <c r="A2358" i="1" s="1"/>
  <c r="A2359" i="1" s="1"/>
  <c r="A2360" i="1" s="1"/>
  <c r="A2361" i="1" s="1"/>
  <c r="A2362" i="1" s="1"/>
  <c r="P24" i="45" l="1"/>
  <c r="O25" i="45"/>
  <c r="D2358" i="1"/>
  <c r="F2356" i="1"/>
  <c r="D2357" i="1"/>
  <c r="F2355" i="1"/>
  <c r="P25" i="45" l="1"/>
  <c r="O26" i="45"/>
  <c r="D2360" i="1"/>
  <c r="F2358" i="1"/>
  <c r="D2359" i="1"/>
  <c r="F2357" i="1"/>
  <c r="P26" i="45" l="1"/>
  <c r="O27" i="45"/>
  <c r="D2362" i="1"/>
  <c r="F2362" i="1" s="1"/>
  <c r="F2360" i="1"/>
  <c r="D2361" i="1"/>
  <c r="F2361" i="1" s="1"/>
  <c r="F2359" i="1"/>
  <c r="O28" i="45" l="1"/>
  <c r="P27" i="45"/>
  <c r="O29" i="45" l="1"/>
  <c r="P28" i="45"/>
  <c r="O30" i="45" l="1"/>
  <c r="P29" i="45"/>
  <c r="O31" i="45" l="1"/>
  <c r="P30" i="45"/>
  <c r="O32" i="45" l="1"/>
  <c r="P31" i="45"/>
  <c r="P32" i="45" l="1"/>
  <c r="O33" i="45"/>
  <c r="P33" i="45" l="1"/>
  <c r="O34" i="45"/>
  <c r="P34" i="45" l="1"/>
  <c r="O35" i="45"/>
  <c r="P35" i="45" l="1"/>
  <c r="O36" i="45"/>
  <c r="P36" i="45" l="1"/>
  <c r="O37" i="45"/>
  <c r="P37" i="45" l="1"/>
  <c r="O38" i="45"/>
  <c r="P38" i="45" l="1"/>
  <c r="O39" i="45"/>
  <c r="P39" i="45" l="1"/>
  <c r="O40" i="45"/>
  <c r="P40" i="45" l="1"/>
  <c r="O41" i="45"/>
  <c r="P41" i="45" l="1"/>
  <c r="O42" i="45"/>
  <c r="P42" i="45" l="1"/>
  <c r="O43" i="45"/>
  <c r="O44" i="45" l="1"/>
  <c r="P43" i="45"/>
  <c r="O45" i="45" l="1"/>
  <c r="P44" i="45"/>
  <c r="O46" i="45" l="1"/>
  <c r="P45" i="45"/>
  <c r="O47" i="45" l="1"/>
  <c r="P46" i="45"/>
  <c r="O48" i="45" l="1"/>
  <c r="P47" i="45"/>
  <c r="O49" i="45" l="1"/>
  <c r="P48" i="45"/>
  <c r="O50" i="45" l="1"/>
  <c r="P49" i="45"/>
  <c r="P50" i="45" l="1"/>
  <c r="O51" i="45"/>
  <c r="P51" i="45" l="1"/>
  <c r="O52" i="45"/>
  <c r="P52" i="45" l="1"/>
  <c r="O53" i="45"/>
  <c r="P53" i="45" l="1"/>
  <c r="O54" i="45"/>
  <c r="P54" i="45" l="1"/>
  <c r="O55" i="45"/>
  <c r="P55" i="45" l="1"/>
  <c r="O56" i="45"/>
  <c r="P56" i="45" l="1"/>
  <c r="O57" i="45"/>
  <c r="P57" i="45" l="1"/>
  <c r="O58" i="45"/>
  <c r="P58" i="45" l="1"/>
  <c r="O59" i="45"/>
  <c r="P59" i="45" l="1"/>
  <c r="O60" i="45"/>
  <c r="P60" i="45" s="1"/>
</calcChain>
</file>

<file path=xl/sharedStrings.xml><?xml version="1.0" encoding="utf-8"?>
<sst xmlns="http://schemas.openxmlformats.org/spreadsheetml/2006/main" count="16544" uniqueCount="6055">
  <si>
    <t>Road Maintenance</t>
  </si>
  <si>
    <t>RD</t>
  </si>
  <si>
    <t>As Directed by Engineer In Charge</t>
  </si>
  <si>
    <t>MORTH 3002</t>
  </si>
  <si>
    <t>MORTH 3003</t>
  </si>
  <si>
    <t>MORTH 3004.2</t>
  </si>
  <si>
    <t>MORTH</t>
  </si>
  <si>
    <t>MORTH 514</t>
  </si>
  <si>
    <t>MORTH 408</t>
  </si>
  <si>
    <t>Rd.43.3.1</t>
  </si>
  <si>
    <t>Rd.45.3.1</t>
  </si>
  <si>
    <t>MORTH  505</t>
  </si>
  <si>
    <t>Sr. 
No.</t>
  </si>
  <si>
    <t xml:space="preserve"> Chapter </t>
  </si>
  <si>
    <t xml:space="preserve">SSR Item No. </t>
  </si>
  <si>
    <t xml:space="preserve">Reference No. </t>
  </si>
  <si>
    <t xml:space="preserve"> Description of the item</t>
  </si>
  <si>
    <t>Additional Specification</t>
  </si>
  <si>
    <t xml:space="preserve"> Unit</t>
  </si>
  <si>
    <t>Road Sub grade</t>
  </si>
  <si>
    <t>MORTH 201</t>
  </si>
  <si>
    <t>Deleted</t>
  </si>
  <si>
    <t>-</t>
  </si>
  <si>
    <t>MORTH 301</t>
  </si>
  <si>
    <t>Excavation for roadway in earth, soil of all sorts, sand, gravel or soft murum including dressing section to the required grade, camber and side slopes and conveying the excavated materials with all lifts upto a lead of 50m. and spreading for embankment or stacking as directed. By Manual Means. ( Item used only when Quantity is below 10 Cu.m.)</t>
  </si>
  <si>
    <t>MORTH 309</t>
  </si>
  <si>
    <t>MORTH 305</t>
  </si>
  <si>
    <t>Providing earth work in embankment with approved materials obtained from departmental land upto lead of 50m. including all lifts, laying in layers of 20cm. to 30cm. thickness breaking clods, dressing to the required lines, curves, grades &amp; section, watering and compaction with vibratory roller to achieve not less than 97 % of standard proctor density etc. complete ( Material obtained from departmental Land)</t>
  </si>
  <si>
    <t>2.29a</t>
  </si>
  <si>
    <t>2.29b</t>
  </si>
  <si>
    <t>MORTH 402</t>
  </si>
  <si>
    <t>MORTH 403</t>
  </si>
  <si>
    <t>Road Sub Base and Base Course</t>
  </si>
  <si>
    <t>MORTH 401</t>
  </si>
  <si>
    <t>MORTH 404</t>
  </si>
  <si>
    <t>3.08a</t>
  </si>
  <si>
    <t>A) For Sub-base Course</t>
  </si>
  <si>
    <t>3.08b</t>
  </si>
  <si>
    <t>B) For Base Course</t>
  </si>
  <si>
    <t>MORTH 305.4.3</t>
  </si>
  <si>
    <t>MORTH 501.8.2.1</t>
  </si>
  <si>
    <t>MORTH 202</t>
  </si>
  <si>
    <t>MORTH 405</t>
  </si>
  <si>
    <t>MORTH 405.2</t>
  </si>
  <si>
    <t>MORTH 406</t>
  </si>
  <si>
    <t>MORTH 502</t>
  </si>
  <si>
    <t>MORTH 503</t>
  </si>
  <si>
    <t>3.35a</t>
  </si>
  <si>
    <t>IRC-SP-20, 2002 Clause No. 8.7.3</t>
  </si>
  <si>
    <t>3.35b</t>
  </si>
  <si>
    <t>3.36a</t>
  </si>
  <si>
    <t>3.36b</t>
  </si>
  <si>
    <t>3.37a</t>
  </si>
  <si>
    <t>3.37b</t>
  </si>
  <si>
    <t>3.38a</t>
  </si>
  <si>
    <t>3.38b</t>
  </si>
  <si>
    <t>MORTH 504</t>
  </si>
  <si>
    <t>MORTH 507</t>
  </si>
  <si>
    <t>MORTH 509</t>
  </si>
  <si>
    <t>Road Surfacing Course</t>
  </si>
  <si>
    <t>MORTH 510</t>
  </si>
  <si>
    <t>MORTH 511</t>
  </si>
  <si>
    <t>Rigid Pavement</t>
  </si>
  <si>
    <t>MORTH 602</t>
  </si>
  <si>
    <t>MORTH 601</t>
  </si>
  <si>
    <t>As directed by Engineer Incharge</t>
  </si>
  <si>
    <t>IRC-SP-63</t>
  </si>
  <si>
    <t>5.22 b</t>
  </si>
  <si>
    <t>Road Miscellaneous items</t>
  </si>
  <si>
    <t>IRC-81</t>
  </si>
  <si>
    <t>MORTH 702</t>
  </si>
  <si>
    <t>MORTH 2503</t>
  </si>
  <si>
    <t>MORTH 703</t>
  </si>
  <si>
    <t>MORTH 407</t>
  </si>
  <si>
    <t>MORTH 409</t>
  </si>
  <si>
    <t>Square  Metre</t>
  </si>
  <si>
    <t>MORTH 810</t>
  </si>
  <si>
    <t>MORTH 811</t>
  </si>
  <si>
    <t>MORTH 809</t>
  </si>
  <si>
    <t>Road Furniture</t>
  </si>
  <si>
    <t xml:space="preserve"> IRC-67 2012</t>
  </si>
  <si>
    <t xml:space="preserve"> IRC-67 2022</t>
  </si>
  <si>
    <t>MORTH 807</t>
  </si>
  <si>
    <t>a</t>
  </si>
  <si>
    <t>b</t>
  </si>
  <si>
    <t>c</t>
  </si>
  <si>
    <t>MORTH 805</t>
  </si>
  <si>
    <t>Providing and fixing _______ metre stones as per I.R.C. standard including fixing in standard size ______ block including curing, painting lettering etc. complete.</t>
  </si>
  <si>
    <t>RCC 200 meter Stone in CC 1:4:8</t>
  </si>
  <si>
    <t xml:space="preserve">Fixing 1:2:4 ordinary km. stones in C.C. 1:4:8 </t>
  </si>
  <si>
    <t xml:space="preserve">Fixing  R.C.C. 5th Km. stones, in  c.c. 1:4:8 </t>
  </si>
  <si>
    <t xml:space="preserve">Dismantling of __________Stone including cutting of earth, foundation and disposal of dismantled material with all lifts and lead upto 1000 m and back filling of pit. </t>
  </si>
  <si>
    <t>Dismantling 5th Km. Stone</t>
  </si>
  <si>
    <t>Ordinary Km. Stone</t>
  </si>
  <si>
    <t xml:space="preserve"> Hectometer Stone </t>
  </si>
  <si>
    <t>MORTH 805.1</t>
  </si>
  <si>
    <t>Painting with approved enamel paint in two coats including cleaning surface and lettering for________ stone etc. complete.</t>
  </si>
  <si>
    <t>200 Mt. Stone</t>
  </si>
  <si>
    <t>Ordinary Kilometer Stone</t>
  </si>
  <si>
    <t>Lettering of Fifth Km. Stone</t>
  </si>
  <si>
    <t>d</t>
  </si>
  <si>
    <t>Lettering of Boundary Stone</t>
  </si>
  <si>
    <t>e</t>
  </si>
  <si>
    <t>MORTH 801</t>
  </si>
  <si>
    <t>Lettering for cautionary/ mandatory sign boards and village name boards</t>
  </si>
  <si>
    <t>f</t>
  </si>
  <si>
    <t>Lettering for informatory sign boards etc. complete.</t>
  </si>
  <si>
    <t>g</t>
  </si>
  <si>
    <t>Painting letters upto 20 cm height complete brushes, coir brushers, dusting, cleaning, including cost of paint etc. complete.</t>
  </si>
  <si>
    <t>Providing white and colour washing to road side trees in 2 coats in 2 bands of white and one red band at centre of 30 cm height each including preparing the surface, cost of material, conveying etc. complete.</t>
  </si>
  <si>
    <t>Painting Line, Dashes, Arrows etc on Roads in two coats on new work with ready mixed road marking paint confirming to I.S. 164 on Bituminous surface including cleaning the surface of all dirt, dust and other foreign matter, demarcation at site and traffic control (Over/Upto __cm wide) (MORTH-803) --______ Surface</t>
  </si>
  <si>
    <t>Over 10cm Wide On New Surface</t>
  </si>
  <si>
    <t>MORTH 803</t>
  </si>
  <si>
    <t>Upto 10 cm Wide On Old Surface</t>
  </si>
  <si>
    <t>Over 10cm Wide On Old Surface</t>
  </si>
  <si>
    <t>MORTH 806</t>
  </si>
  <si>
    <t>Supplying and Fixing of Molded Shank Raised Pavement Markers / Cat's Eye  made of polycarbonate and ABS moulded body and reflective panels with micro prismatic lens capable of providing total internal reflection of the light entering the lens face and shall support a load of 16000 kg tested in accordance to ASTM D 4280 Type H and complying to Specifications of Category A of MORTH Circular No RW/NH/33023/10-97  DO III Dt 11.06. 1997. The height, width and length shall not exceed 50 mm, 100 mm and 102 +/- 2 mm and with minimum reflective area of 13 Sqcm on each side and the slope to the base shall be 35 +/- 5 degree. The strength of detachment of the integrated cylindrical shanks, (of diameter not less than 19 +/- 2 mm and height not less than 30+/- 2 mm) from the body is to be a minimum value of 500 Kg. Fixing will be by drilling holes on the road for the shanks to go inside, without nails and using epoxy resin based adhesive as per manufacturer's recommendation and complete as directed by the engineer.The contractor shall submit a two year warranty  for satisfactory field performance including stipulated retro-reflectance of the reflecting panel, to the Engineer.</t>
  </si>
  <si>
    <t>Providing and Fixing of Median Marker that are made of tough, high impact resistant, injection-molded, thermoplastic body with an isosceles trapezoidal structure of length, width and height not less than 15cm, 10cm and 10cm respectively and thickness not less than 1.8mm, the body structure shall be rounded at its acute angle, all the corners and edges. The plastic used for molding the Median Marker shall have a minimum Notched Izod Impact strength value of 600 J/m at room temperature, when tested in accordance with ASTM D256 and shall retain at least 70% of this value when subjected to accelerated weathering for 1000hrs as per ASTM G155 or UL746C. The logo of the manufacturer shall be embossed on either side of the body in the injection molding process. The Median Marker shall have rectangular-shaped, fluorescent yellow color retro-reflective sheeting of size not less than 8.5cm*8.5cm and with fully reflective micro prismatic cube corners as its retro-reflective elements as per IRC 67 2010 and  ASTM D4956 type XI specifications reflectivity values. The retro-reflective sheeting shall be one or both sides of the Median Marker and shall be edge protected with no exposed edges which will prevent edge lifting, vandalism, sheeting damage, etc. The Median Marker shall be fixed by a combination of epoxy adhesive and grouting.</t>
  </si>
  <si>
    <t>MORTH 804</t>
  </si>
  <si>
    <t>Providing and fixing reflective fluorescent tape on old road sign board by following the procedure recommanded by manufacturer.Tape shall be consist of white or coloured sheeting having smooth outer surface which has the property of retro-reflection over its entire surface.It shall be weather resistant and show colour fastness.It shall be new and unused and shall show no evidance of cracking,scaling,pitting,blisting,edge lifting and shall have negligible shrinkage or expansion including cleaning / scraping and painting of existing board etc. complete. (Guidance on the recommanded application of each class of tape may be taken from IRC-67)</t>
  </si>
  <si>
    <t>MORTH 803.4</t>
  </si>
  <si>
    <t>6.12 b</t>
  </si>
  <si>
    <t>Providing and applying Cold plastic paint two component rolled on surfacing material solvent free,high build two pack seamless,tough,skid resistant,material with has property of attaining 2.00mm thickness in single coat application white(or as required colour )based on glass and colour retaining acralic cross linking resin system for coloured road surfacing including surface cleaning and cost of all material etc. complete. (All inclusive on bitumen or concrete surface) work shall carried out as per IRC 35-2015 clause 2.2)</t>
  </si>
  <si>
    <t>Providing and fixing Aluminum-backed flexible prismatic (AFP) sheeting consisting Yellow colored flexible prismatic sheeting with non-metallic prismatic lens as Retroreflective elements and conforming to ASTM D 4956-09 Type VI specification for rebound able Retroreflective sheeting. This flexible prismatic sheeting shall be of 1ft width and laminated at the back with a 50 micron Aluminum (Al) foil with pressure sensitive adhesive and liner. Further, this flexible prismatic sheeting shall have screen printed arrow/slant line pattern in black color in a continuous roll format. Neither AFP sheeting nor the flexible prismatic sheeting used in it shall crack when slowly bent in 1 second time around a 1/8th inch mandrel after being conditioned for 24hrs at 0?C and tested as per section S2.2.2. of ASTM D 4956-09. The AFP sheeting, with the liner removed, shall be applied with a neoprene contact adhesive with a Polychloroprene as base, viscosity of 200-450 cps and solid content of 20-30%. Once applied, the edges of the product shall be sealed all around with a two-part epoxy based structural adhesive and shall be extremely resistant to peel-off. A test report from institutes like ARAI/CRRI confirming to above mentioned flexibility and ASTM-D4956-09 Type-VI retro reflectivity performance of the flexible prismatic sheeting used in AFP shall be submitted by the tenderer during prequalification and supply of material.</t>
  </si>
  <si>
    <t>Providing Vertical Delineator having wide angle cube corner micro prismatic non metallic reflective sheeting confirming to Type XI of ASTM D4956 -09  with White Color and Red Color combination and having minimum of retro reflective exposed area of 125 Sq CM on top slots and 35 Sq CM on bottom slots and no edges shall be exposed for tampering. This tubular delineator shall have a core and shell construction, shell shall be made of tough, high impact resistant, injection-molded, thermoplastic outer body and the inner core shall consist of powder coated or painted Mild steel of minimum thickness 1.0mm.and core-shell structure shall be of height not less than 800 mm above the ground and width not less than 80 mm. The metallic core of the delineator shall extend 300mm beyond the shell length from bottom for installing in the ground. The extended portion shall have slots to insert anchoring rods for enhancing the concrete grip. The logo of the manufacturer shall be embossed on either side of the body in the injection molding process. The engineering thermoplastic used for making the delineator body shall have minimum initial mechanical properties of 600J/m tested in accordance with ASTM D256 and shall retain at least 70% of these minimum initial values when subjected to accelerated weathering for 1000hrs as per ASTM G155 or UL 746C  and as per IRC 79 specifications and including fixing the unit in M20 Grade Cement Concrete of Size 30x30x40 cm including excavation for pit.</t>
  </si>
  <si>
    <t>Road Delineators:  Supplying and installation of delineators (Roadway Indicators, Hazard markers, Object markers) 80 to 100 cm high above ground level, painted black and white in 15 cm wide strips, fitted with 80x100mm rectangular or 75mm dia. Circular reflectorised panels at the top, buried or pressed into the ground and confirming to I.R.C. 79 and the drawings</t>
  </si>
  <si>
    <t xml:space="preserve">Providing and fixing steel pipe delineators of 10 cm. in diameter and total height of 130 cm, provided with 2 strips of white retroreflective sheeting of size 5 cm. x 32.5 cm. each fixed horizontally and 2 strips of red retroreflective sheeting each having size 5 cm. x 32.5 cm. fixed horizontally at top, with M.S. round cap having diameter 11 cm. and wire mesh at top (10 guage thick) and height of wire mesh 15 cm, M.S. hold fast 6 mm thick with 35 cm. in length, fixing the delineators in C.C. 1:4:8 concrete block of size 25 cm. x 25 cm. x 45 cm. with necessary excavation etc. complete.                    </t>
  </si>
  <si>
    <t>Supplying precast conventional reflective delinators on four sides for road signs</t>
  </si>
  <si>
    <t>Fixing in position Cautionary/ Mandatory sign boards in ground with C C 1:4:8 block of 60cm x 60cm x 75cm size etc. complete as directed including all leads.</t>
  </si>
  <si>
    <t>Fixing in position Road Junction/ Informatory Sign Board in ground with C.C.1:4:8 block of 60cm x 60cm x 75cm size including all leads complete.</t>
  </si>
  <si>
    <t>Providing and fixing including conveyance charges upto a distance of 200 Km. precast concrete post delinators, post of size 130 x 90 x 1300 milimetre consisting of 4 B.T. wires with 14,000 Kg/cm2 C.C. M-20 grade 16mm dia. hold fast, including excavation and C.C. 1:4:8 foundation block, oil painting post with 3 coats and Red fluorescent tape 75 x 75mm and white floursent border 20mm wide around the red tape on all the four sides with necessary adhesive and lamination etc. complete.</t>
  </si>
  <si>
    <t>Supplying rolled steel channel post of 100 x 50 mm (ISMC) drilled on top and painted with one coat of epoxy primer and two coats of epoxy finish paint having black and white bands of 25 cm last part of the post 0.75 m below ground level is painted with three coats of red lead paint with 2 nos. of high tensile G.I. bolt and nut of size 10 mm Dia. of 25 mm long including transportation etc. complete. Spec. No. : As per IRC-67,  and M.O.R.T. and H. Circular No. RW/NH-33023/31/88 D.O.III  Dated 2-5-1994</t>
  </si>
  <si>
    <t>Supplying M.S. Angle iron post of size 65 mm x 65 mm x 6 mm drilled on top and painted with one coat of epoxy primer and two coats of epoxy finish paint having black and white bands of 25 cm, last part of the post 0.75 m below ground level is painted with three coats of red lead paint with 2 nos. of high tensile G.I. bolt and nut of size 10 mm dia. of 25 mm long including transportation etc. complete. Spec. No. : As per IRC-67,  and M.O.R.T. and H. Circular No. RW/NH-33023/31/88 D.O.III Dated 2-5-1994</t>
  </si>
  <si>
    <t>Supplying M.S. Angle iron post of size ____________ duly painted with one coat of red oxide paint and two coats of synthetic enamel finish paint having black and white bands of 25 cm width including 2 nos of G.I. bolt and nut of size 10 mm dia. And 20 mm long including transportation etc. complete. Spec. No. : As per IRC-67, and M.O.R.T. and H. Circular No. RW/NH-33023/31/88 D.O.III  Dated 2-5-1994</t>
  </si>
  <si>
    <t xml:space="preserve">Post of size 65 mm x 65 mm x 6 mm </t>
  </si>
  <si>
    <t xml:space="preserve">Post of size 50 mm x 50 mm x 5 mm  </t>
  </si>
  <si>
    <t xml:space="preserve">Supplying M.S. Angle iron frame for informatory sign boards of size 35 mm x 35 mm x 3 mm welded and making neccesary holes required for fixing and painted with one coat of epoxy primer and two coats epoxy finish paint etc. complete.Spec. No. : As per IRC-67,  and M.O.R.T. and H. Circular No. RW/NH-33023/31/88 D.O.III Dated 2-5-1994 </t>
  </si>
  <si>
    <t xml:space="preserve">Providing and constructing Information  Pillar of Brick Masonry in C.M. 1:6 of size 2.0 m x 0.23m x 1.0 m with base pedestal of size 2.3 m x 0.35 m x 0.45 m (0.3 m above ground), excavtion in ground upto 0.4 m, laying 0.15 m thick 80 mm soling,0.10 m thick c.c. 1:3:6, finishing the pedestal and pillar in cement plaster 12 mm thick in C.M. 1:5 and finishing the pillar with neat cement finish ,applying flat oil paint of approved colour in two coats, including curing, finishing etc complete.(In Strata/Soil  __________) Spec. No. :As directed by Engineer-in-charge.                  </t>
  </si>
  <si>
    <t xml:space="preserve">In Strata other than B.C. Soil </t>
  </si>
  <si>
    <t xml:space="preserve">In B.C. Soil with 12 mm thick R.C.C. raft in M-15, including reinforcement e.  </t>
  </si>
  <si>
    <t>600 mm dia  made out of 1.5mm aluminum sheet</t>
  </si>
  <si>
    <t xml:space="preserve">750 mm dia  made out of 2mm aluminum sheet  </t>
  </si>
  <si>
    <t xml:space="preserve">750 mm dia  made out of 4mm aluminum composite material  </t>
  </si>
  <si>
    <t xml:space="preserve">900 mm dia  made out of 2mm aluminum sheet  </t>
  </si>
  <si>
    <t>h</t>
  </si>
  <si>
    <t xml:space="preserve">1200 mm dia  made out of 4mm aluminum composite material </t>
  </si>
  <si>
    <t xml:space="preserve"> 600 mm dia  made out of  3mm aluminum  composite material </t>
  </si>
  <si>
    <t xml:space="preserve">750 mm dia  made out of  4mm aluminum composite material </t>
  </si>
  <si>
    <t xml:space="preserve">900 mm dia  made out of  4mm aluminum composite material  </t>
  </si>
  <si>
    <t xml:space="preserve">1200 mm dia  made out of 2mm aluminum sheet  </t>
  </si>
  <si>
    <t xml:space="preserve">1200 mm dia  made out of  4mm aluminum composite material  </t>
  </si>
  <si>
    <t xml:space="preserve"> 600 mm  made out of 1.5mm aluminum sheet</t>
  </si>
  <si>
    <t xml:space="preserve"> 600 mm  made out of 3mm aluminum composite material </t>
  </si>
  <si>
    <t xml:space="preserve">750 mm  made out of 2mm aluminum sheet  </t>
  </si>
  <si>
    <t xml:space="preserve">750 mm  made out of 4mm aluminum composite material  </t>
  </si>
  <si>
    <t xml:space="preserve">900 mm out of 2mm aluminum sheet  </t>
  </si>
  <si>
    <t xml:space="preserve">900 mm  made out of 4mm aluminum composite material  </t>
  </si>
  <si>
    <t xml:space="preserve">1200 mm  made out of 2mm aluminum sheet </t>
  </si>
  <si>
    <t xml:space="preserve">1200 mm  made out of 4mm aluminum composite material  </t>
  </si>
  <si>
    <t>600 mm  made out of 1.5mm aluminum sheet</t>
  </si>
  <si>
    <t xml:space="preserve">600 mm  made out of  3mm aluminum composite material  </t>
  </si>
  <si>
    <t>750 mm  made out of 2mm aluminum sheet</t>
  </si>
  <si>
    <t xml:space="preserve">750 mm  made out of  4mm aluminum composite material  </t>
  </si>
  <si>
    <t xml:space="preserve">900 mm  made out of 2mm aluminum sheet </t>
  </si>
  <si>
    <t xml:space="preserve">900 mm  made out of  4mm aluminum composite material </t>
  </si>
  <si>
    <t xml:space="preserve">1200 mm  made out of 2mm aluminum sheet  </t>
  </si>
  <si>
    <t xml:space="preserve">1200 mm  made out of  4mm aluminum composite material  </t>
  </si>
  <si>
    <t xml:space="preserve"> 750 mm  made out of 4mm aluminum composite material </t>
  </si>
  <si>
    <t xml:space="preserve">750 mm  made out of 2mm aluminum sheet </t>
  </si>
  <si>
    <t xml:space="preserve">900 mm  made out of 2mm aluminum sheet  </t>
  </si>
  <si>
    <t>2mm aluminum sheet Class B</t>
  </si>
  <si>
    <t>4mm aluminum composite material  Class B</t>
  </si>
  <si>
    <t xml:space="preserve">2mm aluminum sheet of  Class C  </t>
  </si>
  <si>
    <t xml:space="preserve">4mm aluminum composite material Class C  </t>
  </si>
  <si>
    <t xml:space="preserve">4mm aluminum composite material  of  Class B  </t>
  </si>
  <si>
    <t xml:space="preserve"> 2mm aluminum sheet bonded  of  Class C </t>
  </si>
  <si>
    <t xml:space="preserve">4mm aluminum composite material  of  Class C  </t>
  </si>
  <si>
    <t>Providing and erecting Overhead signs made out of  ___mm aluminum sheet bonded with white retro reflective sheeting of Class__ ( Type IV High intensity micro-prismatic grade sheeting-HIP) having pressure sensitive/heat activated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contractor/supplier.This item does not include the cost of structural steel work required for support system.</t>
  </si>
  <si>
    <t xml:space="preserve">2mm aluminum sheet  of Class B </t>
  </si>
  <si>
    <t xml:space="preserve">4mm aluminum composite material  of Class B </t>
  </si>
  <si>
    <t xml:space="preserve">2mm aluminum sheet  of  Class C </t>
  </si>
  <si>
    <t xml:space="preserve">4mm aluminum composite material   Class C  </t>
  </si>
  <si>
    <t xml:space="preserve">Providing and fixing board displaying information, such as 'Name of work, Tender cost, Name of Contractor, Work completion and liability period etc', having rectangular shape of 1.20m x 0.90m size made out 18 gauge (1.25mm) thick mild steel sheet painted with one coat of Zinc chromate stoving primer and two coats of enamel paint on front side and grey stove enamel on back side and border / messages / symbols etc. with approved colour shade paint complete,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Spec. No. As directed by Engineer in Charge         </t>
  </si>
  <si>
    <t xml:space="preserve">Providing and fixing R.C.C. precast cement  concrete M-15 pedestal OF SIZE 0.75 X 0.75 X 0.20 m including cost of steel reinforcement for Km. stone as per detailed drawing and specification including transportation of pedestal Block, all lifts etc. complete. </t>
  </si>
  <si>
    <t xml:space="preserve"> As directed by Engineer-in-charge.                        </t>
  </si>
  <si>
    <t>Providing and fixing Mandatory/Regulatory sign boards in circular shape of ______ mm dia  made out of ____mm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</si>
  <si>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Providing and fixing Mandatory/Regulatory sign boards in circular shape of ___mm dia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</si>
  <si>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Providing and fixing Cautionary/Warning sign boards in Equilateral Triangle size of ____mm  made out of 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</si>
  <si>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</si>
  <si>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Providing and fixing Cautionary/Warning sign boards in Octagone size of _____mm  made out of ____mm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</si>
  <si>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Providing and fixing Cautionary/Warning sign boards in Octagone size of ______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</si>
  <si>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Bridge : Bored Pile</t>
  </si>
  <si>
    <t>BR</t>
  </si>
  <si>
    <t>BR-21 Page 124, MORTH - 1100 and 1700</t>
  </si>
  <si>
    <t>Excavation for foundation of structure as per drawing and technical specifications including setting out, construction of shoring , brushing, removal of stumps and other deleterious matter, dressing of side and bottom and back filling with approved material etc. complete. (in marshy soil by mechanical means)</t>
  </si>
  <si>
    <t>M.O.R.T and H - 304</t>
  </si>
  <si>
    <t>Providing and filling annular space around footing in rock by using concrete of M15 grade etc. complete.</t>
  </si>
  <si>
    <t>M.O.R.T and H - 2100</t>
  </si>
  <si>
    <t>Providing and filling sand in foundation trenches / below Raft as per drawing and technical specifications etc. complete. (Coarse Sand and Gravel )</t>
  </si>
  <si>
    <t>M.O.R.T and H - 300,2100</t>
  </si>
  <si>
    <t>Providing stone masonry work in cement mortar 1:3 in foundation with watering complete as per drawings and technical specifications etc. complete. (coursed rubble masonry, first sort)</t>
  </si>
  <si>
    <t>M.O.R.T and H - 1400</t>
  </si>
  <si>
    <t>Providing stone masonry work in cement mortar 1:3 in foundation with watering complete as per drawings and technical specifications etc. complete. (random rubble masonry)</t>
  </si>
  <si>
    <t>Providing and laying PCC in M15 grade levelling course of 100 mm thick below pile cap with fully automatic micro processor PLC with SCADA enabled reversible drum type mixer/ concrete batch mix plant (pan mixer)  etc. complete.</t>
  </si>
  <si>
    <t>M.O.R.T and H - 1100, 1700</t>
  </si>
  <si>
    <t xml:space="preserve">Providing Ist class brick masonry work in 1:3 in sub structure complete with watering as per drawings and technical specifications etc. complete. (excluding pointing and plastering) </t>
  </si>
  <si>
    <t>MORT and H ? 1300, 2200</t>
  </si>
  <si>
    <t>Providing, placing and driving in position 6mm thick permanent MS liner up to required depth with 12 mm thick MS cutting edge of 0.50 meter length of bottom including fabricating, cutting the MS sheet to required diameter and shape, welding the joints and driving with the help of required machineries, all materials, labour and lift etc. complete.</t>
  </si>
  <si>
    <t>MORTH 4th Revision No.1204 and 1904</t>
  </si>
  <si>
    <t>Metric Tonne</t>
  </si>
  <si>
    <t>Bridge : Bored Pile New Item</t>
  </si>
  <si>
    <t>Providing and laying cast in situ / ready mix  M40 RCC for 450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</si>
  <si>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</si>
  <si>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</si>
  <si>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</si>
  <si>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550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</si>
  <si>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600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</si>
  <si>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625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</si>
  <si>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650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sandoncrete batch mix plant / pan mixer etc. complete. (depth 0 to 5 metre)
i) Add 30% extra for depth 5 to 10 m
ii) Add 40% extra for depth 10 to 15 m
iii) Add 60% extra for depth 15 to 20 m
iv) Add 100% extra for depth above 20 m</t>
  </si>
  <si>
    <t>Providing and laying cast in situ / ready mix  M40 RCC for 750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</si>
  <si>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</si>
  <si>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</si>
  <si>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</si>
  <si>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</si>
  <si>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</si>
  <si>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</si>
  <si>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</si>
  <si>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</si>
  <si>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Providing and laying cast in situ / ready mix  M40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VSI quality artifical sand (depth 0 to 5 metre)
i) Add 30% extra for depth 5 to 10 m
ii) Add 40% extra for depth 10 to 15 m
iii) Add 60% extra for depth 15 to 20 m
iv) Add 100% extra for depth above 20 m</t>
  </si>
  <si>
    <t>Bridge Maintenance</t>
  </si>
  <si>
    <t>Providing and injecting epoxy grout including structuring of crack in the body of slab girder by sand blasting, fixing inlet tube arrangement including cost of materials, machinery required for the work and labour charges etc. complete.</t>
  </si>
  <si>
    <t>As directed by Engineer in charge.</t>
  </si>
  <si>
    <t>Repairing of honey combed or spilling area by chipping out the damaged spalled or honey combed portion of concrete up to rusted rebars, cleaning of all rust, scale and loose materials, scaffolding, compressed air machinery etc. complete. (item includes use of air compressor, chipping machine and scaffolding for height 8 to 10 meter)</t>
  </si>
  <si>
    <t>Repairs of expansion joints by removing rich mix cement concrete including stacking the spoil as directed with all leads, lifts  etc. complete. (use of equipments like air compressor is considered in the item)</t>
  </si>
  <si>
    <t>Providing and laying  in situ / ready mix  M35 grade RCC jacketing work around the existing piers of bridges etc. complete. (with fully automatic micro processor based PLC with SCADA enabled concrete batch mix plant / pan mixer with fine agreegates of required specifications ( VSI sand finely washed etc ), height of 8 to 10 meter)</t>
  </si>
  <si>
    <t>Providing and injecting epoxy grout including structuring of cracks in the body of slab girder, fixing inlet tube arrangement including cost of materials, machinery required for the work labour charges etc. (2kg of grout is considered per hole)</t>
  </si>
  <si>
    <t>Excavation</t>
  </si>
  <si>
    <t>BDA 1</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</si>
  <si>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1.5 m.) By Mechanical Means</t>
  </si>
  <si>
    <t>Excavation for foundation in earth, soils of all types, sand,gravel and soft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1.5m to 3.0m) By Manual Means</t>
  </si>
  <si>
    <t>Excavation for foundation in earth, soils of all types, sand,gravel and soft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1.5m to 3.0m) By Mechanical Means</t>
  </si>
  <si>
    <t>BDA 2</t>
  </si>
  <si>
    <t>Excavation  for  foundation  in  hard  murum including  removing  the  excavated  material  upto distance  of  50  metres  beyond  the  building  area  and  stacking  and  spreading  as  directed, dewatering,  preparing  the  bed  for  the  foundation  and  necessary  back  filling,  ramming, watering including shoring and strutting etc. complete. (Lift upto 1.50 m) By Manual Means</t>
  </si>
  <si>
    <t>Bd.A.1 Page No.259</t>
  </si>
  <si>
    <t>Excavation  for  foundation  in  hard  murum including  removing  the  excavated  material  upto distance  of  50  metres  beyond  the  building  area  and  stacking  and  spreading  as  directed, dewatering,  preparing  the  bed  for  the  foundation  and  necessary  back  filling,  ramming, watering  including  shoring  and  strutting  etc.  complete.  (Lift  upto  1.50  m)  By  Mechanical Means</t>
  </si>
  <si>
    <t>Excavation for foundation in hard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to 3.0m)  By Manual Means</t>
  </si>
  <si>
    <t>Excavation for foundation in Hard murum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to  3.0m.)   By Mechanical Means</t>
  </si>
  <si>
    <t>BDA 3</t>
  </si>
  <si>
    <t>Excavation  for  foundation  in  hard  murum  and  boulders  including  removing  the  excavated material up to a distance 50 metres, beyond the building area and stacking and spreading as directed,  dewatering,  preparing  the  bed  for  the  foundation  and  necessary  back  filling, ramming,  watering  including  shoring  and  strutting  etc.  complete.  (Lift  upto  1.5m.)  By Mechanical Means</t>
  </si>
  <si>
    <t>Excavation  for  foundation  in  Hard  murum and  boulders  including  removing the  excavated material upto a distance of 50 metres, beyond the building area and stacking and spreading as directed,  dewatering,  preparing  the  bed  for  the  foundation  and  necessary  back  filling, ramming, watering including shoring and strutting etc. complete. (Lift from 1.5 m to 3.0 m.) By Mechanical Means</t>
  </si>
  <si>
    <t>BDA 4</t>
  </si>
  <si>
    <t>Excavation for foundation in Soft rock and old cement or lime masonry foundations including removing the excavated material upto a distance of 50 metres beyond the building area and stacking as directed, including dewatering, preparing the bed for the foundation and necessary back filling with available earth /murum, ramming, watering including shoring and strutting etc. complete (lift upto 1.5m)  By Mechanical Means</t>
  </si>
  <si>
    <t>Excavation for foundation in Soft rock and old cement or lime masonry foundations including removing the excavated material upto a distance of 50 metres beyond the building area and stacking as directed, including dewatering, preparing the bed for the foundation and necessary back filling with  available earth/murum, ramming ,watering including shoring and  strutting etc. complete. (Lift from 1.5m To 3.0 m.) By Mechanical Means</t>
  </si>
  <si>
    <t>BDA 5</t>
  </si>
  <si>
    <t>Excavation for foundation in Hard rock by blasting including trimming and leveling the bed by  chiseling  where  necessary  and  removing  the  excavated  material  and  stacking  it  in measurable heaps within a distance of 50 metres from the building area including dewatering and  back  filling  with  available  earth/murum,  watering,  ramming,  etc.  complete.  (Lift  upto 1.5m) By Mechanical Means</t>
  </si>
  <si>
    <t>Excavation for foundation in Hard-rock by blasting including trimming and leveling the bed by  chiselling  where  necessary  and  removing  the  excavated  material  and  stacking  it  in measurable heaps within a distance of 50 metres from the building area including dewatering and back filling with available earth/murum watering, ramming etc. complete. (Lift from 1.5m To 3.0 m) By Mechanical Means</t>
  </si>
  <si>
    <t>BDA 5 B1</t>
  </si>
  <si>
    <t>Excavation  for  foundation  in  Hard-rock  by  controlled  blasting  including  trimming  and leveling  the  bed  by  chiselling  where  necessary  and  removing  the  excavated  material  and stacking  it  in  measurable  heaps  within  a  distance  of  50  metres.  from  the  building  area including dewatering and back filling with available earth soil /murum watering, ramming etc. complete. (Lift upto 1.5m) By Mechanical Means</t>
  </si>
  <si>
    <t>BDA 6</t>
  </si>
  <si>
    <t>Excavation  for foundation  in Hard  rock by chiselling, wedging, line drilling, etc. including trimming and levelling the bed, removing the excavated material upto a distance of 50 metres beyond  the  building  area  stacking  as  directed,  dewatering  and  back  filling  with  available earth/ murum watering, ramming etc. complete. (Lift upto 1.5 m). By Mechanical Means</t>
  </si>
  <si>
    <t>BDA 7</t>
  </si>
  <si>
    <t>Excavation for foundation in laterite rock (soft or hard) including trimming and levelling the bed for the foundation, removing the excavated material up to a distance of 50 metres beyond the  building  area,  stacking  as  directed,  dewatering  and  back  filling  with  available  murum, watering, ramming etc. complete. (Lift upto 1.5 m.) By Mechanical Means</t>
  </si>
  <si>
    <t>BDW</t>
  </si>
  <si>
    <t>Providing  preconstructional  antitermite  treatment  as  per  I.S.  6313  (Part-II)  by  treating  the bottom surface and sides of excavation at the rate of 5 litres of emulsion concentrate of 1.0 percent  of  chlorophyrifos  per  square  meter  of  surface  area  covering  10  years  guarantee  on bond paper.</t>
  </si>
  <si>
    <t>Providing preconstructional antitermite treatment as per I.S. 6313 (Part-I) to the soil along the external face of building by punching holes of 1.2 of 1.5 C.M. diametre about 30 -60 cm deep at  15  cm  c/c  as  close  to  the  wall  as  possible  and  to  inject  0.5  percent  of   aldrin  or clorophyrifos  at  the rate of  7.5  litres  per  hole and  sealing the same with  proper filling and covering 10 years guarantee on bond paper.</t>
  </si>
  <si>
    <t>Providing  antitermite  treatment  to  the  wooden  frames  of  doors/windows  of  the  existing building as per I.S. 6313 (Part-III) by drilling 6mm dia. holes at four corners on one side and four corners on other side at a downward angle of about 45 degree at the junction of wood work and masonary and injecting 150 ml. of chlorodane 5% W.C. and sealing by filling putty etc. complete covering 2 years guarantee on bond paper.</t>
  </si>
  <si>
    <t>Providing antitermite treatment to the joints of wooden beams/joist used for the roof work of the  existing  building  as  per  I.S.  6313  (Part-III)  by  drilling  6mm dia.  holes  at  a  downward angle of about 45 degree at the junction of wood work and masonary and injecting 80 ml. of chlorodane 5% W.C. and sealing by filling putty etc. complete covering 2 years guarantee on bond paper.</t>
  </si>
  <si>
    <t>Providing  antitermite  treatment  to  the  sides  of  flooring  of  the  existing  building  as  per  I.S. 6313 (Part-III) by punching holes 6mm dia. drilled at a distance of 30cm. centre to centre and injecting one percent  of chlorodane emulsion  concentrate at the rate of  50 ml  per hole and sealing by filling putty etc. complete covering 2 years guarantee on bond paper.</t>
  </si>
  <si>
    <t>Providing general pest control services to the building to control the nuisance of cockroaches, lizards, pin bores and other insects etc. with 4 operations in a year and monthly check up.</t>
  </si>
  <si>
    <t>Providing  general  pest  control  services  to  small  size  of  inspection  chamber  to  control  the nuisance of cockroaches during the year with monthly check up.</t>
  </si>
  <si>
    <t>Providing  general  pest  control  services  to  big  size  of  inspection  chamber  to  control  the nuisance of cockroaches during the year with monthly check up.</t>
  </si>
  <si>
    <t>Labour  charges  for  removing  grass,  thorney  shrubs,  Jungli  shrub,  Kubabul  and  alike  grass along roadside making the ground clean by showel and phavaras etc. complete.</t>
  </si>
  <si>
    <t>Removing  grass,  gazer  grass  and  disposing  off  out  of  building  premises  including  making clean the ground by shovel and phavaras etc. complete.</t>
  </si>
  <si>
    <t>BDA 10</t>
  </si>
  <si>
    <t>BDA 11</t>
  </si>
  <si>
    <t>BDA 12</t>
  </si>
  <si>
    <t>BDA 13</t>
  </si>
  <si>
    <t>Providing  and  filling  in  the  foundation  with  sand  of  approved  quality  including  watering, compacting etc. complete. (To be executed with prior approval of Superintending Engineer)</t>
  </si>
  <si>
    <t>BDA</t>
  </si>
  <si>
    <t>Providing  soling using  80  mm size  trap  metal  in  15  cm.  layer  including  filling voids  with Crushed sand/grit, ramming, watering etc. complete.</t>
  </si>
  <si>
    <t>Pile Foundation: Building</t>
  </si>
  <si>
    <t>Bd-B</t>
  </si>
  <si>
    <t>Providing and laying  cast in situ / Ready Mix Cement Concrete M-20 RCCsingle rim bored pile of 225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including chipping and dressing if required etc. complete. (Excluding steel reinforcement)</t>
  </si>
  <si>
    <t>As directed by Engineer in charge</t>
  </si>
  <si>
    <t>Providing and laying  cast in situ / Ready Mix Cement Concrete of M2O grade RCC single rim bored pile of 300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</si>
  <si>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single rim bored pile of 380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</si>
  <si>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single rim bored pile of 450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</si>
  <si>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M-20 RCC cast in situ single rim bored pile of 535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</si>
  <si>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single rim bored pile of 600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</si>
  <si>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M-25 for single rim bored pile of 225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</si>
  <si>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M-25 for  single rim bored pile of 300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</si>
  <si>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M-25 for  single rim bored pile of 380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</si>
  <si>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M-25 for single rim bored pile of 450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</si>
  <si>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double rim bored pile of 225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</si>
  <si>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double rim bored pile of 300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</si>
  <si>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double rim bored pile of 380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</si>
  <si>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M-20 for double rim bored pile of 450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tremie arrangement  compaction of concrete including chipping and dressing etc. complete. (Excluding steel reinforcement)</t>
  </si>
  <si>
    <t>Providing and laying  cast in situ / Ready Mix Cement Concrete M-25 for  double rim bored pile of 225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</si>
  <si>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300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</si>
  <si>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380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</si>
  <si>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450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concrete  prepared  in  reversible  drum  type  concrete  mixer  by tremie arrangement,  compaction of concrete including chipping and dressing etc. complete. (Excluding steel reinforcement)</t>
  </si>
  <si>
    <t>Providing and laying  cast in situ / Ready Mix Cement Concrete M-25 for double rim bored pile of 535 mm dia. each of load capacity as per design and of specified diameter of pile and bulb as directed, sunk to the required depth through all strata except rock,excluding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 (Excluding steel reinforcement)</t>
  </si>
  <si>
    <t>Providing and laying  cast in situ / Ready Mix Cement Concrete M-25 for in situ double rim bored pile of 600 mm dia. each of load capacity as per design and of specified diameter of pile and  bulb  as  directed,  sunk  to  the  required  depth  through  all  strata  except  rock,  excluding provision of reinforcement including placing with fully automatic micro processor based PLC with SCADA enabled reversible Drum Type mixer/ concrete Batch mix plant (Pan mixer) etc. complete. With fine aggregate (Crushed sand VSI Grade) by concrete prepared in reversible drum type concrete mixer by tremie arrangement,  compaction of concrete including chipping and dressing etc. complete.concrete prepared in reversible drum type concrete mixer by tremie arrangement,    compaction   of  concrete  including  chipping  and   dressing  etc.  complete. (Excluding steel reinforcement)</t>
  </si>
  <si>
    <t>Bd/B-4 P-270</t>
  </si>
  <si>
    <t>Providing and laying  cast in situ / Ready Mix Cement Concrete M-30 for bored piles each of load capacity and as per design and of 325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concrete   prepared   by   tremie   arrangement, compaction  of  concrete  including  chipping  and  dressing  etc.  complete.  concrete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</si>
  <si>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350mm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tremiearrangements,    compaction  of  concrete including  chipping  and  dressing  and  withdrawal  of  shell  etc.  complete.  (Excluding  steel reinforcement)</t>
  </si>
  <si>
    <t>Providing and laying  cast in situ / Ready Mix Cement Concrete M-30 for  bored piles each of load capacity and as per design and of 400 mm diameter.or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</si>
  <si>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425mm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</si>
  <si>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475mm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</si>
  <si>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500mm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</si>
  <si>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525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</si>
  <si>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550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</si>
  <si>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600 mm diameter or as directed placed through steel shells  sunk  to  the  required  depth  through  all  strata  except  rock  excluding  provision  of reinforcement  as  per  detailed  drawings  and  design  approved  by  the  Engineer-in-  charge including  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</si>
  <si>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625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</si>
  <si>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650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</si>
  <si>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750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</si>
  <si>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800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</si>
  <si>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825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</si>
  <si>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900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</si>
  <si>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975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</si>
  <si>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1000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</si>
  <si>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Providing and laying  cast in situ / Ready Mix Cement Concrete M-30 for  bored piles each of load capacity and as per design and of 1050 mm diameter or as directed placed through steel shells  sunk  to  the  required  depth  through  all  strata  except  rock  excluding  provision  of reinforcement  as  per  detailed  drawings  and  design  approved  by  the  Engineer-in-  charge includingplacing  with  fully  automatic  micro  processor  based  PLC  with  SCADA  enabled reversible Drum Type mixer/ concrete Batch mix plant (Pan mixer) etc. complete. With fine aggregate  (Crushed  sand  VSI  Grade)  by  tremie  arrangements,   compaction  of  concrete including  chipping  and  dressing  and  withdrawal  of  shell  etc.  complete.  (Excluding  steel reinforcement)</t>
  </si>
  <si>
    <t>Bd/B-2 P-269</t>
  </si>
  <si>
    <t>Chiseling  through  pile  shells  in  hard  strata  like  boulders,  soft  and  hard  rocks  Upto  and inclusive  of  550  mm  diameter  including  removing  and  stacking  the  loose  materials  etc. complete and disposing of the unserviceable materials outside complete.</t>
  </si>
  <si>
    <t>Rig Hour</t>
  </si>
  <si>
    <t>Chiseling through pile shells in hard strata like boulders, soft and hard rocks Beyond 550 mm and upto and inclusive of  750 mm dia. including removing and stacking the loose materials etc. complete and disposing of the unserviceable materials outside complete.</t>
  </si>
  <si>
    <t>Chiseling through pile shells in hard strata like boulders, soft and hard rocks Beyond 750 mm and upto and inclusive of  900 mm dia including removing and stacking the loose materials etc. complete and disposing of the unserviceable materials outside complete.</t>
  </si>
  <si>
    <t>Chiseling through pile shells in hard strata like boulders, soft and hard rocks Beyond 900 mm and upto and inclusive of  1050 mm dia. including removing and stacking the loose materials etc. complete and disposing of the unserviceable materials outside complete.</t>
  </si>
  <si>
    <t>Bd/B-8 P-271</t>
  </si>
  <si>
    <t>Carrying  out  load  test  for  1.5  times  the  proposed  safe  working  load  on  the  pile  in  driven position  upto  400  mm  diameter  including  construction  of  test  cap,  use  of  accessories  and instruments including providing graphs as per I.S. code or Std.Specifications and dismantling the test cap after testing and cleaning the site complete.</t>
  </si>
  <si>
    <t>Carrying  out  load  test  for  1.5  times  the  proposed  safe  working  load  on  the  pile  in  driven position above 400 mm and upto to 550 mm diameter including construction of test cap, use of   accessories   and   instruments   including   providing   graphs   as   per   I.S.   code   or Std.Specifications and dismantling the test cap after testing and cleaning the site complete.</t>
  </si>
  <si>
    <t>Carrying  out  load  test  for  1.5  times  the  proposed  safe  working  load  on  the  pile  in  driven position above 550 mm and upto 650 mm diameter including construction of test cap, use of accessories and instruments including providing graphs as per I.S. code or Std.Specifications and dismantling the test cap after testing and cleaning the site complete.</t>
  </si>
  <si>
    <t>Carrying  out  load  test  for  1.5  times  the  proposed  safe  working  load  on  the  pile  in  driven position above 650 mm and upto 750 mm diameter including construction of test cap, use of accessories and instruments including providing graphs as per I.S. code or Std.Specifications and dismantling the test cap after testing and cleaning the site complete.</t>
  </si>
  <si>
    <t>Carrying  out  load  test  for  1.5  times  the  proposed  safe  working  load  on  the  pile  in  driven position above 750 mm and upto 825 mm diameter including construction of test cap, use of accessories and instruments including providing graphs as per I.S. code or Std.Specifications and dismantling the test cap after testing and cleaning the site complete.</t>
  </si>
  <si>
    <t>Carrying  out  load  test  for  1.5  times  the  proposed  safe  working  load  on  the  pile  in  driven position above 825 mm and upto 900 mm diameter including construction of test cap, use of accessories and instruments including providing graphs as per I.S. code or Std.Specifications and dismantling the test cap after testing and cleaning the site complete.</t>
  </si>
  <si>
    <t>Carrying  out  load  test  for  1.5  times  the  proposed  safe  working  load  on  the  pile  in  driven position  above 900  mm diameter  including construction  of  test  cap, use of accessories  and instruments including providing graphs as per I.S. code or Std.Specifications and dismantling the test cap after testing and cleaning the site complete.</t>
  </si>
  <si>
    <t>Providing and laying Cast in situ/Ready Mix cement concrete M-20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complete.with  Crushed  sand  VSI  Grade/V.S.I. quality Artificial Sand, complete. (Excluding steel reinforcement)</t>
  </si>
  <si>
    <t>Structural Steel Work</t>
  </si>
  <si>
    <t>BDC 2</t>
  </si>
  <si>
    <t>Providing and fabricating structural steel work in rolled sections like joists, channels, angles, tees  etc.  as  per  detailed  design  and  drawings  or  as  directed  including  cutting,  fabricating, hoisting,  erecting,  fixing  in  position  making  riveted  /  bolted  /welded  connections  without connecting plates, braces etc. and  including one coat of anticorrosive paint and  over it  two coats of oil painting of approved quality and shade etc. complete.</t>
  </si>
  <si>
    <t>BDC 3</t>
  </si>
  <si>
    <t>Providing and fabricating structural steel work in rolled sections, fixed with connecting plates or  angle  cleats  in  main  and  cross  beams,  hip  and  jack  rafters,  purlins  connecting  to  truss members and  the like, as per detailed designs and drawing or as directed including cutting, fabricating, hoisting, erecting, fixing in position, making riveted/ bolted/ welded connections and one coat of anticorrosive paint and over it two coats of oil painting  of  approved quality and shade etc. complete.</t>
  </si>
  <si>
    <t>BDC 6</t>
  </si>
  <si>
    <t>Providing  structural  steel  work  in  single  stanchions  composed  of  R.S.J.  Channel  etc.  with caps,  bases,  mild  steel  plated,  angle  brackets,  cleats,  gusset  plates,  anchor  bolts  etc.  as  per detailed designs and drawings or as directed including cutting, fabrication, hoisting, erecting fixing in  position, making riveted/ bolted/ welded  connection  and  one coat of anticorrosive paint and over it two. coats of oil painting approved quality and shade etc. complete.</t>
  </si>
  <si>
    <t>BDC 8</t>
  </si>
  <si>
    <t>BDC</t>
  </si>
  <si>
    <t>Providing and fixing 50 mm. dia. medium class G.I.pipe gate with wicket gate of approved drawing with  all  fixtures  and  fittings  in  two  leaves  with  strong hold  fast  embedded  in  c.c. block at top and bottom with locking arrangement including cutting, bending, making holes and with one coat of primer etc. complete.</t>
  </si>
  <si>
    <t>Providing  and  erecting  structural  steel  for  sakav  with  all  bracing  gusset  plates  etc.  as  per detailed  design  and  drawing or as directed including cutting, fabricating, hoisting, erecting, fixing in position, making riveted/ bolted/welded connection and oil painting with 2 coats of approved quality and shade etc. complete. complete.</t>
  </si>
  <si>
    <t>B.18, Page No 78</t>
  </si>
  <si>
    <t>Centimetre</t>
  </si>
  <si>
    <t>BDW 6A</t>
  </si>
  <si>
    <t xml:space="preserve">Providing  structural  steel  work  of  rectangular  hollow  steel  section  for  steel  trusses,  other similar  trussed  items  like  purlin  and  members  with  all  bracing,  gusset  plates  etc.  as  per detailed designs and drawings or as directed including cutting, fabricating, hoisting, erecting, fixing in  position  making riveted/bolted/  welded  connections  and  one  coat  of  anticorrosive paint and over it two coats of oil painting of approved quality and shade complete.
 </t>
  </si>
  <si>
    <t>Plain Cement Concrete</t>
  </si>
  <si>
    <t>BDE 1</t>
  </si>
  <si>
    <t>Providing  and  laying  Cast  in  situ/Ready  Mix  cement  concrete  in  M-10  of  trap/  granite/ quartzite/  gneiss  metal  for  foundation  and  bedding  including  bailing  out  water,  Steel centering, formwork, laying/pumping, compacting, roughening them if special finish is to be provided,  finishing  if  required  and  curing  complete,  with  fully  automatic  micro  processor based PLC with SCADA enabled reversible Drum Type mixer/concrete Batch mix plant (Pan mixer) etc. complete.  With fine aggregate (Crushed sand VSI Grade)</t>
  </si>
  <si>
    <t>BDE 2</t>
  </si>
  <si>
    <t>Providing   and   laying   Cast   in   situ/Ready   Mixcement   concrete   in   M20   of   trap/ granite/quartzite/gneiss metal for steps including steel centering,   formwork, laying/pumping,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</si>
  <si>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BDE 4</t>
  </si>
  <si>
    <t>Providing   and   laying   Cast   in   situ/Ready   Mix   cement   concrete   in   M15   of   trap/ granite/quartzite/gneiss  metal  for  bed  blocks,  foundation  blocks  and   such  other  items including  bailing  out  water,   Steel  centering,   formwork,  laying/  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</si>
  <si>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Providing   and   laying   Cast   in   situ/Ready   Mix   cement   concrete   in   M20   of   trap/ granite/quartzite/gneiss  metal  for  bed  blocks,  foundation  blocks  and   such  other  items including  bailing  out  water,   Steel  centering,  formwork,  laying/  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</si>
  <si>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BDE 7</t>
  </si>
  <si>
    <t>BDE 5</t>
  </si>
  <si>
    <t>Providing   and   laying   Cast   in   situ/Ready   Mix   cement   concrete   in   M15   of   trap/ granite/quartzite/gneiss  metal  for  plain  or  molded  sills,  cornice,  jambs,  block  in  course,  or architraves of required size and shapes including steel centering,  formwork, laying/ pumping, compacting,  roughening  them  if  special  finish  is  to  be  provided,finishing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concrete Batch mix plant (Pan mixer) etc. complete. With fine aggregate (Crushed sand VSI Grade)</t>
  </si>
  <si>
    <t>Providing   and   laying   Cast   in   situ/Ready   Mix   cement   concrete   in   M20   of   trap/ granite/quartzite/gneiss  metal  for  plain  or  molded  sills,  cornice,  jambs,  block  in  course,  or architraves of required size and shapes including steel centering,  formwork, laying/ pumping, compacting,  roughening  them  if  special  finish  is  to  be  provided,finishing  uneven  and honeycombed surface and curing etc. complete. The Cement Mortar 1:3 plaster is considered for rendering uneven and honeycombed surface only. Newly laid concrete shall be covered by gunny  bag,  plastic,  tarpaulin  etc.  (Wooden  centering  will  not  be  allowed.)   with  fully automatic  micro  processor  based  PLC  with  SCADA  enabled  reversible  Drum Type  mixer etc. complete, With fine aggregate (Crushed sand VSI Grade)</t>
  </si>
  <si>
    <t>BDE 3</t>
  </si>
  <si>
    <t>Providing   and    laying   Cast    in    situ/Ready    Mix    cement   concrete   M-15    of    trap/ granite/quartzite/gneiss  metal  for  coping to plinth  or  parapet,  moulded  or  chamfered  as  per drawing  or  as  directed  including  steel  centering,  plywood/  steel  formwork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 With fine aggregate (Crushed sand VSI Grade)</t>
  </si>
  <si>
    <t>Reinforced Cement Concrete</t>
  </si>
  <si>
    <t>BDF 3</t>
  </si>
  <si>
    <t>Providing and laying in situ /Ready Mix  cement concrete  M-20  of trap / granite /quartzite/ gneiss   metal  for  R.C.C.  work   in  foundations  like  raft,  strip  foundations,  grillage  and footings  of  R.C.C.  columns  and  steel  stanchions   etc.  including  bailing  out  water,   Steel centering  formwork,  laying/pumping  cover  blocks,  compaction  and  curing roughening the surface if special finish is to be provided (Excluding reinforcement and structural steel) etc. complete, with fully automatic micro processor based PLC with SCADA enabled reversible Drum Type mixer/ concrete Batch mix plant (Pan mixer) etc. complete. With fine aggregate (Crushed sand VSI Grade)</t>
  </si>
  <si>
    <t>BDF 5</t>
  </si>
  <si>
    <t>BDF 6</t>
  </si>
  <si>
    <t>Providing  and  laying  Cast  in  situ/Ready  Mix  cement  concrete  in  M-25  of  trap/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</si>
  <si>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Mixcement concrete M-35 of trap / granite /quartzite/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</si>
  <si>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BDF 8</t>
  </si>
  <si>
    <t>Providing  and  laying  Cast  in  situ/Ready  Mix  cement  concrete  M-20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</si>
  <si>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M-25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</si>
  <si>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M-30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</si>
  <si>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M-35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</si>
  <si>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cement  concrete  M-40  of  trap/  granite  / quartzite/ gneiss metal for R.C.C.  slabs and  landings  as  per detailed  designs and  drawings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</si>
  <si>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BDF 9</t>
  </si>
  <si>
    <t>Providing and laying Cast in situ/Ready Mixcement concrete M-20 of trap/ granite/ quartzite/ gneiss metal for R.C.C. chajja as per detailed design and drawings including steel centering, formwork, cover blocks, laying/pumping, compacting and  roughening the surface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</si>
  <si>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Mixcement concrete M-25 of trap/ granite/ quartzite/ gneiss metal for R.C.C. chajja as per detailed design and drawings including steel centering, formwork, cover blocks, laying/pumping, compacting and  roughening the surface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</si>
  <si>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BDF10</t>
  </si>
  <si>
    <t>Providing  and  laying  Cast  in  situ/Ready  Mix  cement  concrete  M-20  of  trap  /  granite  / quartzite  /  gneiss  metal  for  R.C.C.  canopy  as  per  detailed  designs  and  drawings  including steel centering, formwork, laying/pumping, compacting and roughening the surface if special finish  is  to  be  provided  and  curing  etc.  complete  (excluding  reinforcement),  with  fully automatic micro processor based PLC with  SCADA   enabled  reversible Drum Type mixer/ concrete Batch mix plant (Pan mixer) etc. complete. With fine aggregate (Crushed sand VSI Grade)</t>
  </si>
  <si>
    <t>Providing  and  laying  Cast  in  situ/Ready  Mix  cement  concrete  M-25  of  trap  /  granite  / quartzite  /  gneiss  metal  for  R.C.C.  canopy  as  per  detailed  designs  and  drawings  including steel centering, formwork, laying/pumping, compacting and roughening the surface if special finish  is  to  be  provided  and  curing  etc.  complete  (excluding  reinforcement).  with  fully automatic micro processor based PLC with  SCADA   enabled  reversible Drum Type mixer/ concrete Batch mix plant (Pan mixer) etc. complete. With fine aggregate (Crushed sand VSI Grade)</t>
  </si>
  <si>
    <t>BDF 11</t>
  </si>
  <si>
    <t>Providing  and  laying  Cast  in  situ/Ready  Mix  cement  concrete  in  M-20  of  trap/  granite/ quartzite/  gneiss  metal  for  R.C.C.  pardi  of  required  thickness  including  steel  centering, formwork, cover blocks, laying/pumping, compacting , curing , finishing and rougheningthem if  special  finish  is  to  be  provided  and  curing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</si>
  <si>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in  M-25  of  trap/  granite/ quartzite/  gneiss  metal  for  R.C.C.  pardi  of  required  thickness  including  steel  centering, formwork, cover blocks, laying/pumping,  compacting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</si>
  <si>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BDF 12</t>
  </si>
  <si>
    <t>Providing  and  laying  Cast  in  situ/Ready  Mix  cement  concrete  in  M-20  of  trap/  granite/ quartzite/ gneiss metal for R.C.C.coping to plinth or parapet and sill of doors and windows moulded as per detailed drawings or chamfered as approved by the Engineer including steel centering,  formwork,  cover  blocks,  laying/pumping,  compacting  ,  curing  ,  finishing  and roughening  them  if  special  finish  is  to  be  provided  and  curing  complete.  (Excluding reinforcement  and  structural  steel).with  fully  automatic  micro  processor  based  PLC  with SCADA  enabled  reversible  Drum  Type  mixer/  concrete  Batch  mix  plant  (Pan  mixer)  etc. complete. With fine aggregate (Crushed sand VSI Grade)</t>
  </si>
  <si>
    <t>BDF 13A</t>
  </si>
  <si>
    <t>BDF 14A</t>
  </si>
  <si>
    <t>BDF 15A</t>
  </si>
  <si>
    <t>Providing  and  laying  Cast  in  situ/Ready  Mix  cement  concrete   in   M-20  of  trap  /granite  / gneiss/ quartzite metal for R.C.C. arches with skew backs as per detailed design and drawings or as directed including steel centering, plywood/steel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</si>
  <si>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t>Providing  and  laying  Cast  in  situ/Ready  Mix  cement  concrete   in   M-25  of  trap  /granite  / gneiss/ quartzite metal for R.C.C. arches with skew backs as per detailed design and drawings or as directed including steel centering, plywood/steel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(Wooden centering will not be allowed) With fine aggregate (Crushed sand VSI Grade)</t>
  </si>
  <si>
    <t>BDF 16</t>
  </si>
  <si>
    <t>BDF 17</t>
  </si>
  <si>
    <t>Providing and fixing in position HCRM / CRS (Corrosion  Resistant Steel) bar reinforcement of  various  diameters  for  R.C.C.  pile  caps,  footings,  foundations,  slabs,  beams  columns, canopies,  staircase,  newels,  chajjas,  lintels  pardis,  copings,  fins,  arches  etc.  as  per  detailed designs, drawings and schedules. including cutting, bending, hooking the bars, binding with wires or tack welding and supporting as required complete.</t>
  </si>
  <si>
    <t>Providing  and  applying  Anti  corrosive  treatment  to  reinforcement  as  per  cement  polymer composite coating (C.P.C.C.) method developed by C.E.C.R.I. including cleaning the bar by means  of  any  established  mechanical  or  manual  method  for  removing  rust  and  deleterious material,  applying  rapid  setting  primer  and  cement  polymer  sealing  coat  of  approved  and licensed by CECRI including redoing the process if damage occurs during handling, stacking etc. complete. (With prior approval of SE)</t>
  </si>
  <si>
    <t>As directed by Engineer in Charge</t>
  </si>
  <si>
    <t>BDF 20</t>
  </si>
  <si>
    <t>Providing and fixing in position after hoisting, precast 1:2 cement mortar reinforced jali 50 mm thick with 3 mm diameter mild steel bar reinforcement, of approved design on both side, fixing in cement mortar 1:3 and curing etc. complete</t>
  </si>
  <si>
    <t>Providing and fixing in position after hoisting, precast 1:2 cement mortar reinforced jali 80 mm thick  with 3 mm diameter mild steel bar reinforcement, of approved design on both sides, fixing in cement mortar 1:3 and curing etc .complete.</t>
  </si>
  <si>
    <t>BDF 41</t>
  </si>
  <si>
    <t>Providing and laying Cast in situ/Ready Mix C.C. M-20 of trap metal for RCC rectangular grid  beam  with  slab  as  per  detailed  design  and  drawing,  steel  centering,  formwork,  cover blocks, laying/pumping, compacting, curing, finishing and roughening them to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</si>
  <si>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C.C. M-25 of trap metal for RCC rectangular grid beam with slab as per detailed design and drawing or as directed including dewatering if necessary, steel centering, formwork, cover blocks, laying/pumping, 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</si>
  <si>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C.C. M-30 of trap metal for RCC rectangular grid beam with slab as per detailed design and drawing or as directed including dewatering if necessary,  steel  centering,  formwork,  cover  blocks,   laying/pumping,compacting  ,  curing  , finishing and roughening them to form surface with C.M. 1:3 of sufficient minimum thickness to give smooth and even surface or roughening them if special finish is to be provided  and curing  complete  (Excluding  reinforcement  and  structural  steel).  with  fully automatic  micro processor based PLC with SCADA enabled concrete batch mix plant (pan mixer). With fine aggregate (Crushed sand VSI Grade)</t>
  </si>
  <si>
    <t>BDF</t>
  </si>
  <si>
    <t>Providing and laying Cast in situ/Ready Mix C.C. M-35 of trap metal for RCC rectangular grid beam with slab as per detailed design and drawing or as directed including dewatering if necessary, steel centering, formwork, cover blocks, laying/pumping, 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</si>
  <si>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C.C. M-40 of trap metal for RCC rectangular grid beam with slab as per detailed design and drawing or as directed including dewatering if necessary, steel centering, formwork, cover blocks,  laying/pumping,compacting, finishing the form surface with C.M. 1:3 of sufficient minimum thickness to give smooth and even surface or  roughening  them  if  special  finish  is  to  be  provided  and  curing  complete  (Excluding reinforcement  and  structural  steel).  with  fully  automatic  micro  processor  based  PLC  with SCADA  enabled  reversible  Drum  Type  mixer/  concrete  Batch  mix  plant  (Pan  mixer)  etc. complete. With fine aggregate (Crushed sand VSI Grade)</t>
  </si>
  <si>
    <t>Providing and fixing during laying in RCC Slab  rectangular 2 mm thick  M.S. sheet fan hook box of  size 180x100 mm with required depth with holes or notches as required, bottom and top sides of 1.6 mm M.S. sheet fixed with 3.5 mm dia. round headed screws together with 12 mm dia. M.S. bar bent to shape with hooked ends for fan hook and painting to exposed surface</t>
  </si>
  <si>
    <t>Brick Masonry</t>
  </si>
  <si>
    <t>BDG 1</t>
  </si>
  <si>
    <t>Providing second  class  Burnt  Brick  masonry  with  conventional/  I.S.  type  bricks  in  cement mortar 1:6 in foundations and plinth of inner walls/ in plinth external walls including bailing out water manually , striking joints on unexposed  faces, raking out joints on exposed  faces and watering etc. Complete.</t>
  </si>
  <si>
    <t>BDG 2</t>
  </si>
  <si>
    <t>Providing  first  class  Burnt  Brick  masonry  with  conventional/  I.S.  type  bricks  in  cement mortar 1:6 in plinth including bailing out water manually, striking joints on unexposed faces, pointing with cement mortar 1:3 on exposed face and watering etc. Complete.</t>
  </si>
  <si>
    <t>BDG 3</t>
  </si>
  <si>
    <t>Providing second  class  Burnt  Brick  masonry  with  conventional/  I.S.  type  bricks  in  cement mortar 1:6 in plinth as backing in composite masonry including bailing out water manually, striking joints, raking out joints and watering etc Complete.</t>
  </si>
  <si>
    <t>BDG 5</t>
  </si>
  <si>
    <t>BDG 7</t>
  </si>
  <si>
    <t>Providing second  class  Burnt  Brick  masonry  with  conventional/  I.S.  type  bricks  in  cement mortar 1:4 in half brick thick wall including mild steel longitudinal reinforcement of 2 bars of 6 mm diameter / 2 hoop iron strips 25 mm X 1.6 mm placed  at every third course, properly bent and bonded at ends scaffolding, racking out joints and watering etc. complete.</t>
  </si>
  <si>
    <t>BDG 8</t>
  </si>
  <si>
    <t>Providing Burnt Brick-on-edge masonry with second class bricks of conventional type bricks in  cement  mortar  1:3  including  mild  steel  longitudinal  reinforcement  of  2  bars  of  6mm diameter / one strips of hoop iron 25 mm X 1.6 mm placed at every third course, properly bent and bonded at ends, scaffolding, raking out joints and watering etc .complete.</t>
  </si>
  <si>
    <t>BDG 9</t>
  </si>
  <si>
    <t>Providing  first  class  Burnt  Brick  masonry  with  conventional  /  I.S.  type  bricks  in  cement mortar  1:4  including  scaffolding,  racking  out  joints  pointing  in  C.M.  1:3  and  watering  in pillars of rectangular or square shape as shown on the drawing or as directed etc.complete.</t>
  </si>
  <si>
    <t>Providing first class Brick masonry with conventional / IS. type bricks in cement mortar 1:4 including scaffolding, racking out joints pointing in C.M 1:3 and watering etc. in pillars of curved shapes, as shown on the drawing or as directed etc. complete.</t>
  </si>
  <si>
    <t>BDG 10</t>
  </si>
  <si>
    <t>Providing second class Burnt Brick masonry with  conventional / I.S. type bricks in cement mortar 1:4 including scaffolding, racking out joints and watering etc. in pillar of rectangular shapes as shown in the drawings or as directed complete.</t>
  </si>
  <si>
    <t>Providing second class Burnt Brick masonry with  conventional / I.S. type bricks in cement mortar 1:4 including scaffolding, racking out joints and watering etc.in pillar of curved shapes as shown in the drawing or as directed complete.</t>
  </si>
  <si>
    <t>BDG</t>
  </si>
  <si>
    <t>Providing fly ash brick masonry with conventional / I.S. type fly ash bricks  in C.M. 1:6 in foundation and plinth including  bailing out water manually striking joints, racking out joints watering and scaffolding etc. complete.</t>
  </si>
  <si>
    <t>Providing fly ash brick masonry with conventional/ I.S. type bricks in cement mortar 1:6 in superstructure  including  striking  joints,  raking  out  joints,  watering  and  scaffolding  etc. Complete</t>
  </si>
  <si>
    <t>Providing Second class fly ash brick masonry with conventional / I.S. type bricks in cement mortar 1:4 in half brick thick wall including mild steel longitudinal reinforcement of two bars of 6 mm diameter / two hoop iron strips 25 mm x 1.60 mm at every third course, properly bent and bounded at ends scaffolding raking out joints and watering etc. complete.</t>
  </si>
  <si>
    <t>Bd. G. 7 Page 316</t>
  </si>
  <si>
    <t>As directed by engineer in charge</t>
  </si>
  <si>
    <t>Stone Masonry</t>
  </si>
  <si>
    <t>BDH 1</t>
  </si>
  <si>
    <t>Providing  uncoursed  rubble  masonry  of  trap  /  granite  /  quartzite  /  gneiss  stones  in  cement mortar  1:6  in  foundation  and  plinth  of  inner  walls  /  in  plinth  of  external  walls  including bailing out water manually , striking joints on un exposed faces and watering etc.complete.</t>
  </si>
  <si>
    <t>BDH 2</t>
  </si>
  <si>
    <t>Providing  uncoursed  rubble  masonry  of  trap  /  granite  /  quartzite  /  gneiss  stones  in  cement mortar 1:5 in basements including scaffolding, bailing out water manually, racking out joints when plastering is to be done striking joints where no pointing or plastering is to be done and watering etc.complete.</t>
  </si>
  <si>
    <t>BDH 3</t>
  </si>
  <si>
    <t>Providing  uncoursed  rubble  masonry  of  trap  /  granite  /  quartzite  /  gneiss  stone  in  cement mortar  1:3  in  basement  with  patent  water  proofing  compound  added  to  it  at  rate  of 1Kilogramper  bag of  cement  including bailing out  water  manually,  scaffolding racking out joints when plastering is to be done and watering etc. complete.</t>
  </si>
  <si>
    <t>BDH 4</t>
  </si>
  <si>
    <t>BDH 5</t>
  </si>
  <si>
    <t>BDH 6</t>
  </si>
  <si>
    <t>BDH 7</t>
  </si>
  <si>
    <t>BDH 8</t>
  </si>
  <si>
    <t>BDH 11</t>
  </si>
  <si>
    <t>BDH 12</t>
  </si>
  <si>
    <t>BDH 13</t>
  </si>
  <si>
    <t>Providing  coursed  rubble  masonry  first  sort  of  trap  /  granite  /  quartzite  /  gneiss  stones  in cement mortar 1:6 in external work of plinth including bailing out water manually, striking joints inside and watering etc.complete.</t>
  </si>
  <si>
    <t>BDH 14</t>
  </si>
  <si>
    <t>Providing  coursed  rubble  masonry  first  sort  of  trap  /  granite  /  quartzite  /  gneiss  stones  in cement mortar 1:6 in superstructure including racking out joints on the inside when plastering is to be done, watering and scaffolding etc. complete.</t>
  </si>
  <si>
    <t>BDH 40</t>
  </si>
  <si>
    <t>Concrete Block Masonry</t>
  </si>
  <si>
    <t>BDI 1</t>
  </si>
  <si>
    <t>BDI</t>
  </si>
  <si>
    <t>Providing and constructing masonry in precast solid Concrete Block (Grade D-50 As per I.S. 2185, Part-I, 1974, Reframed 1987) having compressive strength 5-00 N/mm2) of size (300 mm x 200 mm x 150mm) in cement mortar 1:6 for superstructure including striking joints on unexposed  faces, racking out joints on exposed  faces, watering, curing and  scaffolding etc. complete.</t>
  </si>
  <si>
    <t>As directed by Engineer in Charge.</t>
  </si>
  <si>
    <t>Providing Green Build Product (GBP) Build Fast Plus masonry ecofriendly wet mix /Blocks laying  Adhesive  is  a  pre-polymerized,  wet  mix  jointing  adhesive  which  is  suitable  for Building masonry walls with all kind of blocks with thickness of thin layer of 2mm to 4mm between masonry units. There is no need to pre-wet the Blocks nor to post cure the wall with water.Confirming to IS 2185 of size 75 x 240x 650 mm in superstructure including striking joints, racking outjoints faces and scaffolding etc. complete.</t>
  </si>
  <si>
    <t>(As directed by Engineer in Charge)</t>
  </si>
  <si>
    <t>Providing Green Build Product (GBP) Build Fast Plus masonry ecofriendly wet mix /Blocks of size 100 X 240 x 650 mm laying Adhesive is a pre-polymerized, wet mix jointing adhesive which is suitable for Building masonry walls with all kind of blocks with  thickness of thin layer of 2mm to 4mm between masonry units. There is no need to pre-wet the Blocks nor to post   cure  the  wall  with  water.Confirming  to  IS  2185  of  size  in  superstructure  including striking joints, racking out joints faces and scaffolding etc. complete.</t>
  </si>
  <si>
    <t>Providing Green Build Product (GBP) Build Fast Plus masonry ecofriendly wet mix /Blocks of size 200 X 240 x 650 mm laying Adhesive is a pre-polymerized, wet mix jointing adhesive which is suitable for Building masonry walls with all kind of blocks with  thickness of thin layer of 2mm to 4mm between masonry units. There is no need to pre-wet the Blocks nor to post   cure  the  wall  with  water.Confirming  to  IS  2185  of  size  in  superstructure  including striking joints, racking out joints faces and scaffolding etc. complete.</t>
  </si>
  <si>
    <t>Expansion Joint</t>
  </si>
  <si>
    <t>BDK 1</t>
  </si>
  <si>
    <t>Providing  expansion   joints  in   R.C.C.  framed   structure  (exterior  Columns)  with   plain premoulded  filler  25  mm  thick  and  3  mm  thick  alluminium  plate,  hold  fast,  fixing  T.W. battens on internal face, finishing etc. complete as directed.</t>
  </si>
  <si>
    <t>Providing expansion joints in R.C.C. framed structure (at floor level) with premoulded filler 25 mm thick and 3 mm thick aluminium plate as required, bitumen poured filler and fixing T.W. battens on rear faces etc. complete as directed.</t>
  </si>
  <si>
    <t>Providing expansion joints in R.C.C. framed structure (at terrace level) with premoulded filler 25 mm thick and  3 mm thick aluminium plate as required, bituminous poured  filler, fixing lead, flashing on upper side and T.W. battens on inner face finishing etc. Complete as directed.</t>
  </si>
  <si>
    <t>BDK 1A</t>
  </si>
  <si>
    <t>Providing expansion joints in reinforced cement concrete framed structure (interior columns) with  plain  premoulded  filler   with  confirming  to  IS  1838,1961,  25  mm thick  with  75  mm wide and 1 mm thick stainless steel plate finishing etc. complete as directed</t>
  </si>
  <si>
    <t>Bd K 1 A</t>
  </si>
  <si>
    <t>BDK 1B</t>
  </si>
  <si>
    <t>Bd.K.1 B</t>
  </si>
  <si>
    <t>BDK 1C</t>
  </si>
  <si>
    <t>Bd.K.1 C</t>
  </si>
  <si>
    <t>BDK 1D</t>
  </si>
  <si>
    <t>Providing  expansion  joints  in  R.C.C.  framed  structure  (at  Terrace  level)  with  premoulded filler 25 mm thick with 40 mm wide and 1 mm thick stainless steel plate as required, bitumen poured filler and finishing etc. complete as directed.</t>
  </si>
  <si>
    <t>Bd.K.1 D</t>
  </si>
  <si>
    <t>BDK</t>
  </si>
  <si>
    <t>Providing and fixing of BITUFLEX CLOSE CELL FOAM of size 30 mm x 30 mm in double layer  in  the  expansion  joints  in  R.C.C  framed  structure  (at  floor  level  /  at  terrace  level  / interior  columns)  for  overlapping of  closed  cell  foam joints,  applying TP-  40  PRIMER  on both the sides of concrete surface, filling the 25 mm x 25 mm gap  with the POLYDEE-41 highly flexible sealant and covering the joint with Polydee-LM, 150 mm width in 2 coats etc. complete.</t>
  </si>
  <si>
    <t>Providing  and  fixing  bituminous  pad  25mm  thick  for  expansion  joints  in  retaining  wall, compound wall etc. complete.</t>
  </si>
  <si>
    <t>Water Proofing</t>
  </si>
  <si>
    <t>BDJ 2</t>
  </si>
  <si>
    <t>Providing  and  laying  damp  proof  course  50  mm  thick  in  M20  cement  concrete  layer  and bitumen / using cement with waterproofing compound curing, formwork etc. complete.</t>
  </si>
  <si>
    <t>BDJ 3</t>
  </si>
  <si>
    <t>BDJ</t>
  </si>
  <si>
    <t>Providing leak proof treatment by Injection  grouting method  to old  floor without  removing tiles of W.C., bath, with cement sand proportion of 1:1.5 and waterproofing compound at 2 Kilogram/bag  of  cement  mixed  in  35  liters  of  water  including  drilling  holes  in  required position grouting with above mixed solution and ceiling etc. complete.</t>
  </si>
  <si>
    <t>Providing cement based water proofing treatment to terraces (Indian water proofing or alike) with brick bats laid in required slope to drain the water for any span after cleaning the base surface. Applying a coat of cement slurry admixed with approved water proofing compound and laying the brick bats on bottom layer in C.M.1:5 admixed with approved water proofing compound filling up to half depth of brick bats, curing this layer for 3 days, applying cement slurry over this layer joints of brick bats with C.M.1:3 admixed with approved water proofing compound and finally top finishing with average 20 mm. thick layers of same mortar added with jute fiber at 1Kilogramper bag including finishing the surface smooth with cement slurry admixed  with  approved  water  proofing  compound.  Marking  finished  surface  with  false squares of 300mm x 300 mm. making the junctions at the parapet rounded and tapered top for required  height,  with  drip  mould  at  the  junction  of  plaster  and  parapet  and  curing  and covering  10  years  Guarantee  against  leakproofness  on  Court  fee  stamp  paper  of  Rs.  500/- including ponding test etc. complete.</t>
  </si>
  <si>
    <t>Providing  water  proof  bedding  for  flooring  of  Bath  and  WC  25  mm  thick  in  C.M.  1:3 including   using   approved   water   proofing   compound   in   specified   proportion   as   per manufacturers specifications for per bag of cement including leveling, curing and covering 10 years guarantee on court fee stamp paper of Rs.500/- including ponding test etc. complete.</t>
  </si>
  <si>
    <t>Providing waterproof plaster in W.C. and bath  12 mm thick for dado in cement mortar 1:3 with neat finishing, floating using waterproofing compound at the rate of 1 Kilogram. per bag of cement of approved make and manufacturer and curing etc. complete.  (Excluding Tiles) (As directed by Engineer in Charge)</t>
  </si>
  <si>
    <t>Providing waterproof plaster in W.C. and bath  20 mm thick for dado in cement mortar 1:3 with neat finishing, floating using waterproofing compound at the rate of 1 Kilogram. per bag of cement of approved make and manufacturer and curing  (and filling joints of Nahani trap and  any outlet by properly) etc. complete.</t>
  </si>
  <si>
    <t>Removing the tar or coba and disposing of the material as directed etc. complete.</t>
  </si>
  <si>
    <t>Providing  and  applying  water  proofing  treatment  using  acrylic  polymer  modified  cement based  water  proofing  coating  with  fibre  glass  mesh  mixing  at  the  rate  of  powder  to  liquid (2:1)  by  weight  covering  9  to  10  Square  Metre  /Kilogram  with  two  coat  using  approved chemicals for masonry and  concrete surface by brush covering 7 years guarantee on Stamp Papers etc. complete.</t>
  </si>
  <si>
    <t>Providing    and    applying    a    base    coat    comprising    of    1KilogramPolydee-MC    and 1Kilogramfresh cement after wetting the surface followed  by drying the surface for 2 days, apply  primer  coat of  TP-40  and  after drying,  applying Polydee-11  two component  (mixing ratio 2 A : 1 B) ) Antibacterial food grade coating inside drinking water tank in two coats with time interval of minimum 8 hrs. covering 7 years guarantee on Court Fee Stamp Paper of Rs. 100/- etc. complete.</t>
  </si>
  <si>
    <t>Providing and fixing 20 to 25 mm thick rough shahabad box type waterproofing for basement or  underground  floor  on  a  base  of  Cement  concrete  1:3:6,  including  sub  base  of  2.50 centimeter thick Cement mortar 1:3 with conceal, secrete (RMW), Algae proof or other alike waterproofing liquids, raking of joints upto 35 mm depth, filling the joints with  6 mm size crushed metal, hand grouting with cement slurry, curing and cleaning, with 7 years guarantee on court fee stamp of Rs. 100/- with ponding test etc complete. (excluding Cement concrete 1:3:6 base concrete )</t>
  </si>
  <si>
    <t>Providing and fixing 20 to 25 mm thick rough shahabad box type waterproofing treatment to vertical outside faces of Reinforced Cement concrete walls of basement or underground floor including filling the gap  of 25 mm between  rough shahabad  and R.C.C. walls with  cement grout mixed with water proofing liquid Algae proof or other alike with one tile lift method, brushing  the  joints  horizontally  with  cement  slurry  mixed  with  water  proofing  liquid  for width 30 to 35 mm and sloping coping over topmost tile with cement mortar 1:3, butting the bottom most  with  Cement  concrete 1:2:4  mixed  with  water  proofing liquid,  curing,  with  7 years  guarantee  on  court  fee  stamp  of  Rs.100/-  with  ponding test  etc  complete.  (excluding Cement concrete 1:3:6 base concrete)</t>
  </si>
  <si>
    <t>Providing and laying perforated PVC 160 mm dia pipe in proper line,leveland slope including necessary material fitting etc. complete.</t>
  </si>
  <si>
    <t>Providing  and  applying  required  coats  of  a  water  based  UV  resistant  Evercrete  Top  Seal sealant to protect natural stone, bricks, concrete and wooden structures from water intrusion and staining due to water penetration and algue formation etc complete</t>
  </si>
  <si>
    <t>Providing waterproofing in W.C. and bath including brick bat coba in all position including providing  and  laying  12mm  bedding  in  cement  mortor  1:3  on  vergin  concrete  slab  with waterproofing compound @ 1Kilogram/per bag of cement laying brick bat coba of  required thickness in cm 1:5  with  waterproofing compound  1  Kilogram/bag of  cement grouting and finishing the top layer with 20mm thick brick bedding in cm mortor 1:3 with waterproofing compound 1 Kilogram/per bag of cement and testing the treated portion for 48 hours by pond test and covering ten years' guarantee on requisite stamp paper including curing etc. complete.</t>
  </si>
  <si>
    <t>Plastering and Pointing</t>
  </si>
  <si>
    <t>BDL 1</t>
  </si>
  <si>
    <t>Providing internal cement plaster 6 mm thick in a single coat in cement mortar 1:4 without neeru finish to concrete surface in all positions including scaffolding and curing etc. complete.</t>
  </si>
  <si>
    <t>Providing internal cement plaster 6 mm thick in a single coat in cement mortar 1:3 without neeru finish to concrete surface in all positions including scaffolding and curing etc. complete.</t>
  </si>
  <si>
    <t>BDL 2</t>
  </si>
  <si>
    <t>BDL 2A</t>
  </si>
  <si>
    <t>BDL 2B</t>
  </si>
  <si>
    <t>BDL 4</t>
  </si>
  <si>
    <t>BDL 4A</t>
  </si>
  <si>
    <t>BDL 4B</t>
  </si>
  <si>
    <t>BDL 7</t>
  </si>
  <si>
    <t>Providing sand faced plaster externally in cement mortar using approved screened sand, in all positions  including  base  coat  of  15  mm  thick  in  cement  mortar  1:4  using  waterproofing compound at 1Kilogramper cement bag curing the same for not less than 2 days and keeping the  surface  of  the  base  coat  rough  to  receive  the  sand  faced  treatment  6  to  8  mm thick  in cement  mortar  1:4  finishing  the  surface  by  taking  out  grains  and  curing  for  fourteen  days scaffolding etc.complete.</t>
  </si>
  <si>
    <t>BDL 8</t>
  </si>
  <si>
    <t>Providing  rough  cast  cement  plaster  externally  in  two  coats  to  concrete,  brick  or  stone masonry surfaces in all positions with base coat of 12 to 15 mm thick in C.M. 1:4 and rough cast  treatment  12mm thick  in  proportion  1:1  1/2:3  including scaffolding and  fourteen  days curing complete.</t>
  </si>
  <si>
    <t>BDL 9</t>
  </si>
  <si>
    <t>BDL 10</t>
  </si>
  <si>
    <t>BDL 15A</t>
  </si>
  <si>
    <t>BDL 15B</t>
  </si>
  <si>
    <t>BDL 16</t>
  </si>
  <si>
    <t>BDL 17</t>
  </si>
  <si>
    <t>BDL 18</t>
  </si>
  <si>
    <t>BDL</t>
  </si>
  <si>
    <t>Providing fine cement  finish  1.5 mm thick over  green plaster  surface including scaffolding curing etc. complete.</t>
  </si>
  <si>
    <t>Labour charges for providing groove in external plaster having width and spaced as directed by engineer incharge etc. complete.</t>
  </si>
  <si>
    <t>Providing patti/ band 75mm wide on plastered surface 12 mm to 15 mm thick in C.M. 1:3 line and level including neat finishing scaffolding curing etc. complete.</t>
  </si>
  <si>
    <t>Providing patti/ band 100mm wide on plastered surface 12 mm to 15 mm thick in C.M. 1:3 line and level including neat finishing scaffolding curing etc. complete.</t>
  </si>
  <si>
    <t>Providing patti/ band 150mm wide on plastered surface 12 mm to 15 mm thick in C.M. 1:3 line and level including neat finishing scaffolding curing etc. complete.</t>
  </si>
  <si>
    <t>Providing and fixing chicken mesh of 22 gauge, with about 30 cm. width at the junction of R.C.C  members  and  brick  work,  of  approved  quality  including  fixing mesh  in  position  by necessary drilling in concrete /B.B.masonry and or tying by binding wire etc. complete.</t>
  </si>
  <si>
    <t>As directed by Engineer in Charge:</t>
  </si>
  <si>
    <t>Providing and  applying plaster with  plaster of paris in 6mm thickness to previously plaster surface in all position including preparing the surface scaffolding etc. complete.</t>
  </si>
  <si>
    <t>Providing  and  applying  laying  Aggregate  plaster  in  granite  /  marble  stones,  as  decorative finish  to  give  granite  /  marble  like  appearance  to  concrete,  brick  or  block  surfaces  in  all position  including  preparation  of  surface  smoothly,  evenly  by  racking  of  joints  in  case  of Brick or block work including backing layer of 12 mm thick with cement mortar 1:3 with 2% integral cement water proofing compound, roughening for wall keying hardening and drying the surface for a minimum five days gaps including second coat of cement lime mortar into a proportion 1:4 preparing the surface for three coat of marble finish plaster giving a thin coat of white cement and two parts of course calcite powder, applying the mortar with steel float on the surface in proper evenness applying at coat of white cement and lime to set a smooth finish  then  applying a  thin  coat  of  slurry made of  white cement  and  black  oxide colour  in required proportion by the steel float to get black streaks on the surface and curing the surface for two days including all materials and labour etc. complete.</t>
  </si>
  <si>
    <t>Providing  and  applying  Texture  plaster  with  finishing  with  texture  material   of  approved make  in 3 to 4 millimeter  thickness on previously plastered surface, including Plaster Groove 6mm  thickness  or  Tape  Grooves  35  to  45  mm  thickness  or  as  required,  in  all  position including preparing the surface, scaffolding etc. complete.</t>
  </si>
  <si>
    <t>Providing and  applying Two  coats of  wall care Putty on  plastered surface and  Ceiling and Walls to prepare surface even and smooth of approved make, etc complete.</t>
  </si>
  <si>
    <t>Providing cement patta / band of 2.50 cm width on either side of edges of plaster for doors and windows including scaffolding ,finishing, curing etc. complete.</t>
  </si>
  <si>
    <t>Providing groove to required size at specified location as directed by Engineer, at junction of brick masonry wall and R.C.C beams or Column, at junction of composite masonry, including scaffolding, finishing, curing etc. complete.</t>
  </si>
  <si>
    <t>Paving Flooring and dado</t>
  </si>
  <si>
    <t>BDM 1</t>
  </si>
  <si>
    <t>Providing and laying Rough Shahabad Stone Flooring 25mm to 30mm thick and of required width in plain/ diamond pattern on a bed of 1:6 C.M. including cement float, striking joints, pointing in cement mortar 1:3 curing and cleaning  etc. complete.</t>
  </si>
  <si>
    <t>BDM 1A</t>
  </si>
  <si>
    <t>BDM 1B</t>
  </si>
  <si>
    <t>Providing and laying Rough Shahabad Stone Flooring 50mm to 60mm thick and of required width in plain/ diamond pattern on a bed of 1:6 C.M. including cement float, striking joints, pointing in cement mortar 1:3 curing and cleaning etc. etc. complete.</t>
  </si>
  <si>
    <t>BDM 3</t>
  </si>
  <si>
    <t>Providing and laying Polished Shahabad Stone flooring 25mm to 30mm thick and  required width  wide  in  plain/  diamond  pattern  on  a  bed  of  1:6  C.M.  including  cement  float,  filling joints, with neat cement slurry, curing, polishing and cleaning etc. complete.</t>
  </si>
  <si>
    <t>BDM 3A</t>
  </si>
  <si>
    <t>Providing and laying Polished Tandur Stone flooring 25mm to 30mm thick required width in plain/ diamond pattern on a bed of 1:6 C.M. including cement float, filling joints with neat cement slurry, curing, polishing and cleaning etc. complete.</t>
  </si>
  <si>
    <t>BDM 3B</t>
  </si>
  <si>
    <t>Providing and laying machine cut machine Polished Kota stone flooring 25mm to 30mm thick and  required  width  in  plain/  diamond  pattern  on  bed  of  1:6  C.  M.  including cement  float, filling joints with neat cement slurry, curing, polishing and cleaning  etc. complete.</t>
  </si>
  <si>
    <t>BDM</t>
  </si>
  <si>
    <t>Providing and laying handcut polished Kotah Stone flooring 25mm to 30mm thick and 30cm wide in plain/diamond pattern on a bed of 1:6 C.M. including cement float, filling joints with neat cement slurry, curing, polishing and cleaning  etc. complete.</t>
  </si>
  <si>
    <t>Providing and laying polished hand cut Kotah Stone flooring 25mm to 30mm thick and 45cm to 55cm wide in plain/diamond pattern on a bed of 1:6 C.M. including cement float, filling joints with neat cement slurry, curing, polishing and cleaning complete.</t>
  </si>
  <si>
    <t>BDM 7</t>
  </si>
  <si>
    <t>Providing and laying cement concrete flooring 40 mm thick with M15 cement concrete laid to proper level and slope in alternate bays including compaction, filling joints, marking lines to give  the  appearance  of  tiles  of  30  cm  x  30  cm  or  other  size  laid  diagonally  /square  etc finishing smooth (with extra cement) in any colour as directed and curing etc.  complete.with Crushed sand VSI Grade</t>
  </si>
  <si>
    <t>Providing and laying cement concrete flooring 40 mm thick with M15 cement concrete laid to proper level and slope in alternate bays including compaction, filling joints, marking lines to give  the  appearance  of  tiles  of  30  cm  x  30  cm  or  other  size  laid  diagonally/  square  etc finishing smooth (with extra cement) in any colour as directed and curing etc. complete. With Crushed Sand.</t>
  </si>
  <si>
    <t>BDM 6</t>
  </si>
  <si>
    <t>Providing and laying cement concrete flooring 40mm thick with M20 cement concrete laid to proper level and slope in alternate bays, including compaction, filling joints, marking lines to give appearance of  tiles  of  30cm x  30cm or other  size laid  diagonally/square etc.  finishing smooth (with extra cement) in any colour as directed and Curing etc. complete. With Crushed sand VSI Grade</t>
  </si>
  <si>
    <t>BDM 7A</t>
  </si>
  <si>
    <t>Providing and laying cement concrete flooring 50 mm thick with M15 cement concrete laid to proper level and slope in alternate bays including compaction filling joints, marking lines to give the appearance of tiles of 30cm x 30cm or other size laid diagonally/ square etc finishing smooth (with extra cement) in any colour as directed and curing etc. complete.with Crushed sand VSI Grade</t>
  </si>
  <si>
    <t>Providing and laying cement concrete flooring 50 mm thick with M15 cement concrete laid to proper level and slope in alternate bays including compaction filling joints, marking lines to give the appearance of tiles of 30cm x 30cm or other size laid diagonally/square etc finishing smooth (with extra cement) in any colour as directed and curing etc. complete. With Crushed Sand.</t>
  </si>
  <si>
    <t>BDM 6A</t>
  </si>
  <si>
    <t>Providing and laying cement concrete flooring 50mm thick with M20 cement concrete laid to proper level and slope in alternate bays including compaction, filling joints, marking lines to give the appearance of tiles of 30cm x 30cm or other size laid diagonally/ square etc. finishing smooth (with extra cement) in any colour as directed and curing etc. complete.with Crushed sand VSI Grade</t>
  </si>
  <si>
    <t>Providing and laying cement concrete flooring 50mm thick with M20 cement concrete laid to proper level and slope in alternate bays including compaction, filling joints, marking lines to give the appearance of tiles of 30cm x 30cm or other size laid diagonally/ square etc. finishing smooth (with extra cement) in any colour as directed and curing etc. complete. With Crushed Sand.</t>
  </si>
  <si>
    <t>BDM 22</t>
  </si>
  <si>
    <t>Providing and laying machine cut machine polished shahabad Stone slabs 20 to 25mm thick for treads and risers of steps and staircases, with rounded nosing for the treads on a bed of 1:4 cement mortar including cement float, filling joints with neat cement slurry, curing, polishing and cleaning etc. complete.</t>
  </si>
  <si>
    <t>BDM 22B</t>
  </si>
  <si>
    <t>Providing and laying machine cut machine polished machine cut Kota stone slabs 20 to 25 mm thick for treads and risers of steps and staircases, with rounded nosing for the treads on a bed of 1:4 cement mortar including cement float, filling joints with neat cement slurry, curing, polishing and cleaning etc. complete.</t>
  </si>
  <si>
    <t>BDM 29B</t>
  </si>
  <si>
    <t>BDM 29C</t>
  </si>
  <si>
    <t>Providing  sills  of  required  material  20mm  to  25mm  thick,  on  a  bed  of  cement  mortar  1:4 including  cement  float,  filling  joints  with  neat  cement  slurry,  curing,   moulding  edges, polishing,cleaning complete.  b) Granite</t>
  </si>
  <si>
    <t>BDM 15</t>
  </si>
  <si>
    <t>Providing  and  fixing  black  kadappa  stone  as  shelves  25mm.  thick  machine  polished, extending  the  polish  upto  20  cm  width  on  lowerside,  rounding  corners,  laying  in  position jointing with bedding cement mortar 1:4 proportion curing etc etc. complete.</t>
  </si>
  <si>
    <t>BDM 12</t>
  </si>
  <si>
    <t>Providing and laying matt finish ceramic tiles of   having size 30 cm x 30 cm confirming to I.S.15622/2006 (group D II-A) and 7 to 8 mm thick for flooring in required position laid on a bed of 1:4 cement mortar including cement float, filling joint with white/colour cement slurry cleaning curing etc. complete.</t>
  </si>
  <si>
    <t>BDM 13</t>
  </si>
  <si>
    <t>Providing  and  laying  ceramic  tiles  of   having  size  30  cm.  x  30  cm.  and  confirming  to corresponding I.S. for dado and skirting in required position with readymade adhesive mortar of approved quality on plaster of 1:2 cement mortar including joint filling with white/ colour cement slurry cleaning curing etc. complete.</t>
  </si>
  <si>
    <t>Providing Mirror polishing to Kota Stone including using all necessary stones and equipments cleaning, washing  etc. complete. For Flooring</t>
  </si>
  <si>
    <t>Providing Mirror polishing to Kota Stone including using all necessary stones and equipments cleaning, washing  etc. complete. For Skirting</t>
  </si>
  <si>
    <t>Providing  and  laying  in  situ  cement  concrete  M30  with  tremix  treatment  for  200  mm thickness  for  flooring  with  groove  cutting  of  4mm  wide  and  20mm  deep  with  necessary refilling with bitumen  etc. complete.</t>
  </si>
  <si>
    <t>BDM 35</t>
  </si>
  <si>
    <t>Providing 25 mm to 30 mm thick partition of polished black kadappa stone slab of approved quality including giving required size and shape etc. Fixing in cement mortar 1:3 curing and cement etc. complete. a) One side polish</t>
  </si>
  <si>
    <t>Providing 25 mm to 30 mm thick partition of polished black kadappa stone slab of approved quality including giving required size and shape etc. Fixing in cement mortar 1:3 curing and cement etc. complete. b) Both side polish</t>
  </si>
  <si>
    <t>Providing and laying in position flooring of telephone black / Amba White / Cat bary brown / Ruby  red / Ocean Brown granite stone of approved shade and size 18 mm to 20 mm thick on bed 1:6 cement mortar including cement floats striking joints, pointing in C.M. 1:3 curing and cleaning etc. complete.</t>
  </si>
  <si>
    <t>Providing and fixing machine cut machine polished 18 mm to 20 mm thick telephone black / Amba White / Cat bary brown / RBI red / Ocean Brown granite stone for treads and risers of steps and staircases of approved colour and shade with  full  moulding and three grooved line for  the  treads  on  bed  of  1:4  Cement  mortar  including  float  filling joints  with  neat  cement slurry curing polishing and cleaning  etc. complete.</t>
  </si>
  <si>
    <t>Providing  and  fixing  machine  cut  mirror  polished  18  mm to  20  mm thick  telephone  black granite / Amba White / Cat bary brown / RBI red / Ocean Brown granite stone partition with full moulding the edges etc.  complete . Both side polish</t>
  </si>
  <si>
    <t>Providing and fixing machine cut mirror polished 18 mm to 20 mm thick telephone black / Amba  White  /  Cat  bary  brown  /  RBI  red  /  Ocean  Brown  granite  stone  partition  with  full moulding the edges  etc. complete. One side polish</t>
  </si>
  <si>
    <t>Providing and preparing kitchen otta up to 75 cm width,made up from 30 mm thick and 75 cm high vertical support for kadppa at 1 m. c/c of 25 mm thick both side polished kadappa middle shelf and bottom of 20 mm thick one side polished kadappa with facia patti of 20 x 50 mm  kadappa  including  all  material  labour  cutting  fixing  with  cement  mortar  and  araldite curing polished and cleaning  etc. complete.</t>
  </si>
  <si>
    <t>Providing and laying vitrified mirror / glossy finish tiles decorative type  having size 590 mm to 605 mm x 590 mm to 605 mm of 8 to 10 mm thickness and confirming to IS. 15622-2006 ( group Bla) of approved make, shade and pattern for flooring in required position laid on a bed of  1:4  cement  mortar  including  neat  cement  float,  filling  joints,  curing  and  clearing   etc. complete.</t>
  </si>
  <si>
    <t>Providing and laying vitrified mirror / glossy finish tiles   having size 590 mm to 605 mm x 590 mm to 605 mm of 8 to 10 mm thickness and confirming to IS. 15622-2006 ( group Bla) of approved make, shade and pattern for dado and skirting in required position fixed in 1:4 cement mortar including neat cement float, filling joints, curing and clearing  etc. complete</t>
  </si>
  <si>
    <t>Providing and laying vitrified matt fininsh tiles  having size 590 mm to 605 mm x to 605 mm of  8  to  10  mm  thickness  and  confirming  IS.  15622-2006  (Group  Bla)  of  approved  make, shade  and  pattern  for  flooring  in  required  position  laid  on  a  bed  of  1:4  cement  morar including neat cement float, filling joints, curing and cleaning etc. complete.</t>
  </si>
  <si>
    <t>Providing and laying vitrified matt finish tiles  having size 590 mm to 605 mm x to 605 mm of  8  to  10  mm  thickness  and  confirming  IS.  15622-2006  (Group  Bla)  of  approved  make, shade  and  pattern  for  dado  and  skirting  in  required  position  fixed  in  1:4  cement  mortar including neat cement float, filling joints, curing and cleaning etc. complete.</t>
  </si>
  <si>
    <t>Providing and laying vitrified rustic matt stone finish tiles  having size 590 mm to 605 mm x 590 mm to 605 mm of 8 to 10mm thickness and confirming to IS. 15622-2006 (Group Bla) of approved  make,  shade  and  pattern  for  flooring  in  required  position  laid   on  a  bed  of  1:4 cement mortar including neat cement float, filling joints, curing and cleaning etc. complete.</t>
  </si>
  <si>
    <t>Providing and laying vitrified rustic matt stone finish tiles  having size 590 mm to 605 mm x 590 mm to 605 mm to 8 to 10mm thickness and confirming to IS. 15622-2006 (Group Bla) of approved  make,  shade  and  pattern  for  dado  and  skirting  in  required  position  fixed  in  1:4 cement mortar including neat cement float, filling joints, curing and cleaning. etc. complete.</t>
  </si>
  <si>
    <t>Providing and laying vitrified stone effect finish tiles  having size 590 to 605 mm x 590  to 605 mm of 8 to 10 mm thickness and confirming to IS. 15622-2006 (Group Bla) of approved make, shade and pattern for flooring in required position laid on a bed of 1:4 cement mortar including required position laid on a bed of 1:4 cement mortar including neat cement float, filling joints, curing and cleaning etc.  complete</t>
  </si>
  <si>
    <t>Providing and laying vitrified stone effect finish tiles  having size 590 to 605 mm x 590  to 605 mm of 8 to 10 mm thickness and confirming to IS. 15622-2006 (Group Bla) of approved make, shade and pattern for dado and skirting in required position fixed in  1:4 cement mortar including required  position  laid  on  a  bed  of  1:4  cement  mortarincluding neat  cement  float, filling joints, curign and cleaning  etc. complete.</t>
  </si>
  <si>
    <t>Providing  and  fixing  green  marble  of  18  to  20  mm  thick  for  door  frame/  dado/  window boxing etc. On C.M. 1:6 including filling joints with polymer base filler nosing / moulding the sharp edges wherever necessary, curing,  etc. complete.</t>
  </si>
  <si>
    <t>Bd. M. 12</t>
  </si>
  <si>
    <t>Providing  and  fixing  heavy  duty  inter  locking  concrete  Grey  paving  blocks  of  60  mm thickness of having a strength of 300 Kilogram/Sq.cm. of approved  quality and  shape on  a bed of crushed sand of 25 to 30 mm thick including skirting joints and cleaning  etc. complete.</t>
  </si>
  <si>
    <t>A directed by Engineer in charge</t>
  </si>
  <si>
    <t>Providing  and  fixing  heavy  duty  inter  locking  concrete  Grey  paving  blocks  of  80  mm thickness of having a strength of 300 Kilogram/Sq.cm. of approved  quality and  shape on  a bed of crushed sand of 25 to 30 mm thick including skirting joints and cleaning  etc. complete.</t>
  </si>
  <si>
    <t>Providing  and  fixing  heavy  duty  inter  locking  concrete  Coloured  paving  blocks  of  60  mm thickness of having a strength of 300 Kilogram/Sq.cm. of approved  quality and  shape on  a bed of crushed sand of 25 to 30 mm thick including skirting joints and cleaning etc. complete</t>
  </si>
  <si>
    <t>Providing  and  fixing  heavy  duty  inter  locking  concrete  Coloured  paving  blocks  of  80  mm thickness of having a strength of 300 Kilogram/Sq.cm. of approved  quality and  shape on  a bed of crushed sand of 25 to 30 mm thick including skirting joints and cleaning etc.  complete</t>
  </si>
  <si>
    <t>Providing  and  fixing  heavy  duty  inter  locking  concrete  RUBBER  MOULD  GLOSSY PAVING BLOCKS of 60 millimeter thickness of having a strength of 400 Kilogram/sq.m of approved quality and shape on a bed of crushed sand of 25 to 30 millimeter thick including striking joints and cleaning  etc. complete. (using 100% crushed sand)</t>
  </si>
  <si>
    <t>Providing and fixing heavy duty inter locking concrete Rubber mould glossy paving blocks of 80 mm thickness of having a strength of 400 Kilogram/Sq.cm. of approved quality and shape on a bed  of crushed  sand of 25 to 30 mm thick including skirting joints  and  cleaning etc. complete. (using 100% crushed sand)</t>
  </si>
  <si>
    <t>Bd. M.</t>
  </si>
  <si>
    <t>Providing  and  fixing  heavy  duty  inter  locking  concrete  Coloured  paving  blocks  of  40  mm thickness of having a strength of 200 Kilogram/Sq.cm. of approved  quality and  shape on  a bed of crushed sand of 25 to 30 mm thick including skirting joints and cleaning etc.  complete.</t>
  </si>
  <si>
    <t>Providing leather finished polishing to Granite Stone slab by continuous grinding in 4 coats of different bits to receive rough and matt finish including buffing process before laying and fixing  of  stone  as  per  drawing  and  design,  including  cleaning,  washing  and  finishing  etc. complete.</t>
  </si>
  <si>
    <t>Providing leather  finished  polishing to Kota  / Marble / Shahabad  / Kadappa  Stone slab  by continuous grinding in 4 coats of different bits to receive rough  and  matty finish including buffing  process  before  laying  and  fixing  of  stone  as  per  drawing  and  design,  including cleaning, washing and finishing  etc. complete.</t>
  </si>
  <si>
    <t>Providing  and  laying  Vitrified  mirror/glossy  finish   having  decorative  type  of  size  590 millimeter to 605 millimeter x 590 millimeter to 605 millimeter of 8 to 10 millimeter thickness (on a existing flooring) with bonding chemical and confirming to IS 15622-2006 (Group Bla) of approved make shade and pattern for flooring in required position laid on a bed of bonding chemical filling joints curing and cleaning etc . complete.</t>
  </si>
  <si>
    <t>Providing and laying Vitrified MATT finish  having decorative type of size 600 millimeter x 600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</si>
  <si>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t>Providing and laying Vitrified MATT finish  having decorative type of size 1000 millimeter x 1000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</si>
  <si>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t>Providing and laying Vitrified RUSTIC MATT STONE finish  having decorative type tiles of size 600 millimeter  x  600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</si>
  <si>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t>Providing and laying Vitrified STONE EFFECT FINISH  having decorative type tiles of size 590  millimeter  to  605  millimeter  x  590  millimeter  to  605  millimeter  of  8  to  10  millimeter thickness (on a existing flooring) with  bonding chemical and confirming to IS 15622-2006 (Group Bla) of approved make shade and pattern for flooring in required position laid on a bed of bonding chemical filling joints curing and cleaning etc. complete.</t>
  </si>
  <si>
    <t>Providing and laying chequered tiles of approved quality  of size 30 cm x 30 cm, confirming to  corresponding  I.S.  for  flooring  in  required  position  laid  on  a  bed  of  1:4  cement  mortar including cement float, filling joint with cement slurry cleaning curing etc. complete.</t>
  </si>
  <si>
    <t>Providing and laying Antiskid Ceramic tiles of approved quality  of size 30 cm x 30 cm and confirming to IS 15622-2006 (Group-B IIA) for antiskid flooring in required position laid on a bed of 1:4 cement mortar including cement float, filling joint with cement slurry cleaning curing etc. complete.</t>
  </si>
  <si>
    <t>Providing  and  laying  telephone  black  /  Amba  White  /  Cadburybrown  /  Ruby  red  /  Ocean Brown granite stone of 18 to 20 mm thick for door frame/ dado/ window boxing etc. On C.M. 1:6 including filling joints with polymer base filler nosing/moulding the sharp edges wherever necessary, curing,  etc. complete.</t>
  </si>
  <si>
    <t>As directed by Engineer-In- Charge</t>
  </si>
  <si>
    <t>As directed by Engineer-In- Char</t>
  </si>
  <si>
    <t>Providing, laying and fixing exterior grade fibrilling fibre reinforcement heavy duty designer cement concrete tiles for  steps and dado of approved colour and design 22 +/ -2 mm thick bayer  colour  pigmented  as  per  IS  1237  -  1980  reaffirmed  in  2006  ,having  wert  transvrse strenghth of 3.5 / mm 2, water absorption less than 10 % abrasion / wear resistance less than 2 mm ,skid resistance more than 25.0 (ASTM:E303) and no fading as per DIN - 51094 in plan / designed pattern on a bed of 1:4 cement mortar including cement float ,filling joints with neat cement slurry ,curing,polished and cleaning etc. complete. For steps, and dado</t>
  </si>
  <si>
    <t>Machine  polishing  to  cement/marble  mosaic  tiled  flooring  or  any  other  type  of  flooring including cleaning, washing, etc. complete.</t>
  </si>
  <si>
    <t>Hand polishing to dado, skirting including cleaning, washing etc. complete.</t>
  </si>
  <si>
    <t>Providing wax polishing to floors and dado, preparing the surface, scaffolding etc. complete.</t>
  </si>
  <si>
    <t>Providing and  fixing in required position  skirting or dado of polished  Kotah  Stone slab  25 mm to 30  mm thick  fixed  on  base on  plaster  of  cement  mortar 1:4  including cement  float, filling joints with cement slurry, curing rubbing, polishing and cleaning complete.</t>
  </si>
  <si>
    <t>Wood Finish</t>
  </si>
  <si>
    <t>BDN 1.1</t>
  </si>
  <si>
    <t>Providing  and  applying  boiled  linseed  oil  in  one  coat,  to  the  new  wood  work,  including knotting, preparing the surface, scaffolding etc. complete as directed.</t>
  </si>
  <si>
    <t>Providing  and  applying  boiled  linseed  oil  in  two  coats  to  the  new  wood  work,  including knotting, preparing the surface, scaffolding etc. complete as directed.</t>
  </si>
  <si>
    <t>BDN 1.2</t>
  </si>
  <si>
    <t>Providing and applying Wax polish to the old wood work including knotting, preparing the surface, scaffolding etc. complete as directed.</t>
  </si>
  <si>
    <t>BDN 1.3</t>
  </si>
  <si>
    <t>Providing  and  applying  French  polish  for  required  finish  on  previously  polished  wood including knotting, preparing the surfaces, scaffolding etc. complete as directed</t>
  </si>
  <si>
    <t>Providing and  applying french  polish  to  new  wood  work,  for  required  finishing  including. knotting, preparing the surfaces, scaffolding etc. complete as directed.</t>
  </si>
  <si>
    <t>BDN 1.4</t>
  </si>
  <si>
    <t>Providing  and  applying  varnish  in  one  coat  on  previously  varnished  wood  work  including knotting, preparing the surface, scrapping, scaffolding, etc. complete.</t>
  </si>
  <si>
    <t>BDN</t>
  </si>
  <si>
    <t>As directed by Engineer-in charge.</t>
  </si>
  <si>
    <t>Oil Painting</t>
  </si>
  <si>
    <t>BDO 1</t>
  </si>
  <si>
    <t>Providing and applying two coats of lead/zinc base oil paint/  bituminous paint of approved colour  and  shade  to  new  wood  work  and  fiber  boards  including  preparing  the  surface, knotting, scaffolding if necessary, excluding primer coat etc. complete.</t>
  </si>
  <si>
    <t>BDO 2</t>
  </si>
  <si>
    <t>Providing and  applying one coat  of  lead/zinc  base oil  paint/  bituminous  paint  of  approved colour and shade to old wood work previously painted and fiber boards including if necessary scaffolding, preparing surface excluding primer coat etc. complete.</t>
  </si>
  <si>
    <t>BDO 2A</t>
  </si>
  <si>
    <t>Providing and applying two coats of lead/zinc base oil paint/bituminious paint of approved colour and shade to old wood work and fiber boards previously painted including if necessary scaffolding, preparing the surface excluding priming coat etc.  complete.</t>
  </si>
  <si>
    <t>BDO 3</t>
  </si>
  <si>
    <t>Providing and applying two coats of lead/zinc base oil paint/ bituminious paint of approved colour  to  new  structural  steel  work  and  iron  work  in  buildings  including  scaffolding  if necessary, cleaning and preparing the surface etc.  complete. (excluding primer coat).</t>
  </si>
  <si>
    <t>BDO 4</t>
  </si>
  <si>
    <t>Providing and applying one coat of aluminium paint of approved make to new structural steel work  in  building  and  workshop  including  scaffolding  if  necessary,  cleaning  and  preparing surface (excluding primer coat)  etc. complete.</t>
  </si>
  <si>
    <t>BDO 4A</t>
  </si>
  <si>
    <t>Providing and applying 2 coats of alluminium paint of approved make to new structural steel work in buildings and workshops including scaffolding if necessary, cleaning and preparing the surface (excluding primer coat)etc.  complete.</t>
  </si>
  <si>
    <t>BDO 5</t>
  </si>
  <si>
    <t>Providing and applying two coats of synthetic enamel paint of approved colour to new /old structural steel work and wood work in buildings, including scaffolding if necessary, cleaning and preparing the surface (excluding primer coat) etc. complete.</t>
  </si>
  <si>
    <t>BDO 6</t>
  </si>
  <si>
    <t>Providing and applying one coat of flat oil paint of approved colour to the old structural steel work  and  iron  work  previously  painted  in  building  including  scaffolding,  if  necessary, cleaning and preparing surface (excluding primer coat)  etc. complete.</t>
  </si>
  <si>
    <t>BDO 6A</t>
  </si>
  <si>
    <t>Providing and applying two coats of flat oil paint of approved colour to the old structural steel work  and  iron  work  previously  painted  in  building  including  scaffolding,  if  necessary, cleaning and preparing the surface (excluding primer coat)  etc. complete.</t>
  </si>
  <si>
    <t>BDO 7</t>
  </si>
  <si>
    <t>Providing and applying one coat of flat oil paint of approved colour and shade to internal / external  plastered  surfaces  including  scaffolding  if  necessary,  cleaning  and  preparing  the surface (excluding primer coat)  etc. complete.</t>
  </si>
  <si>
    <t>Providing and applying two coats (exterior quality)  of flat oil paint of approved colour and shade to the plastered surface in buildings and workshops including scaffolding if necessary, cleaning the surface and preparing surface etc. complete. (excluding primer coat)</t>
  </si>
  <si>
    <t>As directed by Engineer- in- charge.</t>
  </si>
  <si>
    <t>BDO 7A</t>
  </si>
  <si>
    <t>Providing and applying two coats of flat oil paint of approved colour and shade to internal / external  plastered  surfaces  including  scaffolding  if  necessary,  cleaning  and  preparing  the surface (excluding primer coat) etc. complete.</t>
  </si>
  <si>
    <t>BDO 8</t>
  </si>
  <si>
    <t>Providing and applying two coats of water proof cement paint of approved manufacture and of approved colour to the plastered surfaces including scaffolding if necessary, cleaning and preparing the surface, watering for two days etc.  complete.</t>
  </si>
  <si>
    <t>Providing and applying two coats of water proof cement paint of approved manufacture and of approved colour to old  plastered surfaces including scaffolding if necessary, cleaning and preparing the surface, watering for two days etc.  complete.</t>
  </si>
  <si>
    <t>Providing and applying three coats of water proof cement paint of approved manufacture and of approved colour to  new plastered surfaces including scaffolding if necessary, cleaning and preparing the surface, watering for two days etc. complete.</t>
  </si>
  <si>
    <t>Providing and applying three coats of water proof cement paint of approved manufacture and of approved colour to old  plastered surfaces including scaffolding if necessary, cleaning and preparing the surface, watering for two days etc. complete.</t>
  </si>
  <si>
    <t>BDO 8B</t>
  </si>
  <si>
    <t>Removing old paint from steel and  other metal surfaces and  making the surfaces even with hand scrapping, scaffolding etc. complete.</t>
  </si>
  <si>
    <t>BDO 8C</t>
  </si>
  <si>
    <t>Providing  and  applying  priming  coat  over  new  wood  and  wood  based  surfaces,  including preparing the surface by thoroughly cleaning oil, grease, dirt and other foreign matter, sand papering and knotting, scaffolding etc. complete.</t>
  </si>
  <si>
    <t>BDO 8D</t>
  </si>
  <si>
    <t>As directed by En-gineer in charge.</t>
  </si>
  <si>
    <t>BDO 8E</t>
  </si>
  <si>
    <t>Providing  and  applying  priming  coat  on  concrete/  masonary/  Asbestos  Cement  plastered surfaces including scaffolding if necessary, preparing the surface by thoroughly cleaning oil, grease, dirt and other foreign matter and sand papering as required etc. complete.</t>
  </si>
  <si>
    <t>BDO 8F</t>
  </si>
  <si>
    <t>Providing and  applying one coat  of  seal  cement  primer  of  approved  manufacture and  shed including  scaffolding  preparing  the  surface  by  cleaning  dirt  and  other  foreign  matters, scrapping if necessary including scaffolding etc. complete.</t>
  </si>
  <si>
    <t>BDO</t>
  </si>
  <si>
    <t>Providing and applying two coats of textured synthetic paint of approved shade and quality and  one  coat  of  primer  before  applying  textured  paint  including  scaffolding  if  necessary preparing surface by thoroughly cleaning oil, grease, dirt and other materials as required, etc. complete.</t>
  </si>
  <si>
    <t>Providing  and   applying  two  coats  of   exterior  acraylic  emulsion   paint  confirming  to corresponding I.S. of approved manufacture and of approved colour to the plastered surfaces including  cleaning  ,preparing  the  plaster  surface,  applying  primer  coat  ,scaffolding  if necessary , and watering the surface for two days etc complete.</t>
  </si>
  <si>
    <t>Providing  and  applying  external  raincoat  painting  with  crack  filling acrylic  polymer  based chemical compound coating to the external surface of walls to prevent water seepage in the masonry walls during monsoon added with required shade Steiner to give required shade to the surface in two coats. Including providing three coat of priming of polymer base primer including preparing surface scrapping the existing loose old paint, removing loose particles of sand  on  the  surface  opening  and  cleaning  the  cracks  developed  in  the  external  plaster, removing  loose  particles  by  chiseling,  filling  cracks  by  chemicals  compound  of  approved make  with  proper  penetration  etc.  Coating  of  Raincoat  with  the  help  of  brush  and  as  per instructions and  specification  given  by manufacturer  and  with  instruction  from Engineer in- charge. Work shall be executed by certified applicator only and covering gurantee of 3 years on court stamp paper of Rs. 500/- and necessary testing etc. complete.</t>
  </si>
  <si>
    <t>Colouring</t>
  </si>
  <si>
    <t>BDP 1</t>
  </si>
  <si>
    <t>Providing and applying white-wash in one coat on old / new plastered or masonry surfaces and asbestos cement sheets including scaffolding and preparing the surface by brushing and brooming down  etc. complete.</t>
  </si>
  <si>
    <t>BDP 1A</t>
  </si>
  <si>
    <t>Providing and applying white-wash in two coats on old / new plastered or masonry surfaces and asbestos cement sheets including scaffolding and preparing the surface by brushing and brooming down etc. complete.</t>
  </si>
  <si>
    <t>BDP 2</t>
  </si>
  <si>
    <t>BDP 2A</t>
  </si>
  <si>
    <t>BDP 3</t>
  </si>
  <si>
    <t>Providing and applying colour-wash of approved colour and shade in one coat to old surfaces which are to be recoloured including scaffolding, brushing and brooming down. (excluding base coat of white wash) etc. complete.</t>
  </si>
  <si>
    <t>BDP 3A</t>
  </si>
  <si>
    <t>Providing  and  applying  colour-wash  of  approved  colour  and  shade  in  two  coats  to  old surfaces  which  are  to  be  recoloured  including  scaffolding,  brushing  and  brooming  down. (excluding base coat of white-wash) etc. complete.</t>
  </si>
  <si>
    <t>BDP 4</t>
  </si>
  <si>
    <t>Providing and applying washable powder distemper of approved colour and shade to old and new surfaces in one coat including scaffolding, preparing the surfaces (excluding the priming coat)etc. complete.</t>
  </si>
  <si>
    <t>BDP 4A</t>
  </si>
  <si>
    <t>Providing and applying washable powder distemper of approved colour and shade to old and new surfaces in two coats including scaffolding, preparing the surfaces. (excluding the primer coat) etc .complete.</t>
  </si>
  <si>
    <t>BDP 5</t>
  </si>
  <si>
    <t>Providing and applying washable oil-bound distemper of approved  colour and  shade to old and  new  surfaces  in  one  coat  including  scaffolding,  preparing  the  surfaces.  (excluding  the primer coat.)etc. complete.</t>
  </si>
  <si>
    <t>BDP 5A</t>
  </si>
  <si>
    <t>Providing and applying washable oil-bound distemper of approved  colour and  shade to old and  new  surfaces in two coats including scaffolding, preparing the surfaces. (excluding the primer coat.) etc. complete.</t>
  </si>
  <si>
    <t>BDP 6</t>
  </si>
  <si>
    <t>Providing and applying plastic emulsion paint of approved quality, colour and shade to old and  new  surfaces  in  two  coats  including  scaffolding,  preparing  the  surface.  (excluding  the primer coat)etc. complete.</t>
  </si>
  <si>
    <t>BDP 6A</t>
  </si>
  <si>
    <t>Providing and applying plastic emulsion paint of approved quality, colour and shade to old surface in three coats including scaffolding, preparing the surface. (excluding primer coat) etc. complete.</t>
  </si>
  <si>
    <t>Providing and applying plastic emulsion paint of approved quality, colour and shade to  new surface in three coats including scaffolding, preparing the surface. (excluding primer coat) etc. complete.</t>
  </si>
  <si>
    <t>BDP</t>
  </si>
  <si>
    <t>Washing and cleaning of decorated wall surfaces with soap, soda and water etc. complete.</t>
  </si>
  <si>
    <t>Providing and applying plastic emulsion paint of approved quality, colour and shade to old and new surfaces in single coat including scaffolding, preparing the surface. (excluding the primer coat)etc. complete.</t>
  </si>
  <si>
    <t>Scrapping the old  plastered  internal  surface with  sand  paper  and  coating  the entire  surface with mixture of whiting or glue and linseed oil including scaffolding etc. complete as directed.</t>
  </si>
  <si>
    <t>Providing and applying interior wall finish luster of approved make on internal wall surface as detailed below Scrapping the surface with emery paper and  wipe clean wall primer with brush   with  mineral  turpentine  with  brush  8  to  10%  and  oil  15  to  20%  with  roller  and allowing  to  dry  for  a  period  6  to  8  hours.  wall  putty  with  appropriate  proportion  of  water allowing to dry for  period  4  to 6  hours.  Scrapping with  Emery  paper  180  and  wipe clean. Applyingwall primer with  brush  with  mineral turpentine 8 to 10% and  oil 15 to 20% with roller  Scrapping  Emery  paper  320  and  wipe  clean,  interior  wall  finish  luster  1st  coat  with brush/rubber/spray  with  mineral  turpentine 7  to 9%  and  Oil  with  roller  19 to 21% After  8 hours of activity Applying 2nd coat or wall finish Lustre with mineral turpentine 7 to 9  % with  brush  and  Oil with  roller 19 to 21% after allowing dry for the period of 6 to 8 hours activity.  (With prior approval of S.E.)</t>
  </si>
  <si>
    <t>Wood Work</t>
  </si>
  <si>
    <t>BDQ 1</t>
  </si>
  <si>
    <t>BDQ 1A</t>
  </si>
  <si>
    <t>BDQ 2</t>
  </si>
  <si>
    <t>BDQ 2A</t>
  </si>
  <si>
    <t>BDQ 3</t>
  </si>
  <si>
    <t>Providing and fixing Indian  teak wood plank ceiling 20 mm thick plain underside  tongued and  grooved  including iron  screws,  scaffolding,  if  necessary,  including one  primer  coat  on under side and one coat of coal tar on upper side etc. complete.</t>
  </si>
  <si>
    <t>BDQ 4</t>
  </si>
  <si>
    <t>Providing and fixing Indian teak wood framed collar beam / king post / queen post truss, with all Iron work including scaffolding, if necessary, and one coat of primer etc. complete.</t>
  </si>
  <si>
    <t>BDQ 4A</t>
  </si>
  <si>
    <t>Providing and fixing in teak wood framed collar beam / king post / queen post truss, with all iron work including scaffolding, if necessary and primer coat etc. complete.</t>
  </si>
  <si>
    <t>BDQ 5</t>
  </si>
  <si>
    <t>Providing and fixing country teak wood common rafters, purlins and purlin cleats, hip rafters, jack rafters, ridges, wall plates, post plates and posts for roofing etc. including scaffolding, if necessary, all iron work and one coat of primer etc. complete.</t>
  </si>
  <si>
    <t>BDQ 5A</t>
  </si>
  <si>
    <t>Providing and fixing teak  wood common rafters, purlins and purlin cleats, hip rafters, jack rafters,  ridges,  wall  plates,  post  plates  and  posts  for  roofing,  etc.  including  scaffolding,  if necessary all iron work and one coat of primer etc.  complete.</t>
  </si>
  <si>
    <t>BDQ 8</t>
  </si>
  <si>
    <t>Bd/Q-6 P-424</t>
  </si>
  <si>
    <t>Providing  and  fixing  hard  wood  of  approved  species  two  way  trellis  work  with  battens  or laths 2.5 cm x 1.2 cm and 5 cm x 5 cm openings including frame of 8 cm x 5 cm vertical and horizontal scantlings and coat of primer etc. complete.</t>
  </si>
  <si>
    <t>Bd/Q-6 P-425</t>
  </si>
  <si>
    <t>BDQ 18</t>
  </si>
  <si>
    <t>Providing and fixing decorative teak plywood veneer lining 4 mm thick with backing of teak wood frame work of battens 12 mm X 25 mm at 30 cm center to center fixed to walls and pillars  with  12  mm  thik  phywood  building  without  skirting  and  cornice  as  per  drawings including necessary iron work and finishing the exposed wood work with french polish etc. complete.</t>
  </si>
  <si>
    <t>Providing and fixing 20 mm thick superior veneer board pelmet box 150 to 200 mm wide to doors  or  window  frames  including  20mm  dia.  Aluminium  curtain  rod  with  sockets  and finishing with french polishing (without top)etc. complete.</t>
  </si>
  <si>
    <t>Providing and fixing 20 mm thick Laminated sheet board pelmet box 150 to 200mm wide to doors  or  window  frames  including  20  mm  dia.  Aluminium  curtain  rod  with  sockets  and finishing with french polishing (without top) etc.complete.</t>
  </si>
  <si>
    <t>BDQ 19</t>
  </si>
  <si>
    <t>BDQ 19A</t>
  </si>
  <si>
    <t>BDQ 20</t>
  </si>
  <si>
    <t>BDQ 21</t>
  </si>
  <si>
    <t>Providing and fixing country teak wood barge board 22 cm wide and 20mm thick plain type including scaffolding and painting in two coats etc. complete.</t>
  </si>
  <si>
    <t>BDQ 21A</t>
  </si>
  <si>
    <t>BDQ</t>
  </si>
  <si>
    <t>Providing and  fixing shutter to wall cupboard made from 19 mm thick Teak particle board with  approved  coloured  laminated  face  1.5  mm  thick  bonded  with  phenol  formaldehyde synthetic resin B.W.P. grade including lipping beading iron oxidised  fixtures and  fastening and oil primer coat etc. complete. (Excluding cupboard frame).</t>
  </si>
  <si>
    <t>Providing and fixing Shutter to wall Cupboard consisting of Teak Wood styles and Rails 25 mm thick and 75 mm wide with panel insert of 12 mm thick particle Board with one approved coloured  Laminated  Face  on  one  side  1.5  mm  thick,  bonded  with  Phenol  Formaldehyde Synthetic  Resin  including  Lipping  Beading.  Iron  oxidised  fixtures  and  fastening  and  oil primer coat etc. complete. (Excluding cupboard frame).</t>
  </si>
  <si>
    <t>BDQ 22</t>
  </si>
  <si>
    <t>Providing  and  fixing  jungle  wood  ballies  of   approved  species  85  mm  average  dia.  for common  rafters, purlins, ridges, hip  and  valley rafters, jack rafters, wall  plates, post  plates, posts etc. including all iron work scaffolding if necessary and oiling in one coat  etc. complete.</t>
  </si>
  <si>
    <t>BDQ 23</t>
  </si>
  <si>
    <t>Providing and fixing 100 mm dia. Country  teak wood ballies for post truss of 6.00 m.  span as  per  drawing  or  as  directed  by  Engineerin-charge  including  all  iron  work,  scaffolding  if necessary and oiling  etc. complete.</t>
  </si>
  <si>
    <t>3 BDN 12 B</t>
  </si>
  <si>
    <t>Providing and fixing 3.5 to 4 mm thick Veneer finish wall Panaling made out of 50 x 25 mm (finished size) C.C.T.W. frame work or size of 600 x 600 mm center or as per site condition covered  by  6  mm  thick  marine  plywood  of  the  generally  confiriming  to  I:S  710-1980 finished  with  3.5  to  4  mm  thick  matching  Veneer  of  approved  color  and  in  satin  wallnut groov  matched  veneer  pattern  and  design  including  melamine  polishing  &amp;  design  with antitermite  treatment  etc.  to  plywood  and  woodwork  with  ten  years  guarantee  bond  etc. including all lead and lifts   complete as per Architects Drawing and instructions of Engineer Incharge.</t>
  </si>
  <si>
    <t>Roofing and Ceiling</t>
  </si>
  <si>
    <t>BDR 1</t>
  </si>
  <si>
    <t>Providing and fixing Mangalore tiled roofing with class ' AA' tiles including securing the last course of tiles near the eaves with steel flat 40 mm x 3 mm and 1.22 mm wire fixing 50 mm x 25  mm  horizontal  teak  wood  battens  and  iron  works  and  oiling  the  battens  etc.  complete. (Excluding ridge and hip tiles).</t>
  </si>
  <si>
    <t>BDR 2</t>
  </si>
  <si>
    <t>Providing and fixing Mangalore tiled roofing with class 'AA' tiles including securing the last course of tiles near the eaves with steel flat 40 mm x 3 mm and 1.22 mm wire fixing country teak wood  sloping battens of 25  x 12  mm teak wood  horizontal  battens of  50mm x  25mm over the slopping battens, all iron work and coal tarring the battens etc. complete (Excluding ridge and hip tiles).</t>
  </si>
  <si>
    <t>BDR 3</t>
  </si>
  <si>
    <t>Providing and fixing Mangalore tile ridge and hip tiles of class 'AA' including scaffolding if necessary, pointing with coloured cement mortar and curing etc. complete.</t>
  </si>
  <si>
    <t>BDR 5</t>
  </si>
  <si>
    <t>Providing  and  fixing  corrugated  galvanised  iron  sheets  of  0.63mm  thick  (24  B.W.G.)  for roofing without wind tiles including fastening with galvanised iron screws and bolts, lead and bitumen washers as per drawing etc. complete.(Weight of 5.5 Kilogram/sq.m.).</t>
  </si>
  <si>
    <t>Providing and fixing plain zinc sheeting of 0.80 mm thick (22 B.W.G.) over the ridge hip or valley to galvanized iron sheet roofing including all fastening and bolt galvanised iron screws and bolts, lead and bitumen washers etc. complete.(Weight of 6.8 Kilogram/sq.m.).</t>
  </si>
  <si>
    <t>BDR 7</t>
  </si>
  <si>
    <t>Providing  and  fixing  6.00  mm  thick  ISI  mark  Asbestos  Cement  Corrugated  sheet  roofing including galvanised iron 'J' or 'L' hook bolts galvanised iron band bituminous G.I. washers, galvanised iron clamps, bolts, nuts and scaffolding etc. complete.</t>
  </si>
  <si>
    <t>BDR 9</t>
  </si>
  <si>
    <t>Providing  and  fixing  6  mm  thick  ISI  mark  Asbestos  Cement  ridge  capping  for  roofing including galvanised  iron hooks, bolts, galvanised  iron and  bituminous washers, galvanised iron clamps, bolts, nuts including scaffolding etc. complete.</t>
  </si>
  <si>
    <t>BDR 10</t>
  </si>
  <si>
    <t>Providing and fixing valley gutter of 22 B.W.G. (0.8 mm) plain galvanised iron sheets 120 cm wide  with  teak  wood  planking  20  mm  thick  including  two  coats  of  coal-tarring  the  upper surface of plank etc. complete. (excluding painting to underside of plank).</t>
  </si>
  <si>
    <t>BDR 10A</t>
  </si>
  <si>
    <t>Providing and fixing valley gutter of 22 B.W.G. (0.8 mm) plain galvanised iron sheets 90 cm wide  with  teak  wood  planking  20  mm  thick  including  two  coats  of  coal-tarring  the  upper surface of plank etc. complete.  (excluding painting to underside of plank).</t>
  </si>
  <si>
    <t>BDR 10B</t>
  </si>
  <si>
    <t>Providing and fixing valley gutter of 24 B.W.G. (0.63 mm) thick G.I. sheet 120 cm wide with 20 mm thick teak wood planking underneath coal tarring etc. complete.</t>
  </si>
  <si>
    <t>BDR 11</t>
  </si>
  <si>
    <t>BDR 13</t>
  </si>
  <si>
    <t>Providing  and  fixing  Mangalore  pattern  cowl  ventilator  tiles  in  the  required  places  in  a Mangalore tiled roof including scaffolding if necessary etc. complete.</t>
  </si>
  <si>
    <t>BDR 16</t>
  </si>
  <si>
    <t>Providing and fixing false ceiling of plain asbestos cement sheets 4 mm thick with teak wood beadings 45 x 12 mm with frame work of teak wood battens of size 70 x 60 mm at 1.00 M center  to  center  including  scaffolding,  if  necessary,  all  iron  work  and  painting  (visible surfaces) to A.C. sheet and beading in two coats etc. complete. (excluding T.W. runner to be paid separately).</t>
  </si>
  <si>
    <t>BDR</t>
  </si>
  <si>
    <t>Providing and fixing frame work of anodised aluminium sections for suspended false ceiling consisting of aluminium T 50 mm x 40 mm weighing 0.39 Kilogram/m. at 60 cms c/c and fixed with ( 15 x 15 mm) flanges weighing 0.119 Kilogram/m suspended on 6 mm dia. mild steel rod weighing 0.22 Kilogram/m fixed on wall and beams including rounding of the edges with aluminium T of 50 mm x 40 mm weighing 0.39 Kilogram/m etc. including all labour etc. complete.</t>
  </si>
  <si>
    <t>BDR 17</t>
  </si>
  <si>
    <t>Providing and  fixing false ceiling of teak wood  particle board  half perforated sheet 12  mm thick including scaffolding, if necessary, all iron work and two coats of oil painting to boards and beading i.e. visible surface  etc. complete. (excluding frame work and runners)</t>
  </si>
  <si>
    <t>Providing and fixing false ceiling of 10 to 12 mm thick decorative boards of fibrous plaster of paris including scaffolding if necessary all architectural work like mouldings, cornices, coves, domes,  cups  as  per  detailed  drawings  and  three  coats  of  spray  painting  to  boards  etc. complete. (excluding frame work, runners and mild steel suspenders).</t>
  </si>
  <si>
    <t>BDR 19</t>
  </si>
  <si>
    <t>Providing and applying two coats of bitumen to roof on new dungaree cloth one coat on each side etc. complete as directed.</t>
  </si>
  <si>
    <t>Providing and applying one coat of bitumen to roof (without cloth) including scaffolding etc. complete as directed.</t>
  </si>
  <si>
    <t>Removing  and  resetting  Mangalore  tiles  from  roof  including  refixing  loose  battens  etc. complete.</t>
  </si>
  <si>
    <t>Removing the tiles, battens and dungry cloth purlins, rafters and ridges etc. from roof, sorting out the serviceable and unserviceable materials and stacking the same as and where directed in the compound, scaffolding etc. complete.</t>
  </si>
  <si>
    <t>Removing G.I. or A.C. sheet roofing including purlins, principal rafters etc. including sorting serviceable  and  unserviceable  materials,  stacking  the  same  as  and  where  directed  in  the compound including scaffolding etc. complete.</t>
  </si>
  <si>
    <t>Removing and lowering the roof truss carefully without damaging the members and stacking as and where directed in the compound including scaffolding etc. complete.</t>
  </si>
  <si>
    <t>Removing R.S. girders of any size and span lowering the same and stacking neatly wherever directed in the compound scaffolding etc. complete.</t>
  </si>
  <si>
    <t>Providing fixing teak wood battens 25 mm x 12 mm for Mangalore tile roof work with iron work scaffolding and oiling the battens  etc. complete.</t>
  </si>
  <si>
    <t>Providing  and  fixing  12  mm  dia.  mild  steel  bar  upto  0.5  M.  length  for  anchor  rods  with necessary threading nuts and bolts etc. complete.</t>
  </si>
  <si>
    <t>Providing fixing Mangalore tile roofing with class AA tiles in cement mortar 1:4 on sloping slab including necessary scaffolding, curing, finishing, etc. complete.</t>
  </si>
  <si>
    <t>Running Meter</t>
  </si>
  <si>
    <t>Providing  and  fixing  UPVC  Roof  made  up  of  3  layers  roofing material  of  thickness  2mm having width of 1130 mm and of required Length having Tensile strength not less than 330 Kilogram/cm2, including fastening with self drilling screw having washers made of stainless steel etc. complete.</t>
  </si>
  <si>
    <t>Providing and  fixing PVC  coloured  Ridge tiles over  UPVC roofing where required  having size  113cm  x  41cm   for  ridge  including  fastening  with  self  drilling  screw  having  washers made of stainless steel etc. complete.</t>
  </si>
  <si>
    <t>Providing and fixing self supporting steel roofing system  for a Godown or alike made up of structural grade steel sheet of 912 millimeter width ( tolerance +/- 2 millimeter ), moulded at site using mechanical press dies to the desired curve and shape to form 605 millimeter wide interlocking panels . The interlocking panels shall be pressed to close the seam forming water tight joints for a span of 15.30 meter having arch rise as 3.06 meter, arch length 17.75 meter. The base material made up of imported  galvalume steel  complying to ASTM A792  having base metal thickness of 0.80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7' and turbo ventilator of 24'' diameter to be installed at every 30 feet along the length of roof including finishing, testing and cleaning etc. complete.</t>
  </si>
  <si>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21.30 meter having arch rise as 4.26 meter, arch length 25.13 meter. The base material made up of imported  galvalume steel  complying to ASTM A792  having base metal thickness of 1.00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</si>
  <si>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25.00 meter having arch rise as 5.00 meter, arch length 29.00 meter The base material made up of imported  galvalume steel  complying to ASTM A792  having base metal thickness of 1.20 millimeter ( tolerace + / - 0.02 millimeter ) with alloy coating AZ 150 and paint coating of regular modified polyster , top coat 25 micron and bottom coat 12 micron as per 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</si>
  <si>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Providing and fixing self supporting steel roofing system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28.75 meter having arch rise as 5.75 meter, arch length 33.92 meter. The base material made up of imported  galvalume steel  complying to ASTM A792  having base metal thickness of 1.40 millimeter ( tolerace + / - 0.02 millimeter ) with alloy coating AZ 150 and paint coating of regular modified polyster , top coat 25 micron and bottom coat 12 micron as perapproved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</si>
  <si>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Providing  and  Fixing  of   Mineral  Fibre  Board  Acoustical  Suspended  Ceiling  System  with ultima  (Bevelled  Tegular)  Edge Tiles  of  size 15mm Exposed  GRID.  The tiles  should  have Humidity Resistance (RH) of 99%, NRC 0.7, Light Reflectance 85%, Thermal Conductivity k = 0.052 - 0.057 w/m K, Colour White, Fire Performance UK Class 0 / Class 1 (BS 476 pt - 6 &amp;7) in module size of 600 x 600 x 20mm , suitable for Green Building application, with Recycled content of 32%. The tile shall be laid on precoated G.I.channel on  XL2 Clip having a web height of 32 mm   with  15 mm wide T - section flanges colour white having rotary stitching on all T sections i.e. the Main Runner, 1200 mm and 600 mm Cross Tees with a web height of 32 mm and  a load carrying capacity of 7.7 Kilograms/M2 and  minimum pull out strength of 100 Kilograms.. The T Sections have a Galvanizing of 90 grams per M2 and need to be installed with Suspension system. The Tile and Grid system used together should carry a 10 year warranty. products approved as per GRIHA and BS 476 etc. complete.</t>
  </si>
  <si>
    <t>Providing and Fixing of Mineral Fibre Suspended  Ceiling System with Bioguard  (Bevelled Tegular)  EDGE  TILES  WITH   15mm  Exposed  GRID.  The  tiles  should  have  Humidity Resistance (RH) of  99%, Light  Reflectance 90%,  Thermal Conductivity  k =  0.052  -  0.057 w/m K,  Colour  White,  Fire  Performance  UK  Class  0/Class  1  (BS  476  Part  6  and  7),     in module size of 600x600 x 16mm with Anti Microbial coating on the face of the tile, suitable for  Green  Building  application,  with  Recycled  content  of  34%.  The  tile  shall  be  laid  on precoated G.I. channel on  XL2 Clip having  a web height of 32 mm  32 with 15 mm wide T - section flanges colour white having rotary stitching on all T sections i.e. the Main Runner and 1200  mm  Cross  Tees  with  a  web  height  of  32  mm  and  a  load  carrying  capacity  of  7.7 Kilograms/M2 and pull out strength of 100Kilograms. . The T Sections have a Galvanizing of 90 grams per M2 and need to be installed with Suspension system  The Tile and Grid system used together should carry a 10 year warranty. products approved at GRIHA and BS 476 etc. complete.</t>
  </si>
  <si>
    <t>Providing and Fixing  Soft Fibre Acoustical Suspended Ceiling System with Optra (Bevelled Tegular) Edge Tiles of size 15mm Exposed Grid. The tiles should have Humidity Resistance (RH) of 95%, NRC 0.9 - 1.0, Light Reflectance ?85%, Colour White, Fire Performance UK Class 0 / Class 1 (BS 476 pt - 6 &amp;7) in module size of 600 x 600 x 15mm , suitable for Green Building application, with Recycled content of 66% GW and 74% RW. The tile shall be laid on precoated G.I channel 32 with 15 mm wide T - section flanges colour white having rotary stitching on all T sections i.e. the Main Runner, 1200 mm and 600 mm Cross Tees with a web height of 32 mm and a load carrying capacity of 7 Kilograms/M2 with a minimum pull out strength of 100 Kilograms. The T Sections have a Galvanizing of 90 grams per M2 and need to be installed with Suspension system The Tile and Grid system used together should carry a 10 year warranty.  products approved as per GRIHA and BS 476 etc. complete.</t>
  </si>
  <si>
    <t>Providing and Fixing of GI Lay in Plain metal ceiling consisting of 600x600mm Lay in tiles of pre coated galvanized steel in 0.5 mm thickness in Global white color tile to be laid on  grid systems with 15mm wide T - section flanges color white having rotary stitching on the Main Runner, 1200  mm and  600 mm Cross Tees.Providing and  Fixing of GI Lay in Plain  metal ceiling  consisting  of  600x600mm  Lay  in  tiles  of  pre  coated  galvanized  steel  in  0.5  mm thickness in Global white color tile to be laid on grid systems with 15mm wide T - section flanges color white having rotary stitching on the Main Runner, 1200 mm and 600 mm Cross Tees.products approved as per GRIHA and BS 476 etc. complete.</t>
  </si>
  <si>
    <t>Providing  and  fixing  in  position  Gypsum board  false  ceiling  with  12.5  mm thick  Gypsum boards,   screwed/fixed  to  the  under  structure  of  suspended  G.I.  Grid  constructed  and suspended from the main ceiling consisting of ceiling sections of size 25 x 50 mm maximum center  to  center  distance  of  600  milimetre  perimeter  channel  and  intermediate  channels  at maximum  center  to  center  distance  1200  milimetre  galvanized  grid  should  be  fixed  to reinforced cement concrete slab. The gypsum board should be fixed to galvanized iron grid with necessary screws.  The boards should be taped and filled from underside to give smooth, seamless   ceiling.   The   rate   should   include   necessary   additional   ceiling   sections   and intermediate channels.  Additional intermediate channels should be fixed to strap hangers for additional support to prevent strapping at every 1200 milimetre item to be completed in  all respect including necessary sleeves for ducts finishing of joints cut outs, painting including labour, material, lifts etc. all complete.</t>
  </si>
  <si>
    <t>Doors and Windows</t>
  </si>
  <si>
    <t>BDT</t>
  </si>
  <si>
    <t>Providing and fixing frame with / without ventilator of size as specified with Country cut teak wood for doors and windows including chamfering, rounding, rebating, iron holdfast of size 300mm x 40mm x 5mm with oil painting, etc. complete</t>
  </si>
  <si>
    <t>Providing and  fixing frame with  /  without ventilator  of size as specified  with  Country  non teak wood for doors and windows including chamfering, rounding, rebating, iron holdfast of size 300mm x 40mm x 5mm with oil painting, etc. complete.</t>
  </si>
  <si>
    <t>BDT-4</t>
  </si>
  <si>
    <t>Providing and fixing the Country cut teak wood second class fully glazed openable fanlight rectangular in shape as per detailed drawing excluding the frame,stainless steel fixtures and fastenings and finishing the wood work with 3 coats of oil painting.</t>
  </si>
  <si>
    <t>BDT 7 and 8</t>
  </si>
  <si>
    <t>Providing and fixing Country cut teak wood double or single leaf second class fully panelled door shutter with 35mm thick style and rail with 25 mm thick panels with openable fan light as per detailed  drawings. Excluding the door frame 60mm x 100mm stainless steel fixtures and  fastening  and  finishing  the  wood  work  with  oil  painting  3  coats.  (Excluding  the  door frame)</t>
  </si>
  <si>
    <t>BDT-11</t>
  </si>
  <si>
    <t>Providing and fixing Country cut teak wood single leaf panelled door shutter without fanlight and 25mm thick as per drawing consisting of  T.W. top rail size 100mm x 25mm and bottom lock  rail  200mm  x  25mm  insert  pannel  12  mm  thick  commercial  ply  faced  T.W.  particle board with phenol formaldehyde synthetic resin (Generally confirming to ISI 3097) excluding frame,  including  stainless  steel  fixture  and  fastening  and  T.W.  beading  to  junctions  of panelled inserts and as instructed by the Engineer in charge including 3 coats of oil painting etc. complete.</t>
  </si>
  <si>
    <t>Providing  and  fixing  single  leaf  panelled  door  shutter  without  fanlight  and  shutter  35  mm thick as per drawing consisting of T.W. top rail size 100mm x 35 mm and bottom and lock rail 200mm x 35mm insert panel 12 mm thick commercial ply faced T.W. particle board with phenol  formaldehyde  synthetic  resin  (Generally  confirming  to  ISI  3097)  excluding  frame, including stainless steel fixtures fastening and T.W. beading at junction of panels inserts and as instructed by the Engineer in charge including 3 coats of oil painting etc. complete.</t>
  </si>
  <si>
    <t>BDT-12</t>
  </si>
  <si>
    <t>Providing and fixing Country cut teak wood double or single leaf panelled shutters, 35 mm thick style top and freze rail 95 x 35 thick with lock and bottam rail 195 x 25 mm thick and panels  without  ventilator  as  per  detailed  drawing  excluding  the  door  frame,  stainless  steel fixtures and fastening and finishing the wood work with oil painting 3 coats complete</t>
  </si>
  <si>
    <t>BDT-34</t>
  </si>
  <si>
    <t>Providing and fixing solid core flush door shutter in single leaf 32 mm thick decorative type of exterior grade as per detailed drawings approved face veneers 3 mm thick on both faces or as directed, all necessary beads, mouldings and lipping, wrought iron hold fasts, chromium plated  fixtures  and  fastenings,  with  brass  mortise  lock,  chromium  plated  handles  on  both sides, and finishing with French Polish etc. complete.</t>
  </si>
  <si>
    <t>BDT-36</t>
  </si>
  <si>
    <t>Providing  and  fixing  solid  core  flush  door  shutter  commercial  in  single  leaf  32  mm  thick without ventilator commercial type of exterior grade as per detailed  drawings with  wrought iron hold fast, stainless steel fixtures and fastenings and handles on both sides and finishing with oil painting 3 coats complete.</t>
  </si>
  <si>
    <t>Providing and fixing solid core flush door commercial type on single leaf 16 mm thick Bison Panel cement bonded particle Board including Teak wood lipping beading on all four edges without ventilator commercial type of exterior grade as per detailed  drawings with  wrought iron hold fast,stainless steel fixtures and fastenings and handles on both sides and finishing with oil painting three coats complete.</t>
  </si>
  <si>
    <t>BDT-39</t>
  </si>
  <si>
    <t>Providing and fixing Country cut teak wood single leaf door shutter with teak wood style and rail of 25 mm thick including fixing 50 mm x 25 mm size welded mesh of 10 gauge as per detailed drawing or as directed with stainless steel fixture and fastening finishing with 3 coats of oil painting etc. complete.</t>
  </si>
  <si>
    <t>Providing and fixing factory made panelled door shutter in single leaf 35 mm thick style and rail without ventilator with CCTW panels 12 mm thick including wrought iron hold fast and stainless steel fixtures with oil painting 3 coats etc. complete.</t>
  </si>
  <si>
    <t>Providing and fixing Country cut teak wood single leaf panelled door shutters 35 mm thick style and rail and 19 mm thick  T.W. panels as per detailed drawing including wrought iron hold fast stainless steel fixtures and fastening and three coats of oil painting etc. complete.</t>
  </si>
  <si>
    <t>BDT-42</t>
  </si>
  <si>
    <t>Providing  and  fixing  fully  glazed  double  leaf  window  shutter  with  openable  fanlight including  Country  cut  teak  wood  25  mm  thick  style  and  rails  with  plain  /  obscured  glass panels 5 mm thick as per drawing or as directed by the Engineer in charge with stainless steel fixtures and fastening and finishing the wood work with oil painting three coats etc. complete.</t>
  </si>
  <si>
    <t>Providing and  fixing Country cut teak wood window  with double leaf half glazed and  half panelled shutter with style 70 x 20 mm thick rails 95 x 20 mm thick and pannels 15mm thick with  ventilator  including wrought  iron  hold  fast,  stainless  steel  fixtures  and  fastenings  and finishing the wood work with oil painting 3 coats etc. complete.</t>
  </si>
  <si>
    <t>BDT-43</t>
  </si>
  <si>
    <t>Providing and fixing Country cut teak wood windows with double leaf 25 mm thick planked shutters  without  ventilators  as  per  detailed  drawings  including  stainless  steel  fixtures  and fastenings and finishing the wood work with oil painting 3 coats etc. complete</t>
  </si>
  <si>
    <t>Providing and fixing Country cut teak wood windows / ventilators with double leaf panelled shutters  25  mm  thick  without  ventilators  as  per  detailed  drawing  including  stainless  steel fixtures and fastenings and finishing the wood work with oil painting 3 coats etc. complete.</t>
  </si>
  <si>
    <t>BDT-53</t>
  </si>
  <si>
    <t>Providing and fixing steel window of various sizes as per detailed drawing without hot dip zinc coating, without ventilators, including fabricating / glazing with plain  / obscured  glass panels of approved  type and  quality, iron oxidised fixtures and fastenings, oil painting two coats complete.</t>
  </si>
  <si>
    <t>Providing and fixing steel window of various sizes as per detailed drawing without hot dip zinc coating, without ventilators, including fabricating / glazing with plain  / obscured  glass panels of approved type and quality, iron oxidised fixtures and fastenings, finishing with oil painting two coats complete (with guard bars 12 mm square at 10 cm c/c.)</t>
  </si>
  <si>
    <t>Providing and fixing steel window C.R.C. sheet as per I.S. 1513 : 1986. gauge sect. 65 x 40 x 25 mm shutter single sheet of 24 gauge single leaf joined  by fusion welding at appropriate points with vertical grooves of 15 mm wide and 15 mm deep at a distance of 45 mm. The first and  last  rib  should  be  60  mm  away  from  vertical  edge  of  the  shutter.  the  shutter  shall  be welded, with angle to from the periphery of the shutter. At the center of the frame there shall be  angle  welded  to  bifurcate  the  frame  into  segments  with  two  leaf  shutter  square  12  mm square guard bars at 120 mm center with all accessories</t>
  </si>
  <si>
    <t>Providing  and  fixing  in  position  factory  made  box  type  steel  window  with  glazed  fanlight including  steel  windows  of  cold  rolled  section  of  105mm  x  60mm  x  1.25mm thick  frame section filled with cement concrete (1:2:4) and metal pressed steel shutters of 20 gauge (1mm) as per detailed  drawing and  design or  as directed  including providing horizontal mild  steel 12mm square bars at 10cm center to center, required F7B section, section 76, section 20mm x 5mm  mild  steel  flat  for  shutter  and  F4B  section  for  frame,  3mm  thick  glass  of  approved quality for fanlight necessary fixtures and fastening etc. complete finishing with one coat of anticorrosive paint etc.complete</t>
  </si>
  <si>
    <t>Providing  and  fixing  in  position  factory made  box  type  fully glazed  window  consisting  of cold  rolled  section  of  105mm  x  60mm  x  1.25mm  thick  frame  section  filled  with  cement concrete (1:2:4) and steel section F4B as per detailed drawing and design including mild steel 12mm  square  bars  at  10cm  center  to  center,  required  F7B  section,  section  T6,  section  for shutter frame (Louvered clips in case of Louvered window portion) and 3mm thick glass of approved quality of necessaryfixtures and fastening, finishing with one coat of anticorrosive paint etc. complete .</t>
  </si>
  <si>
    <t>BDT-55</t>
  </si>
  <si>
    <t>Providing and fixing rolling shutter fabricated from steel laths of minimum thickness 0.9 mm with lock plate of 3.15 mm thickness reinforced with 35 x 35 x 5 mm angle section fitted with sliding bolts and handles for both sides, deep M.S. channel section of depth and thickness not less than 65 mm and 3.15 mm respectively with hold fast arrangements, M.S. Bracket plate 300 x 300 x 3.15 mm minimum size and shape with square bar, suspension shaft of minimum 32 mm diameter, hood cover of M.S. sheet not less than 0.9 mm thickness and of any size at top and safety devices including mechanical gear operation arrangement consisting of worm gear wheels and worms of high grade cast iron or mild steel and one coat of red lead primer etc. complete. (I.S. 62481979) (Without mechanical gear)</t>
  </si>
  <si>
    <t>Providing and fixing rolling shutter fabricated from steel laths of minimum thickness 0.9 mm with lock plate of 3.15 mm thickness reinforced with 35 x 35 x 5 mm angle section fitted with sliding bolts and handles for both sides, deep M.S. channel section of depth and thickness not less than 65 mm and 3.15 mm respectively with hold fast arrangements, M.S. Bracket plate 300 x 300 x 3.15 mm minimum size and shape with square bar, suspension shaft of minimum 32 mm diameter, hood cover of M.S. sheet not less than 0.9 mm thickness and of any size at top and safety devices including mechanical gear operation arrangement consisting of worm gear wheels and worms of high grade cast iron or mild steel and one coat of red lead primer etc. complete. (I.S. 62481979) (With mechanical gear)</t>
  </si>
  <si>
    <t>BDT-57</t>
  </si>
  <si>
    <t>Providing and fixing collapsible steel gate in one / two leaves with hot rolled vertical channels of 18 x 9 x 3 mm minimum size, crossings of M.S. flats of size 18 x 5 mm T or E section for runner of minimum 40 x 6 mm size for flange, M.S. flat for top runner of minimum size 40 x 12  mm  with  roller  wheels  confirming  to  grade  F.G.  150  fitted  with  snap  headed  rivets  of minimum size 6 mm max. spacing of vertical channels be 100 mm enclosed gate position and clear  space  of  150  mm  between  two  sets  of  crossings  with  hold  fasts,  stoppers,  spaces, handles, locking arrangement and one coat of red lead primer and oil painting etc. complete. (I.S. 105211983).</t>
  </si>
  <si>
    <t>BDT-67</t>
  </si>
  <si>
    <t>Providing and fixing partition of welded mesh of 3 mm dia. wires 50 mm x 25 mm size mesh including integrated  non  teak seasoned wood  frame 80  x 50  mm of  vertical and  horizontal scantling and finishing with oil painting 3 coats etc. complete</t>
  </si>
  <si>
    <t>BDS</t>
  </si>
  <si>
    <t>Providing and fixing sheet glass of 24 oz. for all size including putty etc. complete</t>
  </si>
  <si>
    <t>Providing and fixing steel ventilator fully glazed partly fixed as per detailed drawing without hot  dip  zinc  coating  including fabricating  glazing with  plain  /  obscured  glass  panes  5  mm thick and approved type and quality and iron oxidized fixtures and fastening oil paint 2 coats etc. complete.</t>
  </si>
  <si>
    <t>Providing and fixing steel ventilator fully glazed partly fixed as per detailed drawing with hot dip  zinc coating including fabricating glazing with  plain  / obscured  glass pans  5 mm thick and approved type quality and iron oxidized fixtures and fastening with guard square bars 12 mm 10 cm c/c and oil painting 2 coats etc. complete.</t>
  </si>
  <si>
    <t>Providing and fixing CCTW beading of size 40 mm x 20 mm to the door frame  including chamfering finishing with 3 coats of oil painting etc. complete</t>
  </si>
  <si>
    <t>Providing and fixing steel frame of angle 50 x 50 x 6 mm size for window with 16 mm with mild steel bars horizontally at 10 cm c/c for ventilator portion and at 15 cm c/c for remaining portion with M.S. flat of size 40 x 6 mm vertical at center including iron hold fast boxes for fixing  40  x  6  mm  vertical  at  center  including  iron  hold  fast  boxes  for  fixing  40  x  6  mm vertical at center including iron hold fast boxes for fixing shutters including welding finishing painting etc. complete.</t>
  </si>
  <si>
    <t>Providing and fixing steel frame of angle 40 x 40 x 5 mm size for windows with 16 mm dia. mild steel bars horizontally at 10 cm c/c for ventilator portion and 15 cm c/c for remaining portion with M.S. flat of size 40 x 6 mm vertical at center including iron hold fast boxes for fixing 40 x 6 mm vertical at center including iron hold fast boxes for fixing shutters including welding finishing painting etc. complete.</t>
  </si>
  <si>
    <t>Providing and fixing steel frame door of angle 50 x 50 x 6 mm with mild steel bars 16 mm dia. horizontally at 10mm c/c for ventilator portion including iron hold fast boxes for fixing shutters including welding, finishing, painting etc. complete.</t>
  </si>
  <si>
    <t>a) Colour anodized</t>
  </si>
  <si>
    <t>b) Powder Coated</t>
  </si>
  <si>
    <t>Providing and fixing 34 mm thick moulded door shutter consisting of solid core single leaf flush door of 30 mm thickness lipped with 15 mm ( 5mm x 3) thick x 30 mm width on one style and top rail and 10 mm (5mm x 2) thick x 30 mm width on other style and bottom rails. The  inner  panels  laminated  with  2  mm  thick  termite  proof,  water  proof  and  fire  resistant moulded  PVC sheet with  2,4,6 design in different plain  and /or prelim colours on one side after routing the moulded design on flush doors and 2 mm plain and /or pre lam PVC on other side using rubber adhesive on flush door and solvent cement adhesive on the PVC lipping etc. as  per  direction  of  Engineer  in  charge  and  manufacturers  specification  and  drawing  etc. complete.</t>
  </si>
  <si>
    <t>Providing and fixing in position aluminium openable window of any size as per detailed drawing and as directed by Engineerincharge with all necessary alluminium sections including necessary fixtures and fastening with 5 mm thick clear float glass etc. complete.</t>
  </si>
  <si>
    <t>Providing and fixing in positionaluminium fixed window fully glazed of any size as per detailed  drawing and  as directed by Engineerincharge with  all necessary alluminium sections including necessary fixtures and fastening such as 5 mm thick clear float glass etc. complete.</t>
  </si>
  <si>
    <t>Providing and fixing M40 grade thick vibrated pull cast or similar type concrete frame with chamfer conforming to I.S. 65241983 having 6 mm dia. bars 3 Nos. And stirrups @250 mm c/c  and  fixing in  wall  with  6  Nos  of  hold  fast  of  12  mm dia  bars  500  mm long  including primer and oil painting etc, complete) frame size 60 mm x 100 mm .</t>
  </si>
  <si>
    <t>Providing and fixing M40 grade thick vibrated pull cast or similar type concrete frame with chamfer conforming to I.S. 65241983 having 6 mm dia bars 3 Nos. And strips @250 mm c/c and fixing in wall with 6 Nos. of hold fast of 12 mm dia bars 500 mm long including primer and oil painting etc, complete) frame size 60 mm x 125 mm</t>
  </si>
  <si>
    <t>Providing  and  fixing  acrylic  plastic  sheet  panels  of  approved  quality  in  required  thickness plain clear or any colour or obscured linings in lieu of glass pans to doors/windows including providing and fixing clips, putty etc. complete. (a) 2.00 mm thick.</t>
  </si>
  <si>
    <t>Providing  and  fixing  acrylic  plastic  sheet  panels  of  approved  quality  in  required  thickness plain clear or any colour or obscured linings in lieu of glass pans to doors/windows including providing and fixing clips, putty etc. complete. (b) 3.00 mm thick.</t>
  </si>
  <si>
    <t>Providing and  fixing 24 gauge plain  aluminium sheet on the face of door shutter including cutting to required size and fixing the screws including making good the damages if any to existing door shutter and frame etc. complete as directed or as per detailed drawing</t>
  </si>
  <si>
    <t>Providing  and  fixing  in  position,  Double  shuttered  aluminium  extruded  powder  coated openable door of specified size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heavy   duty,   Hydraulic   floor  spring  of 150Kilogramcapacity , having heavy duty concealed  lock, necessary beading, glazing clips, PVC  gaskets,  250mm  length  aluminium  tower  bolts,  150mm  dia.  pad  handle,  etc.  as  per detailed  design  and  drawing  or  as  directed  by  engineer  in  charge  including  all  materials  , labours, and equipment etc.complete</t>
  </si>
  <si>
    <t>Providing  and  fixing  in  position,  Single  shuttered  aluminium  extruded  powder  coated openable door of overall size 0.90 m x 2.40 m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heavy duty, Hydraulic floor spring  of  150Kilogramcapacity  ,  having  heavy  duty  concealed  lock,  necessary  beading, glazing clips, PVC gaskets, 250mm length tower bolts, 150mm diam. pad handle, etc. as per detailed  design  and  drawing  or  as  directed  by  engineer  in  charge  including  all  materials  , labours, and equipment etc.Complete</t>
  </si>
  <si>
    <t>Providing  and  fixing  in  position,  Single  shuttered  aluminium  extruded  powder  coated openable door of overall size 0.90 m x 2.40 m with aluminium door frame of powder coated section 101.60 x 44.75mm , 3.18 mm thick and shutter comprising of powder coated section having bottom and  lock rail of size 150 mm x 44.5  mm x 3.00 mm thick top rails 47.62  x 44.45 mm x 3.00 mm thick , vertical style 47.62 x 44.45 mm, 3.00 mm thick and for shutter plain  glass  panes  5  mm  thick  for  top  panels  and  12mm  thick  both  side  laminated  phenol bonded particle board panels for bottom panels etc. , I.S.I. mark , with bijagiri having heavy duty  concealed  lock,  necessary  beading,  glazing  clips,  PVC  gaskets,  250mm  length  tower bolts,  150mm  diam.  pad  handle,  etc.  as  per  detailed  design  and  drawing  or  as  directed  by engineer in charge including all materials , labours, and equipment etc. complete</t>
  </si>
  <si>
    <t>Providing and fixing 50 mm x 50 mm Mild Steel square pipe framed steel windows of various sizes as per details with welded square bars 12 mm at 10 cm center to center without hot dip zinc  coating  without  /  with  ventilator  including  fabrication,  glazing  with  plain  /  obscured glass panes 5 mm thick  of approved type and quality, all fixtures and fastenings and finishing with one coat of primer complete.</t>
  </si>
  <si>
    <t>Providing and fixing in position powder coated aluminium louvered windows / ventilator of various  sizes  with  powder  coating  as  per  detailed  drawing  and  specifications  including aluminium  frames  80  x  38  mm  x  1.22  mm  box  type,  5  mm  thick  sheet  glass  louvers,  of approved quality etc. complete.</t>
  </si>
  <si>
    <t>Providing and fixing partitions made up of CCTW frame of size 75 mm x 50 mm at 60 cm c/c with 9 mm thick commercial ply and 4mm thick veneer on both sides with French polish etc. complete.</t>
  </si>
  <si>
    <t>Providng  and  fixing  in  position  anodised  extruded  aluminum  partitions,  partly  glazed  and partly laminated having frame made out of extruded tubular section of size 40 mm x 60 mm with 12 mm thick three layered flat pressed teak wood particle board bonded with BWP type exterior grade phenol formaldehyde synthetic resin conforming to IS 128231990, laminated on both sides,Novateakor equivalent and 5 mm thick selected quality plain/ float glass panels fixed  with  aluminum glass  clips  12  mm x  12  mm and  rubber  cushioning  beading  to  glass partitions as per approved drawing etc. compete</t>
  </si>
  <si>
    <t>Providing  and  fixing  in  position  extruded  aluminium  partitions  having  frame  made  out  of extruded tubular section of size 65 mm x 40 mm with 12 mm thick three layered flat pressed teak wood  particle  board  bonded  with  BWP  type  exterior  grade  phenol  formaldehyde  synthetic resin  conforming  to  IS  129231990,  laminated  on  both  sides,  Novateak  or  equivalent  with aluminium glazing clips of size 12 mm x 12 mm (conical) as per drawing etc. complete.</t>
  </si>
  <si>
    <t>Providing and fixing fly proof mesh shutter toventilator / window using CCTW members of size 45 x  22 mm for frame work and  35 x 22 mm for middle support and  fixing fly proof mesh on it and covering  TW battens of size 20 x 10 mm including priming and two coats of oil painting to the new wood and steel work and all labour charges including all fixture and fastenings etc. complete</t>
  </si>
  <si>
    <t>Providing and fixing aluminium grill diamond mesh type DG202 of 7.5 mm thick including fixing  in  position  anodised  aluminium frame  section  of  80  x  38  mm x  1.22  mm size  box, cutting to the required size with all wastage , labour, lead lift etc. complete.</t>
  </si>
  <si>
    <t>Providing  and  fixing  welded  mesh  of  11  gauge  wires  having  mesh  size  50  mm  x  25  mm including M.S Angle frame of size 35 mm x 35 mm x5 mm in position with oil painting 3 coats etc. complete</t>
  </si>
  <si>
    <t>Providing  and  fixing  30mm  thick   SOLID  PANEL  PVC  INTERNAL  DOOR  SHUTTER consisting of frame made out of M.S. tubes of 19 gauge thickness and size of 40mm x 20mm for stiles ,top, lock and bottom rails. M.S. frame shall have a coat of steel primers of approved make  and  manufacture.  M.S.  frame  shall  be  covered  with  5mm  thick  heat  molded   PVC channel of size 30 x 100mm forming stiles, and 5mm thick, 125mm wide PVC sheets for top rail, lock rail and bottom rail on either side, and 15mm (5mm x 3) thick, 20mm wide cross PVC sheet as gap insert for top rail and bottom rail. Paneling of 10 mm thick prelam PVC sheet to be fitted in the M.S. frame welded / sealed to the stiles and rails with 30mm wide x 5mm  thick  PVC  sheet  beading  on  either  side,  and  joined  together  with  solvent  cement adhesive etc. An additional 5mm thick PVC strip of 20mm width is to be stuck on the interior side of the C Channel using PVC solvent cement adhesive. including stainless steel fixtures and fastening Complete as per direction of Engineerincharge,manufacturer'sspecification and drawing.</t>
  </si>
  <si>
    <t>Providing and fixing 30mm thick  PVC FLUSH L DOOR SHUTTER consisting of panel of hollow PVC profile of 20 mm thickness consisting frame made out of M.S. tubes of 19 gauge thickness and size of 19mm x 19mminserted inside the hollow section of stiles rails top ?and bottom rails  and  two  19x  19  mm MS  tubes  inserted  horizontally  inside  the hollow  profile section using 4/5 mm sheet using screws hollow profile shall be lipped with 10 mm (5mm x2) thick  x  20  mm  width  on  stiles  and  rails  using  solvent  cement.  The  inner  panel  shall  be laminated  with  5mm thick  termite proof  waterproof plain  /prelam PVC  sheet using solvent cement  on  the  both  sides  of  the  panel  including  stainless  steel  fixtures  and  fastening  etc. Complete as per direction of Engineer incharge, manufacturers specification and drawing.</t>
  </si>
  <si>
    <t>Providing  and  fixing  partition  4  mm  thick  Indian  teak  Veneer  on  one  side  and  6mm commercial type plywood on the other side including C.T.W. frame of 70 x 35 mm at 60 cm C/C on both ways, including finishing with French polishing to Veneer face and oil painting / french polishing to other face etc.complete. (without skirting)</t>
  </si>
  <si>
    <t>Providing and fixing partitions with 12 mm thick three layered flat pressed teakwood particle board  both  faces  commercial  bonded  with  phenol  formal  dehyde  synthetic  resin  including CTW vertical 70 x 70 mm and top and bottom rail of 70 x 35 mm and covering batten of 20 x 10 mm at 1.00 metre apart on both ways or as directed including finishing with one coat of primer complete.</t>
  </si>
  <si>
    <t>Providing  and  fixing  partitions  with  12  mm  thick  three  layerd  flat  pressed  teakwood commercial   board   compressed   one   face   and   other   teak   veneer   bonded   with   phenol formaldehyde synthetic resin including CTW vertical 70 x 70 mm and top and bottom rail of 70  x  35  mm  and  covering  batten  of  20  x  10  mm  at  1.00  metre  apart  on  both  ways  or  as directed including finishing with one coat of primer complete.</t>
  </si>
  <si>
    <t>Providing and fixing partition with 12mm thick three layered flat pressed veneer teak wood partical board with both faces teak veneer bonded with phenol formaldehyde synthetic resin including C.T.W. vertical 70 x 70 mm and top and bottom rail of 70 x 35 mm and covering battern  of 20 x 10 mm at 1.00  metre apart on both  ways or as directed including finishing with one coat of primer complete.</t>
  </si>
  <si>
    <t>Providing  and  fixing  22  B.W.G.  plain  galvanised  iron  sheets  on  top  of  weather  shed, including scaffolding, fixing by means of nut and bolts or as directed etc. complete. (Brackets of 70 x 45 mm to be paid separately)</t>
  </si>
  <si>
    <t>Providing and  fixing 4  mm thick  plain  A.C.  sheets  (of  IS  std.) on  top of  the weather  shed including scaffolding, fixing by means of nuts and bolts or as directed etc. complete as per detailed drawing (Brackets of 70 x 45 mm to be paid separately).</t>
  </si>
  <si>
    <t>Providing and fixing solid core flush door shutter in double leaf 32 mm thick decorative type of exterior grade as per detailed drawings approved face veneers 3 mm thick on both faces or as directed, all necessary beads, mouldings and lipping, wrought iron hold fasts, chromium plated  fixtures  and  fastenings,  with  brass  mortise  lock,  chromium  plated  handles  on  both sides, and finishing with French Polish etc. complete.</t>
  </si>
  <si>
    <t>Providing and fixing Country teak wood Four leaf  paneled shutters, 35 mm thick style and rail  and  25  mm thick  panels  without  ventilator  as  per  detailed  drawing  excluding the  door frame, stainless steel  fixtures and fastening and finishing the wood work with oil painting 3 coats complete</t>
  </si>
  <si>
    <t>Iron Work</t>
  </si>
  <si>
    <t>BDU 1</t>
  </si>
  <si>
    <t>BDU 1A</t>
  </si>
  <si>
    <t>BDU 2</t>
  </si>
  <si>
    <t>Providing and fixing mild steel grill railing 20 Kilogram/sq.m with   teak wood  hand rail of size  75mm  x  60  mm.and  sill  of  75mm.x  25  mm.and  newel  posts  for  staircases,  including fabricating,  fix-tures,  erecting,  painting the grill  work  with  one coat  of  anti-corrosive  paint and two coats of oil painting with approved colour and polishing the sill, hand rail and the newel post with french polish.</t>
  </si>
  <si>
    <t>BDU 2A</t>
  </si>
  <si>
    <t>Providing and fixing mild steel grill railing 15 Kilogram/sq.m with Ghanateak wood hand rail of size 75mm x 60 mm and sill of 75mm.x 25mm and newel posts for staircases, including fabricating, fixtures, erecting, painting the grill work with one coat of anticorrosive paint and two coats of oil painting with approved colours and polishing the sill, hand rail and the newel post with french polish.</t>
  </si>
  <si>
    <t>Water Supply and  Sanitary Fitting</t>
  </si>
  <si>
    <t>BDV 1</t>
  </si>
  <si>
    <t>Providing and  laying cast  iron  pipes  of  B  class  of 80mm diameter with  sockets and  spigot ends/  flanges  and  cast  centrifugally  /  vertically  including  specials,  laying  pipes  and  back filling the trench complete including excavation.</t>
  </si>
  <si>
    <t>BDV 1A</t>
  </si>
  <si>
    <t>Providing and laying cast iron pipes of B class of 100mm diameter with sockets and spigot ends/ flanges and cast centrifugally/vertically including specials, laying pipes and back filling the trench complete including excavation.</t>
  </si>
  <si>
    <t>BDV 1B</t>
  </si>
  <si>
    <t>Providing and laying cast iron pipes of B class of 150mm diameter with sockets and spiget ends/ flanges and cast centrifugally/ vertically including specials, laying pipes and back filling the trench complete including excavation.</t>
  </si>
  <si>
    <t>BDV 2</t>
  </si>
  <si>
    <t>Providing and making lead joints for 80mm diameter cast iron pipe line including lead  and testing.</t>
  </si>
  <si>
    <t>BDV 2A</t>
  </si>
  <si>
    <t>Providing and making lead joints for 100mm diameter cast iron pipes line including lead and testing.</t>
  </si>
  <si>
    <t>BDV 2B</t>
  </si>
  <si>
    <t>Providing and making lead joints for 150mm diameter cast iron pipe line including lead and testing</t>
  </si>
  <si>
    <t>BDV 3</t>
  </si>
  <si>
    <t>Providing and making flanged connection for the 80mm diameter cast iron pipe line including painting rubber insertion, nuts and bolts etc. complete.</t>
  </si>
  <si>
    <t>BDV 3A</t>
  </si>
  <si>
    <t>Providing  and  making  flanged  connection  for  the  100mm  diameter  cast  iron  pipe  line including painting rubber insertion, nuts and bolts etc. complete.</t>
  </si>
  <si>
    <t>BDV 3B</t>
  </si>
  <si>
    <t>Providing  and  making  flanged  connection  for  the  150mm  diameter  cast  iron  pipe  line including painting rubber insertion, nuts and bolts etc. complete.</t>
  </si>
  <si>
    <t>BDV 5</t>
  </si>
  <si>
    <t>Providing and fixing on walls/ ceiling/ floors, 15 mm dia. heavy grade having embossed as ISI  Mark  galvanised  iron  pipes  weight  of  1.48  Kilogram/metre  with  necessary  fittings. remaking good the demolished portion and applying primer of anti-corrosive oil paint 2 coats Including necessary scaffolding and removing existing pipe line if necessary and conveying and stacking the same in PWD chowky or as directed etc. complete.</t>
  </si>
  <si>
    <t>Providing and fixing on walls/ ceiling/ floors 20 mm dia. heavy grade having embossed as ISI Mark galvanised iron pipes of 1.93 Kilogram/meter with necessary fitting remaking good the demolished  portion  and  applying  primer  of  anti-corrosive  oil  paint,  2  coats  Including necessary  scaffolding  and  removing  existing  pipe  line  if  necessary  and  conveying  and stacking the same in PWD chowky or as directed etc. complete.</t>
  </si>
  <si>
    <t>Providing and fixing on walls/ ceiling/ floors, 25 mm dia. heavy grade having embossed as ISI  Mark  galvanised  iron  pipes  weight  of  3.01  Kilogram/meter  with  necessary  fittings  . remaking good the demolished portion and applying primer of anti-corrosive oil paint 2 coats Including necessary scaffolding and removing existing pipe line if necessary and conveying and stacking the same in PWD chowky or as directed etc. complete.</t>
  </si>
  <si>
    <t>Providing and fixing on walls/ ceiling/ floors, 32 mm dia. heavy grade having embossed as ISI  Mark  galvanised  iron  pipes  weight  of  3.89  Kilogram/meter  with  necessary  fittings  . remaking good the demolished portion and applying primer of anti-corrosive oil paint 2 coats Including necessary scaffolding and removing existing pipe line if necessary and conveying and stacking the same in PWD chowky or as directed etc. complete.</t>
  </si>
  <si>
    <t>Providing and fixing on walls/ ceiling/ floors, 40 mm dia. heavy grade having embossed as ISI  Mark  galvanised  iron  pipes  weight  of  4.49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</si>
  <si>
    <t>Providing and fixing on walls/ ceiling/ floors, 50 mm dia heavy grade having embossed as ISI Mark  galvanised  iron  pipes  weight  of  6.33  Kilogram/meter  with  necessary  fittings.and remaking  good  the  demolished  portion  and  primer  of  anti  corrossive  oil  paint  2  coats Including necessary scaffolding and removing existing pipe line if necessary and conveying and stacking the same in PWD chowky or as directed etc. complete.</t>
  </si>
  <si>
    <t>Providing and fixing on walls/ ceiling/ floors, 80 mm dia.heavy grade having embossed as ISI Mark  galvanised  iron  pipes  weight  of  10.15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</si>
  <si>
    <t>Providing and fixing on walls/ ceiling/ floors, 100 mm dia.heavy grade having embossed as ISI Mark galvanised iron pipes weight of 14.74 Kilogram/meter with necessary fittings. and remaking good the demolished portion and applying primer of anti-corrosive oil paint 2 coats Including necessary scaffolding and removing existing pipe line if necessary and conveying and stacking the same in PWD chowky or as directed etc. complete.</t>
  </si>
  <si>
    <t>Providing and  laying in  trenches  15  mm dia.  medium grade  having embossed  as  ISI  Mark galvanised iron pipes of 1.25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</si>
  <si>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20  mm dia.  medium grade  having embossed  as  ISI  Mark galvanised   iron   pipes   ?of   1.63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</si>
  <si>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32  mm  dia.medium  grade  having  embossed  as  ISI  Mark galvanised   iron   pipes   ?of   3.20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</si>
  <si>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40  mm dia.  medium grade  having embossed  as  ISI  Mark galvanised   iron   pipes   ?of   3.68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</si>
  <si>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50  mm dia.  medium grade  having embossed  as  ISI  Mark galvanised   iron   pipes   ?of   5.17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</si>
  <si>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80  mm dia.  medium grade  having embossed  as  ISI  Mark galvanised   iron   pipes   ?of   8.57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</si>
  <si>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laying in trenches 100 mm dia. medium grade having embossed as ISI Mark galvanised   iron   pipes   ?of   12.43   Kilogram/meter   necessary   fitting   remaking  good   the demolished portion with filling trenches and with primer of anti-corrosive oil paint , 2 coats Including removing existing pipe line if necessary  and  conveying and  stacking the same in PWD chowky or as directed etc. complete.</t>
  </si>
  <si>
    <t>BDV 7</t>
  </si>
  <si>
    <t>Providing and fixing 100mm diameter water meter with non-return valve including strainer, sockets/  union  nut  and  including  water  meter  box  making  locking  arrangements  and  lock. [Without chamber].</t>
  </si>
  <si>
    <t>BDV 8</t>
  </si>
  <si>
    <t>Providing and fixing 15 mm dia. screw down bib/ stop tap of brass including necessary socket union nut complete.</t>
  </si>
  <si>
    <t>Providing and fixing 20 mm dia. screw down bib/ stop tap of brass including necessary socket union nut complete.</t>
  </si>
  <si>
    <t>Providing and fixing 25 mm dia. screw down bib/ stop tap of brass including necessary socket union nut complete.</t>
  </si>
  <si>
    <t>BDV 9</t>
  </si>
  <si>
    <t>Providing and fixing screw down 15 mm dia. wheeled stop tap of brass including necessary sockets/union nut complete</t>
  </si>
  <si>
    <t>Providing  and  fixing  screw  down  for  20  mm  dia.  wheeled  stop  tap  of  brass  including necessary sockets/union nut complete.</t>
  </si>
  <si>
    <t>Providing  and  fixing  screw  down  for  25  mm  dia.  wheeled  stop  tap  of  brass  including necessary sockets/union nut complete.</t>
  </si>
  <si>
    <t>Providing  and  fixing  screw  down  for  32  mm  dia.  wheeled  stop  tap  of  brass  including necessary sockets/union nut complete.</t>
  </si>
  <si>
    <t>Providing  and  fixing  screw  down  for  40  mm  dia.  wheeled  stop  tap  of  brass  including necessary sockets/union nut complete.</t>
  </si>
  <si>
    <t>Providing  and  fixing  screw  down  for  50  mm  dia.  wheeled  stop  tap  of  brass  including necessary sockets/ union nut complete.</t>
  </si>
  <si>
    <t>Providing  and  fixing  screw  down  for  65  mm  dia.  wheeled  stop  tap  of  brass  including necessary sockets/union nut complete.</t>
  </si>
  <si>
    <t>Providing  and  fixing  screw  down  for  80  mm.  dia.  wheeled  stop  tap  of  brass  including necessary sockets/union nut complete.</t>
  </si>
  <si>
    <t>BDV 12</t>
  </si>
  <si>
    <t>Providing and fixing 100 mm dia. chromium plated brass showers rose to 15mm dia. supply pipe including necessary bend and socket complete.</t>
  </si>
  <si>
    <t>BDV 14</t>
  </si>
  <si>
    <t>Providing  and  fixing  15mm  diameter  concussion  push  button  type  brass/gun  metal  self- closing tap including necessary socket complete.</t>
  </si>
  <si>
    <t>Providing  and  fixing  25mm  diameter  concussion  push  button  type  brass/gun  metal  self- closing tap including necessary socket complete</t>
  </si>
  <si>
    <t>BDV</t>
  </si>
  <si>
    <t>Providing  and  fixing  push  cock  (Self  closing  tap)  symet  type  of  15  mm  dia.   including necessary socket, testing etc. complete.</t>
  </si>
  <si>
    <t>Providing  and  fixing  push  cock  (Self  closing  tap)  symet  type  of  20  mm  dia.   including necessary socket, testing etc. complete.</t>
  </si>
  <si>
    <t>BDV 19</t>
  </si>
  <si>
    <t>BDV 23</t>
  </si>
  <si>
    <t>Providing and  fixing White Glazed  Earthenware full stall type Urinal with  P.V.C. flushing cistern of 5 liters capacity with fitting, inlet pipes and stop tap, brackets for fixing the cistern, 32 mm dia. P.V.C flush pipe with fittings and flushing arrangement including lead soil pipe, lead trap, soil pipe connectionup to the outside face of the wall</t>
  </si>
  <si>
    <t>Providing and fixing White Glazed Earthenware Squatting plate (Ladies Urinal) with P.V.C. flushing cistern of 5 liters capacity with fitting, inlet pipes and stop tap, brackets for fixing the cistern, 32  mm dia. P.V.C flush pipe with  fittings and  flushing arrangement including lead soil pipe, lead trap, soil pipe connectionup to the outside face of the wall</t>
  </si>
  <si>
    <t>Providing and fixing coloured glazed earthenware full stall type Urinal with P.V.C. flushing cistern of 5 liters capacity with fitting, inlet pipes and stop tap brackets for fixing the cistern 32mm dia. P.V.C. flush pipe with fittings and flushing arrangement including lead soil pipe, lead trap soil pipe connection up to the outside face of the wall.</t>
  </si>
  <si>
    <t>BDV 26</t>
  </si>
  <si>
    <t>Providing and fixing white glazed earthenware lipped flat back/corner type Urinal with PVC 5 liters flushing cistern with fittings, inlet pipe with stop tap, brackets for fixing the cistern, 32 mm diameter P.V.C. flush pipe with fitting including lead soil pipe, lead trap and soil pipe connection up to the outside face of wall.</t>
  </si>
  <si>
    <t>BDV 27</t>
  </si>
  <si>
    <t>Providing  and  fixing  coloured  glazed  earthenware  lipped  flat  back/corner  type  urinal  with PVC  5  liters  flushing  cistern  with  fittings,capacity  with  fittings,  inlet  pipe  and  stop  tap, brackets for fixing the cistern, P.V.C. flush pipe with  fittings including lead soil pipe, lead trap and soil pipe connection up to the outside face of the wall.</t>
  </si>
  <si>
    <t>BDV 29</t>
  </si>
  <si>
    <t>Providing  and  laying  100  mm  dia.  half  round  white  glazed  earthenware  pipes  in  1:5:10 cement concrete bedding including bends, etc. complete.</t>
  </si>
  <si>
    <t>BDV 30</t>
  </si>
  <si>
    <t>Providing  and  fixing  white  glazed  earthenware  Wash  Hand  Basin  of  55cm.  x  40  cm.  size including cold water pillar tap/cold and hot water pillar tap brackets, rubber plugs and brass chain, stop tap and necessary pipe connections including P.V.C. waste pipe and trap up to the outside face of the wall. Making good the damaged surface, testing etc. complete.</t>
  </si>
  <si>
    <t>Providing  and  fixing  white  glazed  earthenware  Wash  Hand  Basin  of  45cm  x  30cm  size including cold water pillar tap/cold and hot water pillar tap brackets, rubber plugs and brass chain, stop tap and necessary pipe connection including P.V.C. waste pipe and trap up to the outside face of the wall. Making good the damaged surface, testing etc. complete.</t>
  </si>
  <si>
    <t>Providing  and  fixing  white  glazed  earthenware  Wash  Hand  Basin  of  63cm  x  45cm  size including Bib cock stop tap brass heavy 15mm, brackets, rubber plugs and brass chain, stop tap and necessary pipe connection including P.V.C. waste pipe and trap up to the outside face of the wall.</t>
  </si>
  <si>
    <t>Providing and fixing coloured glazed earthenware Wash Hand Basin of 55cm x 40 cm size including cold water pillar tap/cold and hot water pillar tap brackets, rubber plugs and brass chain, stop tap and necessary pipe connection including P.V.C. waste pipe and trap up to the outside face of the wall. Making good the damaged surface, testing etc. complete.</t>
  </si>
  <si>
    <t>Providing and fixing coloured glazed earthenware Wash Hand Basin of 45 cm x 30 cm size including cold water pillar tap/cold and hot water pillar tap brackets, rubber plugs and brass chain, stop tap and necessary pipe connection including P.V.C. waste pipe and trap up to the outside face of the wall. Making good the damaged surface, testing etc. complete.</t>
  </si>
  <si>
    <t>Providing and fixing  White glazed with bottle trap earthenware Wash Hand Basin of 55x40 cm  size  including  cold  water  piller  taps,  brackets,  rubber  plugs  and  brass  chain,  stop  tap, chromium plate bottle trap and necessary pipe connections including UPAC waste pipe and trap upto the outside face of the wall, making good the damaged surface, testing etc. complete.</t>
  </si>
  <si>
    <t>Providing  and  fixing  White  glazed  with  bottle  trap       earthenware  Wash  Hand  Basin  of 63x45 cm size including cold water piller taps, brackets, rubber plugs and brass chain, stop tap, chromium plate bottle trap and necessary pipe connections including UPAC waste pipe and  trap  upto  the  outside  face  of  the  wall,  making  good  the  damaged  surface,  testing  etc. complete.</t>
  </si>
  <si>
    <t>Providing  and  fixing   Coloured  glazed  with  bottle  trap   earthenware Wash  Hand  Basin  of 55x40 cm. size including cold water piller taps, brackets, rubber plugs and brass chain, stop tap, chromium plate bottle trap and necessary pipe connections including UPAC waste pipe and  trap  upto  the  outside  face  of  the  wall,  making  good  the  damaged  surface,  testing  etc. complete.</t>
  </si>
  <si>
    <t>Providing and fixing coloured glazed earthenware Wash Hand Basin of 63 cm x 45 cm size including cold water pillar tap/cold and hot water pillar tap brackets, rubber plugs and brass chain, stop tap and necessary pipe connection including P.V.C. waste pipe and trap up to the outside face of the wall.</t>
  </si>
  <si>
    <t>BDV 31</t>
  </si>
  <si>
    <t>Providing and fixing white glazed earthenware sink 600mm x 200mm x 450mm including all connection of the G.I. supply and P.V.C. waste pipes up to the outside face of the wall, cold water  chromium plated  screw  down  bib  tap,  rolled  steel  or  C.I.  brackets,  rubber  plug  with chain and stop tap complete.</t>
  </si>
  <si>
    <t>Providing and fixing white glazed earthenware sink 450mm x 200mm x 300mm including all connection  of the G.I. supply and  lead waste pipes up to the outside face of  the wall,  cold water  chromium plated  screw  down  bib  tap,  rolled  steel  or  C.I.  brackets,  rubber  plug  with chain and stop tap complete.</t>
  </si>
  <si>
    <t>Providing  and  fixing  Autoclosing  pillar  cock  of  pressmatic  tap  of  approved  make  or equivalent including all fixtures, fittings etc. complete.</t>
  </si>
  <si>
    <t>Providing and  constructing granite kitchen  platform with  fixing of   stainless  steel  sink 600 mm x 450  mm size as per detailed  drawing including vertical both  side polished  kadappah stone 25 to 30 mm thick supports with kadappah  top 35 to 40 mm thick and polished granite 16 to 20 mm top with side strips of granite at front and both sides of platform raised with two vertical  granite  supports  15  cm  height  and  top  granite  of  75  x  40  cm  including  cutting, opening for sink of required size in kadappah as well as granite etc. complete. (Platform top size 5.00 m x 0.60 m and height is 0.75 m)</t>
  </si>
  <si>
    <t>BDV 32</t>
  </si>
  <si>
    <t>Providing and  fixing 10cm C.I.  Nahani  Trap  including  C.I.  grating  bend  and  piece of  C.I. pipe upto the outside face of the wall complete.</t>
  </si>
  <si>
    <t>BDV 37</t>
  </si>
  <si>
    <t>BDV 38</t>
  </si>
  <si>
    <t>Providing and fixing 15cm x 10cm salt glazed stoneware gully trap in cement concrete 1:4:8 outside the building including cast iron grating in the sink, connecting glazed stoneware pipe, brick masonry chamber with cast iron lid and cast iron grating for the gully trap.</t>
  </si>
  <si>
    <t>BDV 39</t>
  </si>
  <si>
    <t>Providing and laying for 225mm dia. salt glazed S.W. Pipe including fitting such as bends, tees, single junction, double junctions laying, jointing (including excavation and refilling the trenches) complete</t>
  </si>
  <si>
    <t>BDV 41</t>
  </si>
  <si>
    <t>Providing and laying concrete pipes of I.S.NP. class of 100mm diameter in proper line, level and slope including necessary collars, excavation, laying, fixing with collars in cement mortar 1:1 and refilling the trench complete.</t>
  </si>
  <si>
    <t>Providing and laying concrete pipes of I.S.NP. class of 150mm diameter in proper line, level and slope including necessary collars, excavation, laying, fixing with collars in cement mortar 1:1 and refilling the trench complete.</t>
  </si>
  <si>
    <t>Providing and laying concrete pipes of I.S.NP. class of 225mm diameter in proper line, level and slope including necessary collars, excavation, laying, fixing with collars in cement mortar 1:1 and refilling the trench complete.</t>
  </si>
  <si>
    <t>Providing and laying concrete pipes of I.S.NP. class of 300mm diameter in proper line, level and slope including necessary collars, excavation, laying, fixing with collars in cement mortar 1:1 and refilling the trench complete.</t>
  </si>
  <si>
    <t>BDV 43</t>
  </si>
  <si>
    <t>Providing  and  constructing  Brick  Masonry  Inspection  Chamber  90cm  x  45cm  x  90cm including  1:4:8  cement  concrete  foundation  1:2:4  cement  concrete  channels  half  round G.S.W.pipes, Brick Masonry, plastering from inside and C.I. lid cover of 75Kilogramwith lid and frame fixed in cement concrete.</t>
  </si>
  <si>
    <t>Providing  and  constructing  Brick  Masonry  Inspection  Chamber  90cm  x  45cm  x  90cm including  1:4:8  cement  concrete  foundation  1:2:4  cement  concrete  channels  half  round G.S.W.pipes, Brick Masonry, plastering from inside and with frame fixed in cement concrete with R.C.C. Cover medium duty 140Kilogramwith frame etc complete.</t>
  </si>
  <si>
    <t>BDV 44</t>
  </si>
  <si>
    <t>Providing and constructing Brick Masonry inspection trap Chamber 90cm x 45cm including 1:4:8  C.C  foundation,  1:2:4  C.C.channels/half  round  glazed  stoneware  pipe  channel,  salt glazed  stone-ware  intercepting  trap  with  rodding  pipe  set  in  1:4:8  cement  concrete  block, brick  masonry  plastering  inside  and  Outside,  fixed  in  cement  concrete  with  R.C.C.  Cover medium duty 140 Kilogram. etc complete</t>
  </si>
  <si>
    <t xml:space="preserve">Providing and  constructing Brick Masonry Inspection Chamber 60cm x 45cm With R.C.C. raft  in  B.C.  soil  area  including  cost  of  reinforcement,  1:2:4  cement  concrete  channels  half round G.S.W. pipes, Brick Masonry, plastering from inside and airtight 75 mm thick R.C.C. cover medium duty 100Kilogrametc. complete.  </t>
  </si>
  <si>
    <t>BDV 45</t>
  </si>
  <si>
    <t>Providing and fixing hume pipe septic tank 900mm diameter with vent pipe and cap including necessary (including excavation and laying)</t>
  </si>
  <si>
    <t>BDV 46</t>
  </si>
  <si>
    <t>Providing  soak  pit  of  size 120cm x  120cm x  120cm  including excavating  and  filling with brick-bats.</t>
  </si>
  <si>
    <t>Providing and  fixing 450mm x  550mm size superior  type Belgium mirror  with  16mm  dia. nickel plated towel rod etc. complete.</t>
  </si>
  <si>
    <t>BDV 60</t>
  </si>
  <si>
    <t>Providing,  laying  and  fixing  P.V.C.  pipe  of  15mm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</si>
  <si>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20mm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</si>
  <si>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25mm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</si>
  <si>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32mm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</si>
  <si>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40mm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</si>
  <si>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50mm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</si>
  <si>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75mm  dia.  with  fittings  such  as  bends,  tees, reducers, clamps, etc. including necessary excavation, trench filling etc. complete. Including removing  existing  pipe  line  if  necessary  and  conveying  and  stacking  the  same  in  PWD chowky or as directed etc. complete.</t>
  </si>
  <si>
    <t>Providing, laying and  fixing P.V.C. pipe of 110  mm. dia. with  fittings such as bends, tees, reducers, clamps, etc. including necessary excavation, trench filling etc. complete. Including removing  existing  pipe  line  if  necessary  and  conveying  and  stacking  the  same  in  PWD chowky or as directed etc. complete.</t>
  </si>
  <si>
    <t>Providing  and  fixing  Orissa  type  white  glazed  earthenware  575  mm  water  closet  pan including S trap with earthenware foot rests, cast iron soil and vent pipe upto outside face of the wall 1:2:4 brick bat lime concrete bedding without flushing tank and its accessories etc. complete.</t>
  </si>
  <si>
    <t>Providing and fixing chromium plated towel rod 16 mm dia and 75 cm. in length including all accessories complete.</t>
  </si>
  <si>
    <t>Providing and Fixing half turn 25 mm dia gun metal flushing cock including all accessories etc. complete.</t>
  </si>
  <si>
    <t>Providing and fixing 1st class white glazed earthenware Orissa Type W.C. Pan 580 mm dia including P or S trap cast iron soil and vent pipe upto the outside face of the wall (1:5:1 0) cement concrete bedding 15 mm thick, 10 liter P.V.C. flushing cistern with all necessary pipe connection etc. complete.</t>
  </si>
  <si>
    <t>Providing and fixing European type white glazed earthenware coupled closet symphonic trap with  symphonic  low  level  white  glazed  10  litres  cistern  with  black  backlite  seat  with  all necessary pipe connection etc. complete.</t>
  </si>
  <si>
    <t>Providing and fixing orissa type colour glazed earthenware 625 x 450 mm. w.c. pan including trap, C.I. soil and vent pipe upto the out side face of wall including 100 mm. dia. C.I. plug, bend,  15mm.  thick  10  litre  PVC  flushing  cistern  with  all  necessary  pipe  connection  etc. complete.</t>
  </si>
  <si>
    <t>Providing and  fixing 40 mm. dia Ball cock medium type with PVC float including sockets and necessary fittings and tested as per municipal requirements etc. complete.</t>
  </si>
  <si>
    <t>Providing and  fixing 15 mm. dia Ball cock medium type with PVC float including sockets and necessary fittings and tested as per municipal requirement etc. complete.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</si>
  <si>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i)Tank capacity up to 2,000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</si>
  <si>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ii) Tank capacity up to 2,001 to 5000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</si>
  <si>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iii) Tank capacity up to 5,001 to 7000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</si>
  <si>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iv) Tank capacity up to 7,001 to 10000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</si>
  <si>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 Tank capacity upto 10,001 to 15,000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</si>
  <si>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 Tank capacity upto 15,001 to 20,000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</si>
  <si>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vii) Tank capacity upto 20,001 to 30,000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</si>
  <si>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viii) Tank capacity upto 30,001 to 40,000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</si>
  <si>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ix) Tank capacity up to 40,001 to 50000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</si>
  <si>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 capacity 50,001 litre to one lakh.</t>
  </si>
  <si>
    <t>1000 Litre</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</si>
  <si>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 Capacity above one lakh upto 4.00 lakh</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</si>
  <si>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xii) Capacity above 4.00 lakh upto 7.00 lakh .</t>
  </si>
  <si>
    <t>Cleaning elevated water storage Reservoir within a given period, by using bleaching powder at the rate of 14 gm/sq.m .washing thrice potassium permanganate at the rate of 2.50 gm/sq.m. finally, cleaning washing by using nylon brush, coir string and duster, bailing out water etc. complete.                     xiii) Capacity above 7.00 lakh upto 12.00 lakh.</t>
  </si>
  <si>
    <t>As directed by engineer-in- charge.</t>
  </si>
  <si>
    <t>Providing and fixing on walls/ ceiling/ floor 15 mm dia. CPVC pipe with necessary fittings, remaking good the demolished portion etc. complete. Including removing existing pipe line if necessary and conveying and stacking the same in PWD chowky or as directed etc. complete.</t>
  </si>
  <si>
    <t>Providing and  fixing on  walls/ceiling/floor 20  mm dia.  CPVC pipe with  necessary fittings, remaking good the demolished portion etc. complete. Including removing existing pipe line if necessary and conveying and stacking the same in PWD chowky or as directed etc. complete.</t>
  </si>
  <si>
    <t>Providing and fixing on walls/ ceiling/ floor 25 mm dia. CPVC pipe with necessary fittings, remaking good the demolished portion etc. complete. Including removing existing pipe line if necessary and conveying and stacking the same in PWD chowky or as directed etc. complete.</t>
  </si>
  <si>
    <t>Providing and fixing on walls/ ceiling/ floor 32 mm dia. CPVC pipe with necessary fittings, remaking good the demolished portion etc. complete. Including removing existing pipe line if necessary and conveying and stacking the same in PWD chowky or as directed etc. complete.</t>
  </si>
  <si>
    <t>Providing and fixing on walls /ceiling/ floor 40 mm dia. CPVC pipe with necessary fittings, remaking good the demolished portion etc. complete. Including removing existing pipe line if necessary and conveying and stacking the same in PWD chowky or as directed etc. complete.</t>
  </si>
  <si>
    <t>Providing and fixing on walls/ ceiling/ floor 50 mm dia. CPVC pipe with necessary fittings, remaking good the demolished portion etc. complete.</t>
  </si>
  <si>
    <t>Providing  and  laying  in  trenches  15  mm  dai.  CPVC  pipe  including  necessary  excavation, fittings.  Refilling  trenches  etc.  complete  Including removing  existing pipe  line if  necessary and conveying and stacking the same in PWD chowky or as directed etc. complete.</t>
  </si>
  <si>
    <t>Providing  and  laying  in  trenches  20  mm  dai.  CPVC  pipe  including  necessary  excavation, fittings. Refilling trenches etc. complete. Including removing existing pipe line if  necessary and conveying and stacking the same in PWD chowky or as directed etc. complete.</t>
  </si>
  <si>
    <t>Providing  and  laying  in  trenches  25  mm  dai.  CPVC  pipe  including  necessary  excavation, fittings. Refilling trenches etc. complete. Including removing existing pipe line if  necessary and conveying and stacking the same in PWD chowky or as directed etc. complete.</t>
  </si>
  <si>
    <t>Providing  and  laying  in  trenches  32  mm  dai.  CPVC  pipe  including  necessary  excavation, fittings. Refilling trenches etc. complete. Including removing existing pipe line if  necessary and conveying and stacking the same in PWD chowky or as directed etc. complete.</t>
  </si>
  <si>
    <t>Providing  and  laying  in  trenches  40mm  dai.  CPVC  pipe  including  necessary  excavation, fittings. Refilling trenches etc. complete. Including removing existing pipe line if  necessary and conveying and stacking the same in PWD chowky or as directed etc. complete.</t>
  </si>
  <si>
    <t>Providing  and  laying  in  trenches  50mm  dai.  CPVC  pipe  including  necessary  excavation, fittings. Refilling trenches etc. complete. Including removing existing pipe line if  necessary and conveying and stacking the same in PWD chowky or as directed etc. complete.</t>
  </si>
  <si>
    <t>Providing and fixing 10 cm PVC nahani trap with grating etc. complete.</t>
  </si>
  <si>
    <t>Providing and fixing reinforced cement concrete cover of size 90 cm x 45 cm with frame over inspection chamber etc. complete. Heavy duty (225 Kilogram)</t>
  </si>
  <si>
    <t>Providing and fixing reinforced cement concrete cover of size 90 cm x 45 cm with frame over inspection chamber etc. complete. Medium duty (140 Kilogram)</t>
  </si>
  <si>
    <t>Providing and fixing reinforced cement concrete cover of size 60 cm x 45 cm with frame over inspection chamber etc. complete. Heavy duty (160 Kilogram)</t>
  </si>
  <si>
    <t>Providing and fixing reinforced cement concrete cover of size 60 cm x 45 cm with frame over inspection chamber etc. complete.Medium duty (100 Kilogram)</t>
  </si>
  <si>
    <t>BDV 4</t>
  </si>
  <si>
    <t>Providing and  making ISI Mark ferrule connection  of  15  mm dia. to water main  including ferrule  coupling  cast  iron  bell  mouth  cover,  built  in  non  return  valve  and  fixing  including excavation and reinstatement complete.</t>
  </si>
  <si>
    <t>Bd.V. 4 page 551</t>
  </si>
  <si>
    <t>Providing and  making ISI Mark ferrule connection  of  20  mm dia. to water main  including ferrule  coupling  cast  iron  bell  mouth  cover,  built  in  non  return  valve  and  fixing  including excavation and reinstatement complete.</t>
  </si>
  <si>
    <t>Providing  and  making  ISI  Mark  ferrule  connection  of  25mm  dia.to  water  main  including ferrule  coupling  cast  iron  bell  mouth  cover,  built  in  non  return  valve  and  fixing  including excavation and reinstatement complete.</t>
  </si>
  <si>
    <t>Providing and  making ISI Mark ferrule connection  of  32  mm dia. to water main  including ferrule  coupling  cast  iron  bell  mouth  cover,  built  in  non  return  valve  and  fixing  including excavation and reinstatement complete.</t>
  </si>
  <si>
    <t>Providing  and  making  ISI  Mark  ferrule  connection  of  40mm  dia.  to  water  main  including ferrule  coupling  cast  iron  bell  mouth  cover,  built  in  non  return  valve  and  fixing  including excavation and reinstatement complete.</t>
  </si>
  <si>
    <t>Providing and  making ISI Mark ferrule connection  of  50  mm dia. to water main  including ferrule  coupling  cast  iron  bell  mouth  cover,  built  in  non  return  valve  and  fixing  including excavation and reinstatement complete.</t>
  </si>
  <si>
    <t>Providing  and  fixing  stainless  steel  sink  of  size  600  x  510  x  200  mm incluidng  coupling, outlet pipe, elbow and other necessary fitting, finishing etc. complete.</t>
  </si>
  <si>
    <t>Providing and fixing C.P. Angular stop clock with wall flange of approved make continental including necessary sockets/union nut etc. complete.</t>
  </si>
  <si>
    <t>Providing  and  fixing  C.P.Two  way  BIB  cock  of  approved  make  continental   including necessary sockets/union nut etc. complete.</t>
  </si>
  <si>
    <t>Providing  and  fixing  C.P.  pillar  cock  long  neck  with  aerator  of  approed  make  including necessary sockets/union nut etc. complete.</t>
  </si>
  <si>
    <t>Providing and fixing C.P. BIB cock with wall flange of approved make including necessary sockets/ union nut etc. complete.</t>
  </si>
  <si>
    <t>Providing and fixing C.P. sink cock with raised J" shaped swinging casted spout ofapproved make including necessary sockets/ union nut etc. complete."</t>
  </si>
  <si>
    <t>Providing  and  fixing  European  type  wall-hung  white  water  closet  of  approved  make  with push valve concealed type with cover plate 32mm size of approved make including soil pipe, vent  pipe  up  to  outside  face  of  wall  ,100mm  dia.  G.I.  plug  bend  inlet  pipe  all  fittings, cuttingand making good walls, floors etc. complete.</t>
  </si>
  <si>
    <t>Providing and laying in walls/ceilings/floors 15 mm dia. medium grade having embossed as ISI Mark galvanised iron pipes of 1.25 Kilogram/metre necessary fitting remaking good the demolished portion with filling trenches and with primer of anti-corrosive oil paint, 2 coats complete. Including necessary scaffolding and  removing existing pipe line if necessary  and conveying and stacking the same in PWD chowky or as directed etc. complete.</t>
  </si>
  <si>
    <t>Providing and laying in walls/ceilings/floors 20 mm dia. medium grade having embossed as ISI Mark galvanised iron pipes of 1.63 Kilogram/metre necessary fitting remaking good the demolished portion with filling trenches and with primer of anti-corrosive oil paint, 2 coats complete. Including necessary scaffolding and  removing existing pipe line if necessary  and conveying and stacking the same in PWD chowky or as directed etc. complete.</t>
  </si>
  <si>
    <t>Providing and laying in walls/ceilings/floors 25 mm dia. medium grade having embossed as ISI Mark galvanised iron pipes of 2.49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</si>
  <si>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Providing and laying in walls/ceilings/floors 32 mm dia. medium grade having embossed as ISI Mark galvanised iron pipes of 3.20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</si>
  <si>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Providing and laying in walls/ ceilings/floors 40 mm dia. medium grade having embossed as ISI Mark galvanised iron pipes of 3.68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</si>
  <si>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Providing and laying in walls/ceilings/floors 50 mm dia. medium grade having embossed as ISI Mark galvanised iron pipes of 5.17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</si>
  <si>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Providing and laying in walls/ceilings/floors 80 mm dia. medium grade having embossed as ISI Mark galvanised iron pipes of 8.57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</si>
  <si>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Providing and laying in walls/ceilings/floors 100 mm dia. medium grade having embossed as ISI Mark galvanised iron pipes of 12.43 Kilogram/metre necessary fitting remaking good the demolished portion with filling trenches and with primer of anti-corrosive oil paint , 2 coats complete. Including necessary scaffolding and  removing existing pipe line if necessary  and conveying and stacking the same in PWD chowky or as directed etc. complete.</t>
  </si>
  <si>
    <t>Providing  and  laying  in  trenches  15  mm  dia.heavy  grade  having  embossed  as  ISI  Mark galvanised iron pipes of 1.48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</si>
  <si>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20  mm  dia.  heavy  grade  having  embossed  as  ISI  Mark galvanised iron pipes of 1.93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</si>
  <si>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25  mm  dia.  heavy  grade  having  embossed  as  ISI  Mark galvanised iron pipes of 3.01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</si>
  <si>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32  mm  dia.  heavy  grade  having  embossed  as  ISI  Mark galvanised iron pipes of 3.89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</si>
  <si>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40  mm  dia.  heavy  grade  having  embossed  as  ISI  Mark galvanised iron pipes of 4.49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</si>
  <si>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50  mm  dia.  heavy  grade  having  embossed  as  ISI  Mark galvanised iron pipes of 6.33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</si>
  <si>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80  mm  dia.  heavy  grade  having  embossed  as  ISI  Mark galvanised   iron   pipes   of   10.15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</si>
  <si>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Providing  and  laying  in  trenches  100  mm  dia.  heavy  grade  having  embossed  as  ISI  Mark galvanised   iron   pipes   of   14.74   Kilogram/metre   necessary   fitting   remaking   good   the demolished portion with filling trenches and with primer of anti-corrosive oil paint , 2 coats complete. Including removing existing pipe line if necessary and conveying and stacking the same in PWD chowky or as directed etc. complete.</t>
  </si>
  <si>
    <t>Specfications</t>
  </si>
  <si>
    <t>BDV 24</t>
  </si>
  <si>
    <t>BDV 21</t>
  </si>
  <si>
    <t>Providing and fixing European type white glazed earthenware water closet pan with UPVC seat and lid with chromium plated brass hinges and rubber buffers including UPVC and vent pipe up to the outside face of wall without flushing cistern with flush cock and with water Jet and necessary fittings including cutting and making good to the walls and floors testing etc. complete.( prior approval of sample and brand by Ex. Engineer is necessary before use)</t>
  </si>
  <si>
    <t>BDV 22</t>
  </si>
  <si>
    <t>Providing and fixing European type Colour glazed earthenware water closet pan with UPVC seat and lid with chromium plated brass hinges and rubber buffers including UPVC and vent pipe up to the outside face of wall without flushing cistern with flush cock and with water Jet and necessary fittings including cutting and making good to the walls and floors testing etc. complete.( prior approval of sample and brand by Ex. Engineer is necessary before use)</t>
  </si>
  <si>
    <t>BDV 20</t>
  </si>
  <si>
    <t>Providing and fixing Anglo Indian type white glazed earthenware water closet pan with trap with  UPVC  seat  and  lid  with  chromium  plated  brass  hinges  and  rubber  buffers  including UPVC and vent pipe up to the outside face of wall with flushing cistern and necessary fittings including  cutting  and  making  good  to  the  walls  and  floors  testing  etc.  complete.(  prior approval of sample and brand by Ex. Engineer is necessary before use)</t>
  </si>
  <si>
    <t>Providing and  fixing in position  UPVC ultra violet stabilized  110 mm outer diameter cowl dome confirming to I.S.-4985 including making joints with solvent cement etc. complete</t>
  </si>
  <si>
    <t>Providing  ,  constructing  and  fixing   250  mm  dia.  Inspection  chamber  made  up  of  UPVC material of thickness 3.5 mm and height of 259 mm with inlet and outlet of 110 mm dia. with 75 mm dia. U Trap, Ultra shaft pipe of Upvc material having height of 470 mm and fixing Ultra 250 mm dia. UPVC cover and frame in 150 mm thick in c.c.1:2:4, having crushed sand bed  of  100  mm  thick  of  size  550  mm  dia.  Including  excavation  and  refilling  the  sides  of chamber  by  crushed  sand  cushioning  150  mm  thickness,  connecting  all  required  UPVC fittings with rubber lubricant etc. complete.</t>
  </si>
  <si>
    <t>Bd-V</t>
  </si>
  <si>
    <t>Providing   ,   constructing   and   fixing   450   mm   dia.   Inspection   chamber   made   up   of Polypropylene / polyethylene material of thickness 3.5 mm and height of 388 mm with 160 or 200 mm main inlet (s) outlet and 110 and / or 160 mm branch inlets, with 450 mm dia. Ultra shaft pipe of HDPE material having height of 460 mm, having R.C.C. cover and frame fixing in 150 mm thick in c.c.1:2:4, having crushed sand bed of 150 mm thick of size 750 mm dia. Including excavation and refilling the sides of chamber by sand crushed cushioning 150 mm thickness, connecting all required UPVC fittings with rubber lubricant etc. complete.</t>
  </si>
  <si>
    <t>As Directected By Engineer Incharge</t>
  </si>
  <si>
    <t>Providing   ,   constructing   and   fixing    600   mm   dia.   Inspection   chamber   made   up   of Polypropylene  /  polyethylene  material  Having  315  mm  diameter  inlet(s)/outlets  and  with eccentric reducers as per requirement to connect 160 mm and 200 mm pipes having thickness of  5  mm  and  600  mm  in  height,  with  inbuilt  shaft  achieve  the  invert  depth  as  per  site condition of wall thickness of 5 mm having R.C.C. cover and frame fixing in 150 mm thick in c.c.1:2:4, having crushed sand bed of 150 mm thick of size 750 mm dia. Including excavation and refilling the sides of chamber by ?sand crushed cushioning 150 mm thickness, connecting all required UPVC fittings with rubber lubricant etc.complete.</t>
  </si>
  <si>
    <t>Providing , laying and fixing ,jointing  Eco- drain 110 mm SN 8 Nu- Drain Upvc pipes or of equivalent make, manufacture as per EN 13476 or equivalent as per I.S.15328 with fittings such a bends, tees, coupler, etc, jointing with rubber lubricant including necessary excavation, trench refilling with selective excavated material etc. complete.</t>
  </si>
  <si>
    <t>Providing , laying and fixing ,jointing  Eco- drain 160 mm SN 4 Nu- Drain Upvc pipes or of equivalent make, manufacture as per EN 13476 or equivalent as per I.S.15328 with fittings such   a  bends,  tees  ,  coupler,  etc,  jointing  with   rubber  lubricant  including  necessary excavation, trench refilling with selective excavated materialetc. complete.</t>
  </si>
  <si>
    <t>Providing , laying and fixing ,jointing  Eco- drain 200 mm SN 4 Nu- Drain Upvc pipes or of equivalent make, manufacture as per EN 13476 or equivalent as per I.S.15328 with fittings such  a  bends,  tees  tees,  coupler  etc,  jointing  with  rubber  lubricant  including  necessary excavation, trench refilling with selective excavated materialetc. complete.</t>
  </si>
  <si>
    <t>Providing and fixing 15 mm diameter PVC Aqua kraft type of approved make super bib tap with flange including all accessories etc complete</t>
  </si>
  <si>
    <t>Providing and  fixing 15  mm diameter  PVC  Aqua  kraft  type  of  approved  make super  Two Way bib tap with flange and extender including all accessories etc complete</t>
  </si>
  <si>
    <t>Providing and  fixing 15  mm diameter  PVC  Aqua  kraft  type of  approved  make super  push button type cock / tap with flange including all accessories etc complete</t>
  </si>
  <si>
    <t>Providing and fixing 15 mm diameter PVC Aqua kraft type of approved make super wall sink type tap with flange including all accessories etc complete</t>
  </si>
  <si>
    <t>Providing and fixing 15 mm diameter PVC Aqua kraft type of approved make super jet spray with flange 2 in 1 faucet 1.50 metre long including all accessories etc complete</t>
  </si>
  <si>
    <t>Providing and  fixing 15  mm diameter  PVC  Aqua  kraft  type  of  approved  make super  right angle stop tap with flange including all accessories etc complete</t>
  </si>
  <si>
    <t>Providing and fixing 15 mm diameter PVC Aqua kraft type of approved make super Pillar tap with flange including all accessories etc complete</t>
  </si>
  <si>
    <t>Providing and fixing ISI 1729/2002 grade 75 mm dia Cast Iron Waste Water Pipe with lugs necessary fittings such as bends, tees, single junction, double junction, slotted vent, offsets on wall or into the ground including filling joints with cement mortar 1:2 proportion fixing on wall by means by galvanised Mild Steel bracket of 30 x 5 mm plate and 8 mm square rod with Galvanised Iron clamp with washer as per design drawing and as directed to keep pipe 50 mm away from wall including necessary scaffolding and painting the exposed faces with one coat of red lead oil paint and two coats of gray oil paint  including removing the existing pipe if necessary and conveying and stacking in PWD Chowky or as directed by Engineer-in-Charge.</t>
  </si>
  <si>
    <t>Providing  and  fixing  ISI  1729/2002  grade  100  mm  dia  Cast  Iron  Soil  Pipes  With  lugs including plug bend necessary fittings such as bends, tees, single junction, double junction, slotted vent, offsets on wall or into the ground including filling joints with cement mortar 1:2 proportion fixing on wall by means of galvanised Mild Steel bracket of 30 x 5 mm plate and 8 mm  square  rod  with  Galvanised  Iron  clamp  with  washer  as  per  design,  drawing  and  as directed to keep pipe 50 mm away from wall including necessary scaffolding and painting the exposed faces with one coat of red lead oil paint and two coats of white  oil paint including removing the existing pipe if necessary and conveying and stacking in PWD Chowky or as directed by Engineer-in-Charge.</t>
  </si>
  <si>
    <t>Providing and fixing Wall Mounted European type white glazed earthenware water closet pan with  UPVC  seat  and  lid  with  chromium  plated  brass  hinges  and  rubber  buffers  including UPVC and vent pipe up to the outside face of wall 10 liter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 prior approval of sample and brand by Ex. Engineer is necessary before use)</t>
  </si>
  <si>
    <t>Building Miscellaneous Item</t>
  </si>
  <si>
    <t>BDW 2</t>
  </si>
  <si>
    <t>Guniting by dry  mix process as per IS 9012 ( 1978) to ceiling sofit etc. in C.M. 1:3, 20mm thick    under    pressure    of    2.1Kilogramto    2.8Kilogramper    sq.cm    including    forms, scaffolding,floating the surface, curing for 14 days etc. complete (Excluding reinforcement)</t>
  </si>
  <si>
    <t>BDW 2A</t>
  </si>
  <si>
    <t>Guniting by dry  mix process as per IS 9012 ( 1978) to ceiling sofit etc. in C.M. 1:3, 25mm thick    under    pressure    of    2.1Kilogramto    2.8Kilogramper    sq.cm    including    forms, scaffolding,floating the surface, curing for 14 days etc. complete ( Excluding reinforcement)</t>
  </si>
  <si>
    <t>BDW 2B</t>
  </si>
  <si>
    <t>Guniting by dry  mix process as per IS 9012 ( 1978) to ceiling sofit etc. in C.M. 1:3,40mm thick    under    pressure    of    2.1Kilogramto    2.8Kilogramper    sq.m    including    forms, scaffolding,floating the surface, curing for 14 days etc. complete ( Excluding reinforcement)</t>
  </si>
  <si>
    <t>BDW 2C</t>
  </si>
  <si>
    <t>Guniting by dry  mix process as per IS 9012 ( 1978) to ceiling sofit etc. in C.M. 1:3,50mm thick    under    pressure    of    2.1Kilogramto    2.8Kilogramper    sq.cm    including    forms, scaffolding,floating the surface, curing for 14 days etc. complete ( Excluding reinforcement)</t>
  </si>
  <si>
    <t>BDW 2D</t>
  </si>
  <si>
    <t>Guniting by dry  mix process as per IS 9012 ( 1978) to  beams in C.M. 1:3,20mm thick under pressure  of  2.1Kilogramto  2.8Kilogramper  sq.cm  including  forms,  scaffolding,floating  the surface, curing for 14 days etc. complete ( Excluding reinforcement)</t>
  </si>
  <si>
    <t>BDW 2E</t>
  </si>
  <si>
    <t>Guniting by dry  mix process as per IS 9012 ( 1978) to  beams in C.M. 1:3,25mm thick under pressure  of  2.1Kilogramto  2.8Kilogramper  sq.cm  including  forms,  scaffolding,floating  the surface, curing for 14 days etc. complete ( Excluding reinforcement)</t>
  </si>
  <si>
    <t>BDW 2K</t>
  </si>
  <si>
    <t>Guniting  by  dry   mix  process  as  per  IS  9012  (  1978)  to  the   vertical  surface  (  other  than column)    in   C.M.   1:3,20mm   thick   under   pressure   of   2.1Kilogramto   2.8Kilogramper sq.cm.including  forms,scaffolding,  floating  the  surface  curing  for  14  days  etc.complete  ( excluding reinforcement)</t>
  </si>
  <si>
    <t>BDW 2L</t>
  </si>
  <si>
    <t>Guniting  by  dry   mix  process  as  per  IS  9012  (  1978)  to  the   vertical  surface  (  other  than column)    in   C.M.   1:3,   25mm  thick   under   pressure  of  2.1Kilogramto   2.8Kilogramper sq.cm.including  forms,scaffolding,  floating  the  surface  curing  for  14  days  etc.complete  ( excluding reinforcement)</t>
  </si>
  <si>
    <t>BDW 3</t>
  </si>
  <si>
    <t>Providing and erecting 1.5 metre high wire fencing with seven rows of barbed wire supported on M.S.Angles ( 50mm x 50mm x 6mm) at 2.5 Metres, Center to center including excavating pits for foundqtion, fixing post in cement cocnrete 1:4:8 of size 45 x 45 x 45 cm fastening the wire and painting the M.S.Angles with one coat of red lead primer and two coats of painting etc.complete.</t>
  </si>
  <si>
    <t>BDW 6</t>
  </si>
  <si>
    <t>Providing and fixing mild steel grill gate with angle iron frame 65mm x 65mm x 10mm with iron bars at 150mm C/C and diagonal flats as per the detailed drawing including hinges, pivot block locking arrangement, welding riveting and oil painting of three coats of approved shade Weight of gate 35 Kilogram/Smt.</t>
  </si>
  <si>
    <t>BDW 7</t>
  </si>
  <si>
    <t>Providing  and  fixing  90  cm  x  60  cm  Marble  plate  engraving  10  cm.  height  letter,  figures including painting the lefters/figures with approved colour and shade complete</t>
  </si>
  <si>
    <t>Providing and erecting 1.2 meter high wire fencing with five rows of barbed wire supported on  mild  steel  angle  (  50  x  50x  6mm)  post  at  2.5  m  c/c  including  excavation  of  pits  of foundation concrete fixing the posts in ( 1:4:8) cement concrete block of 45x45x45 cm and fastening the Wires and painting the angles with one coat with red lead primer and two coats of oil painting etc.complete</t>
  </si>
  <si>
    <t>Providing  and  fixing  grass  chhapper  (roof)  with  necessary  bamboos  and  karve  frame  with 75mm. thick grass etc.removing the same after rain is over (size of bamboos 50mm to 75mm dia and 3 M to 3.5M long)</t>
  </si>
  <si>
    <t>As direected by Engineer in charge.</t>
  </si>
  <si>
    <t>Providing and fixing  Bamboo Matting screen for partition with bamboo sticks</t>
  </si>
  <si>
    <t>Providing and  fixing  lioghtening conductor  system comprising  of  erecting Air-Termination consisting of tubular copper rod of 25mm dia. 1.2 mm thick with multiple points head 1.2 mt. long  (  Heavy  Duty)  welded   or  clamped  to  G.I.  pipe  pole  B  grade  50  mm diaof  requiired length  with  M.S.  round  bnase  plate  25  Cm  diam  and  10mm  thick  at  bottom  embeded  in cement concrete 1:3:6 dfoundation of size 45 cm diam x 45 cm Height and providing earthing with  copper  earth  plate  of  size  60  x  60  x  0.3  cms  with  cadmium  plated  nut  bolts  to  fix earthing  strip  burried  in  specially  prepared  earth  pits  1.5  metre  below  ground  level  with 40Kilogramcharcoal and salt with altemate layers of charcoal and salt and G.I.pipe 40mm dia 2 meter length burried in earthe upto earthling plate remining portion above ground level for watering  and  refilling  comcpete  Note-  Copper  strip  fropm  lightening  conductor  is  not considered in this item.</t>
  </si>
  <si>
    <t>BDW 1 Page 581</t>
  </si>
  <si>
    <t>Providing  and fixing in position alluminium strips of size 50mm x 3mm for nosing the steps including fixing with screws and raval plugs, bending and cutting to the required shape and size, finishing with paint, necessary mortar bedding of 1:3 cement mortar to get exact line and level including watering and curing etc.complete</t>
  </si>
  <si>
    <t>Providing and fixing crimped with G.I. mesh and size 20 mm x 20mm 10 guage to iron angle frame  including  welding  crimp  mesh  to  angle  frame  and  steel  flat,  fixing  the  frame  in  its original position and oil painting etc.complete ( excluding cost of structural steel)</t>
  </si>
  <si>
    <t>Providig and  fixing wleded  mesh  fabric  for  guniting of  mesh  size 75  mm x  75mm and  10 guage thick including scaffolding etc.complete</t>
  </si>
  <si>
    <t>Providing and fixing welded mesh fabric for guniting of mesh size 150mm x 150mm and 10 guage i.e. 3.25mm thick including scaffolding etc.complete</t>
  </si>
  <si>
    <t>Building Maintenance</t>
  </si>
  <si>
    <t>BDW 8-2</t>
  </si>
  <si>
    <t>Removing double country tiled roof with ridge and with battens and stacking the materials as directed with all leads and lifts, complete including removing wood work below etc. complete</t>
  </si>
  <si>
    <t>BDW 8-4</t>
  </si>
  <si>
    <t>BDW 8-5A</t>
  </si>
  <si>
    <t>BDW 8-5B</t>
  </si>
  <si>
    <t>BDW 8-5C</t>
  </si>
  <si>
    <t>BDW 8-8</t>
  </si>
  <si>
    <t>Dismantling  flat  wooden  or  A.C.  Sheet  ceiling  with  frame  work  including  stacking  the materials as directed with all leads, lifts etc. complete.</t>
  </si>
  <si>
    <t>BDW 8-9</t>
  </si>
  <si>
    <t>Removing cloth ceiling including frame work and stacking the materials as ditected with all leads, lifts etc. complete</t>
  </si>
  <si>
    <t>BDW 8</t>
  </si>
  <si>
    <t>Dismantling brick masonry in Mud and stacking the materials as directed with all leads, lifts etc. complete.</t>
  </si>
  <si>
    <t>Dismantling  brick  masonry  in  lime  or  cement  mortar  and  stacking  the  materils  as  directed with all leads, lifts etc.</t>
  </si>
  <si>
    <t>Dismantling stone masonry in Mud including stacking the materials as directed with all leads, lifts etc. complete.</t>
  </si>
  <si>
    <t>Dismantling  stone  masonry  in  lime  or  cement  mortar  including  stacking  the  materils  as directed with all leads, lifts etc.</t>
  </si>
  <si>
    <t>Removing  lime  or  lean  cement  concrete  including  stacking  the  spoils  as  directed  with  all leads, lifts etc, complete.</t>
  </si>
  <si>
    <t>Removing rich mix cement concrete including stacking the spoils as directed with all leads, lifts etc, complete.</t>
  </si>
  <si>
    <t>As directed by
Engineer in charge.</t>
  </si>
  <si>
    <t>Removing brick  bat  coba   including stacking  the spoils  as  directed  with  all  leads,  lifts  etc, complete.</t>
  </si>
  <si>
    <t>Removing  doors  and  windows  with  frames  and  stacking  the  materials  as  directed  with  all leads, lifts etc. complete.</t>
  </si>
  <si>
    <t>Removing ventilators and small windows with frame and stacking the materials with all leads, lifts etc. complete.</t>
  </si>
  <si>
    <t>Removing wooden or A.C. partition including frame work and stack-ing the  materials as with all leads, lifts etc. complete.</t>
  </si>
  <si>
    <t>Removing teak wood  trellies work with  frame including stacking the  materials as directed with all leads, lifts etc. complete.</t>
  </si>
  <si>
    <t>Removing cement tiles, or marble or polished  shahabad floor or dado without bed concrete including stacking the materials as directed with all leads, lifts etc. complete</t>
  </si>
  <si>
    <t>Dismantling wooden floor  including beams and joists, stacking the materials as directed with all leads, lifts etc. complete.</t>
  </si>
  <si>
    <t>Removing mud  plaster including disposing of the spoils as directed with all leads, lifts etc, complete.</t>
  </si>
  <si>
    <t>Removing wire fencing with wooden post and stacking the material with all leads, lifts etc. complete.</t>
  </si>
  <si>
    <t>Removing wire fencing with  iron/ C.C. fencing post  and  stacking the materials as directed with all leads, lifts etc. complete.</t>
  </si>
  <si>
    <t>Removing  iron  pipe  raling  having  wooden  R.C.C.  or  C.C.  or  iron  post  and  stacking  the materials as directed etc. complete.</t>
  </si>
  <si>
    <t>Removing  earthen,  stonewate  pipe  and  stacking  them  as  directed  with  all  leads,  lifts  etc. complete.</t>
  </si>
  <si>
    <t>Removing cast iron or wrought iron or A.C. pipe  and stacking them as directed with all leads, lifts etc. complete.</t>
  </si>
  <si>
    <t>Dismantling the R.C.C. Work 1:2:4 and sorting out the materials such as steel etc. as directed and stacking them within the specified lead as directed etc. complete.</t>
  </si>
  <si>
    <t>Removing  Np-2  and  Np-3  class  pipes  including  stacking  at  road  side  as  directed  by  the Engineer in charge. Upto 900mm dia. etc complete.</t>
  </si>
  <si>
    <t>Removing  Np-2  and  Np-3  class  pipes  including  stacking  at  road  side  as  directed  by  the Engineer in charge. Upto 900mm dia and above. etc complete.</t>
  </si>
  <si>
    <t>Removing single country tiled roof with battens and stacking the materials as directed with all leads and lifts etc. complete.</t>
  </si>
  <si>
    <t>Removing  battens  from  roof  and  stacking  them  as  directed  with  all  leads  and  lifts  etc. complete.</t>
  </si>
  <si>
    <t>Removing matting from roof and stacking  as directed with all leads and lifts etc. complete.</t>
  </si>
  <si>
    <t>Removing purlins from roof including stacking  as directed with all leads , lifts etc. complete.</t>
  </si>
  <si>
    <t>Removing  cloth  partition  with  frame  work  and  stacking  the  materials   as  directed  with  all leads , lifts etc. complete.</t>
  </si>
  <si>
    <t>Providing and  fixing Jute Kantan  (Tarat) screen  to the scaffold-ing for external guniting as directed including removing the same after the work is over etc. complete.</t>
  </si>
  <si>
    <t>Providing and erecting chain link fencing 1.6 M. height with G.I. chain link of size 50  x 50 mm, 8 gauge thick and fixed 75 mm above ground level on vertical M.S. Angles of 40 x 40 x 6 mm size, includind excavating pits for foundation and embedded in C.C. block of 1:4:8 mix of size 450 x 450 x 670 mm. at 1.75 M. c/c with iron bar 16mm dia as hold fast including welding link with angle frame at 30 cm c/c with nuts and bolts and horizontal M.S. Angles at top and  bottom of 25 x 25 x 5 mm size and  vertical M.S. flat 35 x 5 mm and  25 x 5  mm horizontal including cross support of 40 x 40 x 6 mm angles both side at every corner or bend embedded in concrete blocks of 1:4:8  of size 450 x 450 x 670 mm including 3 coats of oil painting etc. complete.</t>
  </si>
  <si>
    <t>Removing urinal pans or wash hand basins with frame including disconnecting the sanitary and  water  supply  connections,  removing  the  same  carefully  and  stacking  the  serviceable materials  as  and  where  directed  including  throwing  the  unserviceable  materials  outside  etc complete</t>
  </si>
  <si>
    <t>Removing  W.C.  pans  including  disconnecting  the  sanitary  and  water  supply  connections, removing and breaking flooring and bed con-crete around pan removing  the same carefully and   stacking  the  serviceable  materials  as  adn   where  directed   including  throwing  the unserviceable  materiasls  out  side  etc.  carefully  and  throwing  out  the  refusal  outside  etc. complete.</t>
  </si>
  <si>
    <t>Removing Manglore tiled roof and ridge tiles with battens, ridge and barge boards, eaves 8 A boards etc and sacking the materials as directed with all leads and  lifts complete. Including removing wood work below etc. complete.</t>
  </si>
  <si>
    <t>Providing and erecting 1.5 metre high wire fencing with seven rows of barbed wire supported on M.S. Angles (50 mm x 50 mm x 6 mm) at 2.5 metres centre to centre including excavating pits for foundation, fixing posts in cement concrete  of size 45 x 45 x 45 cm, fastening the wire and painting the M.S. Angles with one coat of red lead primer and two coats of painting etc. complete.</t>
  </si>
  <si>
    <t>Providing and erecting 1.5 metre high wire fencing with seven rows of barbed wire supported on  wooden  post  of  specified  size  at  2.5  M  C/C  including  excavating  pits  for  foundation, fixing post in cement concrete 1:4:8 block of concrete of size 45 x 45 x 45 cm fastening the wire and coal tarring wooden post in two coats etc. complete.</t>
  </si>
  <si>
    <t>Replacement of damaged alluminium Butt Hinges of 125 mm of approved quality and make to  door  shutter  including  removing  existing  the  same  in  original  position  making  proper adjustment for smooth operation etc. complete as per sample approved by Engineer incharge.</t>
  </si>
  <si>
    <t>Replacement  of  damaged  Mortise  Lock  of  approved  quality  and  make  to  door  shutter including  Removing  and  Refixing  with  Necessary   screw,  making  proper  adjustment  for smooth  operation etc. complete as per sample approved by Engineer in-chareg.</t>
  </si>
  <si>
    <t>Replacement of damaged Aldrop 300 mm Chromium plated of approved quality and make to door  shutter  including  removing  existing  the  same  in  original  position  making  proper adjustment for smooth  operation etc. complete as per sample approved by Engineer in-charge.</t>
  </si>
  <si>
    <t>Replacement  of  damaged   Aldrop  300  mm Iron  Oxidised  of  approved  quality  and  make to door  shutter  including  removing  existing  the  same  in  original  position  making  proper adjustment for smooth  operation etc. complete as per sample approved by Engineer in-charge.</t>
  </si>
  <si>
    <t>Replacement  of  damaged  Tower  Bolt  300  mm  Chromium  plated  of  approved  quality  and make  to  door/window  shutter  including  removing  existing  the  same  in  original  position making  proper  adjustment  for  smooth   operation  etc.  complete  as  per  sample  approved  by Engineer in-charge.</t>
  </si>
  <si>
    <t>Replacement  of  damaged  Alluminium  Handle  125  mm  of  approved  quality  and  make  to door/window shutter including removing existing the same in original position making proper adjustment for smooth  operation etc. complete as per sample approved by Engineer in-charge.</t>
  </si>
  <si>
    <t>Replacement  of  damaged  Lock  of  approved  quality  and  make  to  cupboard  and  doorwer including  Removing  and  Refixing  with  necessary  screw,  making  proper  adjustment  for smooth operation etc. complete as per sample approved by Engineer in-charge.</t>
  </si>
  <si>
    <t>Removing chockes and leakages from down take G.I/CI/PVC pipe line on walls floor level by using zoola / scaffolding and rectify the same for functioning with all lifts  etc. complete.</t>
  </si>
  <si>
    <t>Manualy clearing the chockes from under ground drainage line including Inspection chambers with the help of required tools for propre functioning line chamber to chamber etc. complete.</t>
  </si>
  <si>
    <t>Manualy clearing by removeing the chockes from Nahni Trap, Gully Trap, Wash basin unit, Sink and WC with the help of required tools for proper functioning the same etc. complete.</t>
  </si>
  <si>
    <t>Providing and fixing 6 mm thick commercial plywood with jungle wood frame work of 50 x 35 mm size at 60 cm on  both ways for closing the window portion/openings for protection from falling debris, dust etc. including cutting, fixing  with nails and removing after the same after completion of the work. (To be used after approval of Superintending Engineer)</t>
  </si>
  <si>
    <t>Removal  of  plants  /  ficus  grown  by pulling out  root  system embedded  in masnory,  cutting stem  and  application  of  high/gur/lime  formulation  as  specified  by  the  Architect  or  other patented   chemical   biocide  treatment   such   as   biocide  'Glycel'   (iso   proplamine  salt   of glyphosate) or other chemical as specified by the Engineer in charge etc. complete.</t>
  </si>
  <si>
    <t>Lowering down the debris obtained  from breaking and removing the cement plaster / burnt brick masonry of the first floor by any means without causing dust nuisance and damage to structure, stacking the same as and where directed including cleaning the site complete.</t>
  </si>
  <si>
    <t>Structural Strengthening</t>
  </si>
  <si>
    <t>BDSS</t>
  </si>
  <si>
    <t>Providing and   grouting the holes by Poly  Ceramic  Cementitious  i.e NicGrout G  06 +  53 grade cement material of   as per requirement  to reduce the porosity  of concrete / Masonry structure and to increase the strength of structure using  grouting pipes , grouting m/c, mixer etc and all relevant safety with all leads and lifts, material, machinery, labour, etc. Complete as per specification and as directed by Engineer-in-Charge.</t>
  </si>
  <si>
    <t>Providing and  applying high   abrasive resistant, UV  resistant,impermeable ,self  curing,high strength,  non  shrink,  Poly  Ironite  Ceramic  Cementatious  (PICC)   repair  mortar  for  water proofing   on  concrete  surface  with  thickness  up  to  5  mm,  ,  apply  bond  coat  Kelox  Water Misible epoxy     before PICC  application   (using manual/mechanical  means)  and  Providing and  Applying  PCC  up  to  50  mm   thickness  for  desire  slope  to  drain  the  water  and  kept ponded for continuous period of 3 days to detect any seepage / leakage/ dampness if any, the surface  then  shall  be  cleared,  complete  as  per  specification  including  cost  of  all  materials, machinery, labour, insurance charges  as directed by the Engineer in charge.</t>
  </si>
  <si>
    <t>PICC Coating for concrete Bridge repair work :-Providing and applying Poly Ironite Ceramic Cementitious  (PICC)   material  of  Self  curing   ,High  Abrasion  resistant  ,  Non  shrink  ,High strength,UV resistant, repair mortar coating on bond coat Kelox water missable epoxy of    on concrete surface  upto 10 mm thickness including Cleaning the concrete surface of bridge by grinding the surface by grinder machine with  wire brush /diamond wheel, removing existing loose  particles  etc.  by  using  grinder,  wire  brush,breaker  machine,  water  jet(using  other mechanical  /  manual  means)  also  removing  of  algae  fungi  by  special  chemical  of  clonon etc.complete with all leads and lifts, Material, Machinery, Labour, Scaffolding etc. complete as per specification and as directed by engineer-in-charge.</t>
  </si>
  <si>
    <t>Removal of Vegitation/Plants:- Removal of entire root inside the bridge portion. Remains of the root shall be treated with special chemical Steripure MBT 20. Top 50 mm shall filled with high  strength  grout including cost of all material, machinery, labour, scaffolding, etc.as per specification and as directed by Engineer-in-Charge.</t>
  </si>
  <si>
    <t>Providing &amp;  Applying  DuraClean-  WR   for  cleaning  the TMT  bars,  steel  structure etc.  of structure by Waterjet cleaning/ grinding the surface by grinder machine, wire brush, removing existing   corrosion   from   the   metal   surface   also   removing   loose   particles(using   other mechanical  /  manual  means)  and  apply  on  prepared  surface  of  DuraGuard  -    as  corrosion preventive  coat  on  prepared  TMT  bars,  steel  structure,metal  surface  etc.  to  protect  it  from corrosion  etc. as per manufacturer's specification  ( using other manual  / mechinical  means) complete  as  per  specification  including  cost  of  all  materials,  machinery,  labour,  insurance charges  as directed by the Engineer in charge.</t>
  </si>
  <si>
    <t>PICC  filling  for   Honey  combing  area   at  concrete  surface:-Providing  and  applying  Poly Ironite Ceramic Cementitious (PICC)  material of Self cureing  ,High Abrasion resistant , Non shrink ,High  strength,UV resistant, repair mortar coating on   Kelox water missble epoxy of concrete surface  fill the  honey combing area etc. on tacky primer coat upto 10 mm thickness or as per the surface conditions including Cleaning the concrete surface of bridge by grinding the  surface  by  grinder  machine  with   wire  brush  /diamond  wheel,  removing  existing  loose particles etc. by using grinder, wire brush,breaker machine, water jet(using other mechanical / manual means) also removing of algae fungi by special chemical of clonon.  etc.complete with all leads and lifts, Material, Machinery, Labour, Scaffolding etc. complete as per specification and as directed by engineer-in-charge.</t>
  </si>
  <si>
    <t>Providing  and  applying  Poly  Ironite  Ceramic  Cementitious  (PICC)  of   self  curing,  a  high abrasion  resistant,  non-shrink,  high  strength,low  porosity,  UV  resistant  repair  mortar  on Concrete  road  etc  including  cleaning  the  Concrete  surface  on  concrete  road  by  breaking, cleaning with  wire brush , removing existing loose particles etc. by using  wire brush,breaker machine, air (using other mechanical / manual means) then applying Kelox ( water missible epoxy)of   , bond coat on prepared  concrete surface for  bonding the old surface to new repair mortar etc. as per manufacturer's specification ( using other manual / mechinical means) then apply  repair mortar of PICC  to fill the concrete surface  upto 15 mm coat etc.complete with all  leads  and  lifts,  Material,  Machinery,  Labour  etc.  complete  as  per  specification  and  as directed by engineer-in-charge.</t>
  </si>
  <si>
    <t>Providing  and  applying  Poly  Ironite  Ceramic  Cementitious  (PICC)  of   self  curing,  a  high abrasion  resistant,  non-shrink,  high  strength,low  porosity,  UV  resistant  repair  mortar  on Concrete  road  etc  including  cleaning  the  Concrete  surface  on  concrete  road  by  breaking, cleaning with  wire brush , removing existing loose particles etc. by using  wire brush,breaker machine, air (using other mechanical / manual means) then applying Kelox ( water missible epoxy)of   , bond coat on prepared  concrete surface for  bonding the old surface to new repair mortar etc. as per manufacturer's specification ( using other manual / mechinical means) then apply  repair mortar of PICC  to fill the concrete surface  upto 25 mm coat etc.complete with all  leads  and  lifts,  Material,  Machinery,  Labour  etc.  complete  as  per  specification  and  as directed by engineer-in-charge.</t>
  </si>
  <si>
    <t>Providing  and  applying  Poly  Ironite  Ceramic  Cementitious  (PICC)  of   self  curing,  a  high abrasion  resistant,  non-shrink,high  strength,  low  porosity,  UV  resistant  coating  mortar  on existing  GSB  of  100  mm thickness  ,  get  levelled  the  surface  and   cure  then  applying   self curing coating PICC mortar  for 50 mm thickness after stamp the surface by special concrete stamping  mold  as  per  specified  texture  and  colour  etc.complete  with  all  leads  and  lifts, Material, Machinery, Labour etc. complete as per specification and as directed by engineer-in- charge.</t>
  </si>
  <si>
    <t>Masonry Bridge Repair</t>
  </si>
  <si>
    <t>Masonry  Bridge  repair  work:-Providing  pointing  on  masonry  surface  of  Bridge  with  UV resistance,  Non-shrink.  high  strength,  high  abrasion,  material  like  Poly  Ironite  Ceramic Cementitious (PICC)  self curing  cementitious material for masonry joint filling to depth of 20mm including pointing work  of  masonry  by  removing of  existing loose  portion  of  stone masonry by braking removing existing loose particles upto required depth  50 mm or as per site  confition  cleaning  with  special  chemicals  clonon  and  water  jet  under  pressure  for removing algae, fungi, applying bond coat Kelox water missable epoxy before repair material application   complete   as   per   specification   including   cost   of   all   material,   machinery, labour,scaffolding,  transportation  etc.  with  all  leads  and  lifts  as  directed  by  the engineer-in- charge.</t>
  </si>
  <si>
    <t>Providing &amp; Applying  DuraClean- WR  - for cleaning the TMT bars, steel structure etc. of structure by Waterjet cleaning/ grinding the surface by grinder machine, wire brush, removing existing   corrosion   from   the   metal   surface   also   removing   loose   particles(using   other mechanical  /  manual  means)  and  apply  on  prepared  surface  of  DuraCap  2  coats  corrosion preventive  coat  on  prepared  TMT  bars,  steel  structure,metal  surface  etc.  to  protect  it  from corrosion  etc. as per manufacturer's specification  ( using other manual  / mechinical  means) complete  as  per  specification  including  cost  of  all  materials,  machinery,  labour,  insurance charges  as directed by the Engineer in charge.</t>
  </si>
  <si>
    <t>Bitumen and concrete road Pot Hole Reparing</t>
  </si>
  <si>
    <t>Providing  and  applying  Poly  Ironite  Ceramic  Cementitious  (PICC)  of   self  curing,  a  high abrasion resistant, non-shrink, high strength,low porosity, UV resistant repair mortar to fill the pot holes on  Concrete/Bitumen road including cleaning the pot holes on concrete/Bitumen road by breaking, clean with  wire brush , Air blower, removing existing loose particles etc. by using  wire brush,breaker  machine, air  jet(using other  mechanical /  manual means)  then applying Kelox  water missiable epoxy bond coat on prepared  concrete/Bitumen  surface pot hole for  bonding the old surface to new repair mortar etc. as per manufacturer's specification ( using other manual / mechinical means) then apply  repair mortar  to fill the pot holes  on concrete/Bitumen  surface  upto 75 mm depth  to match existing road thickness etc. Complete with all leads and lifts, Material, Machinery, Labour etc. complete as per specification and as directed by engineer-in-charge.</t>
  </si>
  <si>
    <t>Providing  and  applying  Poly  Ironite  Ceramic  Cementitious  (PICC)  of   self  curing,  a  high abrasion resistant, non-shrink, high strength,low porosity, UV resistant repair mortar to fill the pot holes on  Concrete/Bitumen road including cleaning the pot holes on concrete/Bitumen road by breaking, clean with  wire brush , Air blower, removing existing loose particles etc. by using  wire brush,breaker  machine, air  jet(using other  mechanical /  manual means)  then applying Kelox  water missiable epoxy bond coat on prepared  concrete/Bitumen  surface pot hole for  bonding the old surface to new repair mortar etc. as per manufacturer's specification ( using other manual / mechinical means) then apply  fast seting repair mortar  to fill the pot holes  on concrete/Bitumen  surface  upto 75 mm depth  to match existing road thickness etc. &amp;  movement  the  vechical  within  1  hour.  complete  with  all  leads  and  lifts,  Material, Machinery, Labour etc. complete as per specification and as directed by engineer-in-charge.</t>
  </si>
  <si>
    <t>Providing  and  applying   30  mm  thick  self  curing  Ceremic  Polymer  Microconcrete  of approved  make having Compressive strength above M30, non  shrink,  impermeable ,  filling mortar  to load carrying R.C.C member in two layers on cleaned concrete surface , including honey comb area (using manual/mechanical means). Mixing  mortar of Nicosil C80 and fresh 53 grade cement with required water cement ratio for desired consistency and applying and finishing   by   manual   trawelling   ,   curing   after   curing   initial   setting   time   etc,   as   per manufacturers specification etc. complete as per specification and as directed by engineer-in- charge. Work shall be executed by certified applicator only and work shall be guaranteed for 5 years and  guarantee shall be provided  on   Rs. 500 /- stamp paper. (Bond coat mentioned below is to be done before coating)</t>
  </si>
  <si>
    <t>Providing and applying Kelox R 101 (Resin)  + Kelox H 404 (Hardner)  water misible epoxy of approved make  for bonding old concrete to new moratr after mixing  slowely in predefined ratio and applying by brush on the surface, when it is tacky then apply the moratr complete as per specification and as directed by engineer-in-charge. Work shall be executed by certified applicator only and work shall be guaranteed for 5 years and guarantee shall be provided on Rs. 500 /- stamp paper</t>
  </si>
  <si>
    <t>Masonary</t>
  </si>
  <si>
    <t>Providing and constructing non load bearing wall with 200mm  Horizontally perforated clay hollow blocks of approved make with compressive strength not less than 35 Kilogram/Sqcm, U value of 47.0 W/m2K, Water Absorption of 15%, masonry to be done using fine aggregate (natural sand/crushed sand VSI grade finely washed etc.) cement mortar 1:6 with blocks of size  400mm  x  200mm  x  200mm  (12.5  bricks  per  Square  Metre.  excluding  mortar  joint thickness)  including  cost  of  materials,  labour  charges,  scaffolding,  curing  at  all  heights, complete as per specifications &amp; directions of Engineer-in Charge. Cost shall be inclusive of filling the Blocks  with  Cement  mortar at  exposed  junctions  and  filling with  concrete using 12mm down size aggregates at Window and door Jambs for fixing hold fast, anchors etc.</t>
  </si>
  <si>
    <t>Providing and constructing non load bearing wall with 150mm  Horizontally perforated clay hollow blocks of approved make with compressive strength not less than 35Kilogram/Sqcm, U value of 47.0 W/m2k, Water Absorption of 15%, with cement mortar 1:6 with blocks of size  400mm  x  150mm  x  200mm  (12.5  bricks  per  Sq.m  excluding  mortar  joint  thickness) including cost of materials, labour charges, scaffolding, curing at all heights, complete as per specifications &amp; directions of Engineer-in Charge. Cost shall be inclusive of filling the Blocks with  Cement  mortar  at  exposed  junctions  and  filling with  concrete using 12mm down  size aggregates at Window and door Jambs for fixing hold fast, anchors etc.</t>
  </si>
  <si>
    <t>Providing and constructing non load bearing wall with 100mm  Horizontally perforated clay hollow blocks of approved make with compressive strength not less than 35Kilogram/Sq.cm, U value of 47.0 W/m2k, Water Absorption of 15%, with cement mortar 1:6 with blocks of size  400mm  x  100mm  x  200mm  (12.5  bricks  per  Square  Metre.  excluding  mortar  joint thickness) At every 5th course level, Concrete band of 100mm thick with 1:3:6 Mix Concrete along with  Nominal  Reinforcement  to be provided.  The rate  inclusive of  cost  of  materials, labour charges, scaffolding, curing at all height, complete as per specifications &amp; directions of Engineer-in  Charge.  Cost  shall  be  inclusive  of  filling  the  Blocks  with  Cement  mortar  at exposed junctions and filling with concrete using 12mm down size aggregates at Window and door Jambs for fixing hold fast, anchors etc.</t>
  </si>
  <si>
    <t>Flooring</t>
  </si>
  <si>
    <t>Providing and  Laying  factory made  coloured  chamfered  edge Cement  concrete grass  paver blocks of required strength,thickness &amp; size/shape, made by table vibratory method using PU mould,  laid  in  required  colour  &amp;  pattern  over  50mm  thick  compacted  bed  of  fine  fine aggregate (natural sand/crushed sand VSI grade finely washed etc.), compacting and proper embedding/laying of inter locking paver blocks into the fine aggregate (natural sand/crushed sand VSI grade finely washed etc.) bedding layer through vibratory compaction by using plate vibrator,  filling  the  joints  with  fine  aggregate  (natural  sand/crushed  sand  VSI  grade  finely washed  etc.)  and  cutting  of  paver  blocks  as  per  required  size  and  pattern,  finishing  and sweeping extra fine aggregate (natural sand/crushed sand VSI grade finely washed etc.) and complete as per manufacturer spsecifications &amp; direction of Engineer-in-Charge. 60mm thick CC paver block of M-35 grade concrete with approved colour and design &amp; pattern.</t>
  </si>
  <si>
    <t>Bamboowood  14 mm thick tile flooring including quater round, door reduces and plywood- Providing &amp; fixing in position Phenol bonded Epitome Bamboowood flooring with planks of sizes  14mm  thick,  1800mm  length  (minimum)  and  130mm  wide  (minimum),  in  approved colour,  texture  and  finish,  having  Performance  Appraisal  Certificate  (PAC)  issued  by Building Materials &amp; Technology Promotion Council (MBTPC). The flooring shall be fixed with tongue and groove interlocaking system, with plywood of mr grade of 18mm thickness as base and underlayment of 4mm thick expanded poly ethylene foam sheets having density 40Kilogram/cum, over prepared surface with necessary quarter round planks of size 1900mm x  18mm  and  dorr  reducer  of  size  1900mm  x  44mm,  wherever  required.  The  Epitome Bamboowood  planks  shall  have  minimum  density  of  1000  Kilogram/cum  &amp;  minimum Hardness  1000  Kilogramf.  with  Eco  friendly  UV  coating,  all  complete  as  per  direction  of Engineer in-charge.</t>
  </si>
  <si>
    <t>Bamboowood 14mm thick Tile Flooring including quarter round &amp; door reducer - Providing &amp;  fixing  in  position  Phenol  bonded  Epitome  Bamboowood  flooring  with  planks  of  sizes 14mm thick, 1800mm length (minimum) and 130mm wide (minimum), in approved colour, texture  and  finish,  having  Performance  Appraisal  Certificate  (PAC)  issued  by  Building materials  &amp;  Technology  Promotion  Council  (BMTPC).  The  flooring  shall  be  fixed  with tongue and groove interlocaking system, with 2mm underlay as sound abrobing and moisture barrier and underlayment of 4mm thick expanded poly ethylene foam sheets having density 40Kilogram/cum, over prepared surface with necessary quarter round planks of size 1900mm x  18mm  and  dorr  reducer  of  size  1900mm  x  44mm,  wherever  required.  The  Epitome Bamboowood  planks  shall  have  minimum  density  of  1000  Kilogram/cum  &amp;  minimum Hardness  1000  Kilogramf.  with  Eco  friendly  UV  coating,  all  complete  as  per  direction  of Engineer in-charge</t>
  </si>
  <si>
    <t>Bamboowood  14mm  thick  wall  Skirting  -  Providing  &amp;  fixing  in  position  Phenol  bonded Epitome  Bamboowood  in  wall  skirting  with  planks  of  sizes  14mm  thick,  1900mm  length (minimum)  and  85mm  wide  (minimum),  in  approved  colour,  texture  and  finish,  having Performance  Appraisal  Certificate  (PAC)  issued  by  Building  materials  &amp;  Technology Promotion  Council  (BMTPC).  The  skirting  shall  be  fixed  SS  screws  &amp;  rawl  plugs,  over underlayment   of   4mm   thick   expanded   poly   ethylene   foam   sheets   having   density 40Kilogram/cum,  over  prepared  surface.  The  Epitome  Bamboowood  planks  shall  have minimum  density  1000  Kilogram/cum  &amp;  minimum  Hardness  1000  Kilogramf.  with  Eco friendly UV coating, all complete as per direction of Engineer in-charge</t>
  </si>
  <si>
    <t>Bamboowood  20mm  thick  Decking  Outdoor  Flooring  Tile  Providing  &amp;  fixing  in  position Phenol bonded Epitome Bamboowood deck flooring tiles with planks of sizes 20mm thick, 1900  mm  length  and  135mm  wide  ,in  approved  colour  ,  texture  and  finish  ,  having performance   Appraisal   Certificate   (PAC)   issued   by   Building   Materials&amp;   Technology promotion Council (BMTPC)with necessary profiled edges and groove fixed with 40mm ss screws 3 nos in each tile to frame work made of second class seasoned and treated teak wood of size 38x38 mm placed underneath acoss the tile at both ends and in centre fixed with clips holding in position. The Epitome Bamboowood planks shall have minimum density of 1000 Kilogram/cum &amp; minimum hardness 1000 Kilogramf.all complete as per direction of engineer in-charge.</t>
  </si>
  <si>
    <t>Providing and  applying 2 coats of 100% Pure acrylic low VOC  and  APEO  &amp; HCHO  free water  based  paint  of  approved  colour  that  belongs  to  class  1  flame  spread  resistance  of approved  make Paint should provide durable and long lasting silk finish with  a high  crack tolerance of upto 1mm. Paint should have an oustanding washability with high resistance to wide range of bacteria and  fungus. Paint  has to  be applied  on smooth  and  uniform surface prepared by an acrylic copolymer low VOC &amp; Odour putty. This surface should be primed with  water based low VOC Primer. The work activity should  cover all aspects of applying paints from surface preparation as directed by Engineer in charge.</t>
  </si>
  <si>
    <t>Providing  and  applying  2  Coats  of  100%  Pure  acrylic  water  based  paint  with  special  heat reflectance property to withstand the harsh climate for period of atleast 10 years of approved make.  Paint  system  should  provide  durable  and  long  lasting  finish  with  DFT  of  min  90 microns and should protect against concrete carbonation with R value of minimum 600 and equivalent  concrete  layer  thickness  value  of  min  150  cm.  Paint  should  have  breathability property and should be able to cover hairline cracks in the surface upto 0.5mm The paint has to be applied on a coat of high quality acrylic copolymer based alkali resistant primer with excellent  penetrating  properties  including  cleaning,  with  all  leads  and  lifts  at  all  levels  etc complete, as directed by Engineer in charge.</t>
  </si>
  <si>
    <t>Providing and  applying 2 Coats of 100% Pure acrylic low VOC water based  paint with  to withstand for period of atleast 5 years of approved  make. Paint should provide durable long lasting  silk  finish  with  high  resistance  to  UV  and  resistance  to  spreading  of  flame.  Paint should protect against concrete carbonation with R value of minimum 600 and ability to built cracks  upto  min  0.7mm.  The  paint  has  to  be  applied  on  High  quality  water  based  acrylic copolymer primer with good alkali resistance properties. With all leads and lifts at all levels etc. complete, as directed by Engineer in charge.</t>
  </si>
  <si>
    <t>Providing  and  applying   antipeel  paint  of  approved   make  &amp;   approved  brand  exterior Emulsion paint of approved quality, colour and shade to old and new surface in two coats, including exterior acrylic primer coat, scaffolding, preparing the surface etc. complete (Heat
Reflective Paint).</t>
  </si>
  <si>
    <t>Providing  and  applying    top  coat  exterior  paint  to  terrace  of  approved   make,  shade  and quality  and  one  coat  of  primer  before  applying  textured  paint  including  scaffolding  if necessary preparing surface by throughly cleaning of oil, grease, dirt and other material and fine aggregate (natural sand/crushed sand VSI grade finely washed etc.) preparing as required, etc. complete.</t>
  </si>
  <si>
    <t>Roofing</t>
  </si>
  <si>
    <t>Providing and  applying two  coats  of  High  Albedo  paint  having  minimum Solar  Reflective Index (SRI) 108 (with solar reflectance &amp; thermal emittance tested as per ASTM) C 1549 and ASTM  C  1371  respectively,  VOC  less  than  10  cc/gm.  The  coating  thickness  and  the methodology of application shall strctly as per manufacturer's specifitions and as approved by engineer in charge. Surface preparation includes cleaning with metal wire brush to remove all dust, fungus etc, washing with water all complete.The contractor shall give guarantee for the performance  of  SRI  and  also  the  durabitity  of  coating,  all  complete  as  per  direction  of Engineer - in- incharge.</t>
  </si>
  <si>
    <t>Doors &amp; Windows</t>
  </si>
  <si>
    <t>Bamboowood paneling or paneling and glazing in paneled and glazed shutters for doors of 25 to  40mm  thick.  Providing  &amp;  fixing  in  position  Phenol  bonded  Bamboowood  paneling  of 10mm thick, in 25 to 40 mm thick paneled or paneled and glazed shutters for doors, windows, clerestorey windows in approved  colous, texture &amp; finishi.  The bamboo  wood  planks  shall have minimum density of 1000 Kilogram/cum &amp; minimum Hardness 1000 Kilogramf.  The panels shall have profiled interlocking system locked in place with bamboo pins, all complete as per direction  of the Entgineer inchargeand   (Area of  opening for  panel inserts  excluding portion inside grooves or rebates)</t>
  </si>
  <si>
    <t>Bamboowood  paneled  or  paneled  and  glazed  Shutters  of  Doors  Providing  of  fixing,  in position  Phenol  bonded  Bamboowood  panelled  or  paneled  and  glazed  shutters  for  doors, windows,  clerestorey  windows  with  pre-molded  30mm  thick  planks,  in  approved  colous, texture  &amp;   finish.   It   shall   have  10mm  wide,   25mm  deep   grove  to   fit  inpanels.   The bamboowood shall have minimum density of 1000 Kilogram/cum, minimum Hardness 1000 Kilogramf.  All  styles  and  rails  shall  have  profiled  interlocking  system  locked  in  place  by bamboo pins, all complete as per direction of Engineer in-charge  (The paneling will be paid for separately)</t>
  </si>
  <si>
    <t>Sliding  Window-  3  Track  (2  Glass  shutter  +  1  flymesh)  of  approved  make  with  DGU, providing and fixing of Sliding Window- 3 Track (2 Glass shutter + 1 flymesh ). For details refer to Specifications. As directed by Engineer in charge.</t>
  </si>
  <si>
    <t>Providing &amp; fixing of Casement fixed window  of approved make with DGU. The extruded aluminium sections of Alloy 6063 tolerances confirming to DIN standard from approved raw material V2 / V4 as directed by Engineer in charge.</t>
  </si>
  <si>
    <t>Plumbing</t>
  </si>
  <si>
    <t>Providing  and  fixing  C.P.  2  Way  BIB  cock  with  wall  flange of  approved   make  including necessary sockets/ union nut etc. complete as directed by Engineer in charge.</t>
  </si>
  <si>
    <t>Providing and fixing C.P. BIB cock with wall flange of approved  make including necessary sockets/ union nut etc. complete as directed by Engineer in charge.</t>
  </si>
  <si>
    <t>Providing and fixing  Oval Type Under Counter Wash Hand Basin of 420 x 590 x 195mm size  with   pillar  cock,  C.P.Angular  stop  cock,  long  thread  of  approved  make  continental including  SS  bottle  trap  of   necessary  pipe  connection  up  to  the  outside  face  of  the  wall, having  Telephonic  Black  /  Colour  Granite  of  180  mm  thick  fixed  on  Black  Kadappa Framework, etc. Complete as directed by Engineer in charge.</t>
  </si>
  <si>
    <t>Providing and fixing  Table top white wash basin of size 120x635x405mm rubber plugs and brass chain, with  pillar cock, C.P.Angular stop cock long thread, continental  including S.S. bottle trap of approved make having  necessary pipe connection up to theoutside face of the wall.etc complete as directed by Engineer in charge.</t>
  </si>
  <si>
    <t>Providing    and    fixing    white    Opal    series    European type    wall-hung,     of    size 400 mm x 370 mm x 575mm with approved make flush valve  including soil pipe, vent pipe upto outside face of wall, 100mm dia C.I. plug bend inlet pipe all fittings, cutting &amp; making good walls, floors etc as directed by Engineer in charge.</t>
  </si>
  <si>
    <t>Providing and fixing  Orissa Pan of size 580x445x260 mm with approved make flush valve including trap, C.I. soil and  vent pipe upto outside face of  wall including 100mm dia.  C.I. plug, bend and necessary pipe connection, etc complete. As directed by Engineer in charge.</t>
  </si>
  <si>
    <t>Providing and fixing C.P. a 2-Way BIB cock with wall flange of approved  make including necessary sockets/ union nut etc. complete as directed by Engineer in charge.</t>
  </si>
  <si>
    <t>Providing and fixing white wash basin with half pedestal of size 515mmX615mmX460mm including pillar cock auto-closing system CP angular stop cock long thread of approved make continental including S.S. bottle trap of necessary pipe connection upto the outside face of the wall.</t>
  </si>
  <si>
    <t>Providing and  fixing white european  type wall-hung pan,   of size 350mm x  355mm x  570 mm  concealed flush tank with floor-mounting frame installing kit and drain pipe connection set for wall hung WC, with approved make square control plates including soil pipe, vent pipe upto  the  outside  face  of  wall,  100mm  dia  C.I.  plug  bend  inlet  pipe  all  fittings,cutting  &amp; making good walls, floors etc. complete.</t>
  </si>
  <si>
    <t>Providing and fixing Orissa type white glazed earthenware water closet pan of size 260mm x 440mm x 580mm with approved  make Slim wall hung cistern with installation kit  including S or P trap with cast iron soil and vent pipe upto outside face of the wall 1:2:4 brick bat lime concrete bedding without flushing tank and its accessories etc.complete.</t>
  </si>
  <si>
    <t>Providing  and   fixing  white  glazed    urinal   of   size   710x460x300mm  with   sensotronic concealed type flushing valve for urinal with complete kit having fittings, inlet pipe with stop tap, brackets for fixing the cistern, 32mm diameter P.V.C. flush pipe with fitting and flushing arrangement including lead soil pipe, lead trap &amp; soil pipe connection upto the outside face of wall etc complete.</t>
  </si>
  <si>
    <t>Providing and fixing of approved make white aquafree Waterless Urinal of with cartride size of 31.5x33x60cm including other necessary fittings etc. complete.</t>
  </si>
  <si>
    <t>As directed by Engineer in
charge</t>
  </si>
  <si>
    <t>Providing  and  fixing   wall-hung  white  wash  basin  of  size  470x575x190mm  of  approved make half pedestal, pillar cock, C.P.Angular stop cock, long thread continental including S.S. bottle  trap  of   having  necessary  pipe  connections  up  to  the  outside  face  of  the  wall.etc complete.</t>
  </si>
  <si>
    <t>Rain water harvesting</t>
  </si>
  <si>
    <t>RWH - Shallow Percolation Pit providing, constructing 2.0m deep shallow depth percolation pit comprising of 1.0m dia pre-cast RCC rings, 300mm thick side filling around outside of RCC rings (annular space) with 40mm size boulders including filling of percolation pit up to 0.5m depth (from bottom up) with 25-75mm clean washed gravels followed by 0.5m depth of 10-25mm of clean washed stones followed by 0.5m of washed river fine aggregate (natural sand/crushed  sand  VSI  grade  finely  washed  etc.)  including  netlon  mesh  between  each gravel/fine aggregate (natural  sand/crushed  sand  VSI grade finely washed  etc.) media  layer including  covering  with  RCC  slab,  manhole  frame  &amp;  cover,  PVC  rungs  etc.  including arrangement for inlet &amp; outlet pipe, excavation &amp; backfilling as shown in the drawing. The rate  shall  be  inclusive  of  all  labour,  material,  wastage,  scaffolding,  transportation,  taxes, including  all  leads,  lifts  at  all  levels.  All  material  should  be  of  approved  make.  All  works complete as per the drawing, technical specification and direction of the Engineer in charge</t>
  </si>
  <si>
    <t>RWH - Recharge Pit
Providing and  constructing recharge  pit  of  2.0m deep  and  1.0m dia  of  pre-cast  RCC  rings with  6.5"  dia  x  25m  deep  borewell  at  the  floor  of  recharge  pit  including  installation  of combination of solid/perforated PVC casing pipe wrapped around with netlon mesh including 300mm  thick  sidefilling  around  outside  of  RCC  rings  (annular  space)  with  40mm  size boulders  including  filling  of  recharge  pit  up  to  0.5m  depth  with  25-75mm  clean  washed gravels from bottom up followed by 0.5m depth of 10-25mm of clean washed stones followed by 0.5m of washed river fine aggregate (natural sand/crushed sand VSI grade finely washed etc.)  including  netlon  mesh  between  each  gravel/fine  aggregate  (natural  sand/crushed  sand VSI grade finely washed etc.) media layer including covering with RCC slab, manhole frame &amp; cover, PVC rungs, PVC end-caps, fittings etc. including arrangement for inlet &amp; outlet pipe excavation  &amp; backfilling as shown  in the drawing.The rate shall be inclusive of all  labour, material, wastage, scaffolding, transportation, taxes, including all leads, lifts at all levels. All material  should  be  of  approved  make.  All  works  complete  as  per  the  drawing,  technical specification and direction of the Engineer in charge.</t>
  </si>
  <si>
    <t>Boring/drilling  bore  well  of  300mm  dia  for  casing/  strainer  pipe,  by  suitable  method prescribed in IS: 2800 (part I), including collecting samples from different strata, preparing and  submitting  strata  chart/  bore  log,  including  hire  &amp;  running  charges  of  all  equipments, tools, plants &amp; machinery required for the job, all complete as per direction  of Engineer in charge, upto 90m depth below ground level.</t>
  </si>
  <si>
    <t>Supplying,  assembling,  lowering  and  fixing  in  vertical  position  in  bore  well,  unplasticized PVC  medium well-casing  pipe of  150mm dia,  conforming to  IS:12818,  including  required hire  and  labour  charges,  fittings  &amp;  accessories  etc.  all  complete,  for  all  depths,  as  per  the direction of Engineer in charge.</t>
  </si>
  <si>
    <t>Supplying,  assembling,  lowering  and  fixing  in  vertical  position  in  bore  well,  unplasticized PVC medium well screen pipes with ribs of 100mm dia, conforming to IS:12818, including required hire and labour charges, fittings &amp; accessories etc. all complete, for all depths, as per the direction of Engineer in charge.</t>
  </si>
  <si>
    <t>Supplying, filling, spreading &amp; leveling gravels of size range 5mm to 10mm, in the recharge pit, over the existing layer of boulders, in required thickness, for all leads &amp; lifts, all complete as per direction of Engineer-incharge.</t>
  </si>
  <si>
    <t>Gravel  packing  in  tubewell  construction  in  accordance  with  IS:4097,  including  providing gravel: fine/  medium/ coarse,  in required  grading &amp;  sizes as  per the actual requirement,  all complete as per direction of Engineer in charge.</t>
  </si>
  <si>
    <t>Others</t>
  </si>
  <si>
    <t>Providing  and  Fixing  Sun  Louvre  panels  roll  formed,  0.6mm  thick,  pre-painted  stove enameled  aluminium  strip  of  a  corrosion  resistant  alloy,  including  necessary  fitting  etc. complete, as directed by Engineer in Charge.</t>
  </si>
  <si>
    <t>Providing &amp; fixing heat insulation by wrapping the pipes with glass wool/asbestos fibre rope or tape/videoflex 32 mm as directed by Engineer in charge.</t>
  </si>
  <si>
    <t>Providing and  fixing 40mm diameter  water  meter  with  non-return  valve including  strainer,sockets/  union  nut   and  including  water  meter  box  making  locking  arrangements  and  lock. [Withoutchamber].</t>
  </si>
  <si>
    <t>Providing and  fixing 50mm diameter  water  meter  with  non-return  valve including  strainer,sockets/  union  nut  and  including  water  meter  box  making  locking  arrangement  and  lock. [without chamber]</t>
  </si>
  <si>
    <t>Providing and  fixing 80mm diameter  water  meter  with  non-return  valve including  strainer, sockets/  union  nut  and  including  water  meter  box  making  locking  arrangement  and  lock.[Without chamber].</t>
  </si>
  <si>
    <t>Providing and fixing 8 cm C.I. Nahani Trap including C.I. grating bend and piece of C.I. pipe upto the outside face of the wall complete.</t>
  </si>
  <si>
    <t>Providing and  fixing Glass  self 125  mm wide and  600  mm long with  necessary chromium plated brackets providing T.W.gutties etc. complete</t>
  </si>
  <si>
    <t xml:space="preserve">Empty boring for 325 to 400 mm dia bored R.C.C. cast in situ piles including withdrawal of shell, removal of earth to a distance of 50 metres etc. complete.
Spec :(As directed by Engineer in Charge)  </t>
  </si>
  <si>
    <t xml:space="preserve">Empty boring for 425 to 500 mm dia. bored R.C.C. cast in situ piles including withdrawal of shell, removal of earth to a distance of 50 metres etc. complete.
Spec :(As directed by Engineer in Charge)  </t>
  </si>
  <si>
    <t xml:space="preserve">Empty boring for 525 to 600 mm dia. bored R.C.C. cast in situ piles including withdrawal of shell, removal of earth to a distance of 50 metres etc. complete.
Spec :(As directed by Engineer in Charge)  </t>
  </si>
  <si>
    <t xml:space="preserve">Empty boring for 625 to 700 mm dia. bored R.C.C. cast in situ piles including withdrawal of shell, removal of earth to a distance of 50 metres etc. complete.
Spec :(As directed by Engineer in Charge)  </t>
  </si>
  <si>
    <t xml:space="preserve">Empty boring for 725 to 1050 mm dia. bored R.C.C. cast in situ piles including withdrawal of shell, removal of earth to a distance of 50 metres etc. complete.
Spec :(As directed by Engineer in Charge)  </t>
  </si>
  <si>
    <t>Chipping and dressing of the R.C.C. piles upto 0.60  meterincluding cleaning reinforcement and removal of dismantled materials upto a distance of 50 meter beyond the building area etc. for providing pile caps.
Spec :(As directed by Engineer in Charge</t>
  </si>
  <si>
    <t xml:space="preserve">Providing Fusion  Bonded  Epoxy Coating (FBEC) to reinforced bars of 10mm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   </t>
  </si>
  <si>
    <t>Providing Fusion  Bonded  Epoxy Coating (FBEC) to reinforced bars of 12mm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</si>
  <si>
    <t>Providing Fusion  Bonded  Epoxy Coating (FBEC) to reinforced bars of 16mm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</si>
  <si>
    <t xml:space="preserve">Providing Fusion  Bonded  Epoxy Coating (FBEC) to reinforced bars of 20mm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chargecharge   </t>
  </si>
  <si>
    <t>Providing Fusion  Bonded  Epoxy Coating (FBEC) to reinforced bars of 32mm  diameter  as per IS: 13620-1993 specifications for a thickness of 175micron Permissible variation of 50 micron including testing of coating at plant extra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For all types of bar :   Minimum 1 for every diameter or as directed by engineer in charge</t>
  </si>
  <si>
    <t>Providing  uncoursed  rubble  masonry  of  trap  /  granite  /  quartzite  /  gneiss  stones  in  cement mortar  1:6  in  superstructure  including  racking  out  joints  when  plastering  is  to  be  done  / striking  joints  when   no  plastering  is  to  be  done  on  inside  watering  and   scaffolding
etc.complete.</t>
  </si>
  <si>
    <t>Providing  coursed  rubble  masonry  first  sort  for  pillars  of  trap  /  granite  /  quartzite  /  gneiss stones  in  cement  mortar  1:6  including  pointing  with  cement  mortar  1:3  scaffolding  and
watering etc.complete.</t>
  </si>
  <si>
    <t>Providing, laying and  fixing exterior grade fibrilling fibre reinforcement heavy duty designer cement  concrete tiles  for  Flooring of  approved  colour and  design 22  +/ -2  mm thick  bayer colour  pigmented  as  per  IS  ..1237  -  1980  having  compressive  strength  more  than  500 Kilogram/sq.cm  reaffirmed  in  2006  ,having  wert  transvrse  strenghth  of  3.5  /  mm  2,  water absorption less than 10 % abrasion / wear resistance less than 2 mm ,skid resistance more than
25.0 (ASTM:E303) and no fading as per DIN - 51094 of size 300 x 300  in plan / designed pattern on a bed of 1:4 cement mortar including cement float ,filling joints with neat cement slurry ,curing, polishing and cleaning etc. complete. For flooring.</t>
  </si>
  <si>
    <t>Providing  and  applying  melamine  polish  of  required  finish  to  the  wood  work  by  spray machine  including  knotting  and  preparing  the  even  surface  by  scraping,  applying  French polish , scaffolding if required etc. complete.
Note:The work to be executed on prior approval of Superintending Engineer will be necessary.</t>
  </si>
  <si>
    <t>Providing and  applying priming coat over new/old  steel and  other  metal surfaces  including preparing  the  surface  by  thoroughly  cleaning  oil,  grease,  dirt  and  other  foreign  matter  and scoured  with  wire  brushes,  fine  steel  wool,  scrappers  and  sand  paper,  scaffolding  etc.
complete.</t>
  </si>
  <si>
    <t>Providing and applying pearl/ luster finish paint of approved colour and shade to the existing plaster surface including scaffolding, preparing the surface, applying the acrylic wall putti etc.
complete.</t>
  </si>
  <si>
    <t>Providing and fixing  teak wood hand rail of 60 mm x 75 mm as per detailed drawings or as directed by the Engineer, including french polishing, etc. complete.
(Note : The work to be executed on preapproval of Superintending Engineer).</t>
  </si>
  <si>
    <t>Providing and fixing single or double leaf panelled door shutter excluding frame with glazed openable  fanlight  shutter  35  mm  thick  as  per  detailed  drawing  consistingpanelled  vertical styles 100 mm x 35 mm and lock and bottom rail 200 mm x 35 mm and panels 12 mm thick both side commercial ply faced particle
board including stainless steel fixtures and fastening and T.W. beading at junctions of panel inserts  and  as  instructed  by  the  Engineer  in  charge  including  3  coats  of  oil  painting  etc. complete.</t>
  </si>
  <si>
    <t>Providing and Fixing 30 MM thick BOTH SIDE PRELAMINATED SOLID PANEL PVC DOOR SHUTTER consisting of frame made out of M.S tubes of 19 guage thickness and, size 19 x 19 mm for styles and 15 x15 mm for the top and bottom rails, M.S frame shall have a coat  of  metel  primer  of approved  make and  manufacture. M.S  frame shall  be covered  with heat mouled PVC 'C' channel made from 5 mm (+/0.25) thick prelaminated sheet of density 600 Kilogram/cbm ,of size 30mm thickness 70mm width out of which 50mm shall be flat and 20mm shall be tapered in 45? angle on either side forming stiles ; and  5 mm thick ,95  mm wide PVC sheet out of which 75 mm shall be falt and 20 mm shall be tapered in 45 on the inner side to form top and bottom rail and 115 mm wide PVC sheet out of which 75 mm shall be falt and 20 mm shall be tapered on both sides to form lock rail.Top,bottom and lock rail shall be provided either side of the panel. An additional 5 mm (+/0.25) thick PVC strip of 20 mm width is to be stuck on the bottom side of the ' c ' channel prelaminated paneling of 5 mm (+/0.25) thick PVC sheet to be fitted inside the M.S. frame welded/ sealed to the styles and rails with 5 mm (+/0.25) x 30 mm PVC sheet beading on either side and joined together with solvent cement adhesive etc ,10 mm thickness (5 mm (+/0.25) x 2 nos ) 20 mm wide cross PVC sheet as gap insert for the rail and bottom rail. Door to be fixed to frames with 3  nos M.S.powder  coated  but  hinges  of  size  100  mm  x  25MM  x  2mm  using  32  mm  long  steel
screws  drilled  suitable  to  pass  through  both  the  walls  of  the  M.S  tube.  Other  hardwares</t>
  </si>
  <si>
    <t>Providing and fixing 45 cm wide mild steel ladder of 40mm x 6 mm mild steel flat stringers and  steps  of  18  mm  dia.  mild  steel  bar  for  water  tank  including  fixing  it  in  (1:2:4)  M-15 cement  concrete  block  60cm  x  30cm  x  30cm  and  painting  the  ladder  complete.  (Anti
Corossive Paint)</t>
  </si>
  <si>
    <t>Providing and fixing C.P. wall mixer with provision for overhead shower with 115mm long bend  pipe  and  wall  flange  of  approved  make  including  necessary  sockets/union  nut  etc.
complete.</t>
  </si>
  <si>
    <t>Road Survey
and DPR</t>
  </si>
  <si>
    <t>As directed by
Engineer in
charge</t>
  </si>
  <si>
    <t>Shift</t>
  </si>
  <si>
    <t>Report</t>
  </si>
  <si>
    <t>Day</t>
  </si>
  <si>
    <t>Cross Drainage Works</t>
  </si>
  <si>
    <t>CD 1</t>
  </si>
  <si>
    <t>Providing rubble filling of trap/ granite/ quartzite gneiss stones for foundations including filling voids with sand/grit and compaction etc complete.</t>
  </si>
  <si>
    <t>Cubic Meter</t>
  </si>
  <si>
    <t>CD 3A</t>
  </si>
  <si>
    <t>CD 3B</t>
  </si>
  <si>
    <t>CD 4</t>
  </si>
  <si>
    <t>Providing rubble stone paving 15cm thick in 1:3 cement mortar over a bedding of 15cm thick cement concrete of 1:4:8 proportion with trap /granite /quartzite /gneiss metal including striking joints and watering etc. complete.</t>
  </si>
  <si>
    <t>CD 6</t>
  </si>
  <si>
    <t>Providing uncoursed rubble trap /quartzite /gneiss stone masonary in cement mortar 1:5 for piers, abutments, wings, returns, head-walls, parapet etc. including bailing out of water, striking joints of the non exposed faces, pointing the exposed faces with cement mortar 1:3, scaffolding, watering to masonary and etc. complete.</t>
  </si>
  <si>
    <t>CD 7</t>
  </si>
  <si>
    <t>Providing and laying cement concrete pipe of IS 458:2003 NP-2 class of 450mm diameter in proper line, level and slope including providing and fixing collars in cement mortar 1:2 and curing etc. complete.</t>
  </si>
  <si>
    <t>Providing and laying cement concrete pipe of IS 458:2003 NP-2 class of 600mm diameter in proper line, level and slope including providing and fixing collars in cement mortar 1:2 and curing etc. complete.</t>
  </si>
  <si>
    <t>Providing and laying cement concrete pipe of IS 458:2003 NP-2 class of 800mm diameter in proper line, level and slope including providing and fixing collars in cement mortar 1:2 and curing etc. complete.</t>
  </si>
  <si>
    <t>Providing and laying cement concrete pipe of IS 458:2003 NP-2 class of 900mm diameter in proper line, level and slope including providing and fixing collars in cement mortar 1:2 and curing etc. complete.</t>
  </si>
  <si>
    <t>Providing and laying cement concrete pipe of IS 458:2003 NP-2 class of 1000mm diameter in proper line, level and slope including providing and fixing collars in cement mortar 1:2 and curing etc. complete.</t>
  </si>
  <si>
    <t>Providing and laying cement concrete pipe of IS 458:2003 NP-2 class of 1200mm diameter in proper line, level and slope including providing and fixing collars in cement mortar 1:2 and curing etc. complete.</t>
  </si>
  <si>
    <t>Providing and laying cement concrete pipe of IS 458:2003 NP-3 class of 600mm diameter in proper line, level and slope etc. complete.</t>
  </si>
  <si>
    <t>Providing and laying cement concrete pipe of IS 458:2003 NP-3 class of 800mm diameter in proper line, level and slope etc. complete.</t>
  </si>
  <si>
    <t>Providing and laying cement concrete pipe of IS 458:2003 NP-3 class of 900mm diameter in proper line, level and slope etc. complete.</t>
  </si>
  <si>
    <t>Providing and laying cement concrete pipe of IS 458:2003 NP-3 class of 1000mm diameter in proper line, level and slope etc. complete.</t>
  </si>
  <si>
    <t>Providing and laying cement concrete pipe of IS 458:2003 NP-3 class of 1200mm diameter in proper line, level and slope  etc. complete.</t>
  </si>
  <si>
    <t>Providing and laying cement concrete pipe of IS 458:2003 NP-4 class of 900mm diameter in proper line, level and slope etc. complete.</t>
  </si>
  <si>
    <t>CD 7 Page 167</t>
  </si>
  <si>
    <t>Providing and laying cement concrete pipe of IS 458:2003 NP-4 class of 1000mm diameter in proper line, level and slope  etc. complete.</t>
  </si>
  <si>
    <t>Providing and laying cement concrete pipe of IS 458:2003 NP-4 class of 1200mm diameter in proper line, level and slope etc. complete.</t>
  </si>
  <si>
    <t>CD 8</t>
  </si>
  <si>
    <t>CD 27</t>
  </si>
  <si>
    <t>Providing selected hard murum filling including laying in layers of 15 to 20cmwith watering and compacting etc. complete.</t>
  </si>
  <si>
    <t>CD</t>
  </si>
  <si>
    <t>Providing and fixing stream lined M-20 grade RCC guard stone including mild steel bar reinforcement etc. complete.</t>
  </si>
  <si>
    <t>CD 8 Page 163</t>
  </si>
  <si>
    <t>Providing cast in situ / ready mix M20 grade cement concrete for head walls of CD work / retaining walls etc. including necessary form work, compaction, finishing and curing etc. complete. (with reversible drum type mixer/ concrete batch mix plant (pan mixer)  with SCADA</t>
  </si>
  <si>
    <t>Bd-E-7</t>
  </si>
  <si>
    <t>Bd-E-8</t>
  </si>
  <si>
    <t>Bridge Foundation and Sub Structure</t>
  </si>
  <si>
    <t>BR 3A</t>
  </si>
  <si>
    <t>Excavation for foundation  in earth, soils of all types, sand, gravel, soft murum including shoring and strutting, dewatering as necessary and disposing off excavated stuff as directed  etc. complete. ( By /manaual Means )
a) Upto 1.50m lift Normal Rate
b) 1.50m to 3.00m lift, Add 10%
c) 3.00m to 4.50m lift, Add 20%
d) 4.50m to 6.0m lift, Add 30%</t>
  </si>
  <si>
    <t>Excavation for foundation  in earth, soils of all types, sand, gravel, soft murum including shoring and strutting, dewatering as necessary and disposing off excavated stuff as directed  etc. complete. ( By Mechanical Means )
a) Upto 1.50m lift Normal Rate
b) 1.50m to 3.00m lift, Add 10%
c) 3.00m to 4.50m lift, Add 20%
d) 4.50m to 6.0m lift, Add 30%</t>
  </si>
  <si>
    <t>BR 3B</t>
  </si>
  <si>
    <t>Excavation for foundation  in hard murum including shoring and strutting, dewatering as necessary and disposing off excavated stuff as directed etc. complete.
a) Upto 1.50m lift Normal Rate
b) 1.50m to 3.00m lift, Add 10%
c) 3.00m to 4.50m lift, Add 20%
d) 4.50m to 6.0m lift, Add 30%</t>
  </si>
  <si>
    <t>BR 3C</t>
  </si>
  <si>
    <t>Excavation for foundation  in hard murum and boulders including shoring and strutting, dewatering as necessary and disposing off excavated stuff as directed etc. complete.
a) Upto 1.50m lift Normal Rate
b) 1.50m to 3.00m lift, Add 10%
c) 3.00m to 4.50m lift, Add 20%
d) 4.50m to 6.0m lift, Add 30%</t>
  </si>
  <si>
    <t>BR 3D</t>
  </si>
  <si>
    <t>Excavation for foundation  in soft rock including shoring and strutting, dewatering as necessary and disposing off excavated stuff as directed etc. complete.
a) Upto 1.50m lift Normal Rate
b) 1.50m to 3.00m lift, Add 10%
c) 3.00m to 4.50m lift, Add 20%
d) 4.50m to 6.0m lift, Add 30%</t>
  </si>
  <si>
    <t>BR 3E</t>
  </si>
  <si>
    <t>Excavation for foundation in hard rock by blasting including shoring and strutting, dewatering as necessary and disposing off excavated stuff as directed etc. complete.
a) Upto 1.50m lift Normal Rate
b) 1.50m to 3.00m lift, Add 10%
c) 3.00m to 4.50m lift, Add 20%
d) 4.50m to 6.0m lift, Add 30%</t>
  </si>
  <si>
    <t>Excavation for foundation in hard rock by controlled blasting including shoring and strutting, dewatering as necessary and disposing off excavated stuff as directed etc. complete.
a) Upto 1.50m lift Normal Rate
b) 1.50m to 3.00m lift, Add 10%
c) 3.00m to 4.50m lift, Add 20%
d) 4.50m to 6.0m lift, Add 30%</t>
  </si>
  <si>
    <t>BR 3F</t>
  </si>
  <si>
    <t>Excavation for foundation in hard rock by chiselling and wedging or line drilling including shoring and strutting, dewatering as necessary and disposing off excavated stuff as directed etc. complete.
a) Upto 1.50m lift Normal Rate
b) 1.50m to 3.00m lift, Add 10%
c) 3.00m to 4.50m lift, Add 20%
d) 4.50m to 6.0m lift, Add 30%</t>
  </si>
  <si>
    <t>BR 3G</t>
  </si>
  <si>
    <t>Excavation for foundation in laterite rock including shoring and strutting, dewatering as necessary and disposing off excavated stuff as directed etc. complete.
a) Upto 1.50m lift Normal Rate
b) 1.50m to 3.00m lift, Add 10%
c) 3.00m to 4.50m lift, Add 20%
d) 4.50m to 6.0m lift, Add 30%</t>
  </si>
  <si>
    <t>Providing and fixing 25mm diameter steel anchor dowel in hard rock including drilling hole of 32 mm diameter up to 0.75 mtrs depth, placing the dowel in position and effectively grouting the hole with CM 1:1 proportion etc. complete.</t>
  </si>
  <si>
    <t>BR 4 B</t>
  </si>
  <si>
    <t>Dewatering on BHP basis by using water pump including diversion of stream, providing cofferdams, earthern bunds etc. as may be necessary for foundation and other parts of the the works and pumping out water during and after excavation as may be required by using 3.0 BHP pump etc. complete. (prior approval of Superintending Engineer will be necessary)</t>
  </si>
  <si>
    <t>BR 4 Page No 104.105</t>
  </si>
  <si>
    <t>Hour</t>
  </si>
  <si>
    <t>Dewatering on BHP basis by using water pump including diversion of stream, providing cofferdams, earthern bunds etc. as may be necessary for foundation and other parts of the the works and pumping out water during and after excavation as may be required by using 5.0 to 9.0 BHP pump etc. complete. (prior approval of Superintending Engineer will be necessary)</t>
  </si>
  <si>
    <t>Dewatering on BHP basis by using water pump including diversion of stream, providing cofferdams, earthern bunds etc. as may be necessary for foundation and other parts of the the works and pumping out water during and after excavation as may be required by using 10.0 to 19.0 BHP pump etc. complete. (prior approval of Superintending Engineer will be necessary)</t>
  </si>
  <si>
    <t>BR 5A</t>
  </si>
  <si>
    <t>Providing and laying in situ / ready mix / ready mix M10 cement concrete of trap/ granite/ quartzite/ gneiss metal in foundation including necessary centering, formwork, bailing out water, compacting and curing etc. complete. (with fully automatic micro processor based PLC with SCADA enabled with reversible drum type mixer/ concrete batch mix plant (pan mixer)  with natural /artifical sand)</t>
  </si>
  <si>
    <t>BR 6</t>
  </si>
  <si>
    <t>Providing uncoursed rubble stone masonry of trap/ granite/ quartzite/ gneiss metal in CM 1:5 for foundation of piers, abutments, wings etc. including bailing out of water, striking joints, scaffolding and watering etc. complete.</t>
  </si>
  <si>
    <t>BR 8</t>
  </si>
  <si>
    <t>Providing, fabricating, launching, floating and grounding in position steel curbs for wells with necessary steel bracings and steel cutting edges as shown in the detailed drawings and technical specifications etc. complete.</t>
  </si>
  <si>
    <t>BR 9A</t>
  </si>
  <si>
    <t>Providing and laying in situ / ready mix / ready mix CC M10 of trap/ granite/ quartzite/ gneiss metal in the hollow of the steel curbs including compacting by vibrating and curing etc. complete. (with fully automatic micro processor based PLC with SCADA enabled with reversible drum type mixer/ concrete batch mix plant (pan mixer)  with fine agreegates of required specifications ( VSI sand finely washed etc )</t>
  </si>
  <si>
    <t>BR 10</t>
  </si>
  <si>
    <t>Providing, fabricating and setting out MS cutting edge for RCC well curbs as per detailed drawings and technical specifications etc. complete.</t>
  </si>
  <si>
    <t>BR 13A</t>
  </si>
  <si>
    <t>Providing and laying in situ / ready mix / ready mix M20 RCC work with trap/ granite/ quartzite/ gneiss metal in well steining including shuttering, compacting by vibrating, finishing and curing etc. complete. (fully automatic micro processor based PLC with SCADA enabled with reversible drum type mixer/ concrete batch mix plant (pan mixer)  with fine agreegates of required specifications ( VSI sand finely washed etc ), excluding reinforcement)</t>
  </si>
  <si>
    <t>Providing and laying in situ / ready mix / ready mix M25 RCC work with trap/ granite/ quartzite/ gneiss metal in well steining including shuttering, compacting by vibrating, finishing and curing etc. complete. (fully automatic micro processor based PLC with SCADA enabled with reversible drum type mixer/ concrete batch mix plant (pan mixer)  with fine agreegates of required specifications ( VSI sand finely washed etc ), excluding reinforcement)</t>
  </si>
  <si>
    <t>Providing and laying in situ / ready mix / ready mix M20 RCC work with trap/ granite/ quartzite/ gneiss metal in well steining including shuttering, compacting by vibrating, finishing and curing etc. complete. (fully automatic micro processor based PLC with SCADA enabled concrete batch mix plant / pan mixer with fine agreegates of required specifications ( VSI sand finely washed etc ), excluding reinforcement)</t>
  </si>
  <si>
    <t>Providing and laying in situ / ready mix / ready mix M25 RCC work with trap/ granite/ quartzite/ gneiss metal in well steining including shuttering, compacting by vibrating, finishing and curing etc. complete. (fully automatic micro processor based PLC with SCADA enabled concrete batch mix plant / pan mixer with fine agreegates of required specifications ( VSI sand finely washed etc ), excluding reinforcement)</t>
  </si>
  <si>
    <t>BR 14</t>
  </si>
  <si>
    <t xml:space="preserve">Sinking of wells upto 5.0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
</t>
  </si>
  <si>
    <t xml:space="preserve">Sinking of wells above 5.0 metres and upto 6.0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
</t>
  </si>
  <si>
    <t xml:space="preserve">Sinking of wells above 6.0 metres and upto 7.0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
</t>
  </si>
  <si>
    <t xml:space="preserve">Sinking of wells above 7.0 metres and upto 8.0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
</t>
  </si>
  <si>
    <t xml:space="preserve">Sinking of wells above 8.0 metres and upto 9.0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
</t>
  </si>
  <si>
    <t xml:space="preserve">Sinking of wells above 9.0 metres and upto 10.0 metres diameter for foundation through all strata (except rock) to be removed by grabbing and chiselling soft disintegrated rock including blasting, large scale dewatering, heavy chiselling, cutting by pneumatic tools, all materials available to sink through such strata including removal of obstacle and use of necessary plant and machinery, divers etc. and proper seating of the wells etc. complete. (depth 0 to 5 metre)
i) Add 30% extra for depth 5 to 10 m
ii) Add 40% extra for depth 10 to 15 m
iii) Add 60% extra for depth 15 to 20 m
iv) Add 100% extra for depth above 20 m
</t>
  </si>
  <si>
    <t>Extra charges for sinking of various diameter of well foundation in hard rock encountered during sinking by chiselling in water etc. complete.</t>
  </si>
  <si>
    <t>BR 16</t>
  </si>
  <si>
    <t xml:space="preserve">Providing steel anchor dowel bars of 32 mm diameter and 4 m length at the base of the well including drilling holes of 60 mm diameter up to 2.5 m depth in rock, placing the dowels in position and effectively grouting the holes with CM 1:1 etc. complete. </t>
  </si>
  <si>
    <t>BR 16A</t>
  </si>
  <si>
    <t xml:space="preserve">Providing steel anchor dowel bars of 32 mm diameter and 4 m length through steining of the wells including provision of necessary ducts through staining, drilling holes of 60 mm diameter up to 2.5 m depth in rock, placing the dowels in position and effectively grouting the holes with CM 1:1 etc. complete. </t>
  </si>
  <si>
    <t>BR 17A</t>
  </si>
  <si>
    <t>Providing and laying in situ / ready mix / ready mix M15 CC of trap/ granite /quartzite /gneiss metal for the bottom plugs of wells in the dry condition including compaction and curing wherever necessary etc. complete. (with fully automatic micro processor based PLC with SCADA enabled with reversible drum type mixer/ concrete batch mix plant (pan mixer)  with fine agreegates of required specifications ( VSI sand finely washed etc )</t>
  </si>
  <si>
    <t>BR 17B</t>
  </si>
  <si>
    <t>Providing and laying in situ / ready mix M15 CC of trap/ granite /quartzite /gneiss metal for the bottom plugs of wells under water including compaction and curing wherever necessary etc. complete. (with fully automatic micro processor based PLC with SCADA enabled with reversible drum type mixer/ concrete batch mix plant (pan mixer)  with fine agreegates of required specifications ( VSI sand finely washed etc )</t>
  </si>
  <si>
    <t>BR 59 a</t>
  </si>
  <si>
    <t>Providing and laying in situ / ready mix controlled grade of M15 of trap /granite /quartzite /gneiss metal for RCC works in cut off walls / curtain walls including necessary scaffolding, centering, compacting by vibrator, finishing and curing etc. complete. (with fully automatic micro processor based PLC with SCADA enabled with reversible drum type mixer/ concrete batch mix plant (pan mixer)  VSI sand crushed, excluding reinforcement)</t>
  </si>
  <si>
    <t>Providing and laying in situ / ready mix controlled grade of M20 of trap /granite /quartzite /gneiss metal for RCC works in cut off walls / curtain walls including necessary scaffolding, centering, compacting by vibrator, finishing and curing etc. complete. (with fully automatic micro processor based PLC with SCADA enabled with reversible drum type mixer/ concrete batch mix plant (pan mixer)  with fine agreegates of required specifications ( VSI sand finely washed etc ), excluding reinforcement)</t>
  </si>
  <si>
    <t>Providing and laying in situ / ready mix controlled grade of M25 of trap /granite /quartzite /gneiss metal for RCC works in cut off walls / curtain walls including necessary scaffolding, centering, compacting by vibrator, finishing and curing etc. complete. (with fully automatic micro processor based PLC with SCADA enabled with reversible drum type mixer/ concrete batch mix plant (pan mixer)  with fine agreegates of required specifications ( VSI sand finely washed etc ), excluding reinforcement)</t>
  </si>
  <si>
    <t>12.67.a</t>
  </si>
  <si>
    <t xml:space="preserve">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For depth of water 1.0 m and height of island to be 1.25 m. </t>
  </si>
  <si>
    <t>12.67.b</t>
  </si>
  <si>
    <t xml:space="preserve">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For depth of water 4.0 m and height of island 4.5 m. </t>
  </si>
  <si>
    <t>12.68.a</t>
  </si>
  <si>
    <t>Providing and Constructing Temporary Island 12 m diameter for Construction of Well Foundation for 6 m dia. Well. 
Note:- For other well diameters rate can be worked out on the basis of cross-sectional area of well. The diameter of the island shall be in the conformity with clause 1203.2 of MoRTH 
For depth of water 1.0 m and height of island to be 1.25 m.</t>
  </si>
  <si>
    <t>12.68.b</t>
  </si>
  <si>
    <t>Providing and Constructing Temporary Island 12 m diameter for Construction of Well Foundation for 6 m dia. Well. 
Note:- For other well diameters rate can be worked out on the basis of cross-sectional area of well. The diameter of the island shall be in the conformity with clause 1203.2 of MoRTH
 For depth of water 4.0 m and height of island 4.5 m.</t>
  </si>
  <si>
    <t>Back filling behind abutment, wing wall and return wall as per drawings and technical specifications etc. complete. (by granular material)</t>
  </si>
  <si>
    <t>MORT and H 2200 &amp;-710.1.4 of iRC 78</t>
  </si>
  <si>
    <t>Back filling behind abutment, wing wall and return wall as per drawings and technical specifications etc. complete. (by sandy material)</t>
  </si>
  <si>
    <t>Providing and laying of filter media with granular materials/ stone crushed aggregates satisfying the requirements laid down in clause 2504.2.2 of MoRTH specifications to a thickness of not less than 600 mm with smaller size towards the soil and bigger size towards the wall and provided over the entire surface behind abutment, wing wall and return wall to the full height compacted to a firm condition as per drawing and technical specifications etc. complete.</t>
  </si>
  <si>
    <t>MORT and H  2000 and 2200</t>
  </si>
  <si>
    <t>Supplying, fitting and fixing in position true to line and level POT- PTFE bearing consisting of a metal piston supported by a disc or unreinforced elastomer confined within a metal cylinder, sealing rings, dust seals, PTFE surface sliding against stainless steel mating surface, complete assembly to be of cast steel / fabricated structural steel, metal and elastomer elements to be as per IRC: 83 part I and II respectively and other parts conforming to BS:5400, section 9.1 and 9.2 and clause 2006 of MoRTH specifications as per drawing and approved technical specifications etc. complete.</t>
  </si>
  <si>
    <t>Bridge Bearings</t>
  </si>
  <si>
    <t>Supplying, fitting and fixing in position true to line and level sliding plate bearing with stainless steel plate sliding on stainless steel plate with mild steel matrix including all accessories as per drawings and technical specifications etc. complete.</t>
  </si>
  <si>
    <t>Supplying, fitting and fixing in position true to line and level elastomeric bearing including all accessories as per drawing and technical specifications and IRC:83 (Pt-II) section IX and clause 2005 of MoRTH specifications etc. complete.</t>
  </si>
  <si>
    <t>Supplying, fitting and fixing in position true to line and level sliding plate bearing with PTFE surface sliding on stainless steel including all accessories as per drawings and technical specifications  and BS:5400, section 9.1 and 9.2 and clause 2004 of MoRTH specifications etc. complete.</t>
  </si>
  <si>
    <t>Supplying, fitting and fixing in position true to line and level forged steel rocker bearing including all accessories as per drawings and technical specifications conforming to IRC:83 (Pt-1) section IX and clause 2003 of MoRTH specifications  etc. complete.</t>
  </si>
  <si>
    <t>MORT and H -2000,1000,2200 &amp; IRC 83-1982</t>
  </si>
  <si>
    <t>Supplying, fitting and fixing in position true to line and level cast steel rocker bearing conforming to IRC:83 (Pt-1) section IX and clause 2003 of MoRTH specifications including all accessories as per drawings and technical specifications etc. complete.</t>
  </si>
  <si>
    <t>Providing tar paper bearing including laying in proper position etc. complete.</t>
  </si>
  <si>
    <t>Providing and fixing neoprene bearing as per detailed drawings etc. complete.</t>
  </si>
  <si>
    <t>BR 34A</t>
  </si>
  <si>
    <t>Bridge Super Structure</t>
  </si>
  <si>
    <t>BR 35A</t>
  </si>
  <si>
    <t xml:space="preserve">Providing, cutting, bending, hooking, tying  and laying in position TMT FE 500 steel bars for reinforcement for all RCC works as per detailed drawings etc. complete. </t>
  </si>
  <si>
    <t>BR 35B a</t>
  </si>
  <si>
    <t xml:space="preserve">Providing and joining 25 mm diameter MS / TMT FE 500 steel reinforcement bars by bottle nuts including supplying and fitting them in position etc. complete. </t>
  </si>
  <si>
    <t>BR 35B b</t>
  </si>
  <si>
    <t xml:space="preserve">Providing and joining 32 mm diameter MS /TMT FE 500 steel reinforcement bars by bottle nuts including supplying and fitting them in position etc. complete. </t>
  </si>
  <si>
    <t>BR 36A</t>
  </si>
  <si>
    <t>Providing welded joints for 25 mm and below diameter bars for steel reinforcement etc. complete.</t>
  </si>
  <si>
    <t>BR 36B</t>
  </si>
  <si>
    <t>Providing welded joints for 32 mm and below diameter bars for steel reinforcement etc. complete.</t>
  </si>
  <si>
    <t>Providing and fixing in position to the exact profile and prestressing the high tensile strands to specified ultimate strength, standard end anchorages, cable ducts, grouting ducts after prestressing and bearing plates with wedges as per detailed drawings including necessary plant and machinery for prestressing etc. complete.</t>
  </si>
  <si>
    <t>BR 38A</t>
  </si>
  <si>
    <t>Providing and laying in situ / ready mix M-20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</si>
  <si>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MORTH C1-2604</t>
  </si>
  <si>
    <t>Providing and laying buried type expansion joint (expansion gap being 20mm) covered with 12mm thick 200 mm  wide galvinised weldable structural steel plate as per IS 2062 placed symmetrically to the centre line of the joint, resting freely over the top surface of the deck concrete, welding of 8mm diameter 100mm long galvanised nails spaced 300mm intervals along the centre line of the plate, all as specified in MoRTH clause 2604 etc. complete.</t>
  </si>
  <si>
    <t>BR 43A</t>
  </si>
  <si>
    <t>BR 43B</t>
  </si>
  <si>
    <t>Providing expansion joints with 25mm thick bituminous pad as per detailed drawings etc. complete.</t>
  </si>
  <si>
    <t>BR 45</t>
  </si>
  <si>
    <t>Providing and laying in situ / ready mix 1:4:8 cement concrete of trap /granite /quartzite /gneiss metal for haunch filling including compacting, curing, mixing etc. complete. (with fully automatic micro processor based PLC with SCADA enabled with reversible drum type mixer/ concrete batch mix plant (pan mixer)  with fine agreegates of required specifications ( VSI sand finely washed etc )</t>
  </si>
  <si>
    <t>BR 46</t>
  </si>
  <si>
    <t>Providing trap/ granite/ quartzite/ gneiss rubble filling over haunches and arches including hand packing etc. complete.</t>
  </si>
  <si>
    <t>Providing and laying in situ / ready mix M20 CC of trap/ granite/ quartzite/ gneiss metal for wearing course 8cm thick including compacting, finishing, curing and filling in joints with bitumen etc. complete. (with fully automatic micro processor based PLC with SCADA enabled concrete batch mix plant / pan mixer with fine agreegates of required specifications ( VSI sand finely washed etc )</t>
  </si>
  <si>
    <t>BR 48</t>
  </si>
  <si>
    <t>Providing vent holes 100mm diameter GI pipe in the slab and wearing course with iron grill at the top and GI pipe at bottom as per drawing etc. complete.</t>
  </si>
  <si>
    <t>14.44.a</t>
  </si>
  <si>
    <t>Providing and laying in situ / ready mix M20 RCC of trap/ granite/ quartzite/ gneiss metal for RCC work of ballast walls, kerbs and box returns including scaffolding, compaction, formwork finishing and curing etc. complete. (excluding reinforcement, with fully automatic micro processor based PLC with SCADA enabled concrete batch mix plant / pan mixer with fine agreegates of required specifications ( VSI sand finely washed etc )
RCC work of  Ballast walls &amp; Kerb</t>
  </si>
  <si>
    <t>14.44.b</t>
  </si>
  <si>
    <t>Providing and laying in situ / ready mix M20 RCC of trap/ granite/ quartzite/ gneiss metal for RCC work of ballast walls, kerbs and box returns including scaffolding, compaction, formwork finishing and curing etc. complete. (excluding reinforcement, with fully automatic micro processor based PLC with SCADA enabled concrete batch mix plant / pan mixer with fine agreegates of required specifications ( VSI sand finely washed etc )
RCC work of  Box returns</t>
  </si>
  <si>
    <t>14.44.c</t>
  </si>
  <si>
    <t>Providing and laying in situ / ready mix M20 RCC of trap/ granite/ quartzite/ gneiss metal for RCC work of ballast walls, kerbs and box returns including scaffolding, compaction, formwork finishing and curing etc. complete. (excluding reinforcement, with fully automatic micro processor based PLC with SCADA enabled concrete batch mix plant / pan mixer with fine agreegates of required specifications ( VSI sand finely washed etc )
RCC work of Box Cell</t>
  </si>
  <si>
    <t>BR 51B</t>
  </si>
  <si>
    <t>Providing railing of mild steel angle post 2.0m center to center of section 75mm x 75mm x 10mm or equivalent I/C section of height 1.05 above bridge surface with minimum anchor length of 30cm including hold fast of 25mm diameter MS bar welded at the bottom and concreting of 1:3:6 of size 30cm x 30cm x 30cm with three rows of 40mm B class GI pipe provided at 30cm on center to center including scaffolding and one coat of anticorrosive paint with two coats of oil painting, curing of concrete etc. complete.</t>
  </si>
  <si>
    <t>BR 55</t>
  </si>
  <si>
    <t>Providing 100mm diameter GI water spouts as per detailed drawings in RCC slab and wearing surface / kerb etc. complete.</t>
  </si>
  <si>
    <t>Providing and laying 6 mm thick mastic asphalt wearing course on top of deck slab excluding prime coat with paving grade bitumen meeting the requirements given in table 500-29, prepared by using mastic cooker and laid to required level and slope after cleaning the surface including providing antiskid surface with bitumen precoated fine grained hard stone chipping  at an approximate spacing of 10 cm center to center in both directions, pressed into surface when the temperature of surfaces not less than 100 deg C, protruding 1 mm to 4mm over mastic surface as per clause 515 etc. complete.</t>
  </si>
  <si>
    <t>MORT and H  500, 2700</t>
  </si>
  <si>
    <t>14.55.a</t>
  </si>
  <si>
    <t>Construction of precast RCC railing of M30 Grade, aggregate size not exceeding 12 mm, true to line and grade, tolerance of vertical RCC post not to exceed 1 in 500, centre to centre spacing between vertical post not to exceed 2000 mm, leaving adequate space between vertical post for expansion as per approved drawings and technical specifications etc. complete.</t>
  </si>
  <si>
    <t>MORT and H  2700, 1500, 1600 and 1700</t>
  </si>
  <si>
    <t>Construction of RCC railing of M30 Grade in situ / ready mix with 20 mm nominal size aggregate true to line and grade, tolerance of vertical RCC post not to exceed 1 in 500, center to center spacing between vertical post not to exceed 2000 mm, leaving adequate space between vertical post for expansion, complete with fully automatic micro processor PLC with SCADA enabled reversible drum type mixer/ concrete batch mix plant (pan mixer)  as per approved drawings and technical specifications etc. complete with fine agreegates of required specifications ( VSI sand finely washed etc )</t>
  </si>
  <si>
    <t>Providing and laying in PCC M15 grade leveling course below approach slab complete with fully automatic micro processor PLC with SCADA enabled reversible drum type mixer/ concrete batch mix plant (pan mixer)  as per drawings and Technical specifications etc. complete with  fine agreegates of required specifications ( VSI sand finely washed etc )</t>
  </si>
  <si>
    <t>MORT and H  1700 and 2700</t>
  </si>
  <si>
    <t>Providing and laying of RCC in M30 grade approach slab including reinforcement and formwork complete with fully automatic micro processor PLC with SCADA enabled reversible drum type mixer/ concrete batch mix plant (pan mixer)  as per drawings and technical specifications etc. complete with fine agreegates of required specifications ( VSI sand finely washed etc )</t>
  </si>
  <si>
    <t>MORT and H  1500, 1600, 1700 and 2700</t>
  </si>
  <si>
    <t>Providing, transporting and placing in position precast pretensioned concrete girders as per drawings and technical specifications etc. complete.</t>
  </si>
  <si>
    <t>MORT and H 1800, 2300</t>
  </si>
  <si>
    <t>MORT and H 2800,</t>
  </si>
  <si>
    <t>Providing and laying a burried expansion joint, expansion gap being 20 mm, covered with 12 mm thick, 200 mm wide galvanized weldable structural steel plate as per IS: 2062, placed symmetrical to center line of the joint, resting freely over the top surface of the deck concrete, welding of 8 mm diameter 100 mm long galvanised nails spaced 300 mm c/c along the center line of the plate, all as specified in clause 2604 etc. complete.</t>
  </si>
  <si>
    <t>MORT and H 2600</t>
  </si>
  <si>
    <t>Providing and filling 20 mm thick compressible fibre board in expansion joint complete as per drawings and technical specifications etc. complete.</t>
  </si>
  <si>
    <t>MORT and H  2600</t>
  </si>
  <si>
    <t>Providing and filling joint sealing compound with coarse sand and 6% bitumen by weight as per drawings and technical specifications etc. complete.</t>
  </si>
  <si>
    <t>Providing and laying of asphaltic plug joint to provide for horizontal movement of 25 mm and vertical movement of 2 mm, depth of joint varying from 75 mm to 100 mm, width varying from 500 mm to 750 mm in traffic direction covered with a closure plate of 200 mm X 6 mm of weldable structural steel conforming to IS:2062, asphaltic plug to consist of polymer modified bitumen binder, carefully selected single size aggregate to 12.5mm nominal size and a heat resistant foam caulking /backer rod all as per approved drawings and specifications etc. complete.</t>
  </si>
  <si>
    <t>Providing and laying of an elastomeric slab steel expansion joint, catering to right or skew in less than 20 degree, moderately curved with maximum horizontal movement upto 50 mm to be installed by the manufacture / supplier or their authorized representative ensuring compliance to the manufactures instructions for installation for road and bridge works as per approved drawings and standard specifications etc. complete.</t>
  </si>
  <si>
    <t>Providing and laying of compression seal joint consisting of steel armoured nosing at two edges of the joint gap suitably anchored to the deck concrete and a preformed chloroprene elastomer or closed cell foam joint sealer compressed and fixed into the joint gap with special adhesive binder to cater for a horizontal movement upto 40 mm and vertical movement of 3 mm etc. complete.</t>
  </si>
  <si>
    <t>MORT and H ? 2600</t>
  </si>
  <si>
    <t>Providing and laying of a strip seal expansion joint catering to maximum horizontal movement upto 70 mm to be installed by the manufacturer / supplier to their authorized representative ensuring compliance to the manufacturers instruction for installation as per approved drawings and standard specifications etc. complete.</t>
  </si>
  <si>
    <t>Providing and laying boulders apron on river bed for protection against scour with stone boulders weighing not less than 40Kilogrameach complete as per drawings and Technical specifications etc. complete. (boulder laid without wire crates)</t>
  </si>
  <si>
    <t>MORT and H-2500</t>
  </si>
  <si>
    <t>Providing and laying of boulder apron laid in wire crates made with 4 mm dia GI wire conforming to IS:2801 and IS:4828 in 100 mm X 100 mm mesh weaved diagonally including 10% extra for laps and joints laid with stone boulder weighing not less than 40Kilogrameach etc. complete.</t>
  </si>
  <si>
    <t>Providing and laying of apron with cement concrete blocks of size 0.50X0.50X0.50m cast in situ / ready mix and made with nominal mix of M15 grade cement concrete with a minimum cement content of 250Kilogram/cum with fully automatic micro processor PLC with SCADA enabled reversible drum type mixer/ concrete batch mix plant (pan mixer)  as per IRC:21-2000 etc. complete.</t>
  </si>
  <si>
    <t>Providing and laying pitching on slopes laid over prepared filter media including boulder apron laid dry in front of toe of embankment complete as per drawing and technical specifications etc. complete. (by stone/boulder)</t>
  </si>
  <si>
    <t>Providing and laying pitching on slopes laid over prepared filter media including boulder apron laid dry in front of toe of embankment complete with fully automatic micro processor PLC with SCADA enabled reversible drum type mixer/ concrete batch mix plant (pan mixer)  as per drawings and technical specifications etc. complete. (concrete blocks of size 0.30x 0.30x0.30m in CC M15 grade) with fine agreegates of required specifications ( VSI sand finely washed etc )</t>
  </si>
  <si>
    <t>Providing and laying filter material underneath pitching in slopes as per drawings and technical specifications etc. complete.</t>
  </si>
  <si>
    <t>Laying of a geotextile filter between pitching and embankment slopes on which pitching is laid to prevent escape of the embankment material through the voids of the stone pitching / cement concrete blocks as well as to allow free movement of water without creating any uplift head on the pitching etc. complete.</t>
  </si>
  <si>
    <t>Providing and laying rubble stone flooring laid in cement mortar 1:3 as per drawings and technical specifications etc. complete.</t>
  </si>
  <si>
    <t>MORT and H 2500</t>
  </si>
  <si>
    <t>Providing and laying cement concrete blocks of M15 grade flooring laid in cement mortar 1:3 as per drawings and technical specifications etc. complete.</t>
  </si>
  <si>
    <t>Construction of dry rubble flooring at cross drainage works etc. complete.</t>
  </si>
  <si>
    <t>Construction of stone masonry curtain wall in cement mortar 1:3 as per drawings and technical specifications etc. complete.</t>
  </si>
  <si>
    <t>MORT and H  2500</t>
  </si>
  <si>
    <t>Providing flexible apron of 100 cm thick comprising of loose stone boulders weighing not less than 40Kilogrambeyond curtain wall etc. complete.</t>
  </si>
  <si>
    <t>MORT and H ? 2500</t>
  </si>
  <si>
    <t>Removal of existing 75mm thick cement concrete wearing coat including its disposal complete as per technical specification without causing any detrimental effect to any part of the bridge structure and removal of dismantled material with all lifts and lead up to 1000m etc. complete.</t>
  </si>
  <si>
    <t>MORT and H-2800</t>
  </si>
  <si>
    <t>Removal of existing asphaltic wearing coat comprising of 50mm thick asphaltic concrete laid over 12 mm thick mastic asphalt including disposal with all lift and lead upto 100m etc. complete.</t>
  </si>
  <si>
    <t>Providing and laying cement concrete wearing coat M30 grade with batch mix type /  concrete mixer with SCADA including reinforcement as per drawings and technical specifications etc. complete with fine agreegates of required specifications ( VSI sand finely washed etc )</t>
  </si>
  <si>
    <t>MORT and H ? 2700</t>
  </si>
  <si>
    <t>Providing and laying of reinforced cement concrete in M-30 grade approach slab / Rigid Pavement including formwork complete with fully automatic micro processor based PLC with SCADA enabled with reversible drum type mixer/ concrete batch mix plant (pan mixer)  as per drawings and technical specifications etc. complete with fine agreegates of required specifications ( VSI sand finely washed etc ) ( excluding reinforcement )</t>
  </si>
  <si>
    <t>MORT and H ? 1500, 1600, 1700 and 2700</t>
  </si>
  <si>
    <t>BR 62</t>
  </si>
  <si>
    <t>Providing  and laying 0.90 meter thick metal mat consisting of rubble, oversize metal and normal size metal in specified thickness as per detailed drawing including supplying all materials, hand packing of rubble, spreading metal in layers and hard murum including watering and compaction with power roller etc. complete.</t>
  </si>
  <si>
    <t>Extra for Chiselling in hard   rocks including removing and stacking the loose material and disposing the unserviceable materials as directed etc. complete.
550 mm dia</t>
  </si>
  <si>
    <t>MORT&amp;H (5th Rev.)  1111</t>
  </si>
  <si>
    <t>Extra for Chiselling in hard   rocks including removing and stacking the loose material and disposing the unserviceable materials as directed etc. complete.
650 mm dia</t>
  </si>
  <si>
    <t>Extra for Chiselling in hard   rocks including removing and stacking the loose material and disposing the unserviceable materials as directed etc. complete.
900mm dia</t>
  </si>
  <si>
    <t>Extra for Chiselling in hard   rocks including removing and stacking the loose material and disposing the unserviceable materials as directed etc. complete.
 1000 mm dia</t>
  </si>
  <si>
    <t>Bridge : Well Foundation</t>
  </si>
  <si>
    <t xml:space="preserve">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a) For depth of water 1.0 m and height of island to be 1.25 m.       (Well Diameter - 8m),     ( Island Diameter-  16m)    </t>
  </si>
  <si>
    <t>MORT&amp;H (5th Rev.)   1204</t>
  </si>
  <si>
    <t xml:space="preserve">Providing and Constructing Temporary Island 16 m diameter for Construction of Well Foundation for 8m dia. Well. 
Note:- For other well diameters rate can be worked out on the basis of cross-sectional area of well. The diameter of the island shall be in the conformity with clause 1203.2 of MoRTH
b) For depth of water 4.0 m and height of island to be 4.50 m.       (Well Diameter - 8m),     ( Island Diameter-  16m)    </t>
  </si>
  <si>
    <t>Sinking of 5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</si>
  <si>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MORT&amp;H (5th Rev.)   1208</t>
  </si>
  <si>
    <t>Sinking of 6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</si>
  <si>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Sinking of 7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</si>
  <si>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Sinking of 8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</si>
  <si>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Sinking of 9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</si>
  <si>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Sinking of 10 m Dia. well for foundation in hard strata (Hard Rock)/Boulder etc. which can be removed by grabing and chiselling soft disintegrated rock which requires special efforts, including blasting, large scale dewatering, heavy chiselling, cutting by pneumatic tools and all materials available to sink through such strata including removal of obstacles and use of necessary plant and machinery, driver etc and proper setting of wells including all methods except pneumatic sinking (depth 0 to 5 Metres).
Note : Add
1)30% Extra for 5 to 10 M depth
2)40% Extra for 10 to 15 M depth
3) 60% Extra for depth 15 M to 20 M
4) 100% Extra for depth above 20 M.</t>
  </si>
  <si>
    <t>Providing and constructing one span service road 10m wide to reach island location. For 1 pier location to another pier location ( Depth of standing water 1 m)</t>
  </si>
  <si>
    <t>MORT&amp;H (5th Rev.)   1200</t>
  </si>
  <si>
    <t xml:space="preserve">Providing and laying in situ / ready mix  M-20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   </t>
  </si>
  <si>
    <t>MORT&amp;H (5th Rev.)   1205</t>
  </si>
  <si>
    <t xml:space="preserve">Providing and laying in situ / ready mix  M-25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   </t>
  </si>
  <si>
    <t xml:space="preserve">Providing and laying in situ / ready mix  M-30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   </t>
  </si>
  <si>
    <t xml:space="preserve">Providing and laying in situ / ready mix  M-35 cement concrete Trap/ Granite/ Quartzite/ Gneiss metal for R.C.C. well curbs including necessary compacting by vibrating, finishing and curing complete. with fine agreegates of required specifications ( VSI sand finely washed etc ) (excluding reinforcement and including shuttering) A) With Batch Mix Plant With fully automatic micro processor based PLC with SCADA enabled   </t>
  </si>
  <si>
    <t>MORT&amp;H (5th Rev.)   1211</t>
  </si>
  <si>
    <t>MORT&amp;H (5th Rev.)   1209</t>
  </si>
  <si>
    <t>MORT&amp;H (5th Rev.) 1700, 2205,2304</t>
  </si>
  <si>
    <t xml:space="preserve">Providing Sump pit in hard strata in wells as diercted or as shown in drawing including shoring and strutting as necessary and disposing of excavted stuff </t>
  </si>
  <si>
    <t>As directed by Engineer-in Charge</t>
  </si>
  <si>
    <t>MORT&amp;H (5th Rev.) 1210</t>
  </si>
  <si>
    <t>Chipping and dressing of the R.C.C. piles upto 0.60 meter including cleaning reinforcement and removal of dismantled materials upto a distance of 50 meter beyond the building area etc. for providing pile caps.</t>
  </si>
  <si>
    <t>Specifications : MORT&amp;H (5th Rev.)   2604</t>
  </si>
  <si>
    <t>Bored Pile, Well Foundation, sub &amp; Super Structure</t>
  </si>
  <si>
    <t xml:space="preserve">
Arch Bridge</t>
  </si>
  <si>
    <t>Bridge Maintenance
New Item</t>
  </si>
  <si>
    <t xml:space="preserve">Providing and fabricating structural steel work for Sakav Decking in rolled sections like joists, channels, angles, tees etc. as per detailed design and drawings or as directed including cutting, fabricating, hoisting, erecting, fixing in position making riveted / bolted /welded connections without connecting plates, braces etc. and including one coat of anticorrosive paint and over it two coats of oil painting of approved quality and shade etc. complete. </t>
  </si>
  <si>
    <t>Providing and applying epoxy paint primer with middle coat and top coat to superstructure including scaffolding etc complete.</t>
  </si>
  <si>
    <t>Bridge Repair New Item</t>
  </si>
  <si>
    <t>Making and working inside steel cages for crocodile including handling the same with suitable hanging arrangements</t>
  </si>
  <si>
    <t>Underwater Inspection : Underwater inspection cum video graph shall be arranged by divers to inspect from the cavity of well  foundation and mapping of the cavity. A) Before rectification work</t>
  </si>
  <si>
    <t>Underwater Inspection : Underwater inspection cum video graph shall be arranged by divers to inspect from the cavity of well  foundation and mapping of the cavityB) After rectification work</t>
  </si>
  <si>
    <t>Underwater Surface Preparation: Crack surface shall be cleaned using underwater jet to remove the fungal growth and other foreign materials to enable a clean and visible surface. The item includes the cost of hire charges of all equipment, diving equipment and all charges for divers etc., complete.</t>
  </si>
  <si>
    <t>Underwater Crack Groove Cutting: Groove shall be cut using under water concrete cutting machine of size of 50 mm wide and 75 mm deep on each side of the crack to form as "V" groove all along the crack to fill the underwater polyester resin/ Epoxy putty (horizontal and vertical cracks). After the groove cutting, the concrete shall be removed from the groove using the pneumatic concrete chipping machine to form "V" groove. The item includes the cost of hire charges of pneumatic equipment, air compressor and all charges for divers with accessories etc., complete.</t>
  </si>
  <si>
    <t xml:space="preserve">Underwater Crack Sealing/Filling using underwater Epoxy mortar : Under water Epoxy putty shall be mixed using the slow speed heavy duty mixing machine to obtain a uniform mix. The mixed materials shall be placed all along the prepared "V" groove and finished smoothly using the putty blade/ trowel within 30 minutes by using the divers. The finished surface shall be allowed for curing minimum of 24 hours to attain the strength. The item includes the cost all materials, hire charges for all machineries and all charges for divers with accessories etc., complete. Make - Material of reputed manufacturer </t>
  </si>
  <si>
    <t>Kilogramme</t>
  </si>
  <si>
    <t xml:space="preserve">Underwater P/Fixing the Nozzle for high pressure underwater epoxy grout: Drilling hole of 12/ 18 mm dia to a depth of minimum 100 mm across the crack to an angle of 45° @ 500 mm C/C, using pneumatic drilling machine without disturbing the epoxy mortar filled on the "V" groove with the help of divers. The nozzle shall be inserted in the drilled hole and fixed using the under water polyester resin grout and allowed for curing for final set. The item includes the cost of all materials, hire charges for all machineries and all charges for divers with accessories etc., complete. </t>
  </si>
  <si>
    <t>Underwater  for high pressure underwater epoxy grout: Grouting with Water Insensitive Underwater Epoxy Grout Base and hardener shall be mixed with using hand held heavy duty electrically operated mixing machine until uniform mix is obtained. The mixed material shall be poured in to the high pressure grouting machine container and grouted through the non-return nozzle already fixed on cracks. The grouting shall be done from the bottom of crack until grout rejects of all other grouting ports. The grouting shall be carried out with the help of divers and underwater communication device to know the conditions. The item includes the cost of all materials, hire charges for all machineries and all charges for divers with accessories etc., complete.</t>
  </si>
  <si>
    <t xml:space="preserve">Providing fixing of dowel rod of 16 mm dia in the river bed for 400 mm depth @ 1000 mm c/c in single layer and grouting with underwater epoxy grout includes the cost of hire charges of all machineries, barge, boat, cost of all tools and all labour charges etc., complete. </t>
  </si>
  <si>
    <t xml:space="preserve">Providing fixing of shear links of 12 mm dia in the periphery of the well wall for 100 mm mm depth @ 500 mm c/c  bothway and grouting with underwater epoxy grout includes the cost of hire charges of all machineries, barge, boat, cost of all tools and all labour charges etc., complete. </t>
  </si>
  <si>
    <t xml:space="preserve">Providing Filling of concrete encasing of grade M35  around the periphery of the pier of 500 mm thick upto 3.5 m from the river bed level including Scarifical leakproof MS shuttering includes the cost of hire charges of all machineries, barge, boat, cost of all tools and all labour charges etc., complete. </t>
  </si>
  <si>
    <t>Surface Preparation: Crack surface shall be cleaned using underwater jet to remove the fungal growth and other foreign materials to enable a clean and visible surface. The item includes the cost of hire charges of all equipment, diving equipment and all charges for divers etc., complete.</t>
  </si>
  <si>
    <t>Crack Groove Cutting: Groove shall be cut using hand held electrically operated concrete cutting machine of size of 50 mm wide and 75 mm deep on each side of the crack to form as "V" groove all along the crack to fill the polyester resin/ Epoxy putty (horizontal and vertical cracks). After the groove cutting, the concrete shall be removed from the groove using the pneumatic concrete chipping machine to form "V" groove. The item includes the cost of hire charges for all machineries, tools and barges and all labour charges etc., complete.</t>
  </si>
  <si>
    <t>Crack Sealing/Filling using epoxy mortar: Base and hardener of the high strength repair mortar . Epoxy putty shall be mixed using the slow speed heavy duty mixing machine to obtain a uniform mix. The mixed materials shall be placed all along the prepared "V" groove and finished smoothly using the putty blade/ trowel within 30 minutes by using the divers. The finished surface shall be allowed for curing minimum of 24 hours to attain the strength. The item includes the cost of hire charges of all equipment , tools and plants and all labour charges etc., complete.</t>
  </si>
  <si>
    <t>Providing Repairing of honeycombs and minor damages with Polymer Modified Morter including material,labour complete in all respect.</t>
  </si>
  <si>
    <t>Providing Boulder to the cavity area of 75-200mm in size  includes the cost of hire charges of all machineries, barge, boat, cost of all tools and all labour charges etc., complete.</t>
  </si>
  <si>
    <t xml:space="preserve">Providing filling of Micro-concrete and 10 mm aggreagate ( 1:1) including scarificial leakproof MS shuttering includes the cost of hire charges of all machineries, barge, boat, cost of all tools and all labour charges etc., complete. </t>
  </si>
  <si>
    <t>Providing Grounting of nozzles with Low Viscosity Epoxy grout including material, labour complete in all respect.</t>
  </si>
  <si>
    <t xml:space="preserve">Drilling 32 mm dia hole and upto depth of 400 mm and grounting with epoxy resin of reinforcement steel of 25 mm dia of all manpower and equipments complete in all respect </t>
  </si>
  <si>
    <t xml:space="preserve">Re-casting of bracket with micro-concrete and 10 mm agrregate ( 1:1) with leakproof shuttering all manpower and equipments complete in all respect  </t>
  </si>
  <si>
    <t>P/fixing of carbon 100 mm x 1.4 mm carbon laminate with adhesive including of all manpower and equipments complete in all respect</t>
  </si>
  <si>
    <t>P/Applying prestressing to the laminate with hydraulic system to the required force as per approved design with all manpower and equipments complete in all respect</t>
  </si>
  <si>
    <t>P/Fixing of carbon fiber sheet of 430 GSM with adhesive including of hanging scofolding of all manpower and equipments complete in all respect</t>
  </si>
  <si>
    <t>Providing and fixing carbon fiber anchor including drilling hole in the base concrete fixing the anchor using epoxy 50X55 system spreading the anchor fibers in star pattern including appication of saturant etc. complete.</t>
  </si>
  <si>
    <t>Anticorrosive treatment to  expose reinforcement in two coats with time interval of minimum 4 hours between each coat. The application shall be done by brush.</t>
  </si>
  <si>
    <t>Carry out application of "Bi-polar migratory corrosion inhibitor" on concrete surface. This inhibitor has migratory kind of property which permits the material to migrate to a virtual extent of 100mm, through pores of concrete,inhibiting the corrosion etc complete.</t>
  </si>
  <si>
    <t>Providing &amp; applying 2 coats of compatible Polyurethane on epoxy fiber wrapped surface with brush /spray application etc complete.</t>
  </si>
  <si>
    <t>Providing &amp; applying 20mm thick single coat  Epi-bond plaster on FRP wrap surface &amp; other area etc complete.</t>
  </si>
  <si>
    <t>Providing 10 mm dia and 150 mm long tie rod stud through corrugated GI decking sheet and welding to the deck slab reinforcement for holding decking sheets in place etc complete.</t>
  </si>
  <si>
    <t>Dismantling of concrete pedestal up to required height including cutting reinforcement by using of concrete saw, complete including all fixing arrangements of the machines, water for cooling, diamond saw, other accessories, safety of workers and removal and disposal of debris as per instruction of site in- charge  etc complte</t>
  </si>
  <si>
    <t xml:space="preserve">Dismantling of concrete pedestal up to required height using electrical breakers including cutting reinforcement by gas cutters, other accessories, safety of workers and removal and disposal of debris as per instruction of site in- charge </t>
  </si>
  <si>
    <t>Providing and applying anticorrosive treatment with epoxy zinc rich primer to the exposed reinforcement after cleaning either with wire brush or sand blasting including all tools, tackels, machinery etc. complete.</t>
  </si>
  <si>
    <t xml:space="preserve">Structural Repairs to damaged concrete surface with polymer concrete /mortar with AC-ACRYLATE-REPAIR and AC-BOND-AID as detailed in the method statement including material, labour, etc., all complete as directed by engineer. (Repairs to deck slab, piers, abutment, girders and other locations up to 40 mm thickness).  </t>
  </si>
  <si>
    <t>Bridge sub
structure and
Foundation</t>
  </si>
  <si>
    <t>MORT&amp;H (5th Rev.)  1700</t>
  </si>
  <si>
    <t>Providing and laying plain  in situ / ready mix M-25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</si>
  <si>
    <t>Providing and laying plain  in situ / ready mix M-30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</si>
  <si>
    <t>Providing and laying plain  in situ / ready mix M-35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</si>
  <si>
    <t>Providing and laying in situ / ready mix M-20   controlled reinforced cement concrete of trap metal for raft slab including "V" haunches,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</si>
  <si>
    <t>MORT&amp;H (5th Rev.)  1700, 2304</t>
  </si>
  <si>
    <t>Providing and laying in situ / ready mix M-25   controlled reinforced cement concrete of trap metal for raft slab including "V" haunches,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</si>
  <si>
    <t>Providing and laying in situ / ready mix M-30   controlled reinforced cement concrete of trap metal for raft slab including "V" haunches,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</si>
  <si>
    <t>Providing and laying in situ / ready mix M-35   controlled reinforced cement concrete of trap metal for raft slab including "V" haunches, formwork, scaffolding, compaction by vibrating, finishing curing etc. complete. concrete batch mix plant / pan mixer with fine agreegates of required specifications ( VSI sand finely washed etc ) etc. complete. (excluding reinforcement).  
a) RCC Grade with reversible drum type mixer/ concrete batch mix plant (pan mixer) .</t>
  </si>
  <si>
    <t xml:space="preserve">Prividing and fixing pressure relief pipes of 110 mm diametre of PVC as per drawing for R.C.C Raft,  galaries returns, abutments, wing wall etc complete.  </t>
  </si>
  <si>
    <t>MORT&amp;H (5th Rev.) 2705, 2706</t>
  </si>
  <si>
    <t>Providing and laying weep holes of 100 mm diameter PVC pipes as per drawing for abutment returns, return walls etc. Complete.</t>
  </si>
  <si>
    <t>MORT&amp;H (5th Rev.)  1700, 2204</t>
  </si>
  <si>
    <t>Providing and laying in situ / ready mix M-20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</si>
  <si>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M-25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</si>
  <si>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M-30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</si>
  <si>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M-35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</si>
  <si>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M-20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</si>
  <si>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M-25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</si>
  <si>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M-30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</si>
  <si>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M-35 plain cement concrete of trap /granite/quartzite/ gneiss metal for cast in situ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following manners 
b) Height upto 5 M. (With Batch Mix Plant)
With fully automatic micro processor based PLC with SCADA enable with fine agreegates of required specifications ( VSI sand finely washed etc ) 
i) Height up to 5 m, normal rate.                                           
ii) Height 5 to 7.50 m, add 5 percent extra over basic rate.               
iii) Height 7.50 to 10 m, 7.50 percent extra.     
iv) Over 10 m Height, add 10 percent extra for every 2.50m rise.</t>
  </si>
  <si>
    <t xml:space="preserve">Providing and laying in situ / ready mix M-20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
</t>
  </si>
  <si>
    <t>MORT&amp;H (5th Rev.)  1700, 2204, 2304</t>
  </si>
  <si>
    <t xml:space="preserve">Providing and laying in situ / ready mix M-25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
</t>
  </si>
  <si>
    <t xml:space="preserve">Providing and laying in situ / ready mix M-30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t>
  </si>
  <si>
    <t xml:space="preserve">Providing and laying in situ / ready mix M-35 cement concrete of trap /granite/quartzite/ gneiss metal for cast in citu R.C.C. solid  piers,column etc . including  provision of  V shaped false joints to form suitable panels on the faces to approve design with compacting by vibrating and curing complete. Including plywood/steel  formwork, centering ( excluding dewatering by means of pump) and including bailling out water and including CM 1:3  curing complete.  
a) Height upto 5 M. (With Concrete Mixer)                                            
i) Height up to 5 m, normal rate.                                                
ii) Height 5 to 7.50 m, add 5 percent extra over basic rate.               
iii) Height 7.50 to 10 m, 7.50 percent extra.     
iv) Over 10 m Height, add 10 percent extra for every 2.50m rise with fine agreegates of required specifications ( VSI sand finely washed etc )
</t>
  </si>
  <si>
    <t>MORT&amp;H (5th Rev.) 1700, 1704</t>
  </si>
  <si>
    <t>MORT&amp;H(5th Rev.) 1700, 2205, 2304</t>
  </si>
  <si>
    <t xml:space="preserve">Providing and laying in situ / ready mix controlled M-25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  </t>
  </si>
  <si>
    <t xml:space="preserve">Providing and laying in situ / ready mix controlled M-30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  </t>
  </si>
  <si>
    <t xml:space="preserve">Providing and laying in situ / ready mix controlled M-35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  </t>
  </si>
  <si>
    <t>MORT&amp;H (5th Rev.) 1814</t>
  </si>
  <si>
    <t>Bridge Super
Structure</t>
  </si>
  <si>
    <t>MORT&amp;H (5th Rev.) 1700, 2205, 2304</t>
  </si>
  <si>
    <t>Providing and laying in situ / ready mix M-30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</si>
  <si>
    <t xml:space="preserve">Providing and laying in situ / ready mix M-35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  </t>
  </si>
  <si>
    <t xml:space="preserve">Providing and laying in situ / ready mix M-40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  </t>
  </si>
  <si>
    <t xml:space="preserve">Providing and laying in situ / ready mix M-45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  </t>
  </si>
  <si>
    <t>Providing and cutting bending, hooking, laying in position and tying HCRM/ CRS  for reinforcement as per detailed drawings for R.C.C. work Note : Where item no 34(c) considered in estimate,  Anti Corrosive Treatment Shall not be considered additionaly. HCRM : High Corrosion Resistance Marine. CRS : Corrosion Resistance Steel.</t>
  </si>
  <si>
    <t>Specifications : MORT&amp;H (5th Rev.)   1600</t>
  </si>
  <si>
    <t>Supply of all types of Structural steel conforming to Fe 410 B of IS 2062, Fabrication, assembling, erection / slewing/ end launching of Steel girders ( NOT requiring traffic block) upto 45.7 m span on sub structure incl. provision of trolley refuges, incl. loading, unloading, lift and taxes complete, assembly of girders on drift/ bolts, field riveting/ welding, assembling of temporary support for side slewing, raising of girders to the bed block level, providing sliding arrangements (Material at site, fabrication at site, erection / launching etc only) PLATE GIRDER / Semi Through Girder</t>
  </si>
  <si>
    <t>Extra for working under running traffic / traffic block conditions for above Items.</t>
  </si>
  <si>
    <t>Metalizing of steel work of girder with grit blasting as per IRS - B1-2011 following by one coat of etch primer (as per IS;5666) one coat of Zinc Chrome primer (as per IS:104) and two coats of aluminium paint (as per IS:2339) with all labour, tools,plants and materials.</t>
  </si>
  <si>
    <t>Providing sacrificial shuttering for deck slab made up with galvanised Cold Rolled Cold Annealed (CRCA) steel of 310 MPA Grade with all Contractor's material, labour, erection fixing, welding etc._x000D_
(Decking Sheet )</t>
  </si>
  <si>
    <t>Providing and removing barricading with the help of portable fencing along the running track where the work is to be done in close vicinity of the track. Fencing shall consist of self supporting steel angles of size 50 x50x6mm, 1.5m long provided with hooks etc. and embedded in CC 1:2:4 block of size 0.23x0.23x0.23M placed at c/c distance of 2.0 M along the track. 12 mm dia rods in three horizontal layers tack welded with the angle posts including providing Retro-reflective tapes in Horizontal &amp; vertical direction. Note : Released material will be the property of the contractor after the completion of work. Cost of cement to be paid separately.</t>
  </si>
  <si>
    <t>Load testing of one or more spans of bridge as selected by the Engineer as per approved load test procedure following relevant IS/IRC / Railway codes with contractor's labour, deflection measuring instruments, loading materials, recording and analyzing the load testing results including all leads and lifts etc. completeas required. The rates are all inclusive and will be paid after load test is finished and girder is cleared of the kentledges/ loading materials etc. The load shall be 1.25 times the stipulated design load based on Design load &amp; not span ( for Span design load upto 100 MT.)</t>
  </si>
  <si>
    <t>Load testing of one or more spans of bridge as selected by the Engineer as per approved load test procedure following relevant IS/IRC / Railway codes with contractor's labour, deflection measuring instruments, loading materials, recording and analyzing the load testing results including all leads and lifts etc. completeas required. The rates are all inclusive and will be paid after load test is finished and girder is cleared of the kentledges/ loading materials etc. The load shall be 1.25 times the stipulated design load based on Design load &amp; not span ( Extra for every increase of 100.00mt. or part there for in the span load capacity up  to 800.00 mt.)</t>
  </si>
  <si>
    <t xml:space="preserve">Providing factory made hydraulically pressed mechanically vibrated and compacted Precast Ready Mix M-30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                                                               </t>
  </si>
  <si>
    <t xml:space="preserve">Providing factory made hydraulically pressed mechanically vibrated and compacted Precast Ready Mix M-40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                                                               </t>
  </si>
  <si>
    <t xml:space="preserve">Providing factory made hydraulically pressed mechanically vibrated and compacted Precast Ready Mix M-50 controlled cement concrete of trap /granite/quartzite/gneiss metal Blocks of 520 mm top &amp; 460 mm bottomX1000mm length and 400mm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                                                               </t>
  </si>
  <si>
    <t xml:space="preserve">Providing factory made hydraulically pressed mechanically vibrated and compacted Precast Ready Mix M-30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                                                               </t>
  </si>
  <si>
    <t xml:space="preserve">Providing factory made hydraulically pressed mechanically vibrated and compacted Precast Ready Mix M-40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                                                               </t>
  </si>
  <si>
    <t xml:space="preserve">Providing factory made hydraulically pressed mechanically vibrated and compacted Precast Ready Mix M-50 controlled cement concrete of trap /granite/quartzite/gneiss metal Socket Blocks of 520 mm top &amp; 460 mm bottom x1000mm length and 300mm thick having various cross section areas for assembly of Arch Strip, including lifting hooks, including machined surfaced laser cut, trapezoidal steel moulds. As specified and as per IS 456:2000 including cost of all materials, preparation of casting bed, manufacturing, curing, removing from steel moulds by using crane or required machinery and stacking of blocks for preparation of arch strip of various lengths, including lead of all materials up to RMC plant, with fully automatic micro processor based PLC with SCADA enabaled concrete Batch Mix Plant ( PAN Mixer )with Crushed sand VSI Grade. etc. complete. as directed by the Engineer in charge.                                                               </t>
  </si>
  <si>
    <t xml:space="preserve">Providing and laying M-50 grade Ready Mix cement concrete of 60mm thickness, mechanically vibrated and compacted above linearly and parallelly arranged precast blocks placed on ISMC 100 base to form a layer of screed concrete over unit arch strip. Including HYFLEX steel wire rope – 6 X 36, steel core fixed with aluminum ferrules of required size and shape in individual block, for connecting blocks in unit arch strip. Including crimping of each ferule with wire rope using embedded steel bar of 8mm diameter and 150mm in length. Including 10mm dia steel roads for fixing wire ropes. Including Z-plate acting as form work and steel separation plate of 10mm thickness over individual joint. As specified and as per IS 456:2000 including cost of all materials, preparation of level bed, curing, , including lead of all materials up to RMC plant / casting yard,  etc. complete. as directed by the Engineer in charge.    </t>
  </si>
  <si>
    <t>Providing epoxy mortor with quartz sand with proportion epoxy concrete sand 1:6  for repairs to the cracked pier, girder etc including chipping the loose cracked concrete cleaning rust by means of brush, sand blasting and rebuilding the section giving minimum 3 day compressive strenght of 525 Kilogram/cm2 and maximum epoxy consumption of 315 Kilogram/m3 of mortar with all materails labour equipment etc complete (Quartz Sand  885 Kilogram/Cum)</t>
  </si>
  <si>
    <t xml:space="preserve"> Others</t>
  </si>
  <si>
    <t>Providing &amp; fixing heat insulation by wrapping the pipes with glass wool/asbestos fibre rope or tape/videoflex 25 mm as directed by Engineer in charge.</t>
  </si>
  <si>
    <t>Providing &amp; fixing heat insulation by wrapping the pipes with glass wool/asbestos fibre rope or tape/videoflex 15 mm as directed by Engineer in charge.</t>
  </si>
  <si>
    <t>Bamboowood 10mm thick Wall Cladding including Threshold &amp; T-mold - Providing &amp; fixing in position Phenol bonded Bamboowood wall cladding at all height with planks of sizes 10mm thick, 1900mm length (minimum) and 135mm wide approved colour, texture and finish, having Performance Appraisal Certificate (PAC) issued by Building materials &amp; Technology Promotion Council (BMTPC). with necessary profiled edges fixed with BR nails to frame work made of second class teak wood of size 50 x 50mm in centre and ends of each tile. The bamboowood cladding shall be laid over teak wood frame and hold in place by 50mm thick teak wood placed in centre of two teak wood and backlayment and covered with 1.00mm thick expanded poly ethylene foam of density 25Kilogram/cum in two layers first layer on wall surface before fixing wooden frame and second layer on frame under cladding. The Bamboowood planks shall have minimum density of 1000 Kilogram/cum &amp; minimum Hardness 1000 Kilogramf. with Eco friendly UV coating, all complete as per direction of Engineer in-charge.</t>
  </si>
  <si>
    <t>Coastal</t>
  </si>
  <si>
    <t/>
  </si>
  <si>
    <t xml:space="preserve">Providing and laying filter layer of polythene bags, filled with a/b/c including conveying and placing in proper line, level as per drawing in tidal condition as directed by Engineer - in- Charge. </t>
  </si>
  <si>
    <t xml:space="preserve">sand obtained from excavation of foundation </t>
  </si>
  <si>
    <t>50% Sand obtained from excavation + 50% crushed sand</t>
  </si>
  <si>
    <t>crushed sand (upto 5 mm) brought by Contractor</t>
  </si>
  <si>
    <t>Rd - 19; Rd - 29; Rd - 27.</t>
  </si>
  <si>
    <t>Supplying and laying  trap stones upto 20 kilogram for Filter / Core layer including conveying with all the leads, lifts, laying in required lines, level, slope as per drawing including necessary equipments and machinery as directed by etc. complete in tidal conditions.</t>
  </si>
  <si>
    <t>Supplying and laying laterite stones upto 20 kilogram for Filter / Core layer including conveying with all the leads, lifts, laying in required lines, level, slope as per drawing including necessary equipments and machinery as directed by etc. complete in tidal conditions.</t>
  </si>
  <si>
    <t>Supplying and laying trap stone weighing 20  to 50 kilogram for  Core / Sub armour layer including conveying with all the leads, lifts, laying in required lines, level, slope as per drawing including necessary equipments and machinery as directed by etc. complete in tidal conditions.</t>
  </si>
  <si>
    <t>Supplying and laying laterite stone weighing 20  to 50 kilogram for  Core / Sub armour layer including conveying with all the leads, lifts, laying in required lines, level, slope as per drawing including necessary equipments and machinery as directed by etc. complete in tidal conditions.</t>
  </si>
  <si>
    <t>Laying of trap / laterite stones by rearrangement of stones displaced from  existing protection bund weighing upto 50 kilogram for  Core / Sub armour layer including collection, sorting and relaying in required lines, level, slope as per drawing including necessary equipments and machinery as directed by etc. complete in tidal conditions.</t>
  </si>
  <si>
    <t>as directed by Engineer in charge</t>
  </si>
  <si>
    <t>Supplying and laying trap stone weighing 50  to 100 kilogram for  Core / Sub armour / Armour layer including conveying with all the leads, lifts, laying in required lines, level, slope as per drawing including necessary equipments and machinery as directed by etc. complete in tidal conditions.</t>
  </si>
  <si>
    <t>Supplying and laying laterite stone weighing 50 to 100 kilogram for  Core / Sub armour / Armour layer including conveying with all the leads, lifts, laying in required lines, level, slope as per drawing including necessary equipments and machinery as directed by etc. complete in tidal conditions.</t>
  </si>
  <si>
    <t>Providing and laying trap stones weighing 100 to 200 kilogram for  Core / Sub armour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</si>
  <si>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100 to 200 kilogram Sub armour / Apron / Armour layer including collection, sorting and laying in required lines, level, slope as per drawing including necessary equipments and machinery as directed by etc. complete in tidal conditions.</t>
  </si>
  <si>
    <t>Providing and laying trap stones weighing 200 to 300 kilogram for Apron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</si>
  <si>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200 to 300 kilogram for Apron / Armour layer including collection, sorting and laying in required lines, level, slope as per drawing including necessary equipments and machinery as directed by etc. complete in tidal conditions.</t>
  </si>
  <si>
    <t>Providing and laying trap stones weighing 300 to 500 kilogram for Sub armour / Apron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</si>
  <si>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300 to 500 kilogram for Sub armour / Apron / Armour layer including collection, sorting and laying in required lines, level, slope as per drawing including necessary equipments and machinery as directed by etc. complete in tidal conditions.</t>
  </si>
  <si>
    <t>Providing and laying trap stones weighing 500 to 1000 kilogram for Apron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</si>
  <si>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500 to 1000 kilogram for Apron / Armour layer including collection, sorting and laying in required lines, level, slope as per drawing including necessary equipments and machinery as directed by etc. complete in tidal conditions.</t>
  </si>
  <si>
    <t>Providing and laying trap stones weighing above 1000 kilogram for Apron / Armour layer including conveying with all the leads, lifts, laying in required lines, level, slope as per drawing including necessary equipments and machinery as directed by etc. complete in tidal conditions.</t>
  </si>
  <si>
    <t>Laying of trap stones by rearrangement of stones displaced from  existing protection bund weighing above 1000 kilogram for Apron / Armour layer including collection, sorting and laying in required lines, level, slope as per drawing including necessary equipments and machinery as directed by etc. complete in tidal conditions.</t>
  </si>
  <si>
    <t>Providing &amp; fixing G.I. wire Gabions coated with Zinc+PVC of required size, section including boxes made of mechanically woven hexagonal shaped wire mesh of type, 10x12cm. edges mechanically selvedged made of heavily (Zinc+ PVC) coated G.I. wires as per BS: 443, mesh wire 3.00 mm Ø edge wire 3.9 mm Ø and filled with 20 to 50 kilogram weight trap  stones including conveying with all the leads &amp; lifts and placing at required places in required line, level, slope as per drawing, section as directed etc. complete under tidal conditions.</t>
  </si>
  <si>
    <t>(a)    Gabions of size – 1.00 x 1.00 x 1.00 M</t>
  </si>
  <si>
    <t>(b)    Gabions of size – 1.50 x 1.00 x 1.00 M</t>
  </si>
  <si>
    <t>(c)    Gabions of size – 2.00 x 1.00 x 1.00 M</t>
  </si>
  <si>
    <t>(d)    Gabions of size – 3.00 x 1.00 x 1.00 M</t>
  </si>
  <si>
    <t>(e)    Gabions of size – 4.00 x 1.00 x 1.00 M</t>
  </si>
  <si>
    <t>Providing and laying box type flexible gabions of required size and rope of 10 mm  Ø polypropylene material four strand mesh of 150 mm x 150 mm size, filled with hand packed stones of 20 to 50 kilogram in weight; so as to give total mass required with all leads and lifts including fusing top of gabions, tying to each other and laying to required line, level, slope as per drawing, section as directed etc. complete under tidal conditions.</t>
  </si>
  <si>
    <t>(a)  Gabions of size – 1.00 x 1.00 x 1.00 M</t>
  </si>
  <si>
    <t>(b)  Gabions of size – 1.50 x 1.00 x 1.00 M</t>
  </si>
  <si>
    <t>(d)  Gabions of size – 3.00 x 1.00 x 1.00 M</t>
  </si>
  <si>
    <t xml:space="preserve">Bd.E.5  </t>
  </si>
  <si>
    <t>Providing and laying precast tetrapods / blocks of plain cement concrete of M-30 grade, weighing 2000 kilogram each of required shape for armour layer including necessary steel formwork/mould including applying form releasing agent including vibration, curing, conveying and placing them in correct profile as per drawing including all labours, materials, equipments, machinery such as crane of adequate capacity and boom length, with all lead and  lift etc. complete in tidal conditions.</t>
  </si>
  <si>
    <t>Providing and laying precast tetrapods / blocks of plain cement concrete of M-30 grade, weighing 3000 kilogram each of required shape for armour layer including necessary steel formwork/mould including applying form releasing agent including vibration, curing conveying and placing them in correct profile as per drawing including all labours, materials, equipments, machinery such as crane of adequate capacity and boom length, with all lead and  lift etc. complete in tidal conditions.</t>
  </si>
  <si>
    <t>Relaying of precast concrete tetrapods / blocks, weighing upto 4000 kilogram each of required shape for armour layer including removing from existing protection bund and relaying in correct profile as per drawing including all labours, materials, equipments, machinery such as crane of adequate capacity and boom length, with all lead and  lift etc. complete in tidal conditions.</t>
  </si>
  <si>
    <t>As directed by Engineer -in- Charge</t>
  </si>
  <si>
    <t>Providing and laying in situ M-20 cement concrete of trap / granite / quartzite / gneiss metal with 15% plum of trap stones for foundation and bedding of retaining walls and jetty etc. including necessary formwork, compacting, curing, bailing out water manually in tidal range etc. complete.</t>
  </si>
  <si>
    <t>Providing and laying in situ M-25 cement concrete of trap / granite / quartzite / gneiss metal with 15% plum of trap stones for retaining walls and jetty etc. including necessary formwork, compacting, curing, bailing out water manually in tidal range etc. complete.</t>
  </si>
  <si>
    <t>Providing and fixing stainless steel bollard of steel pipe 1.00 metre long of 250 mm inner diameter and circular top plate of 350 mm diameter with 5 mm thickness on deck of jetty in cement concrete including necessary fixtures and fastening etc. complete. (Stainless steel of grade S-304)</t>
  </si>
  <si>
    <t>Providing and fixing stainless steel mooring ring in cement concrete on deck of jetty consist of 32 mm thick steel bar, 225 mm inner diameter,  steel ring with 75 mm inner diameter steel hook of 32 mm diametre as per approved drawing etc. complete. (Stainless steel of grade S-304)</t>
  </si>
  <si>
    <t>Providing and fixing fenders made from used tyres including fixing by stainless steel chain links of  8mm dia. and anchor bolts of 16 mm diameter etc. complete as per drawing and as directed under tidal range.</t>
  </si>
  <si>
    <t>Supplying and laying  100% PP Staple fibre Non woven Geobags filled with locally available sand (inital Lead of 50m) having minimum mass of 400 GSM and Tensile strength of 22/24 KN/M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1.00 x 0.70m with inflated thickness of 10cm at Centre weight of each filled bag shall be in between 130 to 150 kilogram)</t>
  </si>
  <si>
    <t>Supplying and laying  100% PP Staple fibre Non woven Geo bags filled with locally available sand (inital Lead of 50m) having minimum mass of 400 GSM and Tensile strength of 22/24 KN/M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2.00 x 1.50m with inflated thickness of 40cm at Centre weight of each filled bag shall be in between 550 to 600 kilogram)</t>
  </si>
  <si>
    <t>(a)  Geotextile tubes of diametre –  3.00 M</t>
  </si>
  <si>
    <t xml:space="preserve">(b)  Geotextile tubes of diametre –  1.50 M </t>
  </si>
  <si>
    <t xml:space="preserve">Waterproofing Treatment </t>
  </si>
  <si>
    <t>Protective coating
and DPR</t>
  </si>
  <si>
    <t xml:space="preserve">Providing and applying two coats of protective membrane over the cured concrete surface like R.C.C. footings, columns, plinth beams etc. which will be submerged under soil so as to protect the same. Apply two pack coal tar epoxy system of Sunepoxy Coaltar of approved make &amp; approved by Engineer in charge, having solid content ranges from 80-100%, Tack free time 4-6 hrs. Recoat after 16-24 hrs.  Mix Part A and Part B of Sunepoxy Coaltar  of approved make &amp; approved by Engineer in charge in 1:1 ratio with slow speed stirrer and apply the same on a clean R.C.C. surface by brush. Allow to set for 8-10 hours and apply the second coat. The rate to include for application at all levels to various RCC elements to the satisfaction of the EIC etc. complete.  </t>
  </si>
  <si>
    <t xml:space="preserve">Corrosion Inhibiting Admixture
</t>
  </si>
  <si>
    <t>Providing &amp; Supplying corrosion inhibiting admixture in concrete to protect steel bars for all concrete in every part Polyalk CP 293  of approved make &amp;  approved by Engineer in charge migrating, non-nitrite based corrosion inhibiting admixture shall be added at a dose of 3 Kilograms per cum of concrete. The admixture should protect both cathodic and anodic sites and have been accredited by Indian Roads Congress, recommended for use by Ministry of Road Transport &amp; Highways and should have a 4 year track record of use in both the Gulf Region and India. Admixture should have evaluated test reports demonstrating a corrosion rate of zero coulombs after 9 test cycles as per ASTM G 109 when tested from a research institution NBA accredited Grade A and internationally ranked among top 5 research institutions in the world in Annual Survey conducted by Georgia Institute of Technology ranking of research institutions. PH of admixture should be alkaline in nature, specific gravity of 0.99 – 1.1, colour : brownish. The contractor must intimate the engineer in charge prior to addition in concrete for recording. If the admixture is put in the concrete mix at the batching plant, a written record of the amount of admixture used shall be supplied to the engineer. The engineer must ensure that the specified dosage of admixture is added in the concrete mix. (Material Cost Analysis only)</t>
  </si>
  <si>
    <t xml:space="preserve">Waterproofing admixture
</t>
  </si>
  <si>
    <t>Providing and mixing shrinkage compensating admixture cum plasticizer – Sunplex 330 gms pouch  of approved make &amp;  approved by Engineer in charge, adding per 50Kilogrambag of cement in sand faced cement plaster to internal/external surfaces in finished in proper line and level. Add Sunplex in dry machine mix before addition of gauging water. (Material Cost Analysis only)</t>
  </si>
  <si>
    <t>Bonding agent</t>
  </si>
  <si>
    <t xml:space="preserve">Providing and applying one pack bonding coat between concrete members like RCC slabs, columns, beams, chajjas, pardis etc and cement mortar plaster using Hack Aid Plast  of approved make &amp; approved by Engineer in charge. Clean the concrete surface thoroughly to remove dust, dirt, grime, deshuttering oils and rub down to a clean surface. Apply Hack Aid Plast  of approved make &amp;  approved by Engineer in charge by spray on the entire concrete surface. Provide a lean cement - sand dash coat over the same. Allow the dash coat to set for around 24 hours. Further plastering as per specifications can continue. </t>
  </si>
  <si>
    <t>Water proofing</t>
  </si>
  <si>
    <t>Door and Windows</t>
  </si>
  <si>
    <t>BD-T</t>
  </si>
  <si>
    <t xml:space="preserve">Providing and fixing factory made door/Window frames of required colour made with wood Polymer composite (WPC) extuded internal ribbed sections conforming to American Society for testing and materials (ASTM) in regard with density, tensile strength, flexural strength, Izod impact, water absorption and screw withdrawal strength with wall thickness of 5mm (+/1mm) and with frames having mitred joints at each corner, joined together by two nos. of 10 x 8 mm &amp; 40 mm long PVC dovetail keys including hard wood piece support along the full vertical and horizontal length in rebate portion hole for fixing hinges and fixtures and the frames fixed to Walls/columns with 15 mm long dash fasteners/holdfasts (dash fasteners/holdfasts to be paid separately) etc. complete as per the direction of Engineer in charge,with prior approval of concerned Superitending Engineer.
</t>
  </si>
  <si>
    <t>As directed by Engineer-in-charge</t>
  </si>
  <si>
    <t>1.1. For Profile size of 75 x 50 mm with 32 x 12 mm rebate</t>
  </si>
  <si>
    <t>1.2  For Profile size of 100 x 50 mm with 32 x 12 mm rebate</t>
  </si>
  <si>
    <t>1.3 For Profile size of 125 x 50 mm with 38 x 12 mm rebate</t>
  </si>
  <si>
    <t>1.4  For Profile size of 120 x 50 mm with 32 x 12 mm double rebate (Window Section)</t>
  </si>
  <si>
    <t>Paving , Florring and dado</t>
  </si>
  <si>
    <t>BD-M</t>
  </si>
  <si>
    <t xml:space="preserve">Supply &amp; Fixing of  Rectified Porcelain Stoneware Tiles for Ventilated Facades of Specified size as per specification/ site drawings having 6 mm and 9 mm thickness with factory made Kerfs (grooves) as per need and size 600/1200 and 800/1600. The  Rectified Porcelain Stoneware Tiles shall possess properties having Water absorption &lt; 0.5% Bending Strength &gt; 40 N/mm2 and are resistant to : UV Light, chemicals, smog, thermal shocks &amp; bacteria. The facade will be made from Nexion Rectified Porcelain Stoneware Tiles (Sintered Compact Surfaces) specified as per ISO 13006 : Annex G- EN 14411 : Annex G : Dry Pressed Ceramic Tiles and all the tests carried out by Italian labs accredited according to ISO/ IEC 17025 : 2005. The Terramilano Fixing sub structure will confirm to Norme Tec niche per le Costruzioni NTC/8 (Technical Standard for construction) guidelines for construction in Italy, Eurocode 0 " Information on the method of semi-probabilistic limit states and safety factor " Euro coad 1 " Determination and calculation of actions on structure " Euro 9 " Project aluminum structures " UNI 11018 and ETAG 034 The Substructure will consists of Upright extruded aluminum profile TruSt80, alloy 6060 T5 thickness equal to 1.5 to 2 mm and dimension 80 x 110 mm, inter axis 80 cm of Length 3660 mm, 8085 Aluminum box Section of 1 x 3 inch,1x2inch and 1x 5 inch of length 3660 mm and thickness 1.5 to 2 mm as per need. Brackets St80 galvanized steel and aluminum of 80 mm x 60 mm, aluminum L bracket size 1.5 x 1.5 inch and 1 x 2.5 inch thickness 3 mm that allow to anchor the vertical stand to the Building, 9 mm/6mm S10 Hooks Harmonic Stainless Steel AISI 304 which supports the weight of the Tiles; Bossong/Hilti Mechanical Fasteners and  Nylon Anchor Fastner; and Structural Sealant of 3M for Ventilated Facade. Packing of Edges and corner with window seal with ACP of appoved make for water Proofing and alteration. Inclusive of scaffolding and fixing. The installation method differ according to the structure of building and design. For EXTERNAL AND INTERNAL CLADDING OF STRUCTURE. with prior approval of concerned Superitending Engineer.
</t>
  </si>
  <si>
    <t xml:space="preserve">Supply &amp; Fixing of  Rock / Stone Finished outdoor vitrified flooring Tiles 20 mm thick and required width wide in plain pattern including  Cement float, filling joints, with neat cement slurry, Natural sand, curing and cleaning complete. with prior approval of concerned Superitending Engineer.
</t>
  </si>
  <si>
    <t xml:space="preserve">Supply &amp; Fixing of  Rock / Stone Finished outdoor vitrified flooring Tiles 16 mm thick and required width wide in plain pattern including  Cement float, filling joints, with neat cement slurry, Natural sand, curing and cleaning complete. with prior approval of concerned Superitending Engineer.
</t>
  </si>
  <si>
    <t>Supply &amp; Fixing of  Rock / Stone Finished outdoor vitrified flooring Tiles 16 mm thick and required width wide in plain pattern including  Cement float, filling joints, with neat cement slurry, Natural sand, curing and cleaning complete with prior approval of concerned Superitending Engineer.
.</t>
  </si>
  <si>
    <t xml:space="preserve">Supply &amp; Fixing of  Full Body Vitrifid Steptiles Ready to install Treads and Risers 16 mm thick, required width and required finish in plain pattern including Cement float, filling joints, with neat cement slurry, Natural sand, curing and cleaning etc complete. with prior approval of concerned Superitending Engineer.
</t>
  </si>
  <si>
    <t xml:space="preserve">Supply &amp; Fixing of  Full Body Vitrifid Steptiles Ready to install Treads and Risers 12 mm thick, required width and required finish in plain pattern including Cement float, filling joints, with neat cement slurry, Natural sand, curing and cleaning etc complete. </t>
  </si>
  <si>
    <t xml:space="preserve">Supply &amp; Fixing of Rock/ Stone Finished Full Body Vitrifid Steptiles with thick Bullnose for Ready to install Treads and Risers,  16 mm thick and of required width  in plain pattern including Cement float, filling joints, with neat cement slurry, Natural sand, curing and cleaning complete. with prior approval of concerned Superitending Engineer.
</t>
  </si>
  <si>
    <t xml:space="preserve">Supply &amp; Fixing of Rock/ Stone Finished Full Body   Steptiles Stone  Vitrifid Tiles with thick Bullnose for Ready to install Steps and Risers  12 mm thick and required width wide in plain pattern including  Cement float, filling joints, with neat cement slurry, Natural sand, curing and cleaning complete. with prior approval of concerned Superitending Engineer.
</t>
  </si>
  <si>
    <t xml:space="preserve"> IS 12594-1988</t>
  </si>
  <si>
    <t>Block masonary</t>
  </si>
  <si>
    <t>BD-I</t>
  </si>
  <si>
    <t xml:space="preserve"> IS code 3952</t>
  </si>
  <si>
    <t>Plastering and pointing</t>
  </si>
  <si>
    <t xml:space="preserve">Dry wall cladding with clay tile; Designing, supplying and fixing of  Clay tile of Wienerberger (Red Series or Grey Series) or Equivalent with suitable size and thickness not less than 20 mm as per manufacturer with approved colour and pattern with composition of finest powdered clay and colour mixtures. The clay tile shall be fixed on the suitable farming system by using continuous aluminium profiled section as per manufacturer with suitable size and spacing to withstand the structural design criteria specifled in the technical specification by using necessary HDG brackets, SS316 grade anchor bolts etc as per manufacturer specification. Cladding joints should be with open groove system. with prior approval of concerned Superitending Engineer.
</t>
  </si>
  <si>
    <t>Providing and fixing of imported clay tiles pn M.S. frame Work using  Maditerranean plus roof tiles of Wienberger tile of colour Red Engobe or equivalent with necessary accessories required to fix tile including clips and screw (Prior permission of S.E. is to be obtained before inclusion)</t>
  </si>
  <si>
    <t xml:space="preserve">Waret supply and sanitary </t>
  </si>
  <si>
    <t>BD-V</t>
  </si>
  <si>
    <t>Providing and fixing Ductile iron manhole cover of light/medium/heavy duty with frame of any size over inspection chamber etc. complete (Prior permission of S.E. is to be obtained before inclusion of this item in the estimate)</t>
  </si>
  <si>
    <t xml:space="preserve">Providing and constructing Ductile Iron circular manhole 45 cm dia. At top 90 cm at bottom up to 1.80 meter to 2.70 meter depth including excavation, laying 1:4:8 cement concrete bedding 15 cm thick burnt brick mansonry with 1:1 cement mortar plaster 25 mm thick inside and outside 20 mm (1:3) ductile iron heavy type cover with ring 125Kilogramin weight. High strength. More life and Durability, Good Antiskid Grip, Suitable to heavy theatric loading, Light weight casting after cost benefits for Transportation Refilling etc. as per requirement. with prior approval of concerned Superitending Engineer.
</t>
  </si>
  <si>
    <t>Geosynthetic</t>
  </si>
  <si>
    <t>MORTH Section-700</t>
  </si>
  <si>
    <t xml:space="preserve">Providing and laying CE Marked Woven Multifilament Polyester Geotextile indigenously manufactured using high molecular weight, high tenacity polyester filament yarn with high tensile strength, low elongation and low creep of Techfab India on the prepared subgrade for Reinforcement cum separation cum drainage &amp; filtration application with necessary overlap as per drawing etc. complete. (Specification: MORTH Section-700) with prior approval of concerned Superitending Engineer.
</t>
  </si>
  <si>
    <t xml:space="preserve">a) TFI-3100 </t>
  </si>
  <si>
    <t xml:space="preserve">b) TFI-3200 </t>
  </si>
  <si>
    <t xml:space="preserve">Providing and laying CE Marked Needle Punched and Mechanically Bonded Non-Woven Geotextile (TechGeo) indigenously manufactured from high quality polypropylene staple fibres (continuous filament will not be accepted) of Techfab India on the prepared subgrade for separation,  drainage &amp; filtration application with necessary overlaps as per drawing etc. complete. (Specification: MORTH Section-700 ) with prior approval of concerned Superitending Engineer.
</t>
  </si>
  <si>
    <t>a) TFI TECHGEO PR-15</t>
  </si>
  <si>
    <t>b) TFI TECHGEO PR-20</t>
  </si>
  <si>
    <t>c) TFI TECHGEO PR-30</t>
  </si>
  <si>
    <t>d) TFI TECHGEO PR-40</t>
  </si>
  <si>
    <t>e) TFI TECHGEO PR-60</t>
  </si>
  <si>
    <t>a) TFI TechGrid GeoGrid TGB-40</t>
  </si>
  <si>
    <t>b) TFI TechGrid GeoGrid TGB-60</t>
  </si>
  <si>
    <t xml:space="preserve">Providing and laying CE Marked PP Extruded Biaxial Geogrid for basal reinforcement, indigenously manufactured from virgin high density polypropylene of Techfab India having aperture size of (38 x 38)mm and ultimate tensile strength of 20 kN/m on both direction with minimum junction strength of 95% &amp; minimum radial stiffness of 350 kN/m (@0.5% strain for reinforcement application to subgrade, unbound sub base / base courses &amp; soil stabilization, etc. complete (Specification: MORTH Section-700).with prior approval of concerned Superitending Engineer.
</t>
  </si>
  <si>
    <t>a) TFI TechGrid GeoGrid PP2020</t>
  </si>
  <si>
    <t>b) TFI TechGrid GeoGrid PP3030</t>
  </si>
  <si>
    <t>a) TFI TechGrid GeoGrid TGU-40</t>
  </si>
  <si>
    <t>b) TFI TechGrid GeoGrid TGU-60</t>
  </si>
  <si>
    <t xml:space="preserve">Providing and laying Geocell-Techcell CE Marked a three dimensional honeycomb like cellular confinement system having weld spacing 356mm and cell depth 150mm of Techfab India, indigenously manufactured by blend of various polyethylene and additives, polyethylene strips ultrasonically welded consists of a multiple rhomboidal indentations over the entire strip on the prepared subgrade for subgrade stabilization by reinforcement and drainage application for roads, ground improvement work and erosion control of slopes etc. complete. (Specification: MORTH Section-700) with prior approval of concerned Superitending Engineer.
</t>
  </si>
  <si>
    <t>a) TFI TechCell GeoCell-356x150</t>
  </si>
  <si>
    <t>b) TFI TechCell GeoCell-660x75</t>
  </si>
  <si>
    <t xml:space="preserve">Providing and laying CE Marked Reinforced Non-Woven Composite indigenously manufactured needle punched polypropylene  (continuous filament will not be accepted) of Techfab India, Reinforced with high tenacity Polyester Yarn  on the prepared sub grade for Reinforcement cum separation cum drainage &amp; filtration application with necessary overlaps as per drawing etc. complete. (Specification: IRC:SP:59-MORTH Section-700) with prior approval of concerned Superitending Engineer.
</t>
  </si>
  <si>
    <t>a) TFI TGC-60</t>
  </si>
  <si>
    <t>b) TFI TGC-90</t>
  </si>
  <si>
    <t xml:space="preserve">Providing and inserting CE Marked Prefabricated Vertical Drain / Band Drain (TechDrain)  of Techfab India indigenously manufactured   with Polypropylene Core and wrapped with Non-Woven Geotextile in the very soft clay to a design depth for quick consolidation etc. complete. (Specification: MORTH Section-700).with prior approval of concerned Superitending Engineer.
</t>
  </si>
  <si>
    <t>a) TFI TechDrain TD-3520 U 100mm x 4mm</t>
  </si>
  <si>
    <t>b) TFI TechDrain TD-5020 U 100mm x 5mm</t>
  </si>
  <si>
    <t xml:space="preserve">Providing &amp; fixing CE Marked Metal Gabions indigenously manufactured as per required section including boxes made of mechanically woven hexagonal shaped wire mesh of type, (8 x 10)cm, edges mechanically selvedged made of heavily (Zinc + PVC) coated G.I. wires as per BS:443, mesh wire 2.70/3.70 mm Ø (ID/OD), edge wire 3.40/4.40 mm Ø (ID/OD) of Techfab India type and filled with 20 to 50Kilogramweight trap stones including conveying with all leads and lifts and placing at required places in required line, level, slope, section as directed, etc. and tied by 5% lacing wire 2.20/3.20 mm Ø (ID/OD) as directed by Engineer-in-charge. For retaining walls, toe walls, etc. for slope protection &amp; erosion control application of river bank &amp; sea-shore etc. complete (Specification: MORTH section-2500. (Excluding Rubble) with prior approval of concerned Superitending Engineer.
</t>
  </si>
  <si>
    <t>a) For 1m height</t>
  </si>
  <si>
    <t>b) For 0.5m height</t>
  </si>
  <si>
    <t xml:space="preserve">Providing and laying  CE Marked Glassfibre GeoComposite (TechGlass AIC) indigenously manufactured from high performance glass fibre roving to form a reticular structural material with a unique combination of fused fibre glass and polypropylene non-woven needle punched geotextile to asphalt overlay flexible pavements and asphalt overlay distressed rigid pavements of Techfab India for Reinforcement, seizure reflective cracks, reduced surface rutting &amp; water infiltration. (Specification: MoRTH section-700).with prior approval of concerned Superitending Engineer.
</t>
  </si>
  <si>
    <t>a) TFI Techglass AIC-50</t>
  </si>
  <si>
    <t>b) TFI Techglass AIC-100</t>
  </si>
  <si>
    <t xml:space="preserve">Providing and laying a Paving Fabric CE Marked Needle Punched and Mechanically Bonded Non-Woven Geotextile of Techfab India, indigenously manufactured from high quality polypropylene staple fibres (continuous filament will not be accepted) with heat treatment on one side to form a strong, flexible and dimentionaly stable fabric structure, with optimum bitumen retention capacity to asphalt overlay over flexible pavement and distresses regid pcc pavement for moisture barrier, avoid refelective cracking and stress relieving membrane with necessary overlaps as per drawing, etc. complete. (Specification: MORTH section-700). with prior approval of concerned Superitending Engineer.
</t>
  </si>
  <si>
    <t>a) TFI TechPave-C040</t>
  </si>
  <si>
    <t xml:space="preserve">Providing and laying Fin Drains (Drainage Composite) TFI TDC-55130W CE Marked indigenously manufactured by thermo bonding a polypropylene drainage core- Geonet comprises of two sets of parallel overlaid ribs integrally connected to have a rhomboidal shape and Needle Punched &amp; Thermally Bonded Nonwoven Geotextile on the prepared sub base of paved/unpaved roads &amp; behind the RE wall by replacing granular filter media for separation,  drainage &amp; filtration application with necessary overlaps as per drawing etc. complete . (Specification: MORTH Section-700 ) with prior approval of concerned Superitending Engineer.
</t>
  </si>
  <si>
    <t>a) TFI TDC-55130W</t>
  </si>
  <si>
    <t>a) RE Wall Height 1 to 4 meter</t>
  </si>
  <si>
    <t>b) RE Wall Height 4 to 6 meter</t>
  </si>
  <si>
    <t>c) RE Wall Height 6 to 8 meter</t>
  </si>
  <si>
    <t>d) RE Wall Height 8 to 10 meter</t>
  </si>
  <si>
    <t>e) RE Wall Height 10 to 12 meter</t>
  </si>
  <si>
    <t>f) RE Wall Height 12 to 14 meter</t>
  </si>
  <si>
    <t>Road safty work</t>
  </si>
  <si>
    <t>IS: 10146-1982, IS:10141-1982</t>
  </si>
  <si>
    <t>a) For 725 mm height  (LType Jersey Barrier ) ,Empty Weight:6.67 Kilogram/ Rgm,Weight Full : 35.89Kilogram/ Rgm approx. (After Water / Sand Filling)</t>
  </si>
  <si>
    <t>b) For 750 mm height  (With Interlocking provison - For Traffic Delineation Applications ) , Empty Weight:9.04 Kilogram/ Rgm,Weight Full : 57.14Kilogram/ Rgm approx. (After Water / Sand Filling)</t>
  </si>
  <si>
    <t>c) For 750 mm height  ( Jersey Barrier Model with unique Interlocking Provision)  , Empty Weight:9.0 Kilogram/ Rgm,Weight Full : 55.00Kilogram/ Rgm approx. (After Water / Sand Filling)</t>
  </si>
  <si>
    <t>d)  Site Safety Fence  (1.75 Mtrs(H)) (Efficient Substitution to sheet Metal Barricade)  , Empty Weight 16.57: Kilogram/ Rgm,Weight Full : 74.29 Kilogram/ Rgm approx. (After Water / Sand Filling)</t>
  </si>
  <si>
    <t>e)  Site Safety Fence  (2.00 Mtrs(H)) (Efficient Substitution to sheet Metal Barricade)  , Empty Weight : 17.00 Kilogram/ Rgm,Weight Full : 70.00 Kilogram/ Rgm approx. (After Water / Sand Filling)</t>
  </si>
  <si>
    <t>Road work</t>
  </si>
  <si>
    <t xml:space="preserve">Tack coat (with Silance nanotechnology):preparing and applying of water soluable organo silance nanotechnology (for bitumen emulsion application ,IRC approved) with cationic bitumen emulsion CRS1 amd water (&lt; 1000 ppm TDS) in the ratio of 1:4Kilogram organo  silance : 100Kilogram cationic bitumen emulsion CRSS1: 200 liter water. with prior approval of concerned Superitending Engineer.
                                                                                                                                                                                                                   </t>
  </si>
  <si>
    <t xml:space="preserve">Construction of stabilised soil base with organo silance  by providing locally available moorum/soil(70%) mixed with 30% GSB ॥ with 2%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 with prior approval of concerned Superitending Engineer.
</t>
  </si>
  <si>
    <t xml:space="preserve">Construction of stabilised soil base with organo silance  by providing locally available moorum/soil(70%) mixed with 30% GSB ॥ with 3%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-charge.with prior approval of concerned Superitending Engineer.
</t>
  </si>
  <si>
    <t>Construction of stabilised soil base with organo silance  by providing locally available moorum/soil(70%) mixed with 30% GSB ॥ with 4% cement by MDD of mix, 0.6 Kilogram/Cum nanotechnology silane &amp; 0.6 Kilogram/ cum of Acrilic Nano - Co polymer, Spreading in uniform layers with grader on prepared surface by mixing in place method withrotavator at OMC and compacting with smooth wheel roller to achieve the desired density, complete as per Table 2.3 of IRC SP - 77-2008 as per direcion of Engineer - in -charge.</t>
  </si>
  <si>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a)80 mm Metal, By breaking Boulders (Hand broken).</t>
  </si>
  <si>
    <t>Spreading  80/40 mm metal for road work including sectionong etc complete as directed by Engineer in charge .</t>
  </si>
  <si>
    <t xml:space="preserve">Compacting the sub grade/gravel/oversize metal (200 mm loose) layers for all width with Power roller having weight 8 to 10 MT. including necessary, labour, materials and artificial watering complete. 
</t>
  </si>
  <si>
    <t xml:space="preserve">Compacting the sub grade/gravel/oversize metal (200 mm loose) layers for all width with Vibratory roller having weight 8 to 10 MT. including necessary, labour, materials and artificial watering complete. 
</t>
  </si>
  <si>
    <t xml:space="preserve">Compacting the sub grade / gravel / size metal (100 mm loose) layers for all widths with Power roller having weight 8 to 10 MT. including necessary, labour, materials and artificial watering complete. 
</t>
  </si>
  <si>
    <t xml:space="preserve">Compacting the sub grade / gravel / size metal (100 mm loose) layers for all widths with vibratory roller having weight 8 to 10 MT. including necessary, labour, materials and artificial watering complete. 
</t>
  </si>
  <si>
    <t>Miscellaneous</t>
  </si>
  <si>
    <t>BD-W</t>
  </si>
  <si>
    <t>Supply of ready mix patch repairing compound as per section 3000.2.2(filling pothole and patches repair with specific approval of the engineer),MORT&amp;H specifications for roads and bridge works,5th Revision, for instant repair of surface defects of  road under all weather conditions.The premix should consists of a binder with hydrophilic properties and accelerated adherence to all types of aggregares and can be applied on all patches and potholes including water logged patches and poyholes and in rainy conditions. The material should be suitable for both Bituminous and concrete roads with quick setting properties and allow traffic to be released within 10 mins.of patch or pothole repair.the material should for use on roads with both passanger and heavy commercial vechiles.The mix should be suitable for reparing of surfacing course and should be comparising of fine aggregates 0-10 mm,(5.5-7.5 %).additives as ewquired.the mix should packed in bags which can be easily handled manually and be storable under normal storage conditions for at least 8 month.</t>
  </si>
  <si>
    <t>Fire Door 45mm 1HR FRL (60/60) 3 Criteria - INTEGRITY / INSULATION/ STABILITY WOODEN DOOR - Fire Door Tested in accordance to IS: 3614 Part 2.</t>
  </si>
  <si>
    <t xml:space="preserve">Providing  60 min Fire rated doors system duly tested for 3 criteria - Integrity, Insulation and Stability Criteria as per the IS: 3614 Part 2 and BS: 476 part 22 at National Test House, Govt of India laborator and/or with Central Building Research Institute, Govt of India undertaking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 with prior approval of concerned Superitending Engineer.
</t>
  </si>
  <si>
    <t>a) Door Frame: Supplying  frames for Fire resistant door shutters 1st class Malaysian Hardwood Frame densified (810 Kilogram/cum) and pressure treated with fire retardant chemicals in vacuum impregnation vessel under 160 psi pressure as per IS:401and kiln seasoned to moisture below 15% as per IS:1141 of section 120 X 60 mm spray quoted with 2 coats of intumescent paint of minimum 200 micron, with single row of Brush- Type ASTROFLAME intumescent strip of size 10mm x 4mm affixed in the slit of the Frame for fire and smoke sealing, etc. complete.</t>
  </si>
  <si>
    <t>b)Shutter : Providing of 65mm thick asbestos free composite - 3 criteria - fire, heat and smoke check Accoustic Door Shutter with flame guard of 120 minutes IS3614 part -II comprising of 2x9mm Calcium Silicate boards, Chemical treated internal timber with Fire retardant chemicals in pressure impregnation vessels under 160 PSI pressure as per IS:401and kiln seasoned to moisture below 15% as per IS:1141 frame work of 100x32 mm with 32mm thick infill of ceramic fiber (density 128Kilograms/CMT), vermaculite mix faced with 6mm Fire retardant High Density ply, internally lipped with hardwood beading, and pasted in Hydraulic Press under 50 tonnes pressure, spray quoted with 2 coats of In tumescent paint of minimum 200 micron, and with 1 row of Brush- Type Astroflame® intumescent strip (imported) of size 10mmx4mm concealed for fire and smoke sealing in the grooves in the shutter on all edges except bottom, without any external lipping.</t>
  </si>
  <si>
    <t xml:space="preserve">Providing of  Accoustic Door to effectively control noise inconference rooms, broadcasting studios, theatres and music practice rooms. with prior approval of concerned Superitending Engineer.
</t>
  </si>
  <si>
    <t>a)Door Frame: Providing Frames for Accoustic door shutters with double rabbit of 68mm 1st class Malaysian Hardwood Frame densified and pressure treated with chemicals in vacuum impregnation vessel under 160 PSI pressure as per IS:401and kiln seasoned to moisture below 15% as per IS:1141 of section 120 X 70 mm spray quoted with 2 coats of In tumescent paint of minimum 200 micron, with 1 row of Hafele Accoustic seals concealed in the groove of the Frame for noise control, etc. complete as per direction of Engineer in Charge</t>
  </si>
  <si>
    <t>b)Shutter: Providing of 65mm thick Accoustic Door Shutters with wooden structure comprising of Chemical treated internal timber with anti termite chemicals in pressure impregnation vessels under 160 PSI pressure as per IS:401and kiln seasoned to moisture below 15% as per IS:1141 frame work of 100x 48 mm with 48 mm thick infill of ceramic vermiculite mix of density 54Kilograms/CMT, 3mm sheet rubber interlayer sheet on one side for acoustic property, faced with 6mm High Density Waterproof Ply confirming to IS Code 2201, internally lipped with hardwood beading, and pasted in Hydraulic Press under 50 tonnes pressure, spray quoted with 2 coats of PU paint of minimum 200 micron of color of engineer choice (any Veneer or Lamination will cost extra), without any external lipping along with double rebatting in shutters &amp; accoustic seal</t>
  </si>
  <si>
    <t>2 Hour Insulated, Flame, Smoke Radiation check Lead Lined Fire Door 57mm 2HR FRL (120/120) 3 Criteria - INTEGRITY / INSULATION/ STABILITY WOODEN DOOR - Fire Door Tested in accordance to IS: 3614 Part 2. with prior approval of concerned Superitending Engineer</t>
  </si>
  <si>
    <t>Providing of  120 min Fire rated lead lined doors system duly tested for 3 criteria - Integrity, Insulation and Stability Criteria as per the IS: 3614 Part 2 and BS: 476 part 22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 Lead lined to check radiation. Code No; 2 Hour Insulated, Flame, Smoke Radiation check Lead Lined Fire Door 57mm 2HR FRL (120/120) 3 Criteria - INTEGRITY / INSULATION/ STABILITY WOODEN DOOR - Fire Door Tested in accordance to IS: 3614 Part 2.</t>
  </si>
  <si>
    <t>b) Shutter: Providing of 57mm thick asbestos free composite, 'TUFWUD' brand - 3 criteria - fire, heat and smoke check Lead Lined Door Shutter with flame guard of 120 minutes IS3614 part -II comprising of 2x9mm Calcium Silicate boards, Chemical treated internal timber with Fire retardant chemicals in pressure impregnation vessels under 160 PSI pressure as per IS:401and kiln seasoned to moisture below 15% as per IS:1141 frame work of 100x30 mm with 30mm thick infill of ceramic fibre (density 128 Kilograms/CMT) vermiculite mix, 3mm thick Lead Sheet on one side faced &amp; 3mm Fire retardant High Density Fibreboard, internally lipped with hardwood beading, and pasted in Hydraulic Press under 50 tonnes pressure, spray quoted with 2 coats of Intumescent paint of minimum 300 micron, and with 1 row of Brush- Type Astroflame® intumescent strip (imported) of size 10mmx4mm concealed for fire and smoke sealing in the grooves in the shutter on all edges except bottom, without any external lipping.</t>
  </si>
  <si>
    <t xml:space="preserve">Providing of  Lead Lined Door system with 120x60 mm Hardwood Frames, interlayered with 3mm lead and 44mm Solid core flush door shutters conforming to the I.S. specification 2202-1991 (specification for wooden flush door shutter – solid core type), interlayered with 3mm lead with prior approval of concerned Superitending Engineer.
</t>
  </si>
  <si>
    <t>water supply and sanitary</t>
  </si>
  <si>
    <t>Providing and fixing Ductile iron Man Hole Covers/ Strom Water Grating and Grating with frame of Various sizes, weight and types and load bearing capacity as per EN-124, equivalent NECO  with prior approval of concerned Superitending Engineer.</t>
  </si>
  <si>
    <t>Supplying installation testing and commissoning of Hubless centrifugally cast iron pipes as per ISI 15905 equivalent to NECO inclusive of all necessary special fitting like bends, tees, and caps, 'Y' bends for cleaning offsets, junctions, cowls, etc. lad under floor/fixed on walls and in pipe shafts etc. complete. The quoted rate should include lead and lifting charges to all levels, necessary scaffolding and supports like hanger supports grip bolts and CV sheet 304 grade clamps etc. with prior approval of concerned Superitending Engineer.</t>
  </si>
  <si>
    <t>a) 50 mm dia</t>
  </si>
  <si>
    <t>b) 65 mm dia</t>
  </si>
  <si>
    <t>c) 75 mm dia</t>
  </si>
  <si>
    <t>d) 100 mm dia</t>
  </si>
  <si>
    <t>e) 150 mm dia</t>
  </si>
  <si>
    <t>f) 200 mm dia</t>
  </si>
  <si>
    <t>Accoustic</t>
  </si>
  <si>
    <t>Providing &amp; Fixing in position, Acoustical Panelling made from  Fabric wrapped Compressed polyester fibre nonwoven 9 mm  panels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aspects.including all materials labour,finishing etc complete</t>
  </si>
  <si>
    <t>Providing &amp; Fixing in position, Acoustical Panelling made from Wood-wool board 20mm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 including all materials labour,finishing etc complete</t>
  </si>
  <si>
    <t>Providing &amp; Fixing in position, Acoustical Panelling made from Gypsum plain 12mm panels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  including all materials labour,finishing etc complete</t>
  </si>
  <si>
    <t>Providing &amp; Fixing in position, Acoustical Panelling made from 12mm wp Ply wood &amp; 1.5mm laminate  on, 50 x 50 mm Sal-wood frame of 600 x 600 c to c having wooden supports from wall of required length, in front of 1000 Gsm synthetic wool 50 mm thick with chicken mesh on wall side, including cost of required Cut-Outs, decorative mouldings / finishing-items / paint &amp; Scaffolding, as per Architectural &amp; Acoustical Design &amp; Instructions &amp; Complete in all aspects.including all materials labour,finishing etc complete</t>
  </si>
  <si>
    <t>Providing &amp; Fixing in position Acoustical Doors along with 150 x 150 mm teak wood frame, doors made from 50mm Teak wood frame 600 x600 c to c filled with 1000 Gsm synthetic wool 50mm thick and 3mm Tecsound from both sides, 12mm waterproof ply &amp; veneer from both sides , including 150mm heavy duty SS hinges (Geze / Dorma or eq.)  4 no each leaf,  with Door-closer (Dorma / Geze or eq.)  including cost of required Cut-Outs, decorative mouldings / finishing-items / melamine polish &amp; Scaffolding as per Architectural &amp; Acoustical Design &amp; Instructions &amp; Complete in all aspects .including all materials labour,finishing etc complete</t>
  </si>
  <si>
    <t>Providing &amp; fixing in position Stage flooring Made from 18mm plywood 1200 x 2400 &amp; 18mm Teakwood planks 100 x 800 having tongue &amp; grove on Sal-wood frame of 50 x 100 at 600mm c to c on stage surface including cost of required Cut-Outs, decorative mouldings / finishing-items / polish etc., as per Architectural &amp; Acoustical Design &amp; Instructions &amp; Complete in all aspects.  .including all materials labour,finishing etc complete</t>
  </si>
  <si>
    <t>Providing &amp; Fixing in position, Acoustical Ceiling made from Gypsum Plain Panels on approved heavy duty G.I. frame ceiling channels at 450 c to c, &amp; intermediate channels not more than 1200 c to c, along with ply wood forms  suspended with Hangers from Roof, in front of 1000 Gsm synthetic wool 50 mm thick, with Paint, including cost of required Cut-Outs, decorative mouldings / finishing-items &amp; Scaffolding, as per Architectural &amp; Acoustical Design &amp; Instructions &amp; Complete in all aspects.including all materials labour,finishing etc complete</t>
  </si>
  <si>
    <t>Providing &amp; Fixing in position, Acoustical Ceiling made from Compressed polyester fibre nonwoven 9mm  panels  on approved heavy duty GI frame 300 mm c to c &amp; intermediate channels at 1200 mm c to c,  suspended with Hangers from Roof, including cost of required Cut-Outs, decorative mouldings / finishing-items &amp; Scaffolding, as per Architectural &amp; Acoustical Design &amp; Instructions &amp; Complete in all aspects including all materials labour,finishing etc complete</t>
  </si>
  <si>
    <t>Providing &amp; Fixing in position, Acoustical Ceiling made from Rigitone 8/18 perforated panels on approved heavy duty G.I. frame, ceiling channels at 300 c to c, &amp; intermediate channels not more than 1200 c to c, suspended with Hangers from Roof, in front of 1000 Gsm synthetic wool 50 mm thick, with Paint, including cost of required Cut-Outs, decorative mouldings / finishing-items &amp; Scaffolding, as per Architectural &amp; Acoustical Design &amp; Instructions &amp; Complete in all aspects including all materials labour,finishing etc complete</t>
  </si>
  <si>
    <t>Providing &amp; Fixing in position, Acoustical Panelling made from 12mm thick Agro wood strips of 50, 75 7 100 mm width on 50 x 50 mm Sal-wood frame of 600 x 600 c to c having supports from wall of required length, in front of 1000 gsm synthetic wool 50 mm thick with approved coloured fabric on strips side &amp;  chicken mesh on wall side, including cost of required Cut-Outs, decorative mouldings / finishing-items / Melamine Polish &amp; Scaffolding, as per Architectural &amp; Acoustical Design &amp; Instructions &amp; Complete in all aspects. including all materials labour,finishing etc complete</t>
  </si>
  <si>
    <t>Providing &amp; Fixing in position, Fabric wrapped Compressed polyester fibre nonwoven 9mm  panels above the wood wool board panelling or existing sal wood frame, using adhesive, as per Architectural &amp; Acoustical Design &amp; Instructions &amp; Complete in all aspects.  including all materials labour,finishing etc complete</t>
  </si>
  <si>
    <t>Providing &amp; Fixing in position,  Partition made from 12mm thick Gypsum from both sides on 50 x 50 mm Sal-wood frame of 600 x 600 c to c, having  of 800 gsm synthetic wool 50 mm thick in between, including cost of required Cut-Outs &amp; Scaffolding, as per Architectural &amp; Acoustical Design &amp; Instructions &amp; Complete in all aspects including all materials labour,finishing etc complete</t>
  </si>
  <si>
    <t>Providing &amp; Fixing in position, Carpet  more than 800+ gsm, made with100% stain proof fibres of approved make along with 5mm underlay as per Architectural &amp; Acoustical Design &amp; Instructions &amp; Complete in all aspects  including all materials labour,finishing etc complete</t>
  </si>
  <si>
    <t>Providing &amp; Fixing in position, 1000 mm wide Auto-glow Aluminium extruded strips on auditorium steps as per Design &amp; Instructions &amp; Complete in all aspects.  Make Piccolo or Nexus</t>
  </si>
  <si>
    <t>Providing &amp; Fixing in position, 12mm wp Ply wood &amp; 1.5mm laminate  panels above the fabricated frame on one side , as per Architectural &amp; Acoustical Design &amp; Instructions &amp; Complete in all aspects. including all materials labour,finishing etc complete</t>
  </si>
  <si>
    <t>Providing &amp; Fixing in position, MS fabrication work using angles, sqr tubes, c channels etc  for various partition  frame as per Design &amp; Instructions &amp; Complete in all aspects . including all materials labour,finishing etc complete</t>
  </si>
  <si>
    <t>Providing &amp; Fixing in position, Under Deck insulation for metal deck using 1000 Gsm synthetic wool with  fixed to deck using adhesive and chicken mesh.</t>
  </si>
  <si>
    <t>Providing &amp; fixing in position, heavy duty fully upholstered Auditorium chairs 520 mm c to c tip-up type. Height of back should be less than 1030 mm with plastic protective cover on back and bottom having teak wood handles. Back to back distance is 1000mm. The auditorium chairs should be of following specifications   1. Powder Coated Heavy duty MS Stand.  2. Individually moulded , ergonomically designed  seat and back cushions. 3.Moulded Polyurethane Foam cushion. PU foam  density 48 – 52 Kilograms/cu.mtr  4. Moulded Polyurethane Foam manufactured in certified ISO 9001 facility  to ensure consistency in density for longevity .5.Upholstered in Foam laminated stretch sandwich Fabric for clean finish and soft comfortable feel as per the colour &amp; pattern selected by the client. 6.Seat and Back should have moulded synthetic protective cover. 7. Wooden or PU armrest  65mm x 20mm  - 330mm  long . 8.Mounted using Anchor fasteners.</t>
  </si>
  <si>
    <t>Providing and Fixing Rollar Blinds AMI Make or approved make &amp; shade of 38mm round Aluminium channel with Blackout fabric &amp; telting with chain (Ball) system with all necessary fixtures and fitting etc. complete. (Sample to be final by Engineer In-charge prior execution of work)</t>
  </si>
  <si>
    <t>Providing and Fixing Vertical Blinds of approved Make and shade of 100mm regular fabric with powder coated aluminium channel with telting PVC chain &amp; bottom weight plate with all necessary fixtures and fitting etc. complete. (Sample to be final by Engineer In-charge prior execution of work)</t>
  </si>
  <si>
    <t>Furniture</t>
  </si>
  <si>
    <t xml:space="preserve">Executive's  Table @ 1800Lx900Dx750HT 
Providing &amp; Fixing of Table @ 1800Lx900Dx750HT - TOP &amp; GABLE END to be made of  Membrane finish with soft water fall edges &amp; curved panel &amp; Decorated Anodized section MODESTY PANEL to be made of 18 mm thick Prelaminated particle board with PVC edge band as per drawing </t>
  </si>
  <si>
    <t>Pedestal Unit @ 420Lx450Dx650HT 
Providing &amp; Fixing of PEDESTAL @ 420Lx450Dx650HT :- To be made out of Complete Membrane consist of three Drawers as per drawing.</t>
  </si>
  <si>
    <t>Credestal @ 1200Lx450Lx650HT 
Providing &amp; Fixing of LOW HEIGHT CREDESTAL @ 1200L X 450D X 650H  :- To be made out of Membrane Finish ( 2 Openable Shutter &amp; 3 Drawer Pedestal in between )as per drawing.</t>
  </si>
  <si>
    <t>Medium Height Partition @ 1800/1200HT
TILE BASED PARTITION SYSTEM:-  Tile based Aluminum partition system of 1800/1200 mm ht. made of 60mm thk aluminum frames having two separate race ways for laying electrical &amp; computer wiring. The wire management shall be through to the race way to be fitted at bottom of partition and other immediately below of work top with hook on type raceway cover for easy access of wires. Frames to be joined by aluminum connectors with M6 x 16 pan-head machin screw and washer with aluminum post cover. Post cover of snap on fashion to be connected on aluminum connectors. All visible aluminium to be in anodized finish. The top/ exposed sides of the frame and posts should be covered with horizontal/ Vertical trim and caps made of Aluminum in anodized finish in order to enhance its look.Upper tiles of partition to be in Soft Board or Marker tile of 9mm. thk., and prelaminated partical board lower tiles in laminate finish of 9mm. thk. on both the sides.</t>
  </si>
  <si>
    <t>Free Standing Table @ 1500Lx600Dx750HT
Providing and fixing Table of Size 1500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</si>
  <si>
    <t>Free Standing Table @ 1200Lx600Dx750HT
Providing and fixing Table of Size 1200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</si>
  <si>
    <t>Library Area Table @ 1350Lx750Dx750HT
Providing &amp; Fixing of FREE STANDING TABLE @ 1350Lx750Dx 750HT:- TOP to be made of 25 mm thick Prelaminated particle board with PVC edge band,  BENT LEG to be CHROME FINISH as per drawing.</t>
  </si>
  <si>
    <t>Providing &amp; Fixing Curviliner Workstation @ 1500/1500Lx600/600Dx750HT
Providing &amp; Fixing Curviliner Workstation @ 1500/1500Lx600/600Dx750HT, Curvilinear Table Top @ 1500/1500Lx600/600D :- TOP to be made of 25 mm thick Prelaminated particle board with PVC edge band,  GABLE END to be made of 25 mm thick Prelaminated particle board with PVC edge band, KEYBOARD TRAY ( WITHOUT MOUSE TRAY ) :-  Metal Powder Coated - Black Color, CPU TROLLEY :-  Metal Powder Coated - Black Color, along with 3 DRAWER PEDESTAL UNIT having overall size 392L x 450D x 680Ht. mm. with central lock and key. 3 Drawers and body are complete metal with powder coat finish, facia in 18 mm prelaminated particle board,</t>
  </si>
  <si>
    <t>3 DRAWER PEDESTAL UNIT @ 392L x 450D x 680Ht. mm.
3 DRAWER PEDESTAL UNIT having overall size 392L x 450D x 680Ht. mm. with central lock and key. 3 Drawers and body are complete metal with powder coat finish, facia in 18 mm prelaminated particle board.</t>
  </si>
  <si>
    <t>Low Height Openable Storage @ 900Lx450x750HT 
Providing and fixing Openable Steel Storage of 900 x 450 x 750Ht, with 2 adjustable shelves, Complete body &amp; shutter made in  0.8 mm thick &amp; Top in 2 mm thick CRCA, 2 Shutter to be mounted with the help of cup hinges, and 4 adjustable levelers, enitre storage in powder coated finish with 60 to 80 microns. with 25 mm. thk additional Top on top of storage as as per drawing</t>
  </si>
  <si>
    <t>Medium Height Steel Storage @ 750Lx450Dx1200HT
Providing and fixing Openable Steel Storage of 750 x 450 x 1200Ht, with 2 adjustable shelves, Complete body &amp; shutter made in  0.8 mm thick &amp; Top in 2 mm thick CRCA, 2 Shutter to be mounted with the help of cup hinges, and 4 adjustable levelers, enitre storage in powder coated finish with 60 to 80 microns. with 25 mm. thk. as per drawing.</t>
  </si>
  <si>
    <t>Full Height Steel Storage @ 750Lx450Dx2100HT
Providing and fixing Openable Steel Storage of 750 x 450 x 2100Ht, with 4 adjustable shelves, Complete body &amp; shutter made in  0.8 mm thick &amp; Top  in 2 mm thick CRCA, 4 Shutter to be mounted with the help of cup hinges, and 4 adjustable levelers, enitre storage in powder coated finish with 60 to 80 microns as as per drawing.</t>
  </si>
  <si>
    <t>Multiple Compartment Lockers @ 1140Lx 457D x 1830 mm. Ht.
Providing and fixing Multiple Compartment Lockers @ 1140Lx 457D x 1830 mm. Ht. with 12 Compartments , Complete body &amp; shutter made of CRCA Sheet with powder coated finish as per approved color.</t>
  </si>
  <si>
    <t>Book Case with Glass Shutter @ 825Lx300Dx1650HT
Providing &amp; Fixing of Book Case with Glass Shutter @ 825Lx300Dx1650HT:- To be made out of complete body &amp; in 0.7mm thick CRCA &amp; Shutter in 1.2mm thick CRCA with glass pannel in Powder coating finish as per drawing.</t>
  </si>
  <si>
    <t>Providing &amp; Arrangemnt of High Back, Synchronized Mechanism with Multiple Locking, Adjustable Armrest, Gaslift for Seat height adjustment, Standard 5-prong P/Nylon Base  with Leatherite Upholstery</t>
  </si>
  <si>
    <t>Providing &amp; Arrangemnt of High Back Chair - TILT MECHANISM WITH MULTILOCKING, HIGH DENSITY CUSHION ON SEAT COMPOSITE LEATHER WITH METALLIC SILVER FINISH BASE AND ARMS WITH P.U.CASTORS GASLIFT FOR HEIGHT ADJUSTMENT.</t>
  </si>
  <si>
    <t>Providing &amp; Arrangemnt of MId Back, Normal Syncro  Mechanism , Fixed Armrest , Gaslift for Seat height adjustment, Standard 5-prong/Nylon Base with Leather Upholstery</t>
  </si>
  <si>
    <t xml:space="preserve">Providing &amp; Arrangemnt of Mid Back, ECO CTS Mechanism , Fixed Armrest , Gaslift for Seat height adjustment, Standard 5-prong P/Nylon Base with Fabric Upholstery </t>
  </si>
  <si>
    <t>Public Seating Chair. - 3 Seater
Providing and Fixing 3 seater Public seating chair made of complete metal with Legs in Crome finish and seates in silver powder coating finish.</t>
  </si>
  <si>
    <t xml:space="preserve">Stool for Lab and Class-IV
Providing and fixing 4 legged Lab stool, Legs made of 16 Guage 45 MM Outer dimension MS Pipe, Duly painted, With a 304 Grade Stainless steel 12 inch wide seat with a 1 inch collar, Height adjustment via a screw. as per design and drawing and instructions of Engineer in charge.
</t>
  </si>
  <si>
    <t xml:space="preserve">Alluminium foldable ladder for store
Providing &amp; Fixing Foldable Alluminum Ladder 1500 mm. Ht.  </t>
  </si>
  <si>
    <t>Sofa Set 3+1+1  
Providing &amp; fixing  Sofa Set 3+1+1 Brown and Cream leather DIMENSION Length: 182.5 (cms)  Breadth (cms): 100 (cms)Height (cms): 100 (cms) Weight (Kilograms): 66 (Kilogram) Seating Capacity: Five Seat</t>
  </si>
  <si>
    <t xml:space="preserve">Tea Table 900mm X 750mm X 450mm for m.s. ante chamber
Providing And Fixing Of Tea Table 900mm X 750mm X 450mm With 12mm Thick Colour Eitched Tempered Glass With Bevelled Drawing Made Out  Of 18mm Thick Waterproofing Ply. The Outer Laces To Be Finished With High Quality 4 Mm Thik Veneer Or 1 Mm Thik Mica Etc. </t>
  </si>
  <si>
    <t>Dressing Table @400LX 400DX 1800H  
Providing &amp; Fixing Dressing Table of size 400LX 400DX 1800H.The Dressing table unit is made up of 18mm thick Prelam Particle Board with both side decorative laminate. All exposed edges are sealed with 2mm thick PVC edge Banding. The unit has one drawer and one shelf. The dressing table has a mirror of 4mm thick pasted on 18mm thick prelm particle board attached to the base unit. The mirror size considered is 1155 x 360 x 4(t). The mirror has been pasted using high quality 3M sticker.</t>
  </si>
  <si>
    <t>Wardrobe with Mirror @ 900LX 600DX 1965H  
Providing and Fixing Wardrobe with Mirror of size 900LX 600DX 1965H   The wardrobe side panels and doors are made up of 18mm thick Prelam Particle Board with both side decorative laminate. All exposed edges are sealed with 2mm thick PVC edge Banding. The shelves are made of 18mm thick Prelam Particle Board with decorative laminate on both sides. The top is made of 36mm prelam particle board with decorative laminate on both sides. (18mm Prelam Particle board and 18mm batons on all sides to achieve 36mm overall thickness). The exposed edges of the top are sealed with 2mm thick PVC edge Banding. The top most part of the wardrobe has an aluminum hanger rod of EBCO make. One drawer of size 400(W) x 150(H) x 450 (D) made of 18mm thick prelam Particle Board has been considered. The drawer will have a multipurpose lock of EBCO premium make. The wardrobe handles are Satin SS finish of 160mm pitch. The wardrobe has a multipurpose lock of EBCO make. All hinges considered are Hettich make. Necessary good quality hardwares have been considered as required.</t>
  </si>
  <si>
    <t>Bed Side Table @ 400LX 400DX 415H  
Providing and Fixing Bed Side Table of size 400LX 400DX 415H The bed side unit is made up of 18mm thick Prelam Particle Board with both side decorative laminate. All exposed edges are sealed with 2mm thick PVC edge Banding. The bed side table has one drawer and one shelf. The shelf is made of 18mm thick Prelam Particle Board with both side decorative laminate. All exposed edges are sealed with 2mm thick PVC edge Banding</t>
  </si>
  <si>
    <t>Kitchen Trolley
Providing and Fixing stainless steel kitchen trolley of overall 26 " height and 22" depth,supported on aluminium pipes ,trolley basket made out of 5 mm stainless steel rod fitted on telescopic channel of size 1.5 " x 20 " x 22 " on both sides of trolley of 12 " or above size, panel having 40Kilogramload bearing capacity of trolley made out of 20 mm PUC coated plywood and colour combination as directed by E-I-C.Inner side of panel covered by white mica ,100 mm s.s. decorative handle.(The width and height of individual compartments shall be kept as directed by Engineer-in-charge)</t>
  </si>
  <si>
    <t>Doors and windows</t>
  </si>
  <si>
    <t xml:space="preserve">Solid Core Flush door Single leaf
Providing and fixing factory made solid  core flush door in single leaf 35 mm thick, decorative types, of exterior grade, as per detailed drawings, conforming to I.S.:2202 - 1962 (Revised) with approved face veneers on both faces with/without glazing and venetians in the positions shown on the drawings or as directed, all necessary beads, moulding and lipping,   holdfasts, mat finish stainless steel fixtures fastenings , finishing with french-polish/ waxing complete. (without door frame).(Sample to be got approved from Ex.Engineer before use) Commercial Hard Wood shutter
 </t>
  </si>
  <si>
    <t>Solid Core Flush door Double leaf
Providing and fixing factory made solid core flush door shutters in double leaves 35mm thick,decorative type of exterior grade, as per detailed drawings, conforming to I.S.: 2202 – 1966 (Revised) including approved face veneers on both sides, without glazing and venetians including mat finish stainless steel  fixtures and fastening, stoppers and finishing with french polishing etc. (Excluding door frame)(Sample to be got approved from Ex. Engineer before use) Commercial Hard Wood shutter</t>
  </si>
  <si>
    <t xml:space="preserve">Plastering </t>
  </si>
  <si>
    <t>Providing Silica plaster plaster externally in two coats in all positions including base coat of 8 to 10 mm thick curing the same for not less than two days and keeping the surface of base coat rough to receive the final coat treatment 5 to 7 mm thick .finishing the surface by taking out grains and curing for 8 to 10 daysscaffolding etc complete.(The silica plast material shall contain 53 grade OPC cement with pozzolanic materials .size of agreegates shall be of 3 mm having 1:3 proportion with cement.</t>
  </si>
  <si>
    <t>PWD persons</t>
  </si>
  <si>
    <t>Providing and Fixing toilet set for differently Abled persons consist of Floor Mounted white vitreous china water Closet including 6 litre capacity white vitreous china flushing Cistern with raised soft-push button, white vitreous china wash basin of size 46 x 36 cm and one no SS 304 hinged rail 76 cms &amp; three no SS 304of (Grab Bar) 60 cms all including cutting and making good the walls and floors wherever required ,seat cover, cistern &amp; wash basin fittings,nuts, bolts and gasket etc complete as per the direction of Engineer-In-charge.</t>
  </si>
  <si>
    <t xml:space="preserve">Providing and applying blue and white coloured thermoplastic road marking paints for marking a 3ft x 3 ft universal accessibility symbol within the parking bay as paer the drawings and up to the satisfaction of the engineer in charge. </t>
  </si>
  <si>
    <t xml:space="preserve">Acrylic tactile audio map
Design, supply, fabrication and fixing of acrylic, non glare, tactile audio pictorial  building  layout as per the approved size, design and make, having 6mm thick acrylic non glare base plate of the approved colour and non glare acrylic cut out symbols and upper case Sans Serif letters of 12mm height, raised 3mm above base plate and Grade 2/ Grade 1 Braille to be integral with the sign face and be raised 0.5mm above base plate. The map to be installed at the specified location as per accessibility standards,  shall be oriented to the position of the viewer and to be installed at a height of 800 mm from the finished ground/ floor level and using the necessary hardware specified by the manufacturer and to be installed up to the satisfaction of the engineer in charge
</t>
  </si>
  <si>
    <t xml:space="preserve">Directional signage
Design, supply, fabrication and fixing acrylic multilingual Braille (raised dots) directional signboards of size 6" x 9"  designed as per accessibility standards and having 4mm thick acrylic base plate with Upper Case San Serif words made of white acrylic non glare cut out letters of height 15mm raised not less than 0.8mm above base plate and the equivalent word written in Hindi with Devnagri non glare acrylic letters of height 15mm raised not less than 0.8mm above base plate and having a non glare acrylic cut arrow pointing in the required direction. Each signboard to be fixed as per manufacturers specifications on the wall at the approved location and at a height of 1200mm from FFL and as per the directions by the engineer in charge.
</t>
  </si>
  <si>
    <t>Floor Directories Providing and fixing acrylic multilingual Braille (raised dots)ADA compliant modular  floor directories system on all floors of size1.5' x 2' , showing the floor plan and the list of rooms on that floor, to be installed on each floor near the staircase, designed as per standards and having 4mm thick blue acrylic base plate with Upper Case San Serif words and symbols made of white acrylic non glare cut out letters of height 20mm raised not less than 0.8mm above base plate and the equivalent word/s written in Hindi with Devnagri non glare imported acrylic letters of height 15mm raised not less than 0.8mm above base plate. Grade 2/ Grade 1 Braille to be integral with the sign face and be raised 0.5mm above base plate.  Each directory to be fixed as per manufacturers specifications on the wall at the approved location at a height of 1200mm from FFL and as per the directions by the engineer in charge.</t>
  </si>
  <si>
    <t>Providing an ADA compliant Disability Service Desk having a lowered portion (800mm from FFL) and  leg space of 450 mm, having the approved design and of the approved make as per manufacturers specifications</t>
  </si>
  <si>
    <t>Providing and fixing SS-304 studs having 35mm dia. of the approved brand and make inside the building on all floors in corridors, lobbies level differences etc. as per accessibility standards and as per the installation instructions prescribed by the manufacturer, using the necessary adhesive including finishing work up to the satisfaction of the engineer in charge complete.</t>
  </si>
  <si>
    <t>Providing and fixing SS-304 strips of size 280mm x 35mm of the approved brand and make inside the building on all floors in corridors, lobbies level differences etc. as per accessibility standards and as per the installation instructions prescribed by the manufacturer, using the necessary adhesive including finishing work up to the satisfaction of the engineer in charge complete.</t>
  </si>
  <si>
    <t>Providing and fixing Braille indicators for handrails of the approved design and make having Braille dots raised 0.5mm above base plate, to be installed at the specified locations as per the directions of the engineer in charge</t>
  </si>
  <si>
    <t>Providing and fixing stainless steel (Grade 304) railing made of hollow tubes, channels, plates etc. including welding grinding, buffing, polishing and making curvature (wherever required) and fitting the same with necessary stainless steel nuts and bolts complete, i/c fixing the railing with necessary accessories and stainless steel dash fasteners, stainless steel bolts, etc. of the required size on the top of the floor of the side of waiste slab with suitable arrangement as per approval of engineer in charge (for payment purpose, only the weight of the stainless steel members shall be considered excluding fixing accessories such as nut bolts, fasteners etc.). 50mm dia. pipe, 1.5mm thickness and weight 1.92Kilogram/ r. metre</t>
  </si>
  <si>
    <t>ADA compliant modular Multilingual and tactile Emergency evacuation map of each floor indicating the current position of the viewer saying "YOU ARE HERE" of 15mm height letters in red with white bacKilogramround, indicating the emergency exits, locations of fire extinguishers etc.  Signs shall have a solid header with the text “EVACUATION PLAN” in contrasting uppercase letters no less than 3/4" in height. The size of the board shall be 2ft x 2ft and shall be installed at a height of 1200mm from FFL  and shall be oriented to the position of the viewer as per the direction of the site engineer</t>
  </si>
  <si>
    <t>Fire exit and floor identification signage as per manufacturer's specifications, ADA compliant and modular system</t>
  </si>
  <si>
    <t>Supplying and installing of in position the signages " FIRE ORDER" it should contain the following matter on 3mm thick "Opaque" PVC foam board of computerized cut, PVC Non-reflective self adhesive vinyle painted foam board of 3' x 4'.Product to be ADA compliant and modular system.</t>
  </si>
  <si>
    <t>Providing an emergency evacuation chair of the approved design, weight and loading capacity</t>
  </si>
  <si>
    <t>Providing and fixing the reader of the approved brand and make as per the manufacturers specifications and as per the directions of the engineer in charge</t>
  </si>
  <si>
    <t>Providing and fixing the transmitter of the approved brand and make on each floor as per the manufacturers specifications and as per the directions of the engineer in charge</t>
  </si>
  <si>
    <t>Providing and fixing SS Braille buttons in the elevator of the approved brand and make to be installed using the specified adhesive and as per the instructions given by the manufacturer</t>
  </si>
  <si>
    <t>Providing and fixing of high intensity reflective conspicuity tape 25 to 50mm width, on edges of treads in staircase including, cutting, pasting etc. of make 3M or equivalent brand as per the direction of engineer in charge</t>
  </si>
  <si>
    <t>Design, supply, fabrication and fixing of SS, non glare multilingual Braille (raised dots) entrance signage (size 1 ft x 1 ft) as per the approved design and make,indicating the name of the building. Having 1.2mm thick SS non glare blue coloured base plate with the 'Universal Accessibility Symbol' and Upper case Sans Serif words of height 15mm engraved on it along with the equivalent word/ s written in Hindi using Devnagri script of height 15mm in white colour. Grade 2/ Grade 1 Braille to be etched/ engraved and be raised 0.5mm above base plate.The signage to be installed at the specified location on the compound wall near the site entrance gate installed at a height of 1200 mm from the finished ground/ floor level, using the necessary hardware specified by the manufacturer and to be installed up to the satisfaction of the engineer in charge.</t>
  </si>
  <si>
    <t>Providing and laying in place 300mm x 300mm x 16mm cement tactile directional and warning tiles (for a person with visual impairment)of the approved brand and make and specified colour for outdoor floors such as footpath, courtyard, multimodals location etc. laid on 20mm thick base of cement mortar 1:4 (1 cement: 4 coarse sand) in all shapes and patterns including grouting the joints with white cement with matching pigments etc. complete as per direction of engineer in charge</t>
  </si>
  <si>
    <t>Providing and laying in place 300mm x 300mm x 9.8mm vitrified tactile warning and directional tiles of the approved brand, make and colour inside the buildings at in all corridors and lobbies, level differences etc. as per accessibility standards and as per the installation instructions prescribed by the manufacturer including zarri making wherever required and finishing including grouting the joints with white cement with matching pigments etc. up to the satisfaction of the engineer in charge complete.</t>
  </si>
  <si>
    <t>Design, supply, fabrication and fixing acrylic multilingual Braille (raised dots) signboards of size 6"x 9" for room titles, designed as per the drawings issued and having 4mm thick blue acrylic base plate with Upper Case San Serif words made of white acrylic non glare cut out letters of height 15mm raised not less than 0.8mm above base plate and the equivalent word/s written in Hindi with Devnagri non glare acrylic letters of height 15mm raised not less than 0.8mm above base plate. Grade 2/ Grade 1 Braille to be integral with the sign face and be raised 0.5mm above base plate.Each signboard to be fixed as per manufacturers specifications on the wall adjoining the respective room door at a height of 1200mm from FFL and as per the directions by the engineer in charge.</t>
  </si>
  <si>
    <t>Providing and fixing in place 300mm x 300mm x 3mm polyurethane stick on tactile directional tiles and warning tiles having beveled edges and of the approved brand, make and colour and conforming to ISO 23599: 2012  inside the building on all floors in corridors, lobbies , level differences as per accessibility standards and to be installed as per the installation instructions  given by the manufacturer using butyl rubber adhesive and the hardware specified by the manufacturer, as per the direction of the engineer in charge complete.</t>
  </si>
  <si>
    <t>Grab bars-Providing SS grab bars set for accessible toilets   comprising of 4 nos. Grab bars as specified below.(1 nos. wing grab bar + 1 nos. L shaped grab bar + 2 nos. straight grab bars = 1 typical set)   27a) Swing grab bar (1 NOS)                 Providing a S.S. 304 SWING HANDICAP GRAB BAR - 700 mm and of DIA:   32MM and thickness 1.5mm of the roved brand and make. 27b) L Shaped grab bar (1 NOS) Providing S.S. 304 L SHAPED DISABLED GRAB BAR  of IZE-600MM (H) X    600MM (D) and 32MM DIA. and thickness  mm of the approved brand and make.  27c) Straight grab bar (2 NOS)    Providing S.STEEL 304 GRAB RAIL (600 MM),32MM DIA. and thickness   1.5mm of the approved brand and make.</t>
  </si>
  <si>
    <t>Providing and Fixing Accessible Wayfinding and navigation signage systems - Providing and fixing in location as diected by Engineer in Charge, accessible modular wayfinding and navigational signage system comprising of ADA and Harmonised Guidelines compliant sigange and wayfinding elements, in multilingual, tactile and braille format. Sigange systems to be designed for entire building / complex under consideration</t>
  </si>
  <si>
    <t xml:space="preserve">Doors and Windows </t>
  </si>
  <si>
    <t xml:space="preserve">Providing &amp; fixing factory-made Single leaf 2 hour fire rated door  as per IS 3614 Part 2 &amp; BS 476 Part 20 &amp; 22, tested to UL 10 C and conforming to NFPA 80 , tested at NTL /CBRI/ARAI of Plain Steel finish type with a.) Frame of size 143x58 mm and thickness of 1.6 mm thick skin pass galvanized iron sheet (Conform to IS 277 ) formed to single or double rebate profile b.) Shutter of 46 mm thickness and constructed from 1.2 mm thick skin pas galvanized iron sheet (Conform to IS 277) infill Rockwool / Mineral wool/ Honey comb craft paper c.) Vision glass of 5mm thick clear/wired glass Circular or Rectangular d.) Finish : Primed with zinc phosphate stoving primer and finished with Polyurethane aliphatic grade or epoxy paint as required of thickness 60 micron e.) Accessories : Min 8 Anchor fastener of HILTI make, min 3 SS Ball Bearing Butt Hinges, Mortise sash lock with lever handle, Mortise dead bolt , Mortise latch , Door closer and Flush bolts complete.
</t>
  </si>
  <si>
    <t xml:space="preserve">Providing &amp; fixing factory-made Single leaf 2 hour fire rated door  as per IS 3614 Part 2 &amp; BS 476 Part 20 &amp; 22, tested to UL 10 C and conforming to NFPA 80 , tested at NTL /CBRI/ARAI of Plain Steel finish type with a.) Frame of size 143x58 mm and thickness of 1.6 mm thick skin pass galvanized iron sheet (Conform to IS 277 ) formed to single or double rebate profile b.) Shutter of 46 mm thickness and constructed from 1.2 mm thick skin pas galvanized iron sheet (Conform to IS 277) infill Rockwool / Mineral wool/ Honey comb craft paper c.) Vision glass of 5mm thick clear/wired glass Circular or Rectangular d.) Finish : Primed with zinc phosphate stoving primer and finished with Polyurethane aliphatic grade or epoxy paint as required of thickness 60 micron e.) Accessories : Min 8 Anchor fastener of HILTI make, min 3 SS Ball Bearing Butt Hinges, Mortise sash lock with lever handle, Mortise dead bolt , Mortise latch , Door closer , Panic bar and external trim lock and Flush bolts complete.
</t>
  </si>
  <si>
    <t xml:space="preserve">Providing &amp; fixing factory-made Aluminum windows of aluminum alloy HE 9WP (6063 T5/T6), powder coating of jotun/AkzoNobel of 60 micron thickness a.) Glass: 5mm thick clear float of Saint Gobain / Asahi make b.) Mesh of SS Type 304 grade of .22 mm thickness c.) Accessories: EPDM (Ethylene Propylene Diene Monomer) Gasket , SS Screws , Aluminum cleats , Roller , Push handle , Fly mesh handle , Anti lifter , U guide glass and mesh shutter complete   </t>
  </si>
  <si>
    <t xml:space="preserve">Providing &amp; fixing factory-made steel windows constructed of Skin Pass Galvanized Iron Sheet (as per IS 513 “D" Quality, Galvanized as per IS 277 with Hot Zinc Coating of 120 grams / Sq.Mtr&amp; thickness of 0.6 mm) with a. ) Window Shutter of .6mm thick skin pass Galvanized lron Sheet b.) Window Frames of .8m thick skin pass Galvanized Iron sheet of size 80mm X 45mm c.) Mullion : of 0.8mmthick skin pass Galvanized lron sheet of size 80mm X 60mm d.) Vision Glass of 4mm clear float glass in rectangular shape. e.) Finish : Coated with Zinc Phosphate Primer or Thermosetting Polyurethane paint of Aliphatic Grade providing high levels of scratch resistance and durability f. ) MS Grill of 10 mm square MS bright bars g.) Accessories : SS Pin type Hinges — 1 Set; Polypropylene , Handle — 1, Friction Stay Powder Coated – 1, MS powder coated Tower bolt — 2 (Ethyl Propylene Diamine Monomer (EPDM) Should be used all around glass in shutter for fixing of glass); corner brackets — 4 (made of Polypropylene each per shutter and frame) complete </t>
  </si>
  <si>
    <t>Doors</t>
  </si>
  <si>
    <t>Plastering and
Pointing</t>
  </si>
  <si>
    <t xml:space="preserve">Providing internal cement plaster 20mm thick in a single coat using Ready to use wall plaster  to concrete, brick surfaces in all positions including scaffolding and curing. Providing groove at joint of B.B.Masonry and concrete members complete. 
a) cement ratio 1:5 With Prior Approval of Concerned S.E. </t>
  </si>
  <si>
    <t xml:space="preserve">Providing internal cement plaster 20mm thick in a single coat using  Ready to use wall plaster  to concrete, brick surfaces in all positions including scaffolding and curing. Providing groove at joint of B.B.Masonry and concrete members complete.
b) cement mortar 1:4 With Prior Approval of Concerned S.E. </t>
  </si>
  <si>
    <t xml:space="preserve">Providing internal cement plaster 20mm thick in a single coat  using Ready to use wall plaster  to concrete, brick surfaces in all positions including scaffolding and curing. Providing groove at joint of B.B.Masonry and concrete members complete 
C ) cement mortar 1:3 With Prior Approval of Concerned S.E. </t>
  </si>
  <si>
    <t>Brick Masonary</t>
  </si>
  <si>
    <t xml:space="preserve">Providing and installing bio digester unit based on DRDO technology made of fibre reinforced plastic (FRP) having composition and following technical specifications and including necessary pipe and accessories up to 3 meter length, excluding the necessary excavation for installing the bio digester.
Percentage of fibre glass (glass content in fibre glass should be minimum 30%): -33.33%
Percentage of polyester resin: - 66.67%
Water absorption (as per ASTM):-0.30%
Flammability as per ASTM
Tensile strength:-115 MPA
Specific Gravity at 25 degree centigrade 1.45
Izod impact strength:-65KJ/M2
Heat defection/distort temperature:-65deg C
Corrosion resistance (Non Corrosive) fitted with 
Inlet pipe size rigid PVC: -100mm
Outlet pipe size rigid PVC:-80mm
Gas outlet rigid PVC with Valve: 20mm
Bacteria immobilization PVC mattes (on all partition)
With DRDO TOT licensee and latest batch certificate(month &amp; year of supply) and capacity as below
</t>
  </si>
  <si>
    <t>i</t>
  </si>
  <si>
    <t>j</t>
  </si>
  <si>
    <t>k</t>
  </si>
  <si>
    <t>l</t>
  </si>
  <si>
    <t>water proofing</t>
  </si>
  <si>
    <t>Plastering</t>
  </si>
  <si>
    <t>Providing and applying a Silicon Base Water Repellent Stone Sealers, on Brick / Stone masonry / Concrete surfaces in Two coats by spraying. Including cleaning / sand blasting for  removing dirt / cement mortar patches etc. by force water jet, wire brushing etc. complete.</t>
  </si>
  <si>
    <t>Providing internal / external  12 mm thick Ready Mix plaster confirming to IS:4031(Part-4) 1988 and IS 383-1970 in a single coat using Cement mortar  of proportion 1:4 containing special type of polymer additives about 0.4%, to all type of surfaces in all positions including scaffolding and curing complete.</t>
  </si>
  <si>
    <t>Providing internal / external 20 mm thick Ready Mix plaster confirming to IS:4031(Part-4) 1988 and IS 383-1970 in a single coat using Cement mortar  of proportion 1:4 containing special type of polymer additives about 0.4%, to all type of surfaces in all positions including scaffolding and curing complete</t>
  </si>
  <si>
    <t>BGG</t>
  </si>
  <si>
    <t>Providing brick masonry with interlock "Fourlock" bricks in retaining walls ,diaphragm wall ,compound wall ,plinth &amp; partition wall etc of specified 150 mm thick including construction with interlock  "Fourlock" brick, filling the hollow spaces with cementious grout material of proportion of C:M 1:6 using trap stone grit metal/artificial sand dusting off the finished brick masonry"Fourlock" bricks, surface,watering &amp; curing etc complete. ( Including steel reinforcement of 8mm bar as strengthening bar in hollow spaces of fourlock bricks with cementious greet material )</t>
  </si>
  <si>
    <t>Providing brick masonry with interlock "Fourlock" bricks in plinth &amp; superstructure of specified 150 mm thick including construction with interlock "Fourlock" bricks,filling the hollow spaces with cementious grout material of proportion of C:M 1:6 using trap stone grit metal/artificial sand including dusting off the finished brick masonry surface,watering &amp; curing etc complete. ( Excluding steel reinforecement for strengthening )</t>
  </si>
  <si>
    <t>Providing brick masonry with interlock "Fourlock" bricks in retaining walls ,diaphragm wall ,compound wall ,plinth &amp; partition wall etc of specified 100 mm thick including construction with interlock  "Fourlock" brick, filling the hollow spaces with cementious grout material of proportion of C:M 1:6 using trap stone grit metal/artificial sand dusting off the finished brick masonry"Fourlock" bricks, surface,watering &amp; curing etc complete. ( Including steel reinforcement of 8mm bar as strengthening bar in hollow spaces of fourlock bricks with cementious greet material )</t>
  </si>
  <si>
    <t>Providing brick masonry with interlock "Fourlock" bricks in plinth &amp; superstructure of specified 100 mm thick including construction with interlock "Fourlock" bricks,filling the hollow spaces with cementious grout material of proportion of C:M 1:6 using trap stone grit metal/artificial sand including dusting off the finished brick masonry surface,watering &amp; curing etc complete. ( Excluding steel reinforecement for strengthening )</t>
  </si>
  <si>
    <t>Rigid Pavement (New item)</t>
  </si>
  <si>
    <t>Providing and laying of Plastirib T or equivalent  raised profile edge line marking (audible vibratory) with special hot applied thermoplastic road marking compound according to IRC 35 : 2015, Clause 7.7 with2 mm thick base coat layer above that ribs profile size of length 40 mm x width 140 mm x height 6mm thick (Total 8 mm thick) at the distance of 250 mm between two ribs including reflectorizing glass beads @ 250 gm / sq. mtr. area. The minimum and maximum width of raised profile should be 150 mm. The thickness of 8 mm profil should be exclusive of surface applied glass beads. The finished surface to be exclusive of surface applied glass beads. The finished surface to be levelled, uniform and free from streaks and holes, to be applied on edge lines.</t>
  </si>
  <si>
    <t xml:space="preserve"> Providing and laying of Plastirib 2K or equivalent  raised profile edge line marking (audible vibratory) with special 2 component cold applied road marking compound according to IRC 35 : 2015, Clause 7.7 with 2 mm thick base coat layer above that ribs profile size of length 40 mm x width 140 mm x height 6mm thick (Total 8 mm thick) at the distance of 500 mm between two ribs including reflectorizing glass beads @ 250 gm / sq. mtr. area. The minimum and maximum width of raised profile should be 150 mm. The thickness of 8 mm profil should be exclusive of surface applied glass beads. The finished surface to be exclusive of surface applied glass beads. The finished surface to be levelled, uniform and free from streaks and holes, to be applied on edge lines.</t>
  </si>
  <si>
    <t>51.126 a</t>
  </si>
  <si>
    <t>51.126 b</t>
  </si>
  <si>
    <t>Supplying and fixing of Swareflex or equivalent  Metal Road studs with shank, made of Die-cast Aluminum alloy molded body with the size of 100*100*19.8 mm, shank size 50mm, having reflective panels of 34 glass reflective elements embedded in plastic and 19 degrees tilted to provide the highest reflectivity having  reflective panels in yellow, red and white plastic with yellow, red, white or green glass elements. The weight of Aluminum stud should be not less than 370 grams. The studs shall have a compressive strength test certificate of 40 tons in accordance with ASTDM D 4280-04 and successfully passing retro reflectivity test as per EN 1463 part 1 &amp; part 2, from a reputed international laboratory . The bidder shall attach a product warranty certificate against Breakage and loss of reflectivity from the manufacturer for 3 years from installation. The fixing of road studs shall be done by using a recommended Two Component Epoxy after drilling 60 mm hole on the road for the shank to go inside.</t>
  </si>
  <si>
    <t>Supplying and fixing of Plastic body of Swaro Warn or equivalent 184*81*60 mm, mounted on road side plastic guide posts at a height of  80cm to 100cm from the ground level and fixed on post with screws supplied with the Swaro warn product. Swaro Warn comes in white or blue color. Visual wildlife warning system deflecting the headlights of approaching vehicle towards Road side at Dusk or night for creating a visual warning fence for the wildlife to avoid the accidents of wild life. Confirming standards RVS 04.03.12. The Swaro Warn article 7178 can be used for all types of terrain.</t>
  </si>
  <si>
    <t>Road Sub Grade</t>
  </si>
  <si>
    <t>Road Maintainance</t>
  </si>
  <si>
    <t>Road Safety</t>
  </si>
  <si>
    <t>Providing and erecting a Road Restraint system -  Roller System Barrier ETI Roller System H1 &amp; H2 comprisiong of post of hot dip galvanized steel of 139.8mm diameter (L-2200  and L-750 ) thickness 4.5 mm   spaced with interval of 1 meter installed in to hardened road . Safety frame rail from sheet of 3.20mm thick are fixed to main posts, shock absorbing rollers 345 mm diameter and 480mm height made of polypropelene - EVA , post caps,  locker , pipes and connection material. Distance between main post and short post shall be 500 mm. the height of upper edge rail is 960 mm. All steel parts( FRAME s235R equivalent SS400) and post S235JR shall be hot dip galvanised to protect against corrosion. The system shall be installed in accordance with the drawings and assembly instructions. etc. complete.</t>
  </si>
  <si>
    <t>MORTH Section-515</t>
  </si>
  <si>
    <t>Milling of existing bituminous surface to specified depth of bituminous layer including disposal of removed material with all lift and lead upto 1000 m etc complete. Using machine like Writgen (W100) or equivalent</t>
  </si>
  <si>
    <t>Providing and applying low viscosity bitumen emulsion RS1 for sealing cracks less than 3 mm wide or incipient fretting or disintegration in an existing bituminous surfacing.</t>
  </si>
  <si>
    <t>MORTH Section-514</t>
  </si>
  <si>
    <t>51.139 a</t>
  </si>
  <si>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Batch mix type hot mix plant with SCADA, Paver and Vibratory roller( over BT Surface) (VG-30 bulk bitumen rates are considered to arrive at rates)</t>
  </si>
  <si>
    <t>51.139 b</t>
  </si>
  <si>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Batch  mix type hot mix plant with SCADA, Paver and Vibratory roller ( Over MPM Surface) (VG-30 bulk bitumen rates are considered to arrive at rates)</t>
  </si>
  <si>
    <t>BRIDGE &amp; CD WORKS</t>
  </si>
  <si>
    <t xml:space="preserve">Chipping of all loose and Spalling of concrete to bottom of slab, beams etc.(wherever required), cleaning of reinforcement, carrying out thorough sand blasting, application of anti-corrosive zinc rich epoxy primer to exposed reinforcement including cost of material, labour, equipment, tools, scaffolding etc. complete. </t>
  </si>
  <si>
    <t>Providing and applying epoxy bonding agent for bonding old to new concrete for structural members prior applying the epoxy mortar to the concrete surfaces etc complete.</t>
  </si>
  <si>
    <t>Providing and applying epoxy mortar of resin and hardner with Sillica sand upto 20 mm thickness of Sika/Fosroc/Pidilite or its equivalent including proper wire brushing etc complete as per the direction of Site-In-Charge.</t>
  </si>
  <si>
    <t xml:space="preserve">Charges for groove cutting of15 mm x 15 mm deep along crack and sealing and refilling the same with epoxy mortar including cost of material, labour etc. complete </t>
  </si>
  <si>
    <t>Cleaning of rocker &amp; roller bearing using high pressure water jet, free from rust scales, re-setting &amp; greasing the bearings using graphite grease including cost of materials, labour etc., complete.</t>
  </si>
  <si>
    <t>Per bearing</t>
  </si>
  <si>
    <t>Bearing cleaning and pier cap cleaning for the proper movement of bearing etc. complete including all tools and machineries scaffolding etc. complete as per the direction of Site in Charge.</t>
  </si>
  <si>
    <t>Providing and applying “high strength, non shrink free flow grout material” i. e. micro concrete (like shrink comp or equivalent) having compressive strength as 400 Kilogram/sq.cm. including finishing the surface and curing for 07 days. Etc complete. The usage of this non shrink concrete with zero slump is to allow to occupy every free space leaving no voids, thereby producing dense concrete with proper bonding with concrete (The quoted rates to be  inclusive of all materials, labours, tools &amp; tackles, transportation, taxes etc complete) to be applied for foundation and strengthening of pier etc and as per the direction of Site-In-Charge. (The product like Ultratech/Rendroc (RGL) of FOSROC or its equivalent)</t>
  </si>
  <si>
    <t>Providing applying Polymer modified cement mortar pointing to the stone massonry structure including chipping, cleaning, applying bonding agent, stagging, curing and  and all tools and tackes including safety etc. complete.</t>
  </si>
  <si>
    <t>Grouting to the Dowel bars with epoxy of resin+hardner to ensure the proper fixing of dowel bars including all the machineries etc. complete, as per the direction of Site- In-Charge.</t>
  </si>
  <si>
    <t xml:space="preserve">Providing and applying waterfroof coating to the concrete surface to resist entry of moisture and prevent growth of fungus etc. complete as per the direction of site in charge. </t>
  </si>
  <si>
    <t xml:space="preserve">Replacement of existing damaged Expansion joints by providing and laying of Strip Seal Expansion Joint System, including removal of existing damaged exp joints by dismantling of deck slab, wearing coat etc. and back filling of the recess up to final finish level with conc of grade M-35, complete as per M.O.R. T&amp;H specification.
</t>
  </si>
  <si>
    <t>Providing Polymer modified cement Mortar treatment after removing of existing, clading, plaster, gunite &amp; cleaning and preparing the surface.Applying Polymer cement bond coat and Polymer modified cement Mortar as per manufacturer specification up to 50 mm thick with 8% polymer by weight of cement to fill the all cavities &amp; making protective cover plaster including shuttering</t>
  </si>
  <si>
    <t>Providing, drilling and fixing Nipples for pressure injection grouting of polymer cement grout etc. complete</t>
  </si>
  <si>
    <t>Filling voids/honeycomb with high pressure injection grouting of Polymer Cement Grout (10% of Polymer by Weight of Cement)</t>
  </si>
  <si>
    <t>Providing and laying in situ / ready mix M35 grade RCC jacketing work around the existing piers of bridges etc. complete. (with fully automatic micro processor based PLC with SCADA enabled concrete batch mix plant / pan mixer with fine agreegates of required specifications ( VSI sand finely washed etc ), height of 8 to 10 meter)</t>
  </si>
  <si>
    <t>Bridge cum Bhandara</t>
  </si>
  <si>
    <t xml:space="preserve">b) Hot Dip Galvanised Needle Gate
1 Manufacturing with OAP &amp; fabrication of hot dip galvanised  needle gates - curved type of required size and Weight as per the detailed design and drawings with all material, Mild steel confirming to IS 2062, Rubber seal confirming to IS 4623 &amp; Welding electrodes AWS E6013 for general weld joints. It includes all materials, Labour charges, machinery charges, 1km lead charges of transportation, loading and unloading charges of Gate parts at Site, Inspection &amp; Quality control charges, Sand blasting,overhead charges of 10%, and all incidential charges including all duties, taxes, levies and insurance charges excludung GST
</t>
  </si>
  <si>
    <t>Providing and fabricating and fixing at site hot dip  galavanised structural steel work in rolled sections like joists, channels, angles, tees etc. as per detailed design and drawings or as directed including cutting, fabricating, hoisting, erecting, fixing in position making riveted I bolted Iwelded connections without connecting plates, braces etc. complete including all transporation , labour and all lift excluding GST</t>
  </si>
  <si>
    <t xml:space="preserve">c) FRP Needle Gate
1 Providing , supplying and fixing of FRP gates -needles  in curved or straight shape in size required size and 60mm thick for the Bridge -cum- Bandhara .The gate/needles should withstand under minimum water pressure of 7.00 tonne. with interlocking arrangements, required rubber seals to arrest water leakage due to surface unevenness including FRP "C" channels at both side of gate of size 100 mm x 100 mm with 10 mm thick, with lifting eye bolts. And as per specifications mentioned in the Technical spectications and product features excluding GST
</t>
  </si>
  <si>
    <t>Providing and fixing Sill beam in size 100 X100 mm with 10 mm thick, in FRP material with lifting eye bolts. And as per specifications mentioned in the Technical spectications and product features excluding GST</t>
  </si>
  <si>
    <t>Cubical Toilet</t>
  </si>
  <si>
    <t>Supply and installation of  CEILING HUNG  cubicles of width and depth as per specifications/ site drawings. Cubicle height to be 2400 mm. Std Sizes (W x D x H): 900 mm x 1550 mm x 2400 mm, (Height is including 100 mm gap from bottom) Door Width- 600 mmITEM DESCRIPTION Made from solid grade Merino make compact high pressure laminate as per IS:2046 and EN 438 manufactured under high specific pressure &gt; 5 MPa and temperature &gt;120° C, All doors will be of single colour and made of 18 mm thick Merino HPL compact panel. The doors will have chamfered edges. Each door will be supported by 3 stainless steel made hinges affixed to the pilasters. All intermediate partitions or dividers will be made of 12 mm thick Merino HPL compact laminate panels. Size of panels to be as per drawing. HARDWARE &amp; ACCESSORIES are H shaped (Top) head frame structure made of extruded Aluminum grade 6063 T5-50 micron epoxy powder coated for surface protection. Size to be 125x70x5T.  Corner joinery section, Size to be 40x16.5x1.8T. U-Channel Wall joinery section, Size to be 22x16x1.6T. Door stopper section, Size to be 21x12.5x1.6T. Spring loaded Butt Hinges made from Stainless steel grade 304. Surface finish to be matt type. Covers to be lacor coated.Coat hook with rubber stopper made from Stainless steel grade 304. Surface finish to be matt type. etc complete.</t>
  </si>
  <si>
    <t>Supply and installation of  PD DOOR cubicles of width and depth as per specifications/ site drawings. PD Door height to be 1980/2100 mm.PD Doors Series :  Std Sizes  (W x H): 2100 mm x 7500 mm  (Height is including 150 mm gap from bottom), Door Made from solid grade Merino Make compact high pressure laminate as per IS:2046 manufactured under high specific pressure &gt; 5 MPa and temperature &gt;120°C ,.Panel thickness 12 mm. Size of panels to be as per drawing. HARDWARE &amp; ACCESSORIES are Specially designed D-shape wall mounted pole made from extruded grade aluminum alloy 6063/HE9/T-6 and epoxy powder coated (color as per specifications) for surface protection. Size to be 46x41x2T, Matching profile and color Nylon Polyamide-6 caps to cover aluminum Poles, Self closing Hinges (Gravity mechanism) made from Nylon Polyamide grade-6. Color to be as per specifications, Stainless steel grade 304 screws, Anti-rotation Nylon polyamide grade-6 expandable wall plugs, etc complete.</t>
  </si>
  <si>
    <t xml:space="preserve">Supply and installation of ZMS (Nylon) cubicles of width and depth as per specifications/ site drawings. Cubicle height will be 2003 mm. ZMS Series Cubicles:  Std Sizes (W x D x H): 900 mm x 1550 mm x 2003 mm, (Height is including 150 mm gap from bottom) Door Width- 600 mmITEM DESCRIPTION  Made from solid grade compact high pressure laminate as per IS:2046 and EN-438 manufactured under high specific pressure &gt; 5 MPa and temperature &gt;120°C. All doors will be of single colour and made of 12 mm thick HPL compact panel. All pilasters will be made of 12 mm thick HPL compact panel. All intermediate partitions or dividers will be made of 12 mm thick HPL compact laminate panels. Size of panels to be as per drawing. HARDWARE &amp; ACCESSORIES are Semi-spherical (Top) head frame structure for surface protection. Size to be 50x32x1.6T. Corner joinery section, Size to be 40x16.5x1.8T.U-Channel Wall joinery section, Size to be 22x16x1.6T.Door stopper section, Size to be 21x12.5x1.6T. Stainless steel grade 304 screws, Anti-rotation Nylon polyamide grade-6 expandable wall plugs, The Work shall complete as per drawing , under supervision of engineer in charge, etc complete.
</t>
  </si>
  <si>
    <t>MORTH 602.2.5 AND IRC:SP:46</t>
  </si>
  <si>
    <t>Fire Door 55mm 2HR FRL (120/120) 3 Criteria - INTEGRITY / INSULATION/ STABILITY WOODEN DOOR - Fire Door Tested in accordance to IS: 3614 Part 2.</t>
  </si>
  <si>
    <t>Providing of  120 min Fire rated doors system duly tested for 3 criteria - Integrity, Insulation and Stability Criteria as per the IS: 3614 Part 2 and BS: 476 part 22 at National Test House, Govt of India laborator and/or with Central Building Research Institute, Govt of India undertaking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fire doors are tested with NCBN technology ("Non Combustible by Nature").</t>
  </si>
  <si>
    <t>a) Door Frame: Supplying &amp; Fixing  frames for Fire resistant door shutters 1st class Malaysian Hardwood Frame densified (810 Kilogram/cum) and pressure treated with fire retardant chemicals in vacuum impregnation vessel under 160 psi pressure as per IS:401and kiln seasoned to moisture below 15% as per IS:1141 of section 120 X 70 mm spray quoted with 2 coats of intumescent paint of minimum 200 micron, with single row of Brush- Type ASTROFLAME intumescent strip of size 10mm x 4mm affixed in the slit of the Frame for fire and smoke sealing, etc. complete.</t>
  </si>
  <si>
    <t xml:space="preserve">Providing of  2 Hour Rated Acoustic Fire Door to effectively control noise in conference rooms, broadcasting studios, theatres and music practice rooms. duly tested for 3 criteria -  Integrity, Insulation and Stability Criteria as per the IS: 3614 Part 2 and BS: 476 part 22 with standard heating conditions as specified in IS:3614 Part II 1992 and BS: 476 part 20 &amp; 22 1987 to achieve the required integrity,  insulation and stability (i.e. to restrict the heat radiation, temperature rise on the non fire side to the maximum of 140° C above the ambient temperature on the exposed surface of the shutter. The accoustic fire doors are tested with NCBN technology ("Non Combustible by Nature") duly tested for sound insulation as per ISO 10140-2 / ASTM E 90 for sound transmission loss evaluation of 42db in reverberation chamber at ARAI.
</t>
  </si>
  <si>
    <t>a)Door Frame: Providing &amp; Fixing Frames for Fire resistant door shutters 1st class Malaysian Hardwood Frame densified and pressure treated with fire retardant chemicals in vacuum impregnation vessel under 160 PSI pressure as per IS:401and kiln seasoned to moisture below 15% as per IS:1141 of section 120 X 70 mm spray quoted with 2 coats of In tumescent paint of minimum 200 micron, with 1 row of  Brush- Type Astroflame® intumescent strip (imported) of size 10mmx4mm concealed in the groove of the Frame for fire and smoke sealing, etc. complete as per direction of Engineer in Charge</t>
  </si>
  <si>
    <t>Fire Barrier: 
Providing 100mm thick asbestos free composite - 3 criteria - fire, heat and smoke check Fire Barrier to prevent the spread of fire and smoke within roof and ceiling voids with flame guard of 120 minutes as per IS: 3614 part -II comprising of 4 x 12mm thick Calcium Silicate boards, Chemical treated internal timber with Fire retardant chemicals in pressure impregnation vessels under 160 PSI pressure as per IS:401and kiln seasoned to moisture below 15% as per IS:1141 frame work of 50mm x 100 mm with 50mm thick infill of ceramic fiber (density 96Kilograms/CMT), vermaculite mix reinforced by MS 8mm bars supported within the existing structure &amp; sealed with fire retardant Poly Urethane foam. All empty spaces will be filled with ceremic wool as per instruction of the engineer.</t>
  </si>
  <si>
    <t xml:space="preserve">Panic Bar: (For 2 Hr fire Rated single Panic bar) 
Supplying, fitting &amp; fixing Surface mounted Crash Bar/ panic Bar of touch pad style ,made of heavy duty cast iron/ steel body &amp; latches with SS ,BHMA certified &amp; conforming to ANSI A 156.3 for grade-1 ( 3 hours fire rated ) and suitable for surface mounting to wooden/hollow metal/ Al framed door,with maximum operating force 8Kilogram for unlocking easily &amp; outwardly during emergency,complete in all respect as per direction &amp; satisfaction of Engineer-in charge including all taxes &amp; incidental charges. (Note: To be installed at "FIRE EXIT"only under location specific instruction of Eingineer-in -Charge.)                </t>
  </si>
  <si>
    <t>Door Closure: (For 2 Hr fire Rated EN-3 Door Closure) 
Supplying, fitting &amp; fixing Surface mounted overhead Door Closer for 2 hour fire rated doors of different size (e.g size -EN-3 for leaf width upto 900mm) CE certified, marked &amp; conforming to  EN - 1154 of approved quality (Internationally reputed brand like Dorma, Geze, Hafele, Assabloy &amp; Magnum etc.) fitted and fixed Complete as per direction &amp; satisfaction of Engineer -in Charge including all taxes &amp; incidental charges.</t>
  </si>
  <si>
    <t>12"SS Handle: (For 2 Hr fire Rated 12"SS Handle) 
Supplying, fitting &amp; fixing Stainless Steel 'D' or 'H' type of size 300 mm x 19 mm tubular Handle with Grade 304, CE certified, marked &amp; conforming to  EN - 1154 of approved quality (Internationally reputed brand like Dorma, Geze, Hafele, Assabloy &amp; Magnum etc.)as per direction of Eingineer -in Charge  fitted and fixed complete including all taxes &amp; incidental charges.</t>
  </si>
  <si>
    <t>Road works</t>
  </si>
  <si>
    <t>Rd</t>
  </si>
  <si>
    <t>As directed by Engineer-in-charge
AND IRC:SP 76-2008</t>
  </si>
  <si>
    <t xml:space="preserve">Standard Metal Delineator
Supply and Installation of Road delienators ( Road way Delienators ) as per MORT&amp;H clause 806.The structure shall be manufactured in roll forming process and shall have height not less than 800 mm above the ground, width not less than 100 mm and shall extend not more than 300mm below the ground while being installed in confirmation with IRC:79 1981or as directed by engineer in charge.The delineator shall be painted with powder coat of minimum 40 microns thickness for protection against corrosion, on top of which Type XI retro reflective sheeting shall be pasted on both sides.  The delienator shall consist minimum retro reflective unit exposed area of 330 cm2 white color, full cube corner micro prismatic non-metallic retro reflective sheeting on each side conforming with IRC 67 2012 and meeting the coefficient of retro reflection values as per ASTM D 4956 Type XI table specification.The front and back faces of the delineator should be curved with a radius of not more than 200 mm and with delta angle (or central angle of curve) lying between 20o and 30o, to increase the visibility of the delineator for vehicles moving in continuous curves. The delineator shall have grooves across the length to make the reflective sheets vandal-proof. </t>
  </si>
  <si>
    <t>IRC 79:1981</t>
  </si>
  <si>
    <t>Flexible Median Marker
Supply and Fixing of Flexible Median Marker which shall be made of tough, high impact resistant, injection-molded, thermoplastic body with U shape structure with overall height of minimum 180mm and shank depth of minimum 30mm and thickness not less than 2mm. The exposed body structure should be cornered rounded for better aesthetics. The plastics used for the molding the flexible median marker shall have a minimum notched Izod Impact strength value of  4.11J/cm (@thickness 3.17mm) at room temperature, tested in accordance with ASTM D256. The outer part of the body shall have the Abrasion loss not less than 35 mm3 when tested accordance with DIN53505 and DIN53516 respectively and shall retain at least 70% of this value when it is subjected to accelerated weathering for 500hrs as per the ASTM G155 standard. . The logo of the manufacturer shall be embossed on either side of the body in the injection molding process. - The flexible median marker shall have U shaped florescent yellow color retro-reflective sheeting with minimum exposed reflective area 285 mm2.  The reflective sheeting should confirm to Type XI Florescent Yellow sheeting as per IRC 67 2012 and ASTM D4956-11. The product design has to with stand all natural impacts and should not get damaged if any pedestrian stamp on top of it intentionally or unintentionally. The product should bend up to 90 degree on both sides (becoming completely horizontal), it should be able to take minimum 200 stamping without any significant damage. The Flexible Median Marker shall be fixed by a combination of epoxy adhesive and grouting/Drilling as per Engineer IN Charge</t>
  </si>
  <si>
    <t>IRC 67:2012</t>
  </si>
  <si>
    <t xml:space="preserve">BITUMNOUS CONCRETE :- Providing and laying Bituminous concrete using crushed stone aggregates of specified grading, premixed with HIMA Grade bituminous binder like ART (Highly Modified Asphalt Binder having not less than 90°C Softening Point and not less than 90% Elastic Recovery) @ 5.4% (percentage by weight of total mix) and lime filler @ 2% (percentage by weight of Aggregate) prepeared in Batch Type Hot Mix Plant and filler, transporting the hot mix to work site by tippers, laying with paver finisher equiped with electronic sensor to the required grade, level and alignment and rolling with smooth wheeled, vibratory and tandem rollers to achieve the desired 40/50 mm compacted thickness and density as per specification, complete and as per directions of Engineer-in-Charge.  </t>
  </si>
  <si>
    <t>Building Roofing</t>
  </si>
  <si>
    <t xml:space="preserve">Building </t>
  </si>
  <si>
    <t>Providing and Fixing Processed Stone Cladding on wall surface/ plywood surface. RCC pardi/ Wall and all type of Interior, Exterior  Compound wall and Gate etc. of cladding processed stone with material of Processed clay, Wooden chips, Silica sand, Cement, GFRC admixtures, Colour pigments, Fiber up to thick of 230 mm/ 25 mm  including scaffolding, fixing of screw, etc. (As directed by Engineer in Charge)</t>
  </si>
  <si>
    <t>Road</t>
  </si>
  <si>
    <t>FRP Beam Crash Barrier -- Type - A, W : FRP Beam Crash Barrier (Providing and erecting a W "FRP beam crash barrier comprising of 3 mm thick corrugated sheet FRP beam rail, 70 cm above road/ground level, fixed on ISMC series channel vertical post, 150 x 75 x 5 mm spaced 2 m centre to centre, 1.8 m high, 1.1 m below ground/road level, all steel parts and fitments to be galvanised by hot dip process, all fittings to conform to IS:14856 (2000)  and IS:18319 (2015), FRP beam rail to be fixed on the vertical post with a spacer of channel section 150 x 75 x 5 mm, 330 mm long complete as per clause 810)" As directed by Engineer incharge.</t>
  </si>
  <si>
    <t>FRP Beam Crash Barrier -- Type - B, THRIE : FRP Beam Crash Barrier (Providing and erecting a Thrie " FRP beam crash barrier comprising of 3 mm thick corrugated sheet FRP beam rail, 85 cm above road/ground level, fixed on ISMC series channel vertical post, 150 x 75 x 5 mm spaced 2 m centre to centre, 2 m high with 1.15 m below ground level, all steel parts and fitments to be galvanised by hot dip process, all fittings to conform to IS:14856 (2000)  and IS:18319 (2015), FRP beam rail to be fixed on the vertical post with a space of channel section 150 x 75 x 5 mm, 546 mm long complete as per clause 810)" As directed by Engineer incharge.</t>
  </si>
  <si>
    <t>Building</t>
  </si>
  <si>
    <t>As directed by 
Engineer in charge</t>
  </si>
  <si>
    <t>51.228.a</t>
  </si>
  <si>
    <t xml:space="preserve">FL-100 for the catchment up to 110 sq.m. system size 90 mm diameter inlet, 63 mm diameter clean water outlet, 90 mm diameter drain outlet (filterain,tee,door bend, valve 63mm)
</t>
  </si>
  <si>
    <t>51.228.b</t>
  </si>
  <si>
    <t xml:space="preserve">FL-150 for the catchment up to 150 sq.m. system size 90 mm diameter inlet, 75 mm diameter clean water outlet, 90 mm diameter drain outlet (filterain,tee,door bend, valve 63mm)
</t>
  </si>
  <si>
    <t>51.228.c</t>
  </si>
  <si>
    <t xml:space="preserve">FL-200 for the catchment up to 225 sq.m. system size 110 mm diameter inlet, 75 mm diameter clean water outlet, 90 mm diameter drain outlet (filterain,tee,door bend, valve 75mm)
</t>
  </si>
  <si>
    <t>51.228.d</t>
  </si>
  <si>
    <t xml:space="preserve">FL-300 for the catchment up to 350 sq.m. system size 110 mm diameter inlet, 90 mm diameter clean water outlet, 90 mm diameter drain outlet (filterain,tee,door bend, valve 90mm)
</t>
  </si>
  <si>
    <t>51.228.e</t>
  </si>
  <si>
    <t xml:space="preserve">FL-500 for the catchment up to 500 sq.m. system size 110 mm diameter inlet, 90 mm diameter clean water outlet, 110 mm diameter drain outlet (filterain,tee,door bend, valve 90mm)
</t>
  </si>
  <si>
    <t>Surveying</t>
  </si>
  <si>
    <t xml:space="preserve">To carry out linear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
</t>
  </si>
  <si>
    <t>51.229a</t>
  </si>
  <si>
    <t xml:space="preserve">To carry out polygon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
</t>
  </si>
  <si>
    <t xml:space="preserve">Scanning, Digitisation and Geo-referencing of cadastral /revenue maps and interpretation of  all existing features like building, water bodies, rivers, agricultural field  etc to generate base map. Creation of GIS platform by using orthorectified image and revenue data by Linking of textual data(7/12)  which special data( Vector digitised maps). All will helps to  analyse and identify all affected properties.
</t>
  </si>
  <si>
    <t>Ceiling and roofing</t>
  </si>
  <si>
    <t>FALSE CEILING SYSTEM GI METAL BIOGUARD CLIP IN PLAIN TILE WITH CARRIER SYSTEM 600 X 600MM 
Providing &amp; Fixing horizontal level suspended ceiling comprising of GI Bioguard Clip-in Plain Tile 600x600mm (Nominal Size) tiles of 120 gsm galvanized steel as per IS 277 (2003) suitable for architectural finishes in 0.5mm thickness as per in IS:513 (1994) in Global white color with concealed suspension system having a bevelled edge of 3x3mm and height of 33mm on one side and 18mm on the other side. Tiles shall be flattened by precision leveller to minimize sag to less than 1/400mm. The tiles shall have double round pip of ɸ 2mm and ɸ 6mm for secure engagement and levelling respectively, along with swing down feature and special tabs to allow removal of tile to enable plenum access. The coated surface of the tile shall exhibit anti-microbial properties (eradication and inhibition of growth) and shall achieve up to 99.99% reduction in bacterial activity as per ISO22196:2011. The tile shall be electrostatically polyester powder coated using RoHS compliant powder having coating thickness ranging from 60-80 microns. The powder coating shall pass Salt Spray Test for 750 Hours as per ASTM B117, QUV –A Test for 1000hours as per ASTM G-154 – (Cycle – 1) and Humidity test for 1000hours as per DIN 50017. The powder coating shall have an adhesion of GT0 as per EN ISO 2409. The shade variation across batches shall be delta E&lt;1 using Excite/BYK Gardner instrument and gloss level of 25±5% at 60˚ as per ASTM D523. The tile shall have scratch, mar &amp; abrasive resistance properties. The tile shall have a Light Reflectance of ≥ 63% in accordance to ASTM 1477-98 and Fire Performance of class 0/1 as per BS 476 Part 6 &amp; 7 in module size of 600x600mm.
SUSPENSION &amp; INSTALLATION: Shall comprise of 3000mm long ‘C’ channels of 38H x 12W mm and 1mm thick spaced at 1200mm centre to centre securely fixed to the structural soffit using threaded rod (Approved make/Third Party Supply) connecting to C-channel hanger of 109x18.5x16.5mm at 1200mm C/C  and anchor fastener (Approved make/Third Party Supply). The last hanger at the end of each C-channel shall not be greater than 600mm from the adjacent wall. Use a C-channel connector of 99.5x35x 9mm for splicing together two pieces of C-channels. 4000mm Clip-in bar of 16W x 40H mm and 0.6mm thick made of galvanized steel of 140gsm  as IS 277 (2003) and shall be spaced at 600mm centre to centre in a direction perpendicular to the C-channels and secured at every intersection with C-channel using a Clip-in bar hanger of 54x18x20mm. Use Clip-in bar connecter to splice two pieces of Clip-in bar. Tiles shall be clipped in between two Clip-in bars from below. Optionally - Security clip to be installed to ensure the panels are positively engaged with Clip-in bar channel. Installation shall be carried out as per Manufacturer recommended procedure. Perimeter to be finished using wall angles of size 3000x19x32mm in white color secured to walls using screws at 450mm centre to centre. Cut tiles to be secured to the wall angles using a spring clamp.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t>
  </si>
  <si>
    <t xml:space="preserve">Installation: An appropriate vapour barrier (by others) shall be applied/installed on the vertical surface before the installation to properly seal against entry of any moisture. Vapour barrier (by others) shall be installed as per Manufacturer’s recommendation. Install wooden batten grid (provided by others) of section 50x50mm or as approved by the Architect on the solid wall/partition to provide level and plumb surface for fixing Keel. Install Keel vertically using screws and plugs at spacing of not more than 600mm centre-to-centre. The first and last keel should not be more than 150mm from the ends. Trim the tongue of the first bottom panel and install using headless nail with groove side upward. Subsequent panels are installed with tongue side downward by engaging with each other using tongue and groove mechanism and secured by inside clip. Continue this process until required height is achieved. Shorter butt edges need to be joined using industrial/wood glue. The keel shall also be used for transition of the butt end of adjacent panel at every 7.2m.  Install the Skirting (provided by others) of width 50mm or more as required by the Architect/ Engineer-in-Charge.  Finish off the edges using wooden moulding of matching colour (by others). Installation should be carried out as per Manufacturer recommended procedure. </t>
  </si>
  <si>
    <t>Supply, fixing and installation of 4mm thick Aluminium Composite Panel (ACP) of approved colour for external cladding in combination of solid and metallic colours, including all necessary Framework, support and complete weather sealing as per architectural drawing. The Aluminium Composite Panel (ACP) should be made out of thermoplastic core of low-density polyethylene LDPE (100% virgin mix), sandwiched between two aluminium sheets of ALLOY GRADE- 5000 series, each not less than 0.50 mm thick, total thickness of aluminium composite panels not to be less than 4 mm, the exposed surface thereof shall have Stove lacquered finishing coat not less than (26 + - 2) micron (containing minimum 70% kynar 500 based PVDF) of colour and shade as per architectural design. The inside surface (facing the building exterior surface)shall have polyster based powder coating not less than 25 Micron with protective peel-off foil on the exterior face (peel off film will in no case leave any adhesive mark over the composite panel surface after it is peeled off). The supporting framework shall be made out of 50 mm X25mm X 3mm thick Aluminium section to be spaced horizontally and vertically for fixing of panel of size 900 mm X 1200 mm and fixed to the building structure as per design through 50mm X50mm X5 mm MS angle clamps prefixed to masonry or slab, columns with Hilti make anchor fastener screws. The fixing of panel to be done with the help of VHB tapes and screws and all the sealing of joints to be done with weather sealent Silicon as directed by Engineer-in-charge. (Prior permission of S.E. is necessary before inclusion of this item in estimate)</t>
  </si>
  <si>
    <t>Supplying and fixing of 6mm thick Exterior Compact Laminate or High Pressure Laminate of approved colour by approving authority with UV resistant Decorative colour paper on both side typically made out of multiple layers of craft papers and then impregnated with thermosetting phenolic resins, on top of it melamine treated barrier paper and decorative paper and wear layer on both the sides saturated with melamine resins and then covered with UV resistant acrylic resin layer which makes it extremely durable and weather resistant compressed together on  extremely high pressure and hardened with electron beam curing to get the total desired thickness of 6mm matching European standard specification as per EN 438 -part 6, protected with 60 Micron protective peel-off film on both side which in no case leave any adhesive mark over the panel surface after it is peeled off. Fixing of the same to be done on a supporting frame of 50 mm X 5 mm X 3 mm powder coated aluminium box section to be spaced horizontally and vertically in 600mm X 600mm grid and fixed to building structure as per design through 50mmX50mmX mm 5 mm MS angle bracket prefixed to masonry slab or columns with Hilti make anchor fastener along with all related hardware and fixtures. The panel should then be fixed on the Aluminium section with the help of pure polyester exterior grade colour coating rivets as per architectural drawings or as directed by Engineer-in-charge. Each panel should be riveted on substructure maintaining a gap of 6mm on all the sides between each Panel for Air circulation and expansion and contraction as per installation specifications provided by the manufacturer. The cost shall include all expenses related to storage, material handling, lifting, freight, labour, scaffolding etc as directed by Engineer-in-charge. (Prior permission of S.E. is necessary before inclusion of this item in estimate)</t>
  </si>
  <si>
    <t>Road furniture</t>
  </si>
  <si>
    <t>Providing , constructing and fixing Precast M 30 grade Self Compacted Concrete of required thickness of   curved section to serve as arch type  bandhara as per the standard drawing ,  cast  in suitable casting yard  including cost of all basic mateials ,labour ,   charges for casting formworks, TMT ( Fe -500) reinforcement as per standard drawings required for arches only  , casting of end pillers and bottom haunch as per drawing at site ,transporartion of arch segmement to site from casting yard , unloading and errecting  the same at site to make arch shape Bandhara , filling joints of Arch segment with M-30 grade self compacted concrete at site , providing waterproofing impermeable geotex membrane at joints as per standard drawings  and providing all requisite safety measure during casting and errecting the arches  (excluding transporation of basic material from quarry / market ) etc complete.</t>
  </si>
  <si>
    <t>a) 125 mm Thick precast ( For span Upto 6.50 M )</t>
  </si>
  <si>
    <t>b) 150 mm Thick Precast ( For Span above 6.50 m to 10.00 m)</t>
  </si>
  <si>
    <t>Providing and casting in stu RCC M 30 grade Self Compacted Concrete of required thickness  for arch type  bandhara as per the standard drawing    including cost all basic mateial ,labour ,   including cost of  formworks, TMT ( Fe500 )  reinforcement as per standard drawings required for arches only , casting of end pillers and bottom haunch as per drawing  to make arch shape Bandhara , providing waterproofing impermeable geotex membrane at joints  and providing all requisite safety measure during construction of  the arches  (excluding transporation of basic material from quarry / market)   etc complete.</t>
  </si>
  <si>
    <t>a) 150mm Thick  ( For span Upto 6.50 M )</t>
  </si>
  <si>
    <t>b) 200 mm Thick   ( For Span above 6.50 m to 10.00 m)</t>
  </si>
  <si>
    <t>Appointing   Expert /Professional Consultant for selection  of  Bandhara sites  upto 100 m length having minimum 2 visits per bandhara   , noting the broad features like span, height, type of foundation, special features specific to the site to come to the conclusion of adopting standard design &amp; drawing, checking suitability of site, finalizing site for construction of Bandhara and submitting the observation note accordingly to Department. ( Transporation from Regional Head quarter to actual site and accomodation at site / Taluka head quarter / District Headquarter is not included in this item and it shall be paid separately wherever necessary.)</t>
  </si>
  <si>
    <t>Per Site</t>
  </si>
  <si>
    <t>Detailed survey for bandhara - 
Taking longitudinal section of stream extending 1.20 km on  upstream and downstream side of the bandhara site,  taking  cross sections at every 100 m interval  of the stream on upstream side, taking bed slope of stream and other details,  taking 3 trial pits 1.00 m x 1.00 m x 3.00 m, plotting details of stratification indicating type of soil/rock,   preparation of detailed survey data including preparation of hydraulic design including calculations for afflux, height of the weir and storage capacity of bandhara etc., obtaining  the village map and studying   the land width of nalla, make a preliminary assessment of likely storage of nalla with  nalla training as per width shown in  village map, marking  on village map the locations of existing wells, bore wells within radius of 1.5 km by total station and also depth of water and borewell depth, identifying  the maji malgujari tanks or other lakes owned by Govt. within radius of 3 km, assessing the radial distance and plan area as per village map, preparing  detailed plans  referring the std. design &amp; drawing  and  preparing detailed estimate as per approved SSR in 3 copies and submitting  the project duly typed along with  relevant drawings  in hard  and soft copies in CD / Pen Drive etc. as required by the  Department.</t>
  </si>
  <si>
    <t>Per No</t>
  </si>
  <si>
    <t>bambusa bamboos item</t>
  </si>
  <si>
    <t>Providing and constricting Rammed Earth walls  built out of normal compacted soil with temporary  steel formwork, similar to one for concreting, has to be erected; soil is placed into the framework and compacted. Soon after finishing compacting, the formwork can be removed.  The ideal soil for this kind of building consists in a good mix of different sizes of granularity, from clay (about 10-40%) to silt (about 10-40%) to sand (about 35-65%) and even very fine gravel. Top soil and organic soil have a strong smell of moldy, especially when fresh or humid are not suitable for building.The mix for rammed earth wall shall consist of soil, sand and cement / lime (5% to 8%) as binding material. The minimum thickness shall be around 35cm, mainly to allow stability and thermal mass. The work must got done under supervision of an experience Mason including necessary scaffolding, formwork, labour, material and finishing etc. complete.</t>
  </si>
  <si>
    <t>Cum</t>
  </si>
  <si>
    <t>Supply &amp; Application of Fire retardant Polish with Fire Retardant sealer field coat of approved make &amp; one, two or three coats. Top Coat to provide class-I surface spread of flame as per BS:476 Part 6 &amp; 7 and IS-12777 in clear shade including cleaning, injecting of fire retardent sealer and preparation of surface including transportation and cost of material, necessary scaffolding with all lead, lift, machinery &amp; equipment charges, etc. complete as per instructions of Engineer-In-Charge/Manufacturers specification,3- Apply Two coats of    fire  retardant  clear solvent  based  top coat which specific gravity should be 0.97 in regular 4-6  hour duration</t>
  </si>
  <si>
    <t>Waterproofing</t>
  </si>
  <si>
    <t>Providing and fixing zinc alloy based galvanic disk type sacrificial anodes (50 mm dia, 18 mm thick) as approved by Engineer in charge to the reinforcement, that should have a 3 years track record of use in PWD projects, 4 year track record in corrosive region of abroad and pass 500 hours salt spray test as per ASTM B 117. The anode shall be connected to the reinforcement steel by connectors provided with the anode. Sacrificial Galvanic Anode should have following minimum properties:
1. Base: Zinc Alloy
2. Conformance: ASTM B 418 Type II
3. Zinc Mass: Min 40 g per anode
4. Geometry: Disc Type
5. Diameter: 50 mm
5. Height: 18 mm
6. Surface Area: 6751 sq mm
It shall be applied as per manufacturers specification.  
(If scaffolding is required, same shall be provided and will be paid under relevant item)</t>
  </si>
  <si>
    <t xml:space="preserve">Make the surface clean of loose particles, dirt, dust, oils, and paints etc. by wire brush. Remove all laitance from surface. On the entire clean surface, apply a coat of Ter polymer of enoates of 2-(methoxycarbonyl)-1-propene-Butyl-2 propenoate (MPBP) and propenonitrile as approved by Engineer in charge and cement (1:0.25) by spray or ordinary cement brush. Fill up all bug holes with above slurry. Apply slurry generously on entire surface without pinholes. Similar treatment to be given to other block surface immediately. Place coated area of one block over coated area of another block immediately after application. Polymeric bonding agent to be used for AAC Block to AAC Block &amp; CC Brick Block to CC Brick Block should have following minimum properties:
1. Base: Polymeric Emulsion
2. Specific Gravity: 1.03 ± 0.02
3. pH Value: 7.5 - 8
It shall be applied as per manufacturer’s specification.  
(If scaffolding is required, same shall be provided and will be paid under relevant item)
</t>
  </si>
  <si>
    <t xml:space="preserve">It is ready to use inorganic, bio compatible, low viscosity, non hazardous, soil stabilizing two component colloidal silica base chemical grout. Providing and carrying out this grouting to stabilize the strata above the tunnel, foundations, cutting slope stabilization and sub structures by using ultimate fine Nano grout as approved by Engineer in charge. Drill injecting holes to required depth in loose soil strata. Fix the grouting pipes. Grout must be continuously stirred during addition of accelerator and fully mixed to transparent solution prior to grouting into the soil/strata. No white precipitates should remain in the grout mix. This is ultimate fine grouting can be completed by Nano grout.  Solvent Free, Inorganic, Hydrophilic, Non-hazardous, Low Viscosity Chemical Grout for Stabilization and Consolidation of Sandy/Silty Soil should have following minimum properties:
Grout:  (Rate for fixing nozzle is not included in this item).
1) Specific Gravity: 1.2 ± 0.1   2)  pH: 11.3 ± 0.1   3) Viscosity in B4 Ford cup at 28°C: 12-15 sec
Accelerator:
1) Specific Gravity: 1.07 ± 0.01  2) pH: 7.0 ± 0.1  3) Viscosity in B4 Ford cup at 28°C: 10-12 sec
Sungeogrout Mix:
1) Specific Gravity: 1.2 ± 0.1  2) Viscosity in B4 Ford cup at 28°C: 12-15 sec
It shall be applied as per manufacturer’s specification. 
(If scaffolding is required, same shall be provided and will be paid under relevant item) </t>
  </si>
  <si>
    <t>Providing &amp; mixing liquid internal curing compound which is based on water soluble oxyethylene polymer (OEP) for RCC, Shotcrete, mortar .The liquid shall be conforming  to AS 3799 -1998 for curing efficiency not less than 90% &amp; capable of improving workability, pumpability, impermeability, full hydration of all types of cement essential for optimum strength development. The dose of liquid shall be average 1.25 % by weight of cement. The liquid is to be mixed with gauging water while mixing the concrete/motar/shortcrete.</t>
  </si>
  <si>
    <t xml:space="preserve"> As directed by Engineer- in-charge. </t>
  </si>
  <si>
    <t>As directed by Engineer In Charge</t>
  </si>
  <si>
    <t>Bridge repair</t>
  </si>
  <si>
    <t>Cleaning the existing steel surface by mechanical means such as sand blasting so as to remove all the existing loose  rust etc. Using cotton waste swab and apply Rusticide as approved by Engineer in charge rust converting, steel passivating, flash rust preventing sulphate and chloride free, non-alkaline, inorganic single component, and nano film forming surface passivator (conforms to IS 9077-1979 (reaffirmed 1997) App. B CI. 5.3.3 for procedure). After 24 hours remove the free / loose rust particles by simple dusting with brush. Providing and applying  one coat of Two component, anti-corrosive, solvent free, substituted long chain nylon reticulant based coating/primer LCNR as approved by Engineer in charge. This should be followed by two coats of protective two component, acryclic polyisocyanate reticulant based, UV resistant anticorrosive coating of APR as approved by Engineer in charge. Apply the coats by brush or spray at 4-6 hours interval between each coat. Two Component, Air Drying, Acryclic Polyisocyanate Reticulant (APR) based Coating should have following properties:        
1. Volume Solids: 40 ± 3% (Depending upon shade)                                                        
2. Adhesion (ASTM D 4541): &gt; 500 psi (Concrete Failure)
3. Impact Resistance (ASTM G 14): 25 - 30 J
4. Conformance: IS 13213
5. Dry Film Thickness/Coat: 40-50 microns at recommended coverage
It shall be applied as per manufacturer’s specification.  
(If scaffolding is required, same shall be provided and will be paid under relevant item)</t>
  </si>
  <si>
    <t xml:space="preserve">Remove loose, disintegrated and porous concrete at cracks and joints. Repair the same with epoxy or polymer modified mortar. Drill injecting holes to a depth of 2-4 inches in the concrete depending upon width of cracks, extent of damage and dimension of structural elements. Fix the grouting nozzles. Clean all loose dust particles from the cracks and holes by blowing compressed air through all the nozzles in succession.  Mix and place Polyurethane Based Leakage Sealing Grouting as approved by Engineer in charge. Mix one batch at a time using a bucket and drill connected to a stirrer. Polyurethane Based Leakage Sealing Grouting by using PU Foam Grout should have following minimum properties:
1. Viscosity @ 25°C: 1300 ± 400 cps  
2. Specific Gravity: 1.16± 0.05
It shall be applied as per manufacturer’s specification.     
(If scaffolding is required, same shall be provided and will be paid under relevant item)                                                        </t>
  </si>
  <si>
    <t xml:space="preserve">It is ready to use inorganic, bio compatible, low viscosity, non hazardous, soil stabilizing two component colloidal silica base chemical grout. Providing and carrying out this grouting to stabilize the strata above the tunnel, foundations, cutting slope stabilization and sub structures by using ultimate fine Nano grout as approved by Engineer in charge. Drill injecting holes to required depth in loose soil strata. Fix the grouting pipes. Grout must be continuously stirred during addition of accelerator and fully mixed to transparent solution prior to grouting into the soil/strata. No white precipitates should remain in the grout mix. This is ultimate fine grouting can be completed by Nano grout.  Solvent Free, Inorganic, Hydrophilic, Non-hazardous, Low Viscosity Chemical Grout for Stabilization and Consolidation of Sandy/Silty Soil should have following minimum properties:
Grout:  (Rate for fixing nozzle is not included in this item).
1) Specific Gravity: 1.2 ± 0.1   
2)  pH: 11.3 ± 0.1   
3) Viscosity in B4 Ford cup at 28°C: 12-15 sec
Accelerator:
1) Specific Gravity: 1.07 ± 0.01  
2) pH: 7.0 ± 0.1  
3) Viscosity in B4 Ford cup at 28°C: 10-12 sec
Sungeogrout Mix:
1) Specific Gravity: 1.2 ± 0.1  
2) Viscosity in B4 Ford cup at 28°C: 12-15 sec
It shall be applied as per manufacturer’s specification. 
(If scaffolding is required, same shall be provided and will be paid under relevant item) </t>
  </si>
  <si>
    <t xml:space="preserve">Providing and fixing zinc alloy based galvanic disk type sacrificial anodes (50 mm dia, 18 mm thick) as approved by Engineer in charge to the reinforcement, that should have a 3 year track record of use in PWD projects, 4 year track record in corrosive region of abroad and pass 500 hours salt spray test as per ASTM B 117. The anode shall be connected to the reinforcement steel by connectors provided with the anode. Sacrificial Galvanic Anode should have following minimum properties:
1. Base: Zinc Alloy
2. Conformance: ASTM B 418 Type II
3. Zinc Mass: Min 40 g per anode
4. Geometry: Disc Type
5. Diameter: 50 mm
5. Height: 18 mm
6. Surface Area: 6751 sq mm
It shall be applied as per manufacturer’s specification.  
(If scaffolding is required, same shall be provided and will be paid under relevant item)
</t>
  </si>
  <si>
    <t>Remove loose, disintegrated and porous concrete at cracks and joints. Repair the same with epoxy or polymer modified mortar. Drill injecting holes to a depth of 2 - 4 inches in the concrete depending upon width of cracks, extent of damage and dimension of structural elements. Fix the grouting nozzles. Clean all loose dust particles from the cracks and holes by blowing compressed air through all the nozzles in succession. Whenever required grouting nozzle can be introduced for subsequent cementitious lime grout  which is based on special limes with thixotropic agents, aldehyde based polymer and selected sands having high abrasion resistance by using Lime based Hydraulic Injection Suspension as approved by Engineer in charge. Before injecting the grout, it is advisable to make sure the nozzles are free of dust. Care is to be taken that the air pressure is monitored and maintained so as not to damage the matrix. Mix cementitious lime based hydraulic ready to use - Hydraulic Injection Suspension with 35 - 45% water by its weight in clean container using a low speed air driven mixer / stirrer to form a mix of uniform and flowable consistency. Depending on temperature, the water demand may vary. Lime based Hydraulic Injection Suspension should have following properties:        
1. Bulk Density: 1.8 ± 0.2
2. Compressive Strength (28 days): W/P (0.45) - Appx. 10 Mpa. 
It shall be applied as per manufacturer’s specification.  
(If scaffolding is required, same shall be provided and will be paid under relevant item)</t>
  </si>
  <si>
    <t xml:space="preserve">Remove roots of the plant from joints of the stone masonry manually.  Make sure that no part of the root has remained inside the masonry. Pour thiazolinones based Microbial Wall Wash and Anti-rooting Solution as approved by Engineer in charge in the Stone Masonry joints depending upon width of roots, extent of damage and dimension of roots of plant. For wider roots, it is necessary to first drill the holes in the bark from all the sides which should subsequently totally filled  with Microbial Wall Wash and Anti-rooting Solution so that the same percolate in the bark. On complete absorption of the liquid, refill and the process must be continued atleast 5 - 6 times, if necessary. Microbial Wall Wash and Antirooting Solution should have following properties:  
1. pH (5 % Solution): 6 - 8
2. Specific Gravity @ RT: 1.05 ± 0.02
It shall be applied as per manufacturer’s specification. 
(If scaffolding is required, same shall be provided and will be paid under relevant item)
</t>
  </si>
  <si>
    <t>Road Surevy</t>
  </si>
  <si>
    <t>Visits ( minimum 2) to  site of Bridge/Bandhara of length upto 100 m  by Expert/Professional Consultant, noting the broad features like span, height, type of foundation, special features specific to the site to come to the conclusion of adopting standard design &amp; drawing, checking suitability of site, finalizing site for construction of Bridge/Bandhara and submitting the observation note accordingly to Department. ( Transporation from Regional Head quarter to actual site and accomodation at site / Taluka head quarter / District Headquarter is not included in this item and it shall be paid separately wherever necessary.)</t>
  </si>
  <si>
    <t>Drone survey</t>
  </si>
  <si>
    <t>To carry out linear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 For Linear UAV Survey</t>
  </si>
  <si>
    <t>To carry out polygon  Drone survey agencies will use fully autonomous professional survey grade drone and in post process for aerial triangulation required ground control points and benchmarks will be collected by using survey grade dual frequency DGPS-PPK system. After post processing agency will deliver following final output.
1.Geotagged images in JPG format with resolution of 4-5cm/pixel  with  70% overlap
2.  GCP values in .CSV format.
3.  3D point cloud cover in .las format.
4.  digital surface model (DSM) in .tiff format.
5.  2D orthorectified images in .t iff format with 5 cm resolution which gives capability to capture detailed features. For Polygon UAV Survey</t>
  </si>
  <si>
    <t>Road Furniture new item</t>
  </si>
  <si>
    <t>Partition</t>
  </si>
  <si>
    <t>Door</t>
  </si>
  <si>
    <t>Lamination</t>
  </si>
  <si>
    <t>Providing and fixing  4mm thick  High Pressure interior compact Laminate made out of thermosetting resign treated  Kraft as core material and design paper as a finish surface. Compact laminates should have the characteristic of flame retardant fulfilled the criteria of  under  BS-476/97 and EN438-6 with  classification of  BS1D0 standard property, Anti bacterial and anti-termite property under JIS Z2801:2000,   Chemical resistance, Scratch resistant ,fire resistance, weather &amp; climatic shock resistance( The  manufacturer  should provide10 years warranty certification on  any manufacturing and moisture related defects.)The compact laminates  should be resistance  to  water immersion through  permissible increase on thickness and mass &lt;0.60% and board should have   density &gt;1.35kg/cm3  and fulfilled the criteria of FSCand Green Guard Gold certification and manufactured under EN438-2&amp;3:2005 standard . Finish and  colour of compact laminates should be finalised  under direction of Engineer –in-charge.Including fixing Compact laminates   on 25x50mm aluminium tube or approved tube size  at 600mm c/c  under desirable height and fixed through same compact colour rievts or compact adhesive as per recommended by compact supplied agency. Finish and colour of Interior clade should be approved under engineer-in-charge direction.</t>
  </si>
  <si>
    <t>Providing and fixing  6 mm thick  High Pressure interior compact Laminate made out of thermosetting resign treated  Kraft as core material and design paper as a finish surface. Compact laminates should have the characteristic of flame retardant fulfilled the criteria of  under  BS-476/97 and EN438-6 with  classification of  BS1D0 standard property, Anti bacterial and anti-termite property under JIS Z2801:2000,   Chemical resistance, Scratch resistant ,fire resistance, weather &amp; climatic shock resistance( The  manufacturer  should provide10 years warranty certification on  any manufacturing and moisture related defects.)The compact laminates  should be resistance  to  water immersion through  permissible increase on thickness and mass &lt;0.60% and board should have   density &gt;1.35kg/cm3  and fulfilled the criteria of FSCand Green Guard Gold certification and manufactured under EN438-2&amp;3:2005 standard . Finish and  colour of compact laminates should be finalised  under direction of Engineer –in-charge. including fixing Compact laminates on 25x50 mm aluminium tube or approved tube size  at 600 mm c/c  under desirable height and fixed through same compact colour rievts or compact adhesive as per recommended by compact supplied agency. Finish and colour of Interior clade should be approved under engineer-in-charge direction.</t>
  </si>
  <si>
    <t xml:space="preserve">Rebar </t>
  </si>
  <si>
    <t xml:space="preserve">BDC 2 </t>
  </si>
  <si>
    <t>Bd.C.2 Page No. 275</t>
  </si>
  <si>
    <t>As directed by Engineer in
charge.</t>
  </si>
  <si>
    <t>Pile
Foundation: Building</t>
  </si>
  <si>
    <t>As directed by
Engineer in charge</t>
  </si>
  <si>
    <t>Structural Steel
Work</t>
  </si>
  <si>
    <t>Bd.E.7 Page No 291 and B-7
Page No .38</t>
  </si>
  <si>
    <t>MORT and H 1600 Edition
2001.</t>
  </si>
  <si>
    <t>As director by engineer in charge and BDG-
2 and 5</t>
  </si>
  <si>
    <t>As director by engineer incharge and
BDG- 2 and 5</t>
  </si>
  <si>
    <t>As directed by
Engineer in Charge.</t>
  </si>
  <si>
    <t>Paving
Flooring and dado</t>
  </si>
  <si>
    <t>Paving Flooring and
dado</t>
  </si>
  <si>
    <t>As directed by Engineer in
Charge</t>
  </si>
  <si>
    <t>As directed by
Engineer-in charge.</t>
  </si>
  <si>
    <t>As directed by Engineer-in
charge.</t>
  </si>
  <si>
    <t>Roofing and
Ceiling</t>
  </si>
  <si>
    <t>Water Supply and  Sanitary
Fitting</t>
  </si>
  <si>
    <t>Water Supply
and  Sanitary Fitting</t>
  </si>
  <si>
    <t>As directed by
Engineer- in- charge.</t>
  </si>
  <si>
    <t>As directed by Engineer- in-
charge.</t>
  </si>
  <si>
    <t>BD.V 5 page
551 and as directed by Engineer in charge</t>
  </si>
  <si>
    <t>BD.V 5 page
551 and as directed by Engineer in
charge</t>
  </si>
  <si>
    <t>BD.V 32 A page 551 and as directed by Engineer in
charge</t>
  </si>
  <si>
    <t>As Directected By Engineer
Incharge</t>
  </si>
  <si>
    <t>As Directected
By Engineer Incharge</t>
  </si>
  <si>
    <t>Building Miscellaneous
Item</t>
  </si>
  <si>
    <t>As direected by Engineer in
charge.</t>
  </si>
  <si>
    <t>BdW 1 Page 581 as directed Engineer in
Charge</t>
  </si>
  <si>
    <t>Building
Maintenance</t>
  </si>
  <si>
    <t>CD.1 Page.No. 159</t>
  </si>
  <si>
    <t>Providing and laying in situ / ready mix cement concrete of M-10 proportion with trap/ granite/ quartzite/ gneiss metal in foundation including necessary form work, compacting and curing etc. complete. (with reversible drum type mixer with SCADA with fine agreegates of required specifications (Natural sand / VSI sand finely washed etc )</t>
  </si>
  <si>
    <t>CD.-3 Page.No. 160</t>
  </si>
  <si>
    <t>Providing &amp; laying in situ cement concrete of M 10 proportion with trap/ granite/ quartzite/ gneiss metal in foundation including necessary form work compacting and curing etc. complete. with reversible Drum Type mixer with SCADA. With crushed sand .</t>
  </si>
  <si>
    <t>Providing and laying in situ cement concrete of 1:4:8 proportion with trap/ granite/ quartzite/ gneiss metal in foundation including necessary form work, compacting and curing etc. complete. (with reversible drum type mixer with SCADA with fine agreegates of required specifications (Natural sand / VSI sand finely washed etc )</t>
  </si>
  <si>
    <t>CD.3 Page.No. 160</t>
  </si>
  <si>
    <t>CD.4 Page.No. 160</t>
  </si>
  <si>
    <t>CD.6 Page.No. 162</t>
  </si>
  <si>
    <t>CD.7 Page.No. 162</t>
  </si>
  <si>
    <t>Providing cast in situ / ready mix block of M10 cement concrete with circular or other shaped opening for waterway including necessary formwork, compaction, finishing and curing etc. complete. (with reversible drum type mixer/ concrete batch mix plant (pan mixer)  with SCADA with fine agreegates of required specifications (Natural sand / VSI sand finely washed etc ), cement 4.05 bags/cumt)</t>
  </si>
  <si>
    <t>CD.8 Page.No. 163</t>
  </si>
  <si>
    <t>CD.14 Page.No. 167</t>
  </si>
  <si>
    <t>Providing and laying in situ / ready mix M-20 cement concrete of trap /granite /quartzite /gneiss metal for approach slab / Rigid pavement including compacting, finishing, curing etc. complete. (excluding reinforcement) (with reversible drum type mixer/ concrete batch mix plant (pan mixer)  with SCADA with fine agreegates of required specifications (Natural sand / VSI sand finely washed etc ), cement 6.40 bags/cumt)</t>
  </si>
  <si>
    <t>CD.15 Page.No. 168 and B.7. Page No. 38</t>
  </si>
  <si>
    <t>CD.20 Page.No. 169</t>
  </si>
  <si>
    <t>Providing cast in situ / ready mix M10 grade cement concrete for head walls of CD work / retaining walls etc. including necessary form work, compaction, finishing and curing etc. complete. (with reversible drum type mixer/ concrete batch mix plant (pan mixer)  with SCADA with fine agreegates of required specifications (Natural sand / VSI sand finely washed etc ), cement 4.05 bags/cumt)</t>
  </si>
  <si>
    <t>Providing and casting in situ / ready mix PCC M15 grade of trap metal for coping to head walls / parapet including centering, form work, compaction and curing etc. complete. (with reversible drum type mixer/ concrete batch mix plant (pan mixer)  with SCADA with fine agreegates of required specifications (Natural sand / VSI sand finely washed etc )</t>
  </si>
  <si>
    <t>Providing and casting in situ / ready mix PCC M20 grade of trap metal for coping to head walls / parapet including centering, form work, compaction and curing etc. complete. (with reversible drum type mixer/ concrete batch mix plant (pan mixer)  with SCADA with fine agreegates of required specifications (Natural sand / VSI sand finely washed etc )</t>
  </si>
  <si>
    <t>Cutting down trees including trunks and branches with girths above 30cm to 60cm and stacking the materials neatly with all lifts and lead of 1000m as directed and earth filling in the depression / pit if any.</t>
  </si>
  <si>
    <t>Cutting down trees including trunks and branches with girths above 60cm to 90cm and stacking the materials neatly with all lifts and lead of 1000m. as directed and earth filling in the depression/pit if any.</t>
  </si>
  <si>
    <t>Cutting down trees including trunks and branches with girths above 90cm to 180cm and stacking the materials neatly with all lifts and lead of 1000m. as directed and earth filling in the depression/pit if any.</t>
  </si>
  <si>
    <t>Cutting down trees including trunks and branches with girths above 180cm to 270cm and stacking the materials neatly with all lifts and lead of 1000m. as directed and earth filling in the depression/pit if any.</t>
  </si>
  <si>
    <t>Cutting down trees including trunks and branches with girths above 270cm to 450cm and stacking the materials neatly with all lifts and lead of 1000m. as directed and earth filling in the depression/pit if any.</t>
  </si>
  <si>
    <t>Cutting down trees including trunks and branches with girths above 450cm and stacking the materials neatly with all lifts and lead of 1000m. as directed and earth filling in the depression/pit if any.</t>
  </si>
  <si>
    <t xml:space="preserve">Clearing grass and removal of rubbish up to a distance of 50 metres outside the periphery of the area . </t>
  </si>
  <si>
    <t xml:space="preserve">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1000 metres including removal and disposal of top organic soil not exceeding 150 mm in thickness. </t>
  </si>
  <si>
    <t xml:space="preserve">Excavation for roadway in earth, soil of all sorts, sand, gravel or soft murum including dressing section to the required grade, camber and side slopes and conveying the excavated materials with all lifts upto a lead of 50m. and spreading for embankment or stacking as directed. </t>
  </si>
  <si>
    <t xml:space="preserve">Excavation for roadway in hard murum and boulder including dressing section to the required grade, camber and side slopes and conveying the excavated materials with all lifts upto a lead of 50m.and spreading for embankment or stacking as directed. </t>
  </si>
  <si>
    <t xml:space="preserve">Excavation for roadway in soft rock, including dressing section to the required grade, camber and side slopes and conveying the excavated materials with all lifts upto a lead of 50m. and spreading or stacking as directed. </t>
  </si>
  <si>
    <t>Excavation for roadway in hard rock by wedging and chiselling or line drilling including dressing section to the required grade, camber and side slopes and conveying the excavated materials with all lifts upto a lead of 50m. and spreading for embankment or stacking as directed.</t>
  </si>
  <si>
    <t xml:space="preserve">Excavation for catch / side water gutter in all sorts of soils to the specified section including stacking the excavated stuff in a regular bund and disposing of unsuitable or excess stuff as directed all sorts of soils. </t>
  </si>
  <si>
    <t>Excavation for catch / side water gutter in Hard murum and boulder strata to the specified section including stacking the excavated stuff in a regular bund and disposing of unsuitable or excess stuff as directed.</t>
  </si>
  <si>
    <t>Excavation for catch / side water gutter in Soft rock strata to the specified section including stacking the excavated stuff in a regular bund and disposing of unsuitable or excess stuff as directed.</t>
  </si>
  <si>
    <t xml:space="preserve">Excavation for catch / side water gutters in  Hard rock strata to the specified section including stacking the excavated stuff in a regular bund by chiselling and wedging and disposing of unsuitable or excess stuff as directed. </t>
  </si>
  <si>
    <t>Watering and compacting of embankment formed of materials obtained from the road cutting within a lead of 50 m, not less than 97 % of standard Proctor density after laying them in layers of 20 cm. to 30 cm. with vibratory roller.</t>
  </si>
  <si>
    <t>Watering and compacting of embankment formed of materials obtained from the road cutting within a lead of 50 m, not less than 97% of standard Proctor density after laying them in layers of 20 cm. to 30 cm. with Power roller.</t>
  </si>
  <si>
    <t>Conveying materials obtained from road cutting including all lifts, laying in layers of 20cm to 30cm. breaking clods, dressing to the required lines, curves, grades and section, watering and compacting to not less than 97% of standard Proctor density for a lead of over 50m. to 300m. inclusive from the site of excavation to the site of deposition as directed.</t>
  </si>
  <si>
    <t>Conveying materials obtained from road cutting including all lifts, laying in layers of 20cm. to 30cm. breaking clods, dressing to the required lines, curves, grades and section, watering and compacting to not less than 97% of standard proctor density for a lead of 300m. to 500m. inclusive, from the site of excavation to the site of deposition as directed.</t>
  </si>
  <si>
    <t>Providing earth work in embankment with approved materials obtained from other sources upto lead of 50m. including all lifts, laying in layers of 20cm. to 30cm. thickness breaking clods, dressing to the required lines, curves, grades &amp; section, watering and compaction with vibratory roller with V-Sat attachment to achieve not less than 97 % of standard proctor density etc. complete  ( Material obtained from Other sources)</t>
  </si>
  <si>
    <t>Supplying hard murum/ kankar at the road site, including conveying and stacking complete.</t>
  </si>
  <si>
    <t>Supplying soft murum at the road site, including conveying and stacking complete.</t>
  </si>
  <si>
    <t>Spreading hard murum/ soft murrum/ gravel or kankar for side width complete</t>
  </si>
  <si>
    <t>Compacting the hard murum side widths including laying in layers on each side with vibratory roller including artificial watering etc. complete.</t>
  </si>
  <si>
    <t>Picking the road surface including sectioning etc. complete (WBM surface.)</t>
  </si>
  <si>
    <t>Picking the road surface including sectioning etc. complete (BT surface.)</t>
  </si>
  <si>
    <t xml:space="preserve">Providing dry rubble stone  pitching 23 cm (about 9 ) thick including all material, quarry spalls, labour etc. complete. </t>
  </si>
  <si>
    <t>Providing, laying and spreading soil on a prepared sub grade, pulverizing, mixing the spread soil in place with rotavator with 3 per cent slaked lime with minimum content of 70 per cent of CaO, grading with motor grader and compacting with the road roller at OMC to achieve atleast 98 per cent of the max dry density to form a layer of sub base.</t>
  </si>
  <si>
    <t>Providing, laying and spreading soil on a prepared sub grade, pulverizing, adding the designed quantity of cement to the spread soil, mixing in place with rotavator, grading with the motor grader and compacting with the road roller at OMC to achieve the desired unconfined compressive strength and to form a layer of sub-base/base.</t>
  </si>
  <si>
    <t>Laying and spreading available soil in the sub-grade on a prepared surface, pulverizing, mixing the spread soil in place with rotavator with 3 per cent slaked lime having minimum content of 70 per cent of CaO, grading with motor grader and compacting with the road roller at OMC to the desired density to form a layer of improved sub grade.</t>
  </si>
  <si>
    <t>Construction of embankment with Flyash conforming to table 1 of IRC: SP: 58 - 2001 obtained from coal or lignite burning thermal power stations as waste material, spread and compacted in layer of 200mm thickness each at OMC, all as specified in IRC: SP: 58-2001 and as per approved plans.</t>
  </si>
  <si>
    <t>Construction of granular sub-base by providing close graded Material, mixing in a mechanical mix plant at OMC, carriage of mixed Material to work site, spreading in uniform layers with motor grader/ Paver on prepared surface and compacting with vibratory roller to achieve the desired density, complete as per clause 401 -- Plant Mix Method and Grading - I Material</t>
  </si>
  <si>
    <t>Construction of granular sub-base by providing close graded Material, mixing in a mechanical mix plant at OMC, carriage of mixed Material to work site, spreading in uniform layers with motor grader / Paver on prepared surface and compacting with vibratory roller to achieve the desired density, complete as per clause 401 -- Plant Mix Method and Grading - II Material</t>
  </si>
  <si>
    <t>Construction of granular sub-base by providing close graded Material, mixing in a mechanical mix plant at OMC, carriage of mixed Material to work site, spreading in uniform layers with motor grader / Paver on prepared surface and compacting with vibratory roller to achieve the desired density, complete as per clause 401-- Plant Mix Method and Grading - III Material</t>
  </si>
  <si>
    <t>Construction of granular sub-base by providing close graded material, spreading in uniform layers with motor grader / Paver  on prepared surface, mixing by mix in place method with rotavator at OMC, and compacting with vibratory roller to achieve the desired density, complete as per clause 401 -- By Mix in Place Method and Grading - I Material</t>
  </si>
  <si>
    <t>Construction of granular sub-base by providing close graded material, spreading in uniform layers with motor grader / Paver on prepared surface, mixing by mix in place method with rotavator at OMC, and compacting with vibratory roller to achieve the desired density, complete as per clause 401 -- By Mix in Place Method and Grading - II Material</t>
  </si>
  <si>
    <t>Construction of granular sub-base by providing close graded material, spreading in uniform layers with motor grader/ Paver on prepared surface, mixing by mix in place method with rotavator at OMC, and compacting with vibratory roller to achieve the desired density, complete as per clause 401 -- By Mix in Place Method and Grading - III Material</t>
  </si>
  <si>
    <t>Lime, Fly ash Stabilized Soil Sub-Base -- Construction of Sub-base using lime - Fly ash admixture with granular soil, free from organic matter/ deleterious material or clayey silts and low plasticity clays having PI between 5 and 20 and liquid limit less than 25 and commercial dry lime, slaked at site or pre-slaked with CaO content not less than 50 per cent, Fly ash to conform to gradation as per clause 4.3 of IRC: 88-1984, lime + Fly ash content ranging between 10 to 30 per cent, the minimum un-confined compressive strength and CBR value after 28 days curing and 4 days soaking to be 7.5kg/sq, cm and 25 per cent respectively, all as specified in IRC: 88-1984.</t>
  </si>
  <si>
    <t>Cement Treated Crushed Rock or combination as per clause 403.2 and table 400.4 in Sub base/ Base --Providing, laying and spreading Material on a prepared sub grade, adding the designed quantity of cement to the spread Material, mixing in place with rotavator, grading with the motor grader and compacting with the road roller at OMC to achieve the desired unconfined compressive strength and to form a layer of sub-base/base course.</t>
  </si>
  <si>
    <t>Scarifying the existing granular road surface to a depth of 50 mm  and disposal of scarified material within all lifts and leads upto 1000 metres.</t>
  </si>
  <si>
    <t>Dismantling of flexible pavements and disposal of dismantled materials up to a lead of 1000 metres, stacking serviceable and unserviceable materials separately etc. complete.</t>
  </si>
  <si>
    <t>Dismantling of cement concrete pavement by mechanical means using pneumatic tools, breaking to pieces not exceeding 0.02 cum in volume and stock piling at designated locations and disposal of dismantled materials up to a lead of 1000 metres, stacking serviceable and unserviceable materials separately etc. complete.</t>
  </si>
  <si>
    <t>Making 50 mm x 25 mm furrows, 45 degree to the center line of the road and at one metre interval in the existing thin bituminous wearing coarse including sweeping and disposal of excavated material within 1000 metres lead</t>
  </si>
  <si>
    <t>Making 50 mm x 50 mm furrows, 45 degree to the center line of the road and at one metre interval in the existing thin bituminous wearing coarse including sweeping and disposal of excavated material within 1000 metres lead</t>
  </si>
  <si>
    <t>Brooming the W.B.M. surface by wire Brushes, coir brushers, dusting, cleaning etc. for receiving the bituminous treatment complete. Brooming the water Bound Macadam surface by wire.</t>
  </si>
  <si>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 Grading I  (Using Screening Type A (13.2) mm Aggregate)</t>
  </si>
  <si>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-Grading  I  (Using Screening Type B (11.2 mm) Aggregate)</t>
  </si>
  <si>
    <t>Providing, laying, spreading and compacting stone aggregates of specific sizes to water bound macadam specification including spreading in uniform thickness, hand packing to proper grade and camber, applying and brooming requisite type of screening/ binding Materials to fill up the interstices of coarse aggregate, watering and compacting with vibratory roller to the required density. By Mechanical Means - Grading II  (Using Screening Type B (11.2 mm) Aggregate)</t>
  </si>
  <si>
    <t>Crushed Cement Concrete Sub-base / Base - Breaking and crushing of material obtained by breaking damaged cement concrete slabs to size range not exceeding 75 mm as specified in table 400.7 transporting the aggregates obtained from breaking of cement concrete slabs at a lead of  1 km., laying and compacting the same as sub base/ base course, constructed as WBM to clause 404 except the use of screening or binding material.</t>
  </si>
  <si>
    <t>Penetration Coat Over Top Layer of Crushed Cement Concrete Base -- Spraying of bitumen over cleaned dry surface of crushed cement concrete base at the rate of 25 kg per 10 sqm by a bitumen pressure distributor, spreading of key aggregates at the rate of 0.13 cum per 10 sqm by a mechanical gritter and rolling the surface as per clause 506.3.8</t>
  </si>
  <si>
    <t>Wet Mix Macadam -- Providing, laying, spreading and compacting graded stone aggregate to wet mix macadam specification including premixing the Material with water at OMC in mechanical mix plant carriage of mixed Material by tipper to site, laying in uniform layers with paver in sub- base / base course on well prepared surface and compacting with vibratory roller to achieve the desired density. Laying By Grader/Paver.</t>
  </si>
  <si>
    <t>Crusher Run Macadam Base -- Providing crushed stone aggregate, depositing on a prepared surface by hauling vehicles, spreading and mixing with a motor grader, watering and compacting with a vibratory roller to clause 410 to form a layer of sub-base/Base -- By Mix in Place Method for 53 mm maximum size</t>
  </si>
  <si>
    <t>Crusher Run Macadam Base -- Providing crushed stone aggregate, depositing on a prepared surface by hauling vehicles, spreading and mixing with a motor grader, watering and compacting with a vibratory roller to clause 410 to form a layer of sub-base/Base -- By Mix in Place Method for 45 mm maximum size</t>
  </si>
  <si>
    <t>Crusher Run Macadam Base -- Providing crushed stone aggregate, depositing on a prepared surface by hauling vehicles, spreading and mixing with a motor grader, watering and compacting with a vibratory roller to clause 410 to form a layer of sub-base/Base -- By Mixing Plant Method for 53 mm maximum size</t>
  </si>
  <si>
    <t>Crusher Run Macadam Base -- Providing crushed stone aggregate, depositing on a prepared surface by hauling vehicles, spreading and mixing with a motor grader, watering and compacting with a vibratory roller to clause 410 to form a layer of sub-base/Base -- By Mixing Plant Method for 45 mm maximum size</t>
  </si>
  <si>
    <t>Dismantling of existing B.T. Surface (flexible Pavement) to a depth of 50 mm. manually including loading of dismantled material to transport vehicle at site excluding lead charges</t>
  </si>
  <si>
    <t xml:space="preserve">Prime coat - Providing and applying primer coat with bitumen emulsion on prepared surface of granular Base including cleaning of  road surface and spraying, primer at the rate of 0.60 kg/sqm using mechanical means. </t>
  </si>
  <si>
    <t>Providing and applying tack coat on the prepared surface heating by fames in Boiler and spraying bitumen set footed in bitumen boller on B.T. surface 2.5 kg/10 sqm.(VG-30 bulk bitumen rates are considered to arrive at rates)</t>
  </si>
  <si>
    <t>Providing and applying tack coat on the prepared surface heating by fames in Boiler and spraying bitumen with sprayer on Dry / Hungry B.T. surface 3 kg/10 sqm. (VG-30 bulk bitumen rates are considered to arrive at rates)</t>
  </si>
  <si>
    <t>Providing and applying tack coat on the prepared surface heating by flames in Boiler and spraying bitumen with sprayer on   Granular surface treated with primer @ 2.75 kg/10 sqm(VG-30 bulk bitumen rates are considered to arrive at rates)</t>
  </si>
  <si>
    <t>Providing and applying tack coat on the prepared surface heating by flames in Boiler and spraying bitumen with sprayer on Concrete surface treated with primer @ 3.25 kg/10 sqm (VG-30 bulk bitumen rates are considered to arrive at rates)</t>
  </si>
  <si>
    <t>Providing and applying tack coat with bitumen emulsion (RS1) using emulsion pressure distributer at the rate of 0.20 kg per Sq.M. on the prepared bituminous cleaned with mechanical broom</t>
  </si>
  <si>
    <t>Providing and constructing 75 mm. thick Modified  Penetration Macadam (MPM) road surface including all materials, preparing the existing road surface, spreading 40 mm. stone metal layers 30% crusher broken metal + 70% Hand broken (by breaking rubble  obtained by blasting) heating and spraying the  bitumen of specified grade @ 2 Kg/sqm, spreading 12 mm.size chips compacting with three wheel static roller having weight 8 to 10 MT. to achive the desired degree of compaction as per Technical Specification Clause 506 etc. complete.  Including picking of existing WBM surface. (VG-30 bulk bitumen rates are considered to arrive at rates)</t>
  </si>
  <si>
    <t>Providing and constructing 75 mm. thick Modified  Penetration Macadam (MPM) road surface including all materials, preparing the existing road surface, spreading 40 mm. stone metal layers 100% crusher broken metal with conical crusher plant heating and spraying the  bitumen of specified grade @ 2 Kg/sqm, spreading 12 mm.size chips compacting with three wheel static roller having weight 8 to 10 MT. to achive the desired degree of compaction as per Technical Specification Clause 506 etc. complete.  Including picking of existing WBM surface. (VG-30 bulk bitumen rates are considered to arrive at rates)</t>
  </si>
  <si>
    <t>Providing and constructing 75 mm. thick Modified  Penetraction Macadam (MPM)  road surface including all materials, preparing the existing road surface, spreading 40 mm. stone layers metal 30%  crusher broken metal + 70% Hand broken metal (By breaking Rubble obtained by blasting) , heating and spraying the  bitumen of specified grade @ 2 kg / sqm , spreading 12mm.size chips compacting with three wheel static roller having weight 8 to 10 MT. to achive the desired degree of compaction as per Technical Specification Clause 506 etc.complete, including applying tack coat of specified grade of bitumen at the rate of 0.30 Kg Sqm. on existing bitumen surface. (VG-30 bulk bitumen rates are considered to arrive at rates)</t>
  </si>
  <si>
    <t>Providing and constructing 75 mm. thick Modified  Penetraction Macadam (MPM)  road surface including all materials, preparing the existing road surface, spreading 40 mm. stone layers metal 100%  crusher broken metal with conical crusher plant  , heating and spraying the  bitumen of specified grade @ 2 kg / sqm , spreading 12mm.size chips compacting with three wheel static roller having weight 8 to 10 MT. to achive the desired degree of compaction as per Technical Specification Clause 506 etc.complete, including applying tack coat of specified grade of bitumen at the rate of 0.30 Kg Sqm. on existing bitumen surface. (VG-30 bulk bitumen rates are considered to arrive at rates)</t>
  </si>
  <si>
    <t>Providing and constructing 50 mm. thick Modified  Penetration Macadam (MPM)  road surface including all mataerials, preparing the existing road surface, spreading 40mm. stone metal layers 30% crusher broken metal + 70% Hand broken (by breaking rubble  obtained by blasting) heating and spraying the  bitumen of specified grade @ 1.75 kg/sqm, spreading 12mm.size chips compacting with  static roller having weight 8 to 10 MT. to achive the desired degree of compaction as per Technical Specification Clause 506  etc. complete.  Including picking of existing WBM surface.(VG-30 bulk bitumen rates are considered to arrive at rates)</t>
  </si>
  <si>
    <t>Providing and constructing 50 mm. thick Modified  Penetration Macadam (MPM)  road surface including all mataerials, preparing the existing road surface, spreading 40mm. stone metal layers 100% crusher broken metal with conical crusher plant heating and spraying the  bitumen of specified grade @ 1.75 kg/sqm, spreading 12mm.size chips compacting with  static roller having weight 8 to 10 MT. to achive the desired degree of compaction as per Technical Specification Clause 506  etc. complete.  Including picking of existing WBM surface.(VG-30 bulk bitumen rates are considered to arrive at rates)</t>
  </si>
  <si>
    <t xml:space="preserve">Providing and constructing 50 mm. thick  Modified  Penetration Macadam (MPM) road surface including all materials, preparing the existing road surface, spreading 40mm. stone layers metal 30%  crusher broken metal + 70% Hand broken metal (By breaking Rubble obtained by blasting) , heating and spraying the bitumen of specified grade @ 1.75 kg / sqm, spreading 12mm.size chips compacting with Static roller having weight 8 to 10 MT. to achive the desired degree of compaction as per Technical Specification Clause 506 etc.complete, including applying tack coat of bitumen 0f specified grade at the rate of 0.30 Kg Sqm.(on existing bitumen surface.) </t>
  </si>
  <si>
    <t>Providing and constructing 50 mm. thick  Modified  Penetration Macadam (MPM) road surface including all materials, preparing the existing road surface, spreading 40mm. stone layers metal 100%  crusher broken metal with conical crusher palnt, heating and spraying the bitumen of specified grade @ 1.75 kg / sqm, spreading 12mm.size chips compacting with Static roller having weight 8 to 10 MT. to achive the desired degree of compaction as per Technical Specification Clause 506 etc.complete, including applying tack coat at the rate of 0.30 Kg Sqm.on existing bitumen surface. (VG-30 bulk bitumen rates are considered to arrive at rates)</t>
  </si>
  <si>
    <t>Providing, laying and compacting of Built-up-spray grout layer 75 mm thick over prepared base consisting of  two layers composite construction of compacted crushed coarse aggregates with application of  bituminous binder of biyumen of specified Grade @ 1.520 Kg/ Sqm after each layer, ( i.e 1.520x2=3.04 say 3.00 Kg/Sqm) and with key aggregates placed on top of the second layer and compacting with static roller 8 to 10 MT. Excluding cost of tack coat and  scarifying etc. Complete.(VG-30 bulk bitumen rates are considered to arrive at rates)</t>
  </si>
  <si>
    <t>BITUMINOUS MACADAM: Proving and laying bituminous macadam using crushed aggregates of Grading 1,  premixed with bituminous binder, transported to site with VTS , laid over a previously prepared surface, finished to the required grade, level, alignment, and rolling to achieve the desired compaction for 80/100 mm compacted thickness with 3.3 % using specified grade of Bitumen. -- USING Batch mix type hot mix plant with SCADA, Sensor Paver, vibratory roller.(VG-30 bulk bitumen rates are considered to arrive at rates)</t>
  </si>
  <si>
    <t>BITUMINOUS MACADAM:--Providing and laying bituminous macadam using crushed aggregate of Grading 1, premixed with bituminous binder, transported at site with VTS, laid over a previously prepared surface , finished to the required grade ,level, alignment,and rolling to achieve the desired density for 80/100 mm compacted thickness with drum mix type hot mix plant with SCADA having complying essential features of Hot mix plant as per IRC-27 2009 specified conditions and attachments such as electronic load sensor based belt conveyers,automatic synchronization of bitumen and aggregate fedder,built in dust controller system and PLC for Drum Mix plant ,Sensor paver,and Vibratory roller excluding prime/Tack coat etc. complete --Bitumen  3.30% of specified grade (VG-30 bulk bitumen rates are considered to arrive at rates)</t>
  </si>
  <si>
    <t>DENSE BITUMINOUS MACADAM: Proving and laying dense bituminous macadam using crushed aggregates of Grading 1, premixed with bituminous binder of specified grade of Bitumen @ 4.50 per cent by weight of total mix and filler, transported to site with VTS , laid over a previously prepared surface, finished to the required grade, level, alignment, and rolling to achieve the desired density for 76-100 mm compacted thickness .USING Batch mix type hot mix plant with SCADA, Sensor Paver, Vibratory roller with Stone Dust filler.(VG-30 bulk bitumen rates are considered to arrive at rates)</t>
  </si>
  <si>
    <t>DENSE BITUMINOUS MACADAM:--Providing and laying dense bituminous macadam using crushed aggregate of grading 1, premixed with bituminous binder Bitumen of specified grade,@ 4.50 % by weight of total mix and filler, transported at site with VTS, laid over a previously prepared surface , finished to the required grade ,level, alignment,and rolling to achieve the desired density for 76/100 mm compacted thickness with drum mix type hot mix plant with SCADA having complying essential features of Hot mix plant as per IRC-27-2009 specified conditions and attachments such as electronic load sensor based belt conveyers, automatic synchronization of bitumen and aggregate fedder,built in dust controller system and PLC for Drum Mix plant ,Sensor paver, and Vibratory roller excluding prime/Tack coat etc. complete --Bitumen VG-30 grade with stone dust filler (VG-30 bulk bitumen rates are considered to arrive at rates)</t>
  </si>
  <si>
    <t>BITUMINOUS CONCRETE:- Providing and laying bituminous concrete using crushed aggregates of grading 1, premixed with bituminous binder @ 5.20 per cent by weight of total mix and filler, transported to site with VTS , laid over a previously prepared surface, finished to the required grade, level, alignment, and rolling to achieve the desired compaction  for 50 mm compacted thickness with specified grade of Bitumen,Excluding prime / tack coat. For Bitumen of specified grade -- USING Batch mix type hot mix plant with SCADA, Sensor Paver, Vibratory roller with Stone Dust filler. (VG-30 bulk bitumen rates are considered to arrive at rates)</t>
  </si>
  <si>
    <t>BITUMINOUS CONCRETE:--Providing and laying bituminous concrete using crushed aggregate of grading 1,  premixed with bituminous binder @5.40% by weight of total mix and filler, transported at site with VTS, laid over a previously prepared surface, finished to the required grade ,level, alignment, and rolling to achieve the desired density for 50mm compacted thickness with drum mix plant with SCADA, Sensor paver and Vibratory roller excluding prime/Tack coat etc. complete --Bitumen of specified grade with stone dust filler. (VG-30 bulk bitumen rates are considered to arrive at rates)</t>
  </si>
  <si>
    <t>Providing bituminous Type A liquid seal coat on bituminous surface including supplying all materials and bitumen of specified grade  preparing existing road surface, heating and applying bitumen @ 0.98 KgSqm. by mechanical means, spreading chips and rolling, by static roller having weight 8 to 10 MT. etc. complete. (VG-30 bulk bitumen rates are considered to arrive at rates)</t>
  </si>
  <si>
    <t>Providing and laying of Type - B premix seal coat with HMP of approprate  crushed stone chipping 6.70 mm size and penetration bitumen of specified grade @ 0.68 Kg / Sqm. , preparing existing road surface including mixing in suitable Batch Mix  plant and rolling by  static roller having weight 8 to 10 MT. etc. complete. (VG-30 bulk bitumen rates are considered to arrive at rates)</t>
  </si>
  <si>
    <t>Surface Dressing -- Providing and laying surface dressing as wearing course in single coat using crushed stone aggregates of specified size on a layer of bituminous binder laid on prepared surface and rolling with 8-10 tonne smooth wheeled steel roller. -- 
a) 19 mm nominal chippling size (bitumen 12.00 kg/10 Sq.M.) -- Bitumen of specified grade (VG-30 bulk bitumen rates are considered to arrive at rates)</t>
  </si>
  <si>
    <t>Surface Dressing -- Providing and laying surface dressing as wearing course in single coat using crushed stone aggregates of specified size on a layer of bituminous binder laid on prepared surface and rolling with 8-10 tonne smooth wheeled steel roller. -- 
b) 13 mm nominal chippling size (bitumen 10.00 kg/10 Sq.M -- Bitumen of specified grade (VG-30 bulk bitumen rates are considered to arrive at rates)</t>
  </si>
  <si>
    <t>Surface Dressing -- Providing and laying surface dressing as wearing course in single coat using crushed stone aggregates of specified size on a layer of bituminous binder laid on prepared surface and rolling with 8-10 tonne smooth wheeled steel roller. -- 
c) 10 mm nominal chippling size (bitumen 9.0 kg/10 Sq.M -- Bitumen of specified grade (VG-30 bulk bitumen rates are considered to arrive at rates)</t>
  </si>
  <si>
    <t>Surface Dressing -- Providing and laying surface dressing as wearing course in single coat using crushed stone aggregates of specified size on a layer of bituminous binder laid on prepared surface and rolling with 8-10 tonne smooth wheeled steel roller. --
d) 6 mm nominal chippling size (bitumen 7.50 kg/10 Sq.M -- Bitumen of specified grade (VG-30 bulk bitumen rates are considered to arrive at rates)</t>
  </si>
  <si>
    <t>Open Graded Premix Surfacing- Providing and Laying OGC 20 mm thickness composed of 13.2 mm to 5.6 mm aggregates premixed with bituminous binder transported to site with VTS , laid over a previously prepared surface, finished to the required grade, level, alignment, and rolling to achieve the desired compaction but excluding prime / tack and Seal coat. For Bitumen of specified grade--USING drum mix type hot mix plant with SCADA, Paver and Vibratory roller ( Over MPM Surface) (VG-30 bulk bitumen rates are considered to arrive at rates)</t>
  </si>
  <si>
    <t>9 MM SEAL COAT: Providing and laying of Type A 9mm premix seal coat with HMP of apropriate capacity crushed stone chiping 6.7 mm size and penetration bitumen of specified grade @ 1.2kg/Sq.m,  preparing existing road surface by mechanical means, spreading chips and rolling, by static roller having weight 8 to 10 MT. etc. complete.(VG-30 bulk bitumen rates are considered to arrive at rates)</t>
  </si>
  <si>
    <t xml:space="preserve">Providing and laying in-situ  M30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t>
  </si>
  <si>
    <t xml:space="preserve">Providing and laying in-situ  M40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t>
  </si>
  <si>
    <t xml:space="preserve">Providing and laying in-situ  M35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t>
  </si>
  <si>
    <t>Providing and fixing in position TMT FE 500,  32 mm dia dowel bars precoated with anticorrosive epoxy paint of required Dia. 60 cms. Long and at 30.00 cm. C/C and wherever directed  including handling, straightening, necessary cutting supported by TMT FE 500, chairs with proper alignment by using properly designed assembly of Bulkheads lubricating half length with bituminous paint as directed etc. complete.</t>
  </si>
  <si>
    <t>Providing and fixing in position TMT FE 500, 25mm dia dowel bars precoated with anticorrosive epoxy paint of required Dia. 60 cms. Long and at 30.00 cm. C/C and wherever directed  including handling, straightening, necessary cutting supported by TMT FE 500, chairs with proper alignment by using properly designed assembly of Bulkheads lubricating half length with bituminous paint as directed etc. complete.</t>
  </si>
  <si>
    <t>Providing and fixing in position TMT FE 500, tie bars precoated with anticorrosive epoxy paint of 12 mm dia. 70 cms.long and at 30.00 cm. C/C  and wherever directed including handling, straightening wrapping with paper of approved quality for half length, necessary cutting, handling, straightening , supported by assembly of TMT FE 500, chairs with proper alignment etc. complete.</t>
  </si>
  <si>
    <t xml:space="preserve">Cutting transverse contraction joints 3 to 4 mm wide and depth 60mm. .in concrete slab using concrete cutting machine with diamond studded saw within 48 hours of casting of bay / slab etc. complete including subsequent widening of the groove 8 to 10 mm. wide at top having depth of 15 mm. as directed by Engineer incharge. </t>
  </si>
  <si>
    <t>Providing and laying 125 micron Low Density Polyethylene (LDPE) sheet confirming to IS 3395 : 1997 below concrete pavement including all materials and labour complete.</t>
  </si>
  <si>
    <t>Providing and fixing factory made Hydraulically pressed Mechanically vibrated and compacted precast inter locking cement concrete paving blocks 80MM thick in M-40 grade of approved size and shape for City streets, small /medium market roads,low volume roads, utility cuts on arterial roads etc. as specified and as per IS 15658:2006 including cost of all materials, manufacturing, curing, transportation of blocks to work site including loading, unloading and stacking as directed, laying paving blocks in position over prepared bed of natural sand / crushed sand of 50 mm thickness including necessary excavation in all stratas, spreading blindge of fine sand over the prepared bed, compacting blocks by plate vibrator  etc. complete.</t>
  </si>
  <si>
    <t>Providing and fixing factory made Hydraulically pressed Mechanically vibrated and compacted precast inter locking cement concrete paving blocks 100MM thick in M-50 grade of approved size and shape for City streets and roads with high volume/ heavy traffice as specified and as per IS 15658:2006 including cost of all materials, manufacturing, curing, transportation of blocks to work site including loading, unloading and stacking as directed, laying paving blocks in position over prepared bed of natural sand / crushed sand of 50 mm thickness including necessary excavation in all stratas, spreading blindge of fine sand over the prepared bed, compacting blocks by plate vibrator  etc. complete.</t>
  </si>
  <si>
    <t>Providing and fixing sign boards of size 90cm having shape of an equilateral triangle made out of 14 gauge sheet with retro reflective sheeting of Engineering Grade as per M.O.T. specification   No. 801-3(1993) white reflective back ground, lettering symbol bordering of black non reflective paint including M. S. angle iron back frame of size 35 mm X 35 mm X 5 mm &amp;  M.S.angle one post of 50mm x 50mm x 5mm size 3.45 metre long duly painted with white and black bands including fixing  M.S. angle of the boards with galvanised nuts and bolts and washers. The Board shall be as per IRC-67-1977 including conveying fixing in ground with C.C. 1:4:8 block of size 0.60 x 0.60 x 0.75 m, with 7 year guarantee for the sheeting etc. complete. Mild Steel Board with Engineering Grade</t>
  </si>
  <si>
    <t>Providing and fixing road junction/information sign boards of size 1.80 x 0.90 Meter Prepared 16 guageM.S.sheet on frame of M.S.angle  of size 35 x 35 x 5 mm with cross bracing of size 35x35x5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 two angle iron post of size 65 x 65 x 6 mm of 3.65 m. long inflated at bottom ,drilled on top and painted in white 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Mild Steel Board with Engineering Grade.</t>
  </si>
  <si>
    <t>Providing and fixing road junction/ information sign boards of size 1.80 x 0.90 Meter Prepared 16 guage Alluminium sheet on frame of  size 35 x 35 x 5 mm with cross bracing of size 35x35x5 mm including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Alluminium sheet Type IV High Intensity Micro-Prismatic Grade Sheeting.</t>
  </si>
  <si>
    <t>Providing and fixing informatory sign boards in rectangular shape of size 1.80m x 0.90m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</si>
  <si>
    <t>Providing and fixing road junction/ information sign boards of size 1.80 x 1.20 Meter Prepared 16 guage M.S.sheet on frame of size 40x40x5 mm with cross bracing of size 35x35 x 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Mild Steel Board with Engineering Grade.</t>
  </si>
  <si>
    <t>Providing and fixing road junction/ information sign boards of size 1.80 x 1.20 Meter Prepared 16 guage Alluminium sheet on frame of with angle iron frame of size40x40x5mm with cross bracing of size 35x35x5 mm including Type IV High Intensity Micro-Prismatic Grade Sheeting (HIP) having pressure sensitive / heat activated adhesive, IRC Specified colour retro reflective cutout border &amp; messages having pressure sensitive adhesive having border &amp; messages in IRC Specified colour back ground  including two angle iron post of size 65 x 65 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 charge etc. complete. Alluminium sheet Type IV High Intensity Micro-Prismatic Grade Sheeting.</t>
  </si>
  <si>
    <t>Providing and fixing informatory sign boards in square or rectangular shape of size 1.80m x1.20m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</si>
  <si>
    <t>Providing and fixing Road junction / Information sign board of size 0.90 m x 0.60 m. prepared on 16 gauge M.S. sheet with angle iron frame of size 35x35x5 mm including painting with one coat of zinc cromate stoving primer and two coats each of green/ white back ground and back side gray stove enamelled, bonded with red retro reflective sheet Engineering grade, border / letters / numeral / arrows, coated with non pealable crystal clear protective coat retaining 100% reflection including two angle iron post of size 50x50x5 mm of 3.65 m. long inflated at bottom drilled on top and painted in white and black bands of 30 cm. with 4 Nos. high strength G.I. bolts and nuts of size 10 mm dia. and 20 mm long sheet and angle iron post in one piece without joints including all taxes, conveying, fixing in ground with cement concrete 1:4:8 block of 60 cm x 60 cm x 75 cm size as directed by Engineer-in-charge etc. complete. Mild Steel Board with Engineering Grade.</t>
  </si>
  <si>
    <t>Providing and fixing informatory sign boards  of size 0.90 x 0.60 m made out of 14 guage Aluminum sheet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on frame of with angle iron frame of size 35 x 35 x 5 mm and two M.S. angle iron post of size  65 mm X 65 mm X 6 mm, 3.65 m long,  duly painted  with flat oil paint having alternate black and white bands of 25 cm width including G.I. fixtures etc; fixing the boards in 1:4:8 concrete block of size 60cm X 60cm X 75cm including transportation etc; complete.  Alluminium sheet Type IV High Intensity Micro-Prismatic Grade Sheeting</t>
  </si>
  <si>
    <t>Providing and fixing informatory sign boards shape of size 0.90 x 0.60 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  Spec.No. As per IRC-67, 2015</t>
  </si>
  <si>
    <t>Providing and fixing sign boards of size  size 60 x 80 cm made out of 14 gauge M.S.Sheet with retro reflective sheeting of Engineering Grade as per M.O.T. specification No. 801-3(1993) white reflective back ground, lettering symbol bordering of black non reflective paint including 3.65 metre long M.S.angle one post of 65 x 65 x 6 mm size duly painted with white and black bands including fixing the boards of M.S. angle with galvanised nuts and bolts and washer. The Board shall be as per IRC-67-1977 including conveying fixing in ground with C.C. 1:4:8 block of size 0.60 x 0.60 x 0.75 m, with 7 year guarantee for the sheeting etc. complete.  Mild Steel Board with Engineering Grade.</t>
  </si>
  <si>
    <t>Providing and fixing informatory sign boards  of size 60 cm x 80 cm made out of 14 guage Aluminum sheet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M.S. angle iron post of size  65 mm X 65 mm X 6 mm, 3.65 m long,  duly painted  with flat oil paint having alternate black and white bands of 25 cm width including G.I. fixtures etc; fixing the boards in 1:4:8 concrete block of size 60cm X 60cm X 75cm including transportation etc; complete. Alluminium sheet Type IV High Intensity Micro-Prismatic Grade Sheeting</t>
  </si>
  <si>
    <t>Providing and fixing informatory sign boards  of size 60 cm x 80 cm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5 mm &amp;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with Type IV High Intensity Micro-Prismatic Grade Sheeting.</t>
  </si>
  <si>
    <t>Providing and fixing Road junction / Information sign board of size 1.20 m x 0.90 m. prepared on 16 gauge M.S. sheet with angle iron frame of size 35 x 35 x 5 mm with cross bracing of size 35 x 35 x 5 mm including painting with one coat of zinc cromate stoving primer and two coats each of green/white back ground and back side gray stove enamelled, bonded with red retro reflective sheet Engineering grade, border / letters / numeral /arrows, coated with non pealable crystal clear protective transperent coat retaining 100% reflection includingtwo angle iron post of size 65 x 65x 6 mm of 3.65 m. long inflated at bottom drilled on top and painted in whiteand black bands of 30 cm. with 4 Nos. high strength G.I. bolts and nuts of size 10 mm dia. and 20 mm long sheet and angle iron post in one piece without joints including all taxes, conveying, fixing in ground with M-20 cement concrete of 60 cm x 60 cm x 75 cm size as directed by Engineer-in- charge etc. complete.   Mild Steel sheet with Engineering grade.</t>
  </si>
  <si>
    <t>Providing and fixing informatory sign boards in rectangular shape of size 1.20m x 0.90m made out of 16 guage Aluminum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3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Panel Type IV High Intensity.</t>
  </si>
  <si>
    <t>Providing and fixing informatory sign boards in rectangular shape of size 1.20m x 0.90m made out of 3mm Aluminum composite panel bonded with IRC Specified colour of  retro reflective sheeting of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M. S. angle iron frame of size 35 mm X 35 mm X 3 mm &amp; two M.S. angle iron post of size  65 mm X 65 mm X 6 mm, 3.65 m long,  duly painted  with flat oil paint having alternate black and white bands of 25 cm width including G.I. fixtures etc; fixing the boards in M-20  concrete block of size 60cm X 60cm X 75cm including transportation etc; complete.  Aluminum composite panel Type IV High Intensity.</t>
  </si>
  <si>
    <t>Providing and fixing informatory sign boards in square or rectangular shape of any size for overhead gantries or alike made out of 3mm aluminum composite panel bonded with IRC Specified colour of  retro reflective sheeting of Type XI Diamond Grade Sheeting (DG3) With ECF( Electronic Cutable Film) Lettring having pressure sensitive / heat activated adhesive, IRC Specified colour retro reflective cutout border &amp; messages having pressure sensitive adhesive having border &amp; messages in IRC Specified colour background including M. S. angle iron frame and bracing of size 35 mm X 35 mm X 5 mm and  duly painted  with flat oil paint including G.I. fixtures etc. and fixing the boards. (The work to be executed with prior approval of Superintending Engineer.)</t>
  </si>
  <si>
    <t>Providing and casting in situ or precast tapering R.C.C. M-20 Barrier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</si>
  <si>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Providing and casting in situ or precast tapering R.C.C. M-20 Semi Barrier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</si>
  <si>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Providing and casting in situ or precast tapering R.C.C. M-20 Mountable  type Kerb without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</si>
  <si>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Providing and casting in situ or precast tapering R.C.C. M-20 Barrier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</si>
  <si>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Providing and casting in situ or precast tapering R.C.C. M-20 Semi Barrier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</si>
  <si>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Providing and casting in situ or precast tapering R.C.C. M-20 Mountable  type Kerb with gutter ( as per IRC 86 1983) embedded 125mm below ground level over M-10 PCC finished neatly with C.M. 1:2, setting the same in C.M. 1:2, including the required excavation in any strata and removing the excavated stuff any where in city and redoing the surface as specified and directed by Engineering In-charge.  Using Concrete Batching and Mixing Plant</t>
  </si>
  <si>
    <t>Providing and fixing in position Guard Railing as per Drg. No. 15 Type C dt. 20-4-79, with 3 rows of 50mm dia. G.I. pipe 30cm a part and fixed in M.S. channels of section 125 x 65 x 6 mm spaced 2.5 C/c 1:2:4 c.c. bedding of size 45 x 30cm. as per detailed drawing, with 3 coats of approved yellow and black paint including necessary excavation in any strata.</t>
  </si>
  <si>
    <t>Providing and fixing in position Guard Railing as per Drg. No. 15 Type C dt. 20-4-79, with 3 rows of 40mm dia. G.I. pipe 30cm a part and fixed in M.S. channels of section 100 x 50 x 6 mm spaced 2.5 C/c 1:2:4 c.c. bedding of size 45 x 30 x 30cm. as per detailed drawing, with 3 coats of approved of yellow and black paint including necessary excavation in any strata.</t>
  </si>
  <si>
    <t>Providing and fixing Guard Railing of 1000mm height as per Type D Drg. No. 15 dt. 20-4-79, and fixed in 40 x 40 x 6mm iron, angle embedded in 1:2:4 cement concrete bedding patti as per detailed drawing, with 3 coats of approved of yellow and black paint.</t>
  </si>
  <si>
    <t>Providing and fixing Guard Railing of 1000 mm height in 25mm M.S. square bars 100 mm C/c. as per Type drawing No. 6 dt. 20-8- 85 and fixed in 50mm x 50mm x 6mm iron angle embedded in 1:2:4 C.C. bedding 55 x 45 cm and 50 x 6 iron patti as per detailed drawing with 3 coats of approved yellow and black paint.</t>
  </si>
  <si>
    <t xml:space="preserve">Design of overlay for existing B.T. surface with carrying out testing by Benkelman Beam method as per guide lines in IRC 81:1997 including design and testing at site. The charges for transportation of Benkelman Beam, loaded truck, labour for testing and traffic control are not included. </t>
  </si>
  <si>
    <t xml:space="preserve">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3.75 m Width.  </t>
  </si>
  <si>
    <t xml:space="preserve">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5.5 m  to 7.00 m. Width.  </t>
  </si>
  <si>
    <t xml:space="preserve">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i) Road surface single lane (B.TW,B.M.) Each additional lane Width.  </t>
  </si>
  <si>
    <t>Dead Journey charges for Transportation of machine/ vehical for Carrying out roughness index / road unevenness test with car mounted / jeep towed ARUR machine (Automatic road unevenness Recorder) Calibrated from C.R.R.I. New Delhi (Central Road Research  Institute) or any other equivalent authority including taking observations, feeding data and giving computerized test result including hire charges of all machinery and labour completed. Spec. No. : As directed by Engineer in charge.</t>
  </si>
  <si>
    <t>Providing and laying a woven Polypropylene Geotextile of Type-I manufactured from black UV stabilised Polypropylene Tape yarn on the prepared subgrade as the separator cum reinforcement with necessary overlap as per drawing.( For use this item SE/CE permission is obligatory.)</t>
  </si>
  <si>
    <t>Providing and laying a woven Polypropylene Geotextile of Type-II manufactured from black UV stabilised Polypropylene Tape yarn on the prepared subgrade as the separator cum reinforcement with necessary overlap as per drawing.( For use this item SE/CE permission is obligatory.)</t>
  </si>
  <si>
    <t>Providing and laying a woven Polypropylene Geotextile of Type-III manufactured from black UV stabilised Polypropylene Tape yarn on the prepared subgrade as the separator cum reinforcement with necessary overlap as per drawing. ( For use this item SE/CE permission is obligatory.)</t>
  </si>
  <si>
    <t>Providing and laying a fibre glass geogrid of Tensile strength 50 kN/m manufactured from high quality glass fibre strands and coated with a polymer modified bitumen as reinforcement to Asphalt overlay flexible pavements and Asphalt over distressed rigid P.C.C.</t>
  </si>
  <si>
    <t>Providing and laying a fibre glass geogrid of Tensile strength 100 kN/m manufactured from high quality glass fibre strands and coated with a polymer modified bitumen as reinforcement to Asphalt overlay flexible pavements and Asphalt over distressed rigid P.C.C.</t>
  </si>
  <si>
    <t>Providing and Constructing gabion structure 1 Meter high or required section made up of soft mechanically woven hexagonal shaped G.I. wire confirming to IS 16014:2012 having zinc plus PVC coating of overall diameter of 3.7 mm and tying lacing wire of 3.2 mm with edge wire confirming to overall diameter 4.4 mm edges being mechanically selvedge including placing in position, fitting neatly with trap stone rubble (15 to 23 cm) all loose ends to be securely tied (Excluding transportation) etc. complete. ( In Dry condition and for under water installation extra cost to be considered)</t>
  </si>
  <si>
    <t>Providing and Constructing gabion structure 0.50 Meter high or required section made up of soft mechanically woven hexagonal shaped G.I. wire confirming to IS 16014:2012 having zinc plus PVC coating of overall diameter of 3.7 mm and tying lacing wire of 3.2 mm with edge wire confirming to overall diameter 4.4 mm edges being mechanically selvedge including placing in position, fitting neatly with trap stone rubble (15 to 23 cm) all loose ends to be securely tied (Excluding transportation) etc. complete.( In Dry condition and for under water installation extra cost to be considered)</t>
  </si>
  <si>
    <t>Providing and laying Needle Punched and mechanically bonded non woven Geotextile of Type III indigenously manufactured from high quality Propylene staple fibers (continuous filament will not be accepted) on the prepared subgrade for Seperation.( For use this item SE/CE permission is obligatory.)</t>
  </si>
  <si>
    <t>Providing and laying Needle Punched and mechanically bonded non woven Geotextile of Type II indigenously manufactured from high quality Propylene staple fibers (continuous filament will not be accepted) on the prepared subgrade for Seperation.( For use this item SE/CE permission is obligatory.)</t>
  </si>
  <si>
    <t>Removal of telephone / Electric poles including excavation and dismantling of foundation concrete and lines under the supervision of concerned department, disposal with all lifts and up to a lead of 1000 metres and stacking the serviceable and unserviceable material separately</t>
  </si>
  <si>
    <t>Footpaths and Separators -- Construction of footpath/separator by providing a 150 mm compacted granular sub base as per clause 401 and 25 mm thick cement concrete grade M15, over laid with pre-cast concrete tiles in cement mortar 1:3 including provision of all drainage arrangements but excluding kerb channel.</t>
  </si>
  <si>
    <t>Metal Beam Crash Barrier -- Type - A, W : Metal Beam Crash Barrier (Providing and erecting a W metal beam crash barrier comprising of 3 mm thick corrugated sheet metal beam rail, 70 cm above road/ground level, fixed on ISMC series channel vertical post, 150 x 75 x 5 mm spaced 2 m centre to centre, 1.8 m high, 1.1 m below ground/road level, all steel parts and fitments to be galvanised by hot dip process, all fittings to conform to IS:1367 and IS:1364, metal beam rail to be fixed on the vertical post with a spacer of channel section 150 x 75 x 5 mm, 330 mm long complete as per clause 810)""</t>
  </si>
  <si>
    <t>Metal Beam Crash Barrier -- Type - B, THRIE : Metal Beam Crash Barrier (Providing and erecting a Thrie  metal beam crash barrier comprising of 3 mm thick corrugated sheet metal beam rail, 85 cm above road/ground level, fixed on ISMC series channel vertical post, 150 x 75 x 5 mm spaced 2 m centre to centre, 2 m high with 1.15 m below ground level, all steel parts and fitments to be galvanised by hot dip process, all fittings to conform to IS:1367 and IS:1364, metal beam rail to be fixed on the vertical post with a space of channel section 150 x 75 x 5 mm, 546 mm long complete as per clause 810)""</t>
  </si>
  <si>
    <t>Flexible Crash Barrier, Wire Rope Safety Barrier (Providing and erecting a wire rope safety barrier with vertical posts of medium weight RS Joist (ISMB series) 100 mm x 75 mm (11.50 kg/m), 1.50 m long 0.85 m above ground and 0.65 m below ground level, split at the bottom for better grip, embedded in M 15 grade cement concrete 450 x 450 x 450 mm, 1.50 m center to center and with 4 horizontal steel wire rope 40 mm dia and anchored at terminal posts 15 m apart. Terminal post to be embedded in M 15 grade cement concrete foundation 2400 x 450 x 900 mm (depth), strengthened by a strut of RS joist 100 x 75 mm, 2 m long at 450 inclination and a tie 100 x 8 mm, 1.50 m long at the bottom, all embedded in foundation concrete as per approved design and drawing, rate excluding excavation and cement concrete.)</t>
  </si>
  <si>
    <t>Anti - Glare Screen with 25 mm steel pipe framework fixed with circular and rectangular vans (Providing and erecting an anti - glare screen with 25 mm dia vertical pipes fabricated and framed in the form of panels of one metre length and 1.75 mtr height fixed with circular vane 250 mm dia at top and rectangular vane 600 x 300 mm at the middle, made out of steel sheet of 3 mm thickness, end vertical pipes of the panel made larger for embedding in foundation concrete, applying 2 coats of paint on all exposed surfaces, all as per approved design and drawings.)</t>
  </si>
  <si>
    <t>Anti - Glare Screen with Rectangular Vane of MS sheet (Providing and erecting anti - glare screen with rectangular vanes of size 750 x 500 mm made from MS sheet, 3 mm thick and fixed on MS angle 50 x 50 x 6 mm at an angle of 450 to the direction of flow of traffic, 1.5 m center to center, top edge of the screen 1.75 m above ground level, vertical post firmly embedded in cement concrete foundation 0.60 m below ground level, applying 2 coats of paint on exposed faces, all complete as per approved design and drawings)</t>
  </si>
  <si>
    <t>Providing Reinforced cement concrete crash barrier at the edges of the road, approaches to bridge structures and medians, constructed with  R.C.C. M 20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</si>
  <si>
    <t>Providing Reinforced cement concrete crash barrier at the edges of the road, approaches to bridge structures and medians, constructed with  R.C.C. M 25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</si>
  <si>
    <t>Providing Reinforced cement concrete crash barrier at the edges of the road, approaches to bridge structures and medians, constructed with  R.C.C. M 30 Grade concrete with HYSD reinforcement conforming to IRC:21 and dowel bars 25 mm dia, 450 mm long at expansion joints filled with pre-moulded asphalt filler board, keyed to the structure on which it is built and installed as per design given in the enclosure to MOST circular No. RW/NH - 33022/1/94-DO III dated 24 June 1994 as per dimensions in the approved drawing and at locations directed by the Engineer, all as specified etc. complete. Spec: MORT and H 2013 Cl 811 Page No 360</t>
  </si>
  <si>
    <t>Labour for filling pot holes with premix asphalt chips, cleaning the road surface with wire brushes and gunny bags, applying tack coat, spreading mixture hand ramming or light compaction with power roller conveying material to the site of work (excluding cost and of material fuel and heating asphalt) etc complete.</t>
  </si>
  <si>
    <t xml:space="preserve">Labour for metal patch repairs including  preparing surface, adding required quantity of metal, murum, watering, ramming etc complete. Spec.No.: As directed by Engineer- in-charge. (excluding cost and of material )                      </t>
  </si>
  <si>
    <t>Restoration of rain cuts with soil, murum gravel or a mixture of these, clearing the loose soil, benching for 300mm width laying fresh material in layers not exceeding 250 mm and compaction with plate compactor or power rammer to restore the original alignment, level and slopes as per drawings and MORTH specification clause 3002</t>
  </si>
  <si>
    <t>Making up loss of material/irregularities on shoulders to the design level by adding fresh approved selected soil and compacting it with appropriate equipment at OMC  as per MORTH specification clause 3003</t>
  </si>
  <si>
    <t>Stripping excess soil from the shoulder surface to achieve the approved level and compacting with plate compactor at OMC as per drawings  as per MORTH specification clause 3003</t>
  </si>
  <si>
    <t>Repair to pot holes by removal of failed material, trimming the sides to vertical and levelling the bottom, cleaning the same with compressed air or any appropriate method filled with 75mm B.M, applying bitumen tack coat at the bottom and vertical sides as per as per MORTH specification clause 3004.1 and 3004.2</t>
  </si>
  <si>
    <t>Patch repair on already filled pot holes  with 20 mm premix carpet and  seal coat as per MORTH specification clause 3004.1 and 3004.2</t>
  </si>
  <si>
    <t>Repair to pot holes and removal of loose material, trimming of sides, cleaning of surface by providing tack coat, 20 mm thick pre-mix carpet and seal coat  as per MORTH specification clause 3004.1 and 3004.2</t>
  </si>
  <si>
    <t>Maintenance of gravel road including making up the loss of profile, rectifying corrugated surface, filling up of depressions, pot holes and erosion gullies by adding fresh material and compacting it with appropriate equipment  or to strip  excess of material from the road surface as per drawings etc complete</t>
  </si>
  <si>
    <t xml:space="preserve">Providing pick and roll surface by picking  the old WBM surface to the required standard, adding 30% of 40mm size metal and required quantity of murum including laying sectioning, watering, compacting with static roller with thin layer of murum blindage on carrageway, watering and compacting by static roller, including cost of all materials, loading, unloading, stacking and labour etc. complete. Spec.No. : As directed by Engineer- in-charge.  </t>
  </si>
  <si>
    <t>Maintenance of WBM road including filling up of pot holes, ruts and rectifying corrugated surface, damaged edges and ravelling etc. complete</t>
  </si>
  <si>
    <t>The maintenance of drains include erosion, repair, clearing, cleaning, reshaping, regrading, deepening of side drains as well as catch water drains etc. complete</t>
  </si>
  <si>
    <t>Maintenance of Hume pipe Culvert by way of  Clearing, Cleaning, Erosion repair, repairs to cracks, parapet wall and protection work as per drawing etc. complete</t>
  </si>
  <si>
    <t>Maintenance of road signs by way of cleaning and repainting of mandatory / requlatory / cautionary / informatory and place identifications sign board as per drawings etc. complete</t>
  </si>
  <si>
    <t>Maintenance of Kilometer stones, and 200 metre by way of refiting of tilted stones repairing with cement mortar, cleaning, repairing and lettering on 200 metre km stone and  5th km stone etc. complete</t>
  </si>
  <si>
    <t>Cutting of branches of trees and shrubs from the road way or with in R.O.W  including disposal of wood and leaves to suitable location etc. complete</t>
  </si>
  <si>
    <t>Trimming of grass, shurbs and weeds from the shoulders/berms and disposing off the same to suitable locations etc. complete</t>
  </si>
  <si>
    <t>Maintenance of guard stones/ boundry stones/ indicator stones by way of refiting of tilted stones repairing with cement mortar, cleaning, repairing and white washing etc. complete</t>
  </si>
  <si>
    <t>Repair of steel railing to bring it to original shape cleaning and repainting as per drawing etc. complete</t>
  </si>
  <si>
    <t>Repair of RCC railing to bring it to the original shape, cleaning and repainting as per drawings etc. complete</t>
  </si>
  <si>
    <t>Removal of steel railing and refixing of railing  to submersible bridges including cleaning and repainting etc complete</t>
  </si>
  <si>
    <t>White washing two coats on parapet walls and white washing and geru lime painting to tree trunks including preparation of surface by cleaning scraping  etc. complete</t>
  </si>
  <si>
    <t>Dressing of side shoulder / Scrapping the road side shoulder by Mechanical means  ( By JCB /DOUZER) including excavation of raised side shoulders upto 15cm depth including remooving /cutting bushes,grass and dressing shoulder to desired camber and disposing of excavated stuff up to road boundary etc complete. as directed by Engineer In Charge.</t>
  </si>
  <si>
    <t>Providing and Laying Pressure Sensitive Technology ( PST ) based Insstapattch ready mix compound for repair potholes, manufactured from aggregates of 4-12 mm, treated with special grade bitumen, Pressure Sensitive Polymer( PSP)  and  Cross Linking Chemical (CLC) agents etc, technically evaluated for repairs on bitumenous/concrete surfaces, confirming to CRRI and IRC accreduted norms for pressure sensitive polymer products for repairs of Potholes on road/ Pavements, havinfg upto 25mm thick insstapattch layer on base of compacted aggregates ( Crusher Brocken ) of 50mm thickness including labours, material, tools and tampering etc complete.</t>
  </si>
  <si>
    <t>Providing, laying and rolling Micro seal surfacing ( 10 mm thick ) for  preventive maintainance  including supplying all materials , preparing the existing road surface , heating bitumen , aggregates , lime in hot mix plant , laying the mix seal surfacing by paver finisher and compaction by power roller etc complete.( Using 60/70 bulk bitumen for mixing and tack coat over black topped surface by using 0.14 Cum per 10 Sqm. of crusher aggregate passing 100 % through 6.30 mm sieve and retained100 % on 0.075 mm size sieve 0.2 Kg / Sqm lime and 11.00 kg / 10 Sqm bulk bitumen for fixing and 0.50 kg / Sqm for tack coat ) Spec: As directed by Engineer In Charge and IRC SP 78 - 2008</t>
  </si>
  <si>
    <t>Providing, laying and rolling Micro seal surfacing ( 10 mm thick ) for  preventive maintainance  including supplying all materials , preparing the existing road surface , heating bitumen , aggregates , lime in hot mix plant , laying the mix seal surfacing by paver finisher and compaction by power roller etc complete.( Using 60/70 bulk bitumen for mixing and tack coat over black topped surface by using 0.14 Cum per 10 Sqm. of crusher aggregate passing 100 % through 9.50 mm sieve and retained100 % on 0.075 mm size sieve 0.2 Kg / Sqm lime and 9.50 kg / 10 Sqm bulk bitumen for fixing and 0.50 kg / Sqm for tack coat ) Spec: As directed by Engineer In Charge and IRC SP 78 -2008</t>
  </si>
  <si>
    <t xml:space="preserve">Providing and laying shoulder drain of trap rubble of 0.45 x 0.45 meter section at 45 degree angle to the road edge including hand packing, filling voids with sand/shingle of approved quality and ramming etc. complete as desired. </t>
  </si>
  <si>
    <t>Providing and laying Pressure Sensitive Technology ( PST ) based ready mix compound for repairing potholes, manufactured from aggregates of 4-12mm, treated compound having mix of bituminous antistriping compound, stabilizer, Pressure Sensitive Polymer and water repellent compound like oil soluble polyacid etc. having good consistency for laying, technically evaluated for repairs on bituminous/concrete surface confirming to CRRI and IRC accrediated norms for pressure sensitive polymer products for repairs fo potholes on road/ pavement having upto 25mm thick ready thickness including labours, material, tools and tampering etc. complete. (Undertaking shall be taken from the supplier before starting the work)</t>
  </si>
  <si>
    <t>Supply of self watering system Multi Stage Tree guard / Protctor 110 mm dia &amp; total height of 1800 mm made up with HDPE. In tubular section, first stage will be 600mm long &amp; second and forth stage 65% perforated casting in HDPE tubular section of 300mm long each tubular section &amp; third and fifth stage of plain 300mm long each tubular section in 110mm dia. all sections fix with stagewise with leakproof fixing arrangement 2 no tubular rubber section of  75mm dia, 1.5mm thick &amp; length 350 mm (fix on both 65% perforated tubular section at top for increase the water holding capacity as per plant height). The specially designed rubber water holding device of size 90mm dia outerside &amp; 12mm dia innerside of 1.5mm thick as per design fix on 40mm dia. 100mm long pvc pipe seperately.(for inserting the plants). 2 nos 40mm dia. treated bamboo of 2.00 mtr. height (buried 150 mm below the bottom of excavated pit &amp; stand with tubular section) 2 nos rubber/pvc ties ( fix at bottom &amp; top of plain tubular section with bamboo) 2 nos 5mm dia. fromate (fixing at bottom o tubular section for deep root irrigation system) 2 nos 600mm long HDPE lateral pipe of 5mm dia. with deep roor irrigation system (insert in the gromate &amp; pit, away form 200 mm from plant roots). 1200 mm long barbed wire of 14 guage (The treeguard is rapping with 1200 mm long barbed wire over third plain tubular section for protection against cattles &amp; other external factors) as per technical specification &amp; manual. ( Cost of Plant &amp; fixing charges will be extra as per approved rates). (Note :- Plant Height should be required above 2.50 m &amp; Dia of stem 25 mm at bottom)</t>
  </si>
  <si>
    <t>Supply of self watering system tree guard in 110 mm dia, 1.80 mt height made up of cotton canvas cloth of polymer pipe of 15 litres water storage capacity stand with 2 nos. 40 mm dia treated bamboo of 2 mt ht. tie with tag at two nos and specially designed dexpandable rubber seal 110 mm dia outer &amp; 25 mm dia. inner dia installed on bottom of pipe, and 0.60 m long HDPE lateral pipe 2 nos 5mm dia to carry the water near root zone connected with gromate fix in treeguard and rapping 1.20m long barbed wire to middle of treeguard for protection agianst cattles and other external factors as per specification. ( cost of plant &amp; fixing charges will be extra as per approved rates). (Note :- Plant height should be required above 2.50 m &amp; Dia of stem 25 mm at bottom )</t>
  </si>
  <si>
    <t>Fixing and Transporting of self watering system tree guard-insertion of sapling in self watering tree guard and capping the bottom with expandable rubber seal. Supporting the bamboo with the help of cable tie. Bamboo to be buried 0.15 mt ht. below of excavated pit. Strengthening the bamboo in pit with adequate measures. Circulating the barbed wire around tree guard at middle ht. from bottom and fixing it. Thr rates excluding the cost of barbed wire, bamboo, expandable seal, tree guard and all other required material. Fixing to be carried out as per manual instruction.</t>
  </si>
  <si>
    <t>Providing 50 mm thick Full  grout bituminous treatment including supplying all materials , prepairing the exisisting road surface,applying tack coat @ 0.735 kg / sqm and laying the required thickness of metal layer, heating and spraying bitumen of specified Grade at the rate of 5.00 kg / sqm , spreading chips and laying seal coat of specified Grade of bitumen of 1.70 Kg/sqm and compacting , making the surface good etc. complete ( For only Patch Repair works / For Road  work )
(VG-30 bulk bitumen rates are considered to arrive at rates)</t>
  </si>
  <si>
    <t>Providing 50 mm thick semi  grout bituminous treatment including supplying all materials , prepairing the exisisting road surface,applying tack coat @ 0.735 kg / sqm and laying the required thickness of metal layer, heating and spraying bitumen of specified Grade at the rate of 2.75 kg / sqm , spreading chips and laying seal coat of specified Grade of bitumen of 1.25 Kg/sqm and compacting , making the surface good etc. complete ( For only Patch Repair works / For Road  work )
(VG-30 bulk bitumen rates are considered to arrive at rates)</t>
  </si>
  <si>
    <t>Providing and constructing 75 mm. thick Modified  Penetraction Macadam (MPM)  road surface including all materials, preparing the existing road surface, spreading 40 mm. stone layers metal 30%  crusher broken metal + 70% Hand broken metal (By breaking Rubble obtained by blasting) , heating and spraying the  bitumen of VG-30 grade @ 2 kg / sqm , spreading 12mm.size chips compacting with three wheel static roller having weight 8 to 10 MT. to achive the desired degree of compaction as per Technical Specification Clause 506 etc.complete, including applying tack coat of VG 10 grade bitumen at the rate of 0.30 Kg Sqm. on existing bitumen surface. ( For Repair works only)</t>
  </si>
  <si>
    <t>Providing and constructing 50 mm. thick  Modified  Penetration Macadam (MPM) road surface including all materials, preparing the existing road surface, spreading 40mm. stone layers metal 30%  crusher broken metal + 70% Hand broken metal (By breaking Rubble obtained by blasting) , heating and spraying the bitumen of VG-30 @ 1.75 kg / sqm, spreading 12mm.size chips compacting with Static roller having weight 8 to 10 MT. to achive the desired degree of compaction as per Technical Specification Clause 506 etc.complete, including applying tack coat at the rate of 0.30 Kg Sqm.( for repair works only)</t>
  </si>
  <si>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18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a continuous aluminium I Beam holding the base of the standing seam along the length of the panel &amp; fixed with purlin with self-drilling hex head screws offering best stability with a pull-out load of min. 21000N (21KN)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18mm thick panels shall be used for a roofing height of upto 25 mtrs</t>
  </si>
  <si>
    <t>Taking the trial pit for roads, alignment, C.D. Works in earth soil of all sorts, sands gravel or soft murum, including stacking the excavated material including all lifts and necessary back filling upto depth 1.5 meters</t>
  </si>
  <si>
    <t>Taking the trial pit for roads, alignment, C.D. Works in earth soil of all sorts, sands gravel, or soft murum, including stacking the excavated material including all lifts and necessary back filling upto depth 3.0 meters</t>
  </si>
  <si>
    <t>Taking the trial pit for roads, alignment, C.D. Works in Hard murum, including stacking the excavated material including all lifts and necessary back filling upto depth 1.5 meters</t>
  </si>
  <si>
    <t>Taking the trial pit for roads, alignment, C.D. Works in Hard murum, including stacking the excavated material including all lifts and necessary back filling upto depth 3.0 meters</t>
  </si>
  <si>
    <t>Taking the trial pit for roads, alignment, C.D. Works in Hard murum, and Boulders including stacking the excavated material including all lifts and necessary back filling upto depth 1.5 meters</t>
  </si>
  <si>
    <t>Taking the trial pit for roads, alignment, C.D. Works in Hard murum, and Boulders including stacking the excavated material including all lifts and necessary back filling upto depth 3.0 meters</t>
  </si>
  <si>
    <t>Fixing survey pegs in earth and all sorts Soil, Sand, Gravel, Soft Murum, etc. including conveying, fixing etc. complete.</t>
  </si>
  <si>
    <t>Reconnaisance Survey of Road alignment in plain  country including taking three dimensions of apexes, verification of type of land etc. alongwith the alignment etc. complete (Without Chaining).</t>
  </si>
  <si>
    <t>Reconnaisance Survey of Road alignment in plain  country including taking three dimensions of apexes, verification of type of land etc. alongwith the alignment etc. complete (With Chaining).</t>
  </si>
  <si>
    <t>Reconnaissance Survey of a  road alignment for new hilly road utilising exsisting forest cart tracks with use of ghat tracer (if found necessary), taking three dimensions of apexes including verification of type of land etc. complete. (Without Chaining)</t>
  </si>
  <si>
    <t>Reconnaissance Survey of   road alignment for new hilly road utilising exsisting forest cart tracks with use of ghat tracer (if found necessary), taking three dimensions of apexes including verification of type of land etc. complete. (With Chaining)</t>
  </si>
  <si>
    <t>Reconnaissance Survey of  road alignment in hilly road utilising exsisting forest cart tracks with use of ghat tracer (if found necessary), taking three dimensions of apexes including verification of type of land etc. complete. (Without Chaining) .</t>
  </si>
  <si>
    <t>Reconnaissance Survey of  road alignment in hilly road utilising existing forest cart tracks  with use of ghat tracer (if found necessary), taking three dimensions of apexes including verification of type of land etc. complete. (With Chaining) .</t>
  </si>
  <si>
    <t>Detailed survey of road in plain country including chaining and levelling with cross sections at every two chains inclusive of closing of survey each day.</t>
  </si>
  <si>
    <t>Detailed survey of road length where earthwork is partly done including chaining and levelling with cross sections at every two chains inclusive of closing survey each day.</t>
  </si>
  <si>
    <t>Detailed survey  of road through  hilly country taking cross section at every chains or as required including chaining , levelling and closing survey each day.</t>
  </si>
  <si>
    <t>Detailed survey of road through hilly country taking cross section at every chains as desired including chaining ,levelling and closing survey each day utilising existing cart track.</t>
  </si>
  <si>
    <t>Providing and Fixing Wooden survey pegs including White washing etc. complete.</t>
  </si>
  <si>
    <t>Carrying out catchment area traverse survey of minor stream (not traceable in toposheet) below 100 acres</t>
  </si>
  <si>
    <t>Cutting down branches of trees , bushes etc. stacking the material neatly as directed (For Motarable Road)</t>
  </si>
  <si>
    <t>Providing detailed layout plan of area in scale 1:500 including carrying out contour survey and detailed Engineering plane table Survey with the help of 24 Alidade. The dolomite area measurement of the plot and structures, trees, over head line and under ground service amenities within the area, with triangular method and giving detailes of the structures, such as total area, type of building and distance from all corners taking trial pit 0.5x0.5x2.00 m.-2Nos. per acre and collection of record from city survey / D.I.L.R. authorities and authentication. The plan shall be traced on 75 micron polyster film and shall be submitted along with three Amonia prints. The contour levels shall be marked at 0.5 Meter intervals. Note:- The items includes- 1)Traversing work with theodolite and steel tape. 2) Levelling Grid Work of the terrain.  3)Detailed Engineering Survey and contouring work of the terrain.    4)Plotting work.    5)Collection of Record.  a) up to 1 Acre</t>
  </si>
  <si>
    <t>Providing detailed layout plan of area in scale 1:500 including carrying out contour survey and detailed Engineering plane table Survey with the help of 24' Alidade. The dolomite area measurement of the plot and structures, trees, over head line and under ground service amenities within the area, with triagular method and giving detailes of the structures, such as total area, type of building and distance from all corners taking trial pit 0.5x0.5x2.00 m.-2Nos. per acre and collection of record from city survey / D.I.L.R. authorities and authentication. The plan shall be traced on 75 micron polyster film and shall be submitted along with three Amonia prints. The contour levels shall be marked at 0.5 Meter intervals. Note:- The items includes- 1)Traversing work with theodolite and steel tape. 2) Levelling Grid Work of the terrain.  3)Detailed Engineering Survey and contouring work of the terrain.    4)Plotting work.    5)Collection of Record.  b) Above 1 Acre</t>
  </si>
  <si>
    <t>Reconnaisance survey including study of sheets, maps etc. for alignment including 3 dimension of apexes, fixing pegs, chain and compass or cross staff survey with L-Section and cross section of alignment at every 30 m or at every change of deviation whichever is less including fly levels at closing of day, fixing apex and B.M. stones of size 0.20*0.20*0.75 m  in  1:2:4 C.C. at every 200 m and preparation of alignment plans and all type of compliance if required from department.</t>
  </si>
  <si>
    <t>Preparation of detailed Plans and Estimates of road including typing in 5 copies, ammonia prints, with colouring of plans, proper filing, indexing and paging etc. complete and all types of compliance, if required from Department.</t>
  </si>
  <si>
    <t>Survey of C.D. works including taking L-section of Road, catchment area plan by Traverse method and taking  trial pits of size 1.00x1.00x1.50 m including preparation of detailed Plans and Estimates in 5 copies and all types of compliance if required from the Department.</t>
  </si>
  <si>
    <t>Survey of Minor bridge including taking L section of existing road and two defined cross sections ,one of U/s and one of D/s, one vergin cross section on alternate  proposed cross sections and bed slope of stream upto sufficient long distance as required with chain and compass. Taking three trial pits of size 1.00x1.00x3.0 m and collecting samples of  materials at site for ascertaining the silt factor, unit weight test, specific gravity from Govt. approved laboratories( testing charges to be borne by the agency)  and preparation of detailed survey data, submission of the project duly typed and colouring of the ammonia prints, site plan and other drawings etc. complete if required from the Department.</t>
  </si>
  <si>
    <t>Survey of major bridge including taking L-section of existing road two defined cross -sections (one at U/S and one at D/s) and one vergin cross section on alternate  proposed cross sections and bed slope of stream upto sufficient long distance as required with chain and compass.Taking 5 trial pits, three in bed, two on banks of size 2.00x2.00x3.00 m for collecting samples  of  materials at site for ascertaining the silt factor, unit weight test, specific gravity from Govt. approved laboratories (testing charges to be borne by the agency) and preparation of detailed survey data, submission of the project duly typed and colouring of ammonia prints, site plan and other drawings etc.complete. And all types of compliance if required from Department. (Excluding taking trial bores and contouring)</t>
  </si>
  <si>
    <t>Survey of raised Causeway including reconnaissance,  taking L section of existing road one defined one vergin one alternate proposed cross section and stream upto sufficient lengths with chain and compass taking two trial pits of size 2.00x2.00x3.00 m. collecting samples at site ascertaining silt factor and preparation of detailed survey data,submission of the project duly typed colouring of the ammonia prints,site plan and other drawing etc.complete if required from Deparetment.</t>
  </si>
  <si>
    <t>Preparation of detailed plans and estimates of Raise Causeway on the basis of the approved detailed survey data by competent authority including typing in 5 copies ammonia prints site plan other drawings with colouring of plans proper filling indexing and paging etc.complete and all types of compliance if required from Department.</t>
  </si>
  <si>
    <t>Complete survey of stream having catchment area upto 1 sq. mile including catchment survey taking necessary L.S./C.S. and other details etc. complete.</t>
  </si>
  <si>
    <t>Complete survey of stream having catchment area above 1 sq. Mile and upto 5 sq. Miles including taking necessary L.S./C.S. and other details etc. complete.</t>
  </si>
  <si>
    <t>Reconnaissance survey of alignment in plain country for approaches to the bridge including taking three dimensions of apexes. ( Without chaining )</t>
  </si>
  <si>
    <t>Fly levelling for carrying out bench mark.</t>
  </si>
  <si>
    <t>Detailed survey of approaches including Chain and Compass survey along bridge alignment  and approaches including closing each day work.</t>
  </si>
  <si>
    <t>Demarcation of right of way (ROW) as per design using total station including calculation of co-ordinates of 30 Meter interval on both sides of road.</t>
  </si>
  <si>
    <t>Preparation of Land Acquisition proposal  including collection of 7/12 and 8/A documents marking alignment on village maps , area calculation, preparation of proposal, printing,binding, etc. complete and submission of 5  sets more ever liasoning  and coordination with revenue authorities with compliance if any until finalisation of award including  Joint measurement of the alignment.  For new alignment.</t>
  </si>
  <si>
    <t>Preparation of Land Acquisition proposal  including collection of 7/12 and 8/A documents marking alignment on village maps , area calculation, preparation of proposal, printing,bindind, etc. complete and submission of 5  sets more ever liasoning  and coordination with revenue authorities with compliance if any until finalisation of award including  Joint measurement of the alignment.  For existing alignment.</t>
  </si>
  <si>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Plain Terrain New Alignment</t>
  </si>
  <si>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Plain Terrain Existing Alignment.</t>
  </si>
  <si>
    <t>Carrying of  detailed topographic survey by using  total station along the  existing  or new road including taking L-section and  cross section at every 30 meter ROW ,taking at least 10 spot levels per cross  section, picking  up all existing details  inside the Row like electric telephone line , encroachments, structures etc.  connecting all the primary  total station control points  by G.I.S.Bench marks level or whichever available with department using auto level and preparing Auto  CAD plan by using above data taking out 1 set of black and white printout on 50 micron polyster film sheet A2 size and 2 sets of coloured printout on  A2 size submitting soft copy all data on CD. Hilly Terrain New Alignment</t>
  </si>
  <si>
    <t>Demarcation of Road boundry (ROW) including fixing the boundry stones of standard size  and shape including fixing in block of standard size of C.C. of 1:4:8 white washing at 30 M interval on both sides</t>
  </si>
  <si>
    <t>Providing tun tappa core boxes of jungle  wood of size1.25mx 0.35x 0.15m  for preserving  core sample  with  all fixtures and  fastening  handles including  locking arrangment etc . complete.</t>
  </si>
  <si>
    <t>Providing and maintaining temparory platform of bore location in river bed in upto 1M of standing water and of size 3.50 x 4.00 M by using sand bags in layer for platform including all  required materials labours etc. complete.</t>
  </si>
  <si>
    <t>Providing and maintaining temporary platform for erecting boring machined in river bed to the depth of standing water 1m to 2m  and of size 3.50 x 4.00 M by using 20 Nos. of M.S. empty barrels in M.S. frame made of M.S. angle size 50 x 50 x 5 mm with fabrication and over it a jungle wood planks platform of size 3.50 x 4.00 x 0.03 M size including supplying of nylon rope 24 mm dia. for anchoring platform include passage platform and enganging a labour etc. complete.  1 m to 2 m</t>
  </si>
  <si>
    <t>Providing and maintaining temparory platform for erecting boring machined in river bed to the depth of standing water 2 m and above  and of size 3.50 x 4.00 M by using 20 Nos. of M.S. empty barrels in M.S. frame made of M.S. angle size 50 x 50 x 5 mm with fabrication and over it a jungle wood planks platform of size 3.50 x 4.00 x 0.03 M size including supplying of nylon rope 24 mm dia.  for anchoring platform include passage platform and enganging a labour etc. complete.  2 m  and Above.</t>
  </si>
  <si>
    <t>Providing and maintaining temparory platform for inspection from one bank to another bank of bore location in river bed in all depth of standing water of size 1.30 x 2.00 M by using 4 Nos. of M.S. empty barrels in M.S. frame made  of  M.S. angle size 50 x 50 x 5 mm with fabrication and over it a jungle wood planks platform of size 1.30 x 2.00 x 0.03 M size including supplying of nylon rope 24 mm dia. and 300 M length of movement of platform enganging a labour on inspection days etc. complete.</t>
  </si>
  <si>
    <t>Conveying the boring machine and engine and all its accessories etc. to the site of the work and back including loading unloading etc. complete.  ( Note - Distance to be measured from the station of boring machine engine etc. of district head quarters to site of the work by short route ).</t>
  </si>
  <si>
    <t>Shifting boring plant with all its components and reinstalling the same at the directed place including all its charges etc. complete.</t>
  </si>
  <si>
    <t>Providing detailed reports of the inspection logging of drilled hole by observing visual description of data as per depth, thickness of layer, type of sample, wash sample, bore recovery type of drill etc. complete.</t>
  </si>
  <si>
    <t>Providing detailed geological reports of proposed site by maintaining geotechnical investigation of structure stratification collecting soil, rock and ground water samples for laboratory tests to arrive the foundation design parameters . Rock properties such as type of rock, jointing fractures, etc. complete with suggestion about the site foundation and remedies.</t>
  </si>
  <si>
    <t>Preparing land plans and land schedule including carrying out plane table survey for Private / Forest land on both side of road in Rural and Urban areas. The work of plotting and certificate from T.I.L.R. or other authorities shall be obtained from correctness of prepared plans. Tracing ang taking out prints and preparing the requisite booklets duly bounds and printing with all materials etc. Three land plan booklets along with original tracing shall be supplied including procurement of village maps / forest land plans from concern authorities.Note : The item plane table includes following points 1 ) Carrying out plane table survey. 2) Plotting of duly surveyed area . 3) Collection of data  from  D.I.L.R. authorities  and verification of survey maps by D.I.L.R. authorities . 4) Preparing three booklets of survey maps including taking out prints of survey maps, binding etc. 5) Carrying out plane table survey of the Private / Forest land along the road upto 30 meters on either side from the road centre.</t>
  </si>
  <si>
    <t>Geometrical design of road horizontal and vertical curves for design speed specified by IRC including carrying out trail for optimising of civil cost minimising land acquisition and maximum use of existing facility and preparation of widening arrangement drawing for insisting structures stake out date for horizontal alignment and working levels including super elevation effect etc. complete.</t>
  </si>
  <si>
    <t>Transfering and taking out design on coordinates of baseline on ground using nails for exsisting road surfaces and survey pegs for new alignments including taking out coordinates for horizontal curves at  required interval of 50 meters  etc. complete. ( Extra  line  such as right of way median edges to toe line not included).</t>
  </si>
  <si>
    <t>Preparation of roadway, drawing (Plan And Profile ) on computer by using Autocad of required scale showing all topo feature and proposed construction details such as carriage way , median service road, toe line, retaining walls, cross drainage works, major structures, etc. complete. Including indexing, level tables, legend, basic information of project and design details etc.</t>
  </si>
  <si>
    <t>Preparation of Engineering drawing as strip plan, widening scheme, index / key map, typical cross section, retaining walls, road furniture, general arrangement drawings for bus bays / truck lay-bays / rest areas / toll plaza / booths / and type drawing of pipe/ slab drains etc. on computer using Auto CAD.</t>
  </si>
  <si>
    <t>Survey of C.D. works including taking L-Section of road, catchment area plan by Traverse method and taking trial pits of size 1.50M x 1.50M x 1.50M including preparation of detailed plans and estimates in 5 copies and all types of compliance if required from the department.</t>
  </si>
  <si>
    <t>Preparaion of initial design of flyovers with preparing General Arrangement drawing with dimensions  etc. complete and preparation of rough estimate for all components of bridge. Including supplying four copies of coloured drawings and copy of drawing on C.D. ( excluding geotechnical and structural design part.)</t>
  </si>
  <si>
    <t>Preparation of draft / Final Report comprising of technical, financial economic feasibility and environmental aspects of the project including executive summary and detailed chapters on necessity and introduction of project existing and future traffic, design philosophy scope of work, summary of available cost estimates justification for rates adopted, key points of execution, salient features of the project, location of toll plaza, toll rate / policy to be adopted and specification of major construction items etc. in 8 copies having attractive cover and binding s directed by engineer in charge etc. complete.</t>
  </si>
  <si>
    <t>Preparation of Autocad drawing with colour print for Building / Bridge / Road/ CD Works in required size etc. complete. - A-0 Size</t>
  </si>
  <si>
    <t>Preparation of Autocad drawing with colour print for Building / Bridge / Road/ CD Works in required size etc. complete. A-1 Size</t>
  </si>
  <si>
    <t>Preparation of Autocad drawing with colour print for Building / Bridge / Road/ CD Works in required size etc. complete. A-2 Size</t>
  </si>
  <si>
    <t>Autocad drawing with colour print out for  Building / Bridge / Road/ CD Works in required size etc. complete. A-0 Size</t>
  </si>
  <si>
    <t>Autocad drawing with colour print out for  Building / Bridge / Road/ CD Works in required size etc. complete. A-1 Size</t>
  </si>
  <si>
    <t>Autocad drawing with colour print out for  Building / Bridge / Road/ CD Works in required size etc. complete. A-2 Size</t>
  </si>
  <si>
    <t>Autocad drawing with colour print out for  Building / Bridge / Road/ CD Works in required size etc. complete. A-3 Size</t>
  </si>
  <si>
    <t>Autocad drawing with colour print out for  Building / Bridge / Road/ CD Works in required size etc. complete. A-4 Size</t>
  </si>
  <si>
    <t>Deploying Automated Traffic Count and classification system on Road (Two Lane) in both direction at designated traffic count post by using High Definition Cameras..Collecting the Non Editable Data In DVR System with necessary electronic and electrical arrangements or inventor of required capacity Classification of data as per vehicle category as required with the help of software and submitting the the reports to the concerned department in hard copies as well as in soft copy, including using necessary technical manpower etc. complete. 
A) Up to 7 Days  (Two Lane)</t>
  </si>
  <si>
    <t>Deploying Automated Traffic Count and classification system on Road (One Lane) in both direction at designated traffic count post by using High Definition Cameras..Collecting the Non Editable Data In DVR System with necessary electronic and electrical arrangements or inventor of required capacity Classification of data as per vehicle category as required with the help of software and submitting the the reports to the concerned department in hard copies as well as in soft copy, including using necessary technical manpower etc. complete. 
B) Extra charges for every additional lane (If required)</t>
  </si>
  <si>
    <t>NA</t>
  </si>
  <si>
    <t>Roofing and Ceiling ( New Item)</t>
  </si>
  <si>
    <t>ACOUSTICAL WOODWOOL WALL PANELLING: Providing &amp; fixing of 100% Natural Material- Magnesite (Hygroscopic &amp; biologically sound binding agent) bonded woodwool Heradesign planks of 600Mm*1200Mm *25Mm thickness made out of wood wool fibre of width 1Mm Fiber thickness mixed with Natural water &amp; Magnesite (No-Cement) with open &amp; smooth surface texture, Weight of panel to be 11.3 Kg/m2.  A Completly harmless Envirenment &amp; Human Friendly &amp; also a disposable or recyclable Material &amp; can last for more than 80 Years in building interiors As it has long lifespan &amp; suitable for Indoor conditions with relative air humidity of upto 90%. Magnesite protects the wood cells against ageing &amp; fungal attack. To achive upto NRC=1.00 it should be a clear gap of 200Mm from wall slab along with the backing of Mineral wool of 50mm thick with 64 kg/m3 density. Ecologically Sound Material with high mechanical strength with Crash test of 90Km/H with Ball Impact Test DIN18032 &amp; EN13964 with flying colors &amp; A sustainable material (PEFC &amp; FSC Certified) along with EPD Certified Acc. to EN ISO 14025 (AUB-Envirenmental Product declaration). Manufacturing tolerance for nominal size: Length, Width &amp; Thickness ± 1 mm, &amp; In a Standard Climate of  23° C and 50% rel. humidity. FIXING &amp; SUBSTRUCTURE: Impact Resitant According to DIN-18023 or EN13964 to be Fixed on CD Sections Profile framework with Screw 9Pc/Panel &amp; Centre Distance Support of 300Mm &amp; Centre distance of Cross Profile would be at 600Mm &amp; Main Profile at 900Mm CD Profile is made out of GI( Sections Profile 60/27/0.6Mm-0.6MmThick x 60Mm Width x 0.27Mm height). The Main Profile is in the legth of 3000Mm &amp; to form a section of 600mm x 1200mm. Heradesign Superfine panels to be fixed on the wall with a minimum of 200Mm void or gap with Galvanized screws of length 50Mm &amp; Dia 4.5Mm with a backing of Mineral Wool of density 64kg/m3 density (50mm thick).Colour Of Panels : NATURAL BEIGE, Can be Painted to the desired colour (Any- RAL, NCS or StoColor Shades) using water based color by Spray method prior to installation. FIRE CLASS as per EN 13501-1:B –s1, d0. Test Certificates to be submitted.</t>
  </si>
  <si>
    <t xml:space="preserve">ACOUSTICAL WOODWOOL FALSE CEILING: Providing &amp; fixing of 100% Natural Material- Magnesite (Hygroscopic &amp; biologically sound binding agent) bonded woodwool Heradesign planks of 600Mm*1200Mm *25Mm thickness made out of wood wool fiber of width 1Mm Fiber thickness mixed with Natural water &amp; Magnesite (No-Cement) with open &amp; smooth surface texture, Weight of panel to be 11.3 Kg/m2.  A Completely harmless Environment &amp; Human Friendly &amp; also a disposable or recyclable Material &amp; can last for more than 80 Years in building interiors As it has long lifespan &amp; suitable for Indoor conditions with relative air humidity of upto 90%. Magnesite protects the wood cells against ageing &amp; fungal attack. To achieve upto NRC=1.00 it should be a clear gap of 200Mm from wall slab along with the backing of Mineral wool of 50mm thick with 64 kg/m3 density. Ecologically Sound Material with high mechanical strength with Crash test of 90Km/H with Ball Impact Test DIN18032 &amp; EN13964 with flying colors &amp; A sustainable material (PEFC &amp; FSC Certified) along with EPD Certified Acc. to EN ISO 14025 (AUB-Environmental Product declaration). Manufacturing tolerance for nominal size: Length, Width &amp; Thickness ± 1 mm, &amp; In a Standard Climate of  23° C and 50% rel. humidity. FIXING &amp; SUBSTRUCTURE: Impact Resistant According to DIN-18023 or EN13964 to be Fixed on CD Sections Profile framework with Screw 9Pc/Panel &amp; Centre Distance Support of 300Mm &amp; Centre distance of Cross Profile would be at 600Mm &amp; Main Profile at 900Mm CD Profile is made out of GI( Sections Profile 60/27/0.6Mm-0.6MmThick x 60Mm Width x 0.27Mm height). The Main Profile is in the length of 3000mm &amp; to form a section of 600mm x 1200mm. The CD Profile is to be suspended from soffit with the help of nonius hanger at a center distance of 900mm. UD Profile 28/27/0.6mm to be fixed on wall at the perimeter of the wall. If the main CD profile needs to extended, it needs to be connected with CD profile connector 60/27. The CD profiles to be connected to each other at the intersection by CD cross connector. Heradesign Superfine panels to be fixed to the ceiling with a minimum of 200mm void or gap with Galvanized screws of length 50Mm &amp; Dia 4.5Mm with a backing of Mineral Wool of density 64kg/m3 density (50mm thick). Colour pf Panels : NATURAL BEIGE, Can be Painted to the desired colour (Any- RAL, NCS or StoColor Shades) using water based color by Spray method prior to installation. FIRE CLASS as per EN 13501-1:B –s1, d0. Test Certificates to be submitted. </t>
  </si>
  <si>
    <t xml:space="preserve">NATURAL BAMBOO WALL PANELLING : Providing &amp; fixing of Wooden Grill panel with backer made of natural bamboo with 24mm Face black exposed grid. The Grill panels shall be made of rapidly renewable natural bamboo core having density 600+Kgs/m3 as per BS EN323 (1993) and bending strength of 96+ N/mm2 as per BS EN310 (1993). The Grill panel shall have a seven layer UV coating of thickness 0.09-0.11mm as per BS EN71 finished to natural or carbonized shades. The Grill panel shall be of nominal size 35x300x2400mm comprising 8 blades/slats of 35x16x2376mm with centre to centre spacing of 37.5mm fixed through Backer of size 12x22x300mm having centre to centre spacing of 300mm and additional end backers at 150mm from both the edges. The Grill panel shall have a fire performance of Class A according to ASTM-E84. The Grill panel shall have moisture content of 8-14% as per IS 1708 (Part 1):1986 and a Humidity Resistance (RH) of 70%. </t>
  </si>
  <si>
    <t>Supplying and providing various materials for REED BED filter media of 1 meter depth comprising of 300 mm thick brick bats at bottom,60 mm/40 mm  gravel 150 mm thick over it,20 mm gravel 100 mm thick,Natural sand 100 mm thick,activated charcoal 60/40mm 50 kg 175 mm thick, 50 kg of coco pit in powder form 175 mm thick and 5 nos aquatic plants at top.The rate is exclusive of cost of tank but  inclusive of fixing non return valve including all materials labour etc.</t>
  </si>
  <si>
    <t>Ceiling and roofing ( New Item )</t>
  </si>
  <si>
    <t>Expansion Joint ( New Item )</t>
  </si>
  <si>
    <t>Green Building  ( New Item )</t>
  </si>
  <si>
    <t>Sr. No.</t>
  </si>
  <si>
    <t>Description</t>
  </si>
  <si>
    <t>Per Unit</t>
  </si>
  <si>
    <t>Building (Bd-A : Excavation)</t>
  </si>
  <si>
    <t>Blasting Powder</t>
  </si>
  <si>
    <t>Kg.</t>
  </si>
  <si>
    <t>Detonator</t>
  </si>
  <si>
    <t>No.</t>
  </si>
  <si>
    <t>Fuse</t>
  </si>
  <si>
    <t>Noble Dynamite</t>
  </si>
  <si>
    <t>Red Tape Safety Fuse</t>
  </si>
  <si>
    <t>R.Mt.</t>
  </si>
  <si>
    <t>Blasting Fuse (Fuse wire)</t>
  </si>
  <si>
    <t>Building (Bd-C : Structural Steel Work)</t>
  </si>
  <si>
    <t>M.S.screws etc. 35mm dia. and 75mm long (100nos.)</t>
  </si>
  <si>
    <t>Per Box</t>
  </si>
  <si>
    <t>Nut Bolts 16mm dia./Nails all size</t>
  </si>
  <si>
    <t>Nut Bolts washers 12mm dia. 45mm long</t>
  </si>
  <si>
    <t>Nut Bolts washers 12mm dia. 75mm long</t>
  </si>
  <si>
    <t>M.S. Locking Arrangement for gate</t>
  </si>
  <si>
    <t>Building (Bd-F : Reinforcement Cement concrete)</t>
  </si>
  <si>
    <t>Binding Wire</t>
  </si>
  <si>
    <t>Centering Oil</t>
  </si>
  <si>
    <t>Ltr.</t>
  </si>
  <si>
    <t>Plastic Cover Block</t>
  </si>
  <si>
    <t>R.C.C.Jali 50mm thick</t>
  </si>
  <si>
    <t>Sq.Mt.</t>
  </si>
  <si>
    <t>Plastizer (Rheobuild) 825 RMt.</t>
  </si>
  <si>
    <t>Concrete Spacer Block 15 mm</t>
  </si>
  <si>
    <t>Concrete Spacer Block 20 mm</t>
  </si>
  <si>
    <t>Concrete Spacer Block 25 mm</t>
  </si>
  <si>
    <t>Concrete Spacer Block 30 / 40 mm</t>
  </si>
  <si>
    <t>Anticorrrisive Primer Coat</t>
  </si>
  <si>
    <t xml:space="preserve">Swaling Coat </t>
  </si>
  <si>
    <t>PVC Coated GI Wire</t>
  </si>
  <si>
    <t>L/M</t>
  </si>
  <si>
    <t>Repairs to cut ends and damages with special liquid epoxy</t>
  </si>
  <si>
    <t>Epoxy paint</t>
  </si>
  <si>
    <t>Ltr</t>
  </si>
  <si>
    <t>R.C.C.Jali 80mm thick</t>
  </si>
  <si>
    <t>Building (Bd-G : Brick Work)</t>
  </si>
  <si>
    <t>I'st Class Bricks (Red)</t>
  </si>
  <si>
    <t>AAC Block 600x200x100 mm</t>
  </si>
  <si>
    <t>Jointing Mortar</t>
  </si>
  <si>
    <t>Kg</t>
  </si>
  <si>
    <t xml:space="preserve">Fly ash Bricks </t>
  </si>
  <si>
    <t>Building (Bd-H : Stone Masonry)</t>
  </si>
  <si>
    <t>Corner stone 38*20*30cm</t>
  </si>
  <si>
    <t>Khandakies</t>
  </si>
  <si>
    <t>Pin Header (Standard Size)</t>
  </si>
  <si>
    <t>Building (Bd-I : Cement Concrete Stone Masonry)</t>
  </si>
  <si>
    <t>Hollow Blocks C.C.0.2*0.2*0.4M</t>
  </si>
  <si>
    <t>Hollow Blocks C.C.0.1*0.2*0.4M</t>
  </si>
  <si>
    <t>Hollow Block C C 0.30 x 0.20 x 0.15</t>
  </si>
  <si>
    <t>Siporex Block 75x240x650 mm</t>
  </si>
  <si>
    <t xml:space="preserve">GBP Build Fast plus </t>
  </si>
  <si>
    <t>Siporex Block 100x240x650 mm</t>
  </si>
  <si>
    <t>Siporex Block 200x240x650 mm</t>
  </si>
  <si>
    <t>Building (Bd-J : Water Proofing)</t>
  </si>
  <si>
    <t>Bitumen (Compound)</t>
  </si>
  <si>
    <t>Brick bats</t>
  </si>
  <si>
    <t>Cu.Mt.</t>
  </si>
  <si>
    <t>Water proof compound I.S</t>
  </si>
  <si>
    <t>Tar Felt B.H.I.S.I.3mm thick</t>
  </si>
  <si>
    <t>Acrylic Polymer Modified waterproofing Powder</t>
  </si>
  <si>
    <t>Acrylic Polymer Modified Liquid</t>
  </si>
  <si>
    <t>Fibre Glass Mesh</t>
  </si>
  <si>
    <t>Bitumen 85/25 Grade</t>
  </si>
  <si>
    <t>Bitumen 85/25 Grade Cold Primer</t>
  </si>
  <si>
    <t>Grit (Add Below 5.6)</t>
  </si>
  <si>
    <t>Cmt</t>
  </si>
  <si>
    <t>Bitumen Felt</t>
  </si>
  <si>
    <t>Sqm</t>
  </si>
  <si>
    <t>Building (Bd-K : Expansion Joint)</t>
  </si>
  <si>
    <t>Polydee-TP40 Primer</t>
  </si>
  <si>
    <t>Polydee-LM</t>
  </si>
  <si>
    <t>Polydee-LM 150mm width</t>
  </si>
  <si>
    <t>Bituflex Cloesdcell foam 30x30 mm</t>
  </si>
  <si>
    <t>AG 10 Granules</t>
  </si>
  <si>
    <t>Polydee-MC</t>
  </si>
  <si>
    <t>Polydee-41 sealant and polyseal</t>
  </si>
  <si>
    <t>Polydee-11</t>
  </si>
  <si>
    <t>Bitumen Pad 25mm thick 1.20 x 1.20 Mtr</t>
  </si>
  <si>
    <t>Smt.</t>
  </si>
  <si>
    <t>Building (Bd-L : Plastering and Pointing)</t>
  </si>
  <si>
    <t>Neeru / Sanala</t>
  </si>
  <si>
    <t>White Putty (Cement)</t>
  </si>
  <si>
    <t>Texture Material</t>
  </si>
  <si>
    <t>bags</t>
  </si>
  <si>
    <t>Building (Bd-M : Paving,Flooring and Dado)</t>
  </si>
  <si>
    <t>Rough Shahabad 25 to 30mm thick</t>
  </si>
  <si>
    <t>Rough Shahabad 40 to 45 mm thick</t>
  </si>
  <si>
    <t>Polished Shahabad 25 to 30mm thick</t>
  </si>
  <si>
    <t>Rough Shahabad 50 to 60mm thick</t>
  </si>
  <si>
    <t>Polished Shahabad 40 to 50mm thick For step</t>
  </si>
  <si>
    <t>Polished Shahabad Machine cut 25mm thick</t>
  </si>
  <si>
    <t>Polished Shahabad for step  25mm thick</t>
  </si>
  <si>
    <t>Tandoor Polished 25mm thick (Machine cut)</t>
  </si>
  <si>
    <t>Tandoor Polished 25mm thick (Hand Cut)</t>
  </si>
  <si>
    <t>Tandoor Polished for steps  25mm thisk</t>
  </si>
  <si>
    <t>Black Kadappa (one side polish) (Machine cut) 25 mm thick</t>
  </si>
  <si>
    <t>Black Kadappa (one side polish) (Machine cut) 35mm thick</t>
  </si>
  <si>
    <t>Both Sides Polished Kadappa  stone 25mm thick</t>
  </si>
  <si>
    <t>Kota stone (Machine cut) upto 25-30mm thick one side polished</t>
  </si>
  <si>
    <t>Kota stone (Hand cut) upto 25-30mm thick one side polished</t>
  </si>
  <si>
    <t>Kota stone for step polished) upto 25mm thick (1.2*0.3M)</t>
  </si>
  <si>
    <t>Ceramic tiles 30*30cm</t>
  </si>
  <si>
    <t>Ceramic Antiskid Flooring Tiles 30 x 30 cm</t>
  </si>
  <si>
    <t>Ceramic Tiles for dado 30 cm x 30 cm</t>
  </si>
  <si>
    <t>Ceramic Tiles for dado 30 x 45 cm</t>
  </si>
  <si>
    <t>Heavy duty interlocking concrete block 60mm thick gray 300 kg/sq.cm.</t>
  </si>
  <si>
    <t>Heavy duty interlocking concrete block 60mm thick coloured 300kg/sq.cm</t>
  </si>
  <si>
    <t>Heavy duty interlocking concrete block 80mm thick gray 300kg/sq.cm</t>
  </si>
  <si>
    <t>Heavy duty interlocking concrete block 80mm thick coloured 300kg/sq.cm</t>
  </si>
  <si>
    <t>Heavy duty interlocking concrete block 80mm thick rubber mould glossy 400kg/sq.cm</t>
  </si>
  <si>
    <t>Heavy duty interlocking concrete block 40mm thick colour 200 kg/sq.cm</t>
  </si>
  <si>
    <t>Telephone Black Granite</t>
  </si>
  <si>
    <t>Green marble</t>
  </si>
  <si>
    <t>Vitrified tiles Glossy Size 590 to 605 mm* 590 to 605 mm*8 to 10mm</t>
  </si>
  <si>
    <t>Vitrified  matt finish - size 590 to 605 mm* 590 to 605 mm *8 to 10mm</t>
  </si>
  <si>
    <t>Vitrified rustic matt stone finish size 590 to 605mm *590 to 605mm*8 to 10mm</t>
  </si>
  <si>
    <t>Vertified stone effect finish size 590 to 605mm* 590 to 605mm * 8 to 10mm</t>
  </si>
  <si>
    <t>Calcet Powder</t>
  </si>
  <si>
    <t>Black Oxide powder</t>
  </si>
  <si>
    <t>Fevi Matt Chemical 10 Kg Bag</t>
  </si>
  <si>
    <t>Marble chips</t>
  </si>
  <si>
    <t>Heavy duty interlocking concrete block 60mm thick rubber mould glossy 400kg/sq.cm</t>
  </si>
  <si>
    <t>Tremix Treatment 100 mm thick</t>
  </si>
  <si>
    <t>Marble mosaic chequered tiles (gray)</t>
  </si>
  <si>
    <t>Colour cement</t>
  </si>
  <si>
    <t>Heavy Duty Designer come. tile for flooring</t>
  </si>
  <si>
    <t>Heavy Duty Designer come. tile for Steps</t>
  </si>
  <si>
    <t xml:space="preserve">PVC flooring </t>
  </si>
  <si>
    <t>Ceramic Tiles for dado 30 x 60 cm</t>
  </si>
  <si>
    <t>Marble (other than white makrana)</t>
  </si>
  <si>
    <t>Kota stone (Hand cut) upto 45-55mm thick one side polished</t>
  </si>
  <si>
    <t>Vitrified  matt finish - size 895 to 900 mm* 895 to 900 mm *10 to 12 mm</t>
  </si>
  <si>
    <t>Building (Bd-O : Oil Painting)</t>
  </si>
  <si>
    <t>Oil enamel paint/flat/glossy paint(ready mix) (with I.S.I. Mark)</t>
  </si>
  <si>
    <t>Synthetic paint (ready mix)</t>
  </si>
  <si>
    <t>Catonic emulsion paint</t>
  </si>
  <si>
    <t>White oil paint 100ml pack tin</t>
  </si>
  <si>
    <t>Red Oxide paint</t>
  </si>
  <si>
    <t>Cement paint</t>
  </si>
  <si>
    <t>Steel Primer</t>
  </si>
  <si>
    <t>Primer for plaster surface</t>
  </si>
  <si>
    <t>Putty</t>
  </si>
  <si>
    <t>Boiled linseed oil</t>
  </si>
  <si>
    <t>Linseed oil double boiled</t>
  </si>
  <si>
    <t>Terpentine</t>
  </si>
  <si>
    <t>Wood Primer</t>
  </si>
  <si>
    <t>Brush for lettring</t>
  </si>
  <si>
    <t>Brush for road marking 5cm</t>
  </si>
  <si>
    <t>Brush for marking road 8cm</t>
  </si>
  <si>
    <t>Brush for road marking 10cm</t>
  </si>
  <si>
    <t>Lustre paint</t>
  </si>
  <si>
    <t>Textured Synthetic paint</t>
  </si>
  <si>
    <t>White lead paint</t>
  </si>
  <si>
    <t>Birla wall care putty</t>
  </si>
  <si>
    <t>Aluminium Paint</t>
  </si>
  <si>
    <t>Lit.</t>
  </si>
  <si>
    <t>Plastic emulsion paint</t>
  </si>
  <si>
    <t>Acraylic Emulsion Paint</t>
  </si>
  <si>
    <t>Exterior Primer</t>
  </si>
  <si>
    <t>Weather shield paint</t>
  </si>
  <si>
    <t>Building (Bd-P : Colour,white washing,distempering)</t>
  </si>
  <si>
    <t>Neel</t>
  </si>
  <si>
    <t>Oil bound distemper</t>
  </si>
  <si>
    <t>Red powder / Geru</t>
  </si>
  <si>
    <t>Saras</t>
  </si>
  <si>
    <t>Scrapping sand paper size (30 * 20cm)</t>
  </si>
  <si>
    <t>Dry distemper</t>
  </si>
  <si>
    <t>Chunam / White lime Powder</t>
  </si>
  <si>
    <t>paint Luster Paint</t>
  </si>
  <si>
    <t>Roller Brush</t>
  </si>
  <si>
    <t>Royale Luxury Emulsion Paint</t>
  </si>
  <si>
    <t>Building (Bd-Q : Wood work)</t>
  </si>
  <si>
    <t>Country Teak Wood</t>
  </si>
  <si>
    <t>Ghana teak wood</t>
  </si>
  <si>
    <t>Teak Wood planks above 2.5 m length</t>
  </si>
  <si>
    <t>Teak wood bidding 1/2" * 1/2"</t>
  </si>
  <si>
    <t>Rmt</t>
  </si>
  <si>
    <t>T.W.Balli 100 mm dia</t>
  </si>
  <si>
    <t>Jungle wood (non teak) normal</t>
  </si>
  <si>
    <t>Bamboo 25mm dia.(4.5 to 6m)</t>
  </si>
  <si>
    <t>Bamboo 50mm dia.</t>
  </si>
  <si>
    <t>Bamboo Matting 1.2*1.8m</t>
  </si>
  <si>
    <t>Ply wood 12mm thick</t>
  </si>
  <si>
    <t>Ply wood 6mm thick</t>
  </si>
  <si>
    <t>Mica laminate as per ISI 0.1 mm thick</t>
  </si>
  <si>
    <t>Sq.Mt</t>
  </si>
  <si>
    <t>Face Veneel board 4 mm thick</t>
  </si>
  <si>
    <t>Particle board B.W.P.Phinol bond 12mm thick</t>
  </si>
  <si>
    <t>Particle board B.W.P.Phinol bond 19 mm thick</t>
  </si>
  <si>
    <t>Formica 1.5 mm thick</t>
  </si>
  <si>
    <t xml:space="preserve">Tower bolt brass oxidised 10 mm dia length 150 mm </t>
  </si>
  <si>
    <t>No</t>
  </si>
  <si>
    <t>Ferical</t>
  </si>
  <si>
    <t>Ply wood 18mm thick Commercial</t>
  </si>
  <si>
    <t>Teak wood battens 50 * 25mm</t>
  </si>
  <si>
    <t>Teak wood batten 25 mm * 12 mm</t>
  </si>
  <si>
    <t>Veneer 3.5 to 4 mm thick</t>
  </si>
  <si>
    <t>Sq.mt.</t>
  </si>
  <si>
    <t>Alluminium rod 25mm dia</t>
  </si>
  <si>
    <t>Rmt.</t>
  </si>
  <si>
    <t>Building (Bd-R : Rofing and ceiling)</t>
  </si>
  <si>
    <t>A.C.Corrugated sheet 6mm thick</t>
  </si>
  <si>
    <t>A.C.Sheet ridge</t>
  </si>
  <si>
    <t>Pair</t>
  </si>
  <si>
    <t>A.C.Sheet plain 4mm thick</t>
  </si>
  <si>
    <t>G.C.I. Sheet (Corrugated) 22 BWG</t>
  </si>
  <si>
    <t>M.T.</t>
  </si>
  <si>
    <t>G.C.I. Sheet (Corrugated) 24 BWG</t>
  </si>
  <si>
    <t>G.I. Sheet (plain) 22 BWG</t>
  </si>
  <si>
    <t>G.I. Sheet (plain) 24 BWG</t>
  </si>
  <si>
    <t>G.I.Washers</t>
  </si>
  <si>
    <t>G.I. J or L hooks 6 mm dia.</t>
  </si>
  <si>
    <t>Nails iron all size</t>
  </si>
  <si>
    <t>Mangalore tiles class AA</t>
  </si>
  <si>
    <t>Mangalore Ridge / Hip tiles</t>
  </si>
  <si>
    <t>Mangalore Glass tiles</t>
  </si>
  <si>
    <t>Mangalore Pattern cowl Ventilator</t>
  </si>
  <si>
    <t>G.I. Pre coated trapezoidal 0.50 mm thick roof Metalic Coloured Sheet</t>
  </si>
  <si>
    <t>G.I. Pre coated Ridge Sheet</t>
  </si>
  <si>
    <t>Gypsum powder</t>
  </si>
  <si>
    <t>Aluminium Alloy plate 2mm thick</t>
  </si>
  <si>
    <t>Aluminium sheeting fixed with encapsuled lens type reflective sheeting including 2% towards lettering , cost of angle iron, cost of drilling holes , nuts, bolts etc. and signs as applicable.</t>
  </si>
  <si>
    <t>Plaster Of Paris</t>
  </si>
  <si>
    <t>Decorative Board of Fibrous Plaster of Paris 12 to 15 mm</t>
  </si>
  <si>
    <t>Acoustic Board 12 mm thick</t>
  </si>
  <si>
    <t>Gypsum Board 12.5 mm thick</t>
  </si>
  <si>
    <t>UPVC 3 layer trapezoidal 2.00 mm sheet</t>
  </si>
  <si>
    <t>Light weight calcium silicate tile of size 595 x 595 mm of texture spin stone / cosmos / plain / Glode fine fissured.</t>
  </si>
  <si>
    <t>Bioguard Board 16 mm</t>
  </si>
  <si>
    <t>Ultima tile</t>
  </si>
  <si>
    <t>Optra tile</t>
  </si>
  <si>
    <t>Proflex Sheet 1 mm</t>
  </si>
  <si>
    <t>Sky light 2 mm thick</t>
  </si>
  <si>
    <t>Hanger rod 4mm thick</t>
  </si>
  <si>
    <t>level Adjustment clip size 85x30x0.8mm</t>
  </si>
  <si>
    <t>Dash fastener 12.5mm dia 50mm long</t>
  </si>
  <si>
    <t>Soffit cleat 25mmx35mmx1.60mm</t>
  </si>
  <si>
    <t>Wooden Screws with plastic rawl plugs 35mmx8mm</t>
  </si>
  <si>
    <t>Light weight calcium silicate tiles of size 595x595mm of texture Spintone for Tegular edge ceiling</t>
  </si>
  <si>
    <t>Plain Zinc Sheet</t>
  </si>
  <si>
    <t>UPVC ridge/hip tiles</t>
  </si>
  <si>
    <t>Hanger wire (2.68 mm dia), 1.82 m long</t>
  </si>
  <si>
    <t>Dune edge tiles</t>
  </si>
  <si>
    <t>Fine fissured edge tiles</t>
  </si>
  <si>
    <t>Turbo ventilator 24"</t>
  </si>
  <si>
    <t>Tarat 36" width ( Gunny Cloth)</t>
  </si>
  <si>
    <t xml:space="preserve">Wire glass </t>
  </si>
  <si>
    <t xml:space="preserve">Fire wood </t>
  </si>
  <si>
    <t>Quintal</t>
  </si>
  <si>
    <t>Precoated Galvanised Steel Plain Sheet</t>
  </si>
  <si>
    <t>Smt</t>
  </si>
  <si>
    <t>Connecting clip for supports</t>
  </si>
  <si>
    <t>Dry wall screws 25 mm</t>
  </si>
  <si>
    <t>Jointing Compound</t>
  </si>
  <si>
    <t>Jointing Tape</t>
  </si>
  <si>
    <t>Minaral Fibre board 600 x 600 mm</t>
  </si>
  <si>
    <t>Perimeter Channel 80 x 8 mm</t>
  </si>
  <si>
    <t>Screws 1 12"</t>
  </si>
  <si>
    <t>Screws 1/2"</t>
  </si>
  <si>
    <t>Rawal Plug</t>
  </si>
  <si>
    <t>Plain Zinc Sheet 0.50 mm thick</t>
  </si>
  <si>
    <t>Building (Bd-T : Doors and windows)</t>
  </si>
  <si>
    <t>Aldrop 300*16mm Chromium Plated</t>
  </si>
  <si>
    <t>Aldrop Iron Oxidise 300*16mm</t>
  </si>
  <si>
    <t>Aldrop Stainless steel 300*16mm</t>
  </si>
  <si>
    <t>Handle 125mm M.S. Chromium Plated</t>
  </si>
  <si>
    <t>Handle 150mm Brass Chromium plated (Rounded Shape)</t>
  </si>
  <si>
    <t>Handle Alluminium 125 mm</t>
  </si>
  <si>
    <t>Iron hinges chromium plated 125mm</t>
  </si>
  <si>
    <t>But Hinges Alluminium 125mm</t>
  </si>
  <si>
    <t>G.I.Screw 50mm</t>
  </si>
  <si>
    <t>Doz.</t>
  </si>
  <si>
    <t>G.I.Screw 25mm</t>
  </si>
  <si>
    <t>Stainless Steel Hinges - 125mm 14 gauge (Heavy Duty)</t>
  </si>
  <si>
    <t>Tower bolt Aluminium 10mm dia.length 250mm</t>
  </si>
  <si>
    <t>Tower bolt Aluminium 10mm dia.length 200mm</t>
  </si>
  <si>
    <t>Tower bolt M.S. Chromium plated 10mm dia,length 300mm</t>
  </si>
  <si>
    <t>Tower bolt M.S. Chromium plated 10mm dia,length 200mm</t>
  </si>
  <si>
    <t>Cold Rolled Steel Hollow Section Door frame 1829*610mm</t>
  </si>
  <si>
    <t>Aluminium stay 25cm</t>
  </si>
  <si>
    <t>Aluminium stay 30cm</t>
  </si>
  <si>
    <t>Jali fly proof</t>
  </si>
  <si>
    <t>Jali chicken mesh</t>
  </si>
  <si>
    <t>Jali welded mesh 25*25* 13 Guage</t>
  </si>
  <si>
    <t>Jali welded mesh 25*25* 11 Guage</t>
  </si>
  <si>
    <t>Jali welded mesh 50*25 13 Guage</t>
  </si>
  <si>
    <t>Jali welded mesh 50*25 11 Guage</t>
  </si>
  <si>
    <t>Hold fast Iron 300*40*5mm</t>
  </si>
  <si>
    <t>Sliding Door Bolt Stainless Steel 12mm dia. 250mm length</t>
  </si>
  <si>
    <t>Glass plain 3mm</t>
  </si>
  <si>
    <t>Glass plain 5mm</t>
  </si>
  <si>
    <t>Glass obscured (bajara) 5mm</t>
  </si>
  <si>
    <t>G.I. Nut Bolt</t>
  </si>
  <si>
    <t>Housing box to rolling shutter</t>
  </si>
  <si>
    <t>Mechanical Gear For Rolling Shutter</t>
  </si>
  <si>
    <t>Mortice lock superior</t>
  </si>
  <si>
    <t>Solid Core commercial shutter 30mm thick phenol bonded with face veneer 3 mm thick both side</t>
  </si>
  <si>
    <t>Iron washer 12mm to 16mm</t>
  </si>
  <si>
    <t>Aluminium Section</t>
  </si>
  <si>
    <t>Nylon / PVC Gasket</t>
  </si>
  <si>
    <t>Alluminium Screw 32 x 6 mm, 25 x 6 mm</t>
  </si>
  <si>
    <t>Concealed locking arrangement of 100 mm length for sliding window</t>
  </si>
  <si>
    <t>Alluminium Grill 7.50 mm thick</t>
  </si>
  <si>
    <t>Hydraulic floor spring heavy duty ( 150 Kg capacity) ISI mark</t>
  </si>
  <si>
    <t>Iron Oxidized sliding door bolt 200 mm length, 12 mm dia</t>
  </si>
  <si>
    <t>Powder and Chemicals for colour anodizing process of alluminium sections</t>
  </si>
  <si>
    <t>Lock for Sliding Shutter</t>
  </si>
  <si>
    <t>All Bearing Roller</t>
  </si>
  <si>
    <t>All Frame Rail Angle</t>
  </si>
  <si>
    <t>Welding Electrodes</t>
  </si>
  <si>
    <t>C.R.C. Sheet</t>
  </si>
  <si>
    <t>Abstrone Butadyne Styrine (ABS) Door Shutter including Transportation</t>
  </si>
  <si>
    <t>Puff Insulation 35-40 Kg/Cumt. Density</t>
  </si>
  <si>
    <t>PVC Door Shutter 34 mm thick Factory Made Shutter</t>
  </si>
  <si>
    <t>FRP Door Shutter 30 mm thick Factory Made Shutter</t>
  </si>
  <si>
    <t>FRP Door Shutter 35 mm thick Factory Made Shutter</t>
  </si>
  <si>
    <t>Bison Pannel</t>
  </si>
  <si>
    <t>PVC factory made solid panel door shutter with stainless steel fixutres &amp; fastening</t>
  </si>
  <si>
    <t>PVC factory made flush door 30 mm with stainless steel fixutres &amp; fastening</t>
  </si>
  <si>
    <t>Sliding door bolt Chromium plated 250mm</t>
  </si>
  <si>
    <t>Acrylic Plain Sheet 3 mm</t>
  </si>
  <si>
    <t xml:space="preserve">Aldrop Stainless steel 250*16 mm </t>
  </si>
  <si>
    <t>Handle 150mm Stainless Steel (Rounded Shape)</t>
  </si>
  <si>
    <t>Handle 200mm Stainless Steel (Rounded Shape)</t>
  </si>
  <si>
    <t>Stainless Steel Hinges - 100mm 14 gauge (Heavy Duty)</t>
  </si>
  <si>
    <t>Stainless Steel Hinges - 125mm 14 gauge  (Heavy Duty)</t>
  </si>
  <si>
    <t>Door Stopper  Stainless Steel</t>
  </si>
  <si>
    <t>Tower Bolt Stainless Steel 200 mm</t>
  </si>
  <si>
    <t>Tower Bolt Stainless Steel 250 mm</t>
  </si>
  <si>
    <t>Sliding Door Bolt Stainless Steel 250 mm</t>
  </si>
  <si>
    <t xml:space="preserve">Handle Stainless Steel 100 mm </t>
  </si>
  <si>
    <t>Eye Hole Lens</t>
  </si>
  <si>
    <t>Rolling Shutter</t>
  </si>
  <si>
    <t xml:space="preserve">Ply Wood </t>
  </si>
  <si>
    <t>Stainless steel hooks and eyes 200 mm</t>
  </si>
  <si>
    <t>Steel Window</t>
  </si>
  <si>
    <t>Powder Coating</t>
  </si>
  <si>
    <t>Rubber Lining</t>
  </si>
  <si>
    <t>Ply wood 9 mm thick</t>
  </si>
  <si>
    <t>Laminated board double 12mm thick</t>
  </si>
  <si>
    <t>Alluminium Section anodized</t>
  </si>
  <si>
    <t>Handle iron oxidised 150 mm</t>
  </si>
  <si>
    <t xml:space="preserve">Hinges iron oxidised 100 mm </t>
  </si>
  <si>
    <t>T. W. Particle board, both face laminated 12 mm</t>
  </si>
  <si>
    <t>Battens T.W. 70 x 45 mm</t>
  </si>
  <si>
    <t>Cmt.</t>
  </si>
  <si>
    <t>Nuts and Bolts</t>
  </si>
  <si>
    <t>Nos.</t>
  </si>
  <si>
    <t>Plain FRP Sheet 22 B.W.G.</t>
  </si>
  <si>
    <t>TW Runner (6" x 3")</t>
  </si>
  <si>
    <t>Alluminium Screw</t>
  </si>
  <si>
    <t>F Patti</t>
  </si>
  <si>
    <t>Teak wood planks above 2.5m length</t>
  </si>
  <si>
    <t>Vision Panel</t>
  </si>
  <si>
    <t>Solid core shutter 35 mm thick with commercial veneer facing and phenol bonded</t>
  </si>
  <si>
    <t>Oil Paint</t>
  </si>
  <si>
    <t>Acrylic Plain Sheet 2 mm thick</t>
  </si>
  <si>
    <t>Aluminium Sheet 24 B.W.G</t>
  </si>
  <si>
    <t>Alluminium Section with Powder Coating</t>
  </si>
  <si>
    <t>Concealed lock</t>
  </si>
  <si>
    <t>Mosquito proof Nylone net</t>
  </si>
  <si>
    <t>Solid Core commercial shutter 30mm thick phenol bonded with face veneer 3 mm thick both side with bidding patty</t>
  </si>
  <si>
    <t>Building (Bd-V : Water supply and sanitory fittings)</t>
  </si>
  <si>
    <t>G.I. Pipe 100mm dia. Medium type</t>
  </si>
  <si>
    <t>G.I. Pipe 100mm dia. Heavy type</t>
  </si>
  <si>
    <t>G.I. Pipe 15mm dia. Medium type</t>
  </si>
  <si>
    <t>G.I. Pipe 15mm dia. Heavy type</t>
  </si>
  <si>
    <t>G.I. Pipe 20mm dia. Medium type</t>
  </si>
  <si>
    <t>G.I. Pipe 20mm dia.Heavy type</t>
  </si>
  <si>
    <t>G.I. Pipe 25mm dia. Medium type</t>
  </si>
  <si>
    <t>G.I. Pipe 25mm dia. Heavy type</t>
  </si>
  <si>
    <t>G.I. Pipe 32mm dia. Medium type</t>
  </si>
  <si>
    <t>G.I. Pipe 32mm dia.Heavy type</t>
  </si>
  <si>
    <t>G.I. Pipe 40mm dia. Medium type</t>
  </si>
  <si>
    <t>G.I. Pipe 40mm dia. Heavy type</t>
  </si>
  <si>
    <t>G.I. Pipe 50mm dia. Medium type</t>
  </si>
  <si>
    <t>G.I. Pipe 50mm dia. Heavy type</t>
  </si>
  <si>
    <t>G.I. Pipe 65mm dia. Medium type</t>
  </si>
  <si>
    <t>G.I. Pipe 65mm dia. Heavy type</t>
  </si>
  <si>
    <t>G.I. Pipe 80mm dia. Medium type</t>
  </si>
  <si>
    <t>G.I. Pipe 80mm dia. Heavy type</t>
  </si>
  <si>
    <t>PVC Nahani Trap 75 mm</t>
  </si>
  <si>
    <t>G.I.Clamps 100mm to 150mm</t>
  </si>
  <si>
    <t>PVC Nahani Trap 150 mm</t>
  </si>
  <si>
    <t>G.I.Clamps 12mm to 32mm</t>
  </si>
  <si>
    <t>G.I.Clamps 40mm to 80mm</t>
  </si>
  <si>
    <t>Anglo Indian W.C. Pan Colour</t>
  </si>
  <si>
    <t>G.I.Fixtures</t>
  </si>
  <si>
    <t>P.V.C. Cowl 100 mm</t>
  </si>
  <si>
    <t>G.I.Screws 30mm</t>
  </si>
  <si>
    <t>G.I.Screws 40mm</t>
  </si>
  <si>
    <t>G.I.Union 25mm dia.</t>
  </si>
  <si>
    <t>Gully trap cover with frame</t>
  </si>
  <si>
    <t>Gun Metal stop tap with crutch wheel 20mm</t>
  </si>
  <si>
    <t>Gun metal stop tap with crutch wheel 25mm</t>
  </si>
  <si>
    <t>Gun metal stop tap with crutch wheel 15mm</t>
  </si>
  <si>
    <t>Gun metal stop tap with crutch wheel 20mm</t>
  </si>
  <si>
    <t>C.I.Bend 75mm dia.</t>
  </si>
  <si>
    <t>C.I.Bend 100mm dia.</t>
  </si>
  <si>
    <t>C.I.Bip tap 12mm</t>
  </si>
  <si>
    <t>C.I.Grating 150mm dia.</t>
  </si>
  <si>
    <t>C.I.Grating 100mm dia.</t>
  </si>
  <si>
    <t>C.I.Grating 75mm dia.</t>
  </si>
  <si>
    <t>C.I.Brackets</t>
  </si>
  <si>
    <t>C.I.Collers 100mm dia.</t>
  </si>
  <si>
    <t>C.I.Copllers 75mm dia.</t>
  </si>
  <si>
    <t>C.I.Cover 45*30 cm with frame</t>
  </si>
  <si>
    <t>C.I.Cowl / Vent 100mm dia.</t>
  </si>
  <si>
    <t>C.I.Cowl / Vent 150mm dia.</t>
  </si>
  <si>
    <t>C.I.Cowl / Vent 75mm dia.</t>
  </si>
  <si>
    <t>C.I.Hinged Cover with frame</t>
  </si>
  <si>
    <t>C.I.Man hole cover 50 kg.</t>
  </si>
  <si>
    <t>C.I.Man hole cover 75 kg.</t>
  </si>
  <si>
    <t>C.I.Man hole cover 100 kg.</t>
  </si>
  <si>
    <t>C.I.Man hole cover 175 kg.Heavy (0.9*0.45m)</t>
  </si>
  <si>
    <t>C.I.Nahani trap 100mm dia.(375mm long)</t>
  </si>
  <si>
    <t>C.I.Nahani trap 75 to 80mm dia.(375mm long)</t>
  </si>
  <si>
    <t>C.I.100*75*300 long arm (wt. 6kg)nahani trap</t>
  </si>
  <si>
    <t>C.I.Soil pipe 100mm dia.</t>
  </si>
  <si>
    <t>C.I.Soil pipe 150mm dia.</t>
  </si>
  <si>
    <t>C.I,Soil pipe 75 to 80mm dia.</t>
  </si>
  <si>
    <t>C.I.Shoe 75 mm dia.</t>
  </si>
  <si>
    <t>C.I. Shoe 100 mm dia.</t>
  </si>
  <si>
    <t>C.I.Shoe 150mm</t>
  </si>
  <si>
    <t>Ball cock 15mm dia.P.V.C.FLOAT</t>
  </si>
  <si>
    <t>Ball cock 25mm dia.P.V.C.FLOAT</t>
  </si>
  <si>
    <t>Ball cock 40mm dia.P.V.C.FLOAT</t>
  </si>
  <si>
    <t>Ball cock 50mm dia.P.V.C.FLOAT</t>
  </si>
  <si>
    <t>Bib cock stop tap brass heavy 15mm</t>
  </si>
  <si>
    <t>Bib cock stop tap brass heavy 20mm</t>
  </si>
  <si>
    <t>Bib cock  stop tap brass heavy 25mm</t>
  </si>
  <si>
    <t>Bib tap 12mm brass medium</t>
  </si>
  <si>
    <t>Colour wash hand basin 55*40cm</t>
  </si>
  <si>
    <t>Colour wash hand basin 63*45cm</t>
  </si>
  <si>
    <t>White glazed wash basin 45*30cm</t>
  </si>
  <si>
    <t>White glazed wash hand basin 55*50cm</t>
  </si>
  <si>
    <t>P.V.C. flexible Waste Pipe 32 mm dia</t>
  </si>
  <si>
    <t>White Glazed Wash Hand Basin 63 x 45 cm</t>
  </si>
  <si>
    <t>Sink white glazed 45*20*30cm</t>
  </si>
  <si>
    <t>Pedestal for wash basin (standard size)</t>
  </si>
  <si>
    <t>C.C.Septic tank 0.9m dia.(2.5m long)</t>
  </si>
  <si>
    <t>C.C.Septic tank 1.20m dia.(2.5m long)</t>
  </si>
  <si>
    <t>C.I.Steps for manhole</t>
  </si>
  <si>
    <t>C.I.Cover with frame (Gully trap)</t>
  </si>
  <si>
    <t>C.I.Plug Bend 150MM dia.</t>
  </si>
  <si>
    <t>Clamp for G.I.pipe 25mm</t>
  </si>
  <si>
    <t>Colour European type W.C.Pan</t>
  </si>
  <si>
    <t>European type glazed W.C.pan</t>
  </si>
  <si>
    <t>W.C.PAN Coloured glazed 64CM.(Orissa)</t>
  </si>
  <si>
    <t>W.C.PAN White glazed 58 CM.Indian</t>
  </si>
  <si>
    <t>W.C.PAN White glazed 57.50 CM (Orissa)</t>
  </si>
  <si>
    <t>Fibre flushing tank for W.C.</t>
  </si>
  <si>
    <t>Flushing tank automatic Urinal 10ltr. C.I.</t>
  </si>
  <si>
    <t>Flushing tank automatic Urinal 5ltr. (P.V.C.)</t>
  </si>
  <si>
    <t>Low level flush pr. St. 10ltr.</t>
  </si>
  <si>
    <t>Flat back Urinal</t>
  </si>
  <si>
    <t>Stall Type Urinal</t>
  </si>
  <si>
    <t>Lipped type Urinal</t>
  </si>
  <si>
    <t>Coloured glazed full stall Urinal</t>
  </si>
  <si>
    <t>Bleaching Powder</t>
  </si>
  <si>
    <t>Potassium Permanganate</t>
  </si>
  <si>
    <t>Nylon Brush</t>
  </si>
  <si>
    <t>Duster</t>
  </si>
  <si>
    <t>Plastic Bucket</t>
  </si>
  <si>
    <t>Coir</t>
  </si>
  <si>
    <t>Gunny Cloth</t>
  </si>
  <si>
    <t>Kharata</t>
  </si>
  <si>
    <t>Wheel stop tap brass 15mm</t>
  </si>
  <si>
    <t>Wheel stop tap brass 20mm</t>
  </si>
  <si>
    <t>Wheel stop tap brass 25mm</t>
  </si>
  <si>
    <t>Socket brass for 32mm tap</t>
  </si>
  <si>
    <t>Socket brass for 40mm tap</t>
  </si>
  <si>
    <t>Socket brass for 50mm tap</t>
  </si>
  <si>
    <t>Socket brass for 65mm tap</t>
  </si>
  <si>
    <t>Socket for 100mm tap</t>
  </si>
  <si>
    <t>Socket for 15mm tap</t>
  </si>
  <si>
    <t>Socket for 20mm tap</t>
  </si>
  <si>
    <t>Socket for 25mm tap</t>
  </si>
  <si>
    <t>Socket for 32mm tap</t>
  </si>
  <si>
    <t>Socket for 40mm tap</t>
  </si>
  <si>
    <t>Socket for 50mm tap</t>
  </si>
  <si>
    <t>Socket for 65mm tap</t>
  </si>
  <si>
    <t>Socket for 80mm tap</t>
  </si>
  <si>
    <t>Span Yarn</t>
  </si>
  <si>
    <t>Strainer for 100mm</t>
  </si>
  <si>
    <t>Strainer for 40mm</t>
  </si>
  <si>
    <t>Strainer for 50mm</t>
  </si>
  <si>
    <t>Strainer for 80mm</t>
  </si>
  <si>
    <t>Strainer for 15mm</t>
  </si>
  <si>
    <t>Strainer for 20mm</t>
  </si>
  <si>
    <t>Strainer for 25mm</t>
  </si>
  <si>
    <t>Stone ware pipe 100mm dia.</t>
  </si>
  <si>
    <t>Stone ware pipe 150mm dia.</t>
  </si>
  <si>
    <t>Stone ware pipe 225mm dia.</t>
  </si>
  <si>
    <t>Stone ware glazed pipe half round 100mm dia.</t>
  </si>
  <si>
    <t>Stop tap brass with crunch wheel 15mm dia.</t>
  </si>
  <si>
    <t>Towel rod with clamps 16mm dia.</t>
  </si>
  <si>
    <t>Mirror 40*50cm. With plastic frame</t>
  </si>
  <si>
    <t>Brass T Thimble Socket 32mm dia.</t>
  </si>
  <si>
    <t>Brass wheel stop tap 32mm dia.</t>
  </si>
  <si>
    <t>Brass wheel stop tap 40mm dia.</t>
  </si>
  <si>
    <t>Brass wheel stop tap 50mm dia.</t>
  </si>
  <si>
    <t>Brass wheel stop tap 65mm dia.</t>
  </si>
  <si>
    <t>Brass wheel stop tap 80mm dia.</t>
  </si>
  <si>
    <t>Half turn flush cock 25mm dia.</t>
  </si>
  <si>
    <t>12mm flexible inlet pipe connection</t>
  </si>
  <si>
    <t>Bell mouth cover 100mm dia.</t>
  </si>
  <si>
    <t>Box chamber with lock 0.6*0.45m</t>
  </si>
  <si>
    <t>Brass nozzle pillar tap 12mm</t>
  </si>
  <si>
    <t>Black bakelite seat to european closer</t>
  </si>
  <si>
    <t>Concussion push button type gun metal tap 15 to 25mm dia.</t>
  </si>
  <si>
    <t>Coupling cast Iron 100mm dia.</t>
  </si>
  <si>
    <t>Coupling cast Iron 80mm dia.</t>
  </si>
  <si>
    <t>Chromium plated 12mm dia.bib cock</t>
  </si>
  <si>
    <t>C.I.Trap grating 15*10 cm</t>
  </si>
  <si>
    <t>C.I.Y junction 100mm dia.</t>
  </si>
  <si>
    <t>C.I.Y junction 150mm dia.</t>
  </si>
  <si>
    <t>C.I.Y junction 75mm dia.</t>
  </si>
  <si>
    <t>Enameled bend 40mm dia.</t>
  </si>
  <si>
    <t>Ferrul for C.I.pipr 100mm</t>
  </si>
  <si>
    <t>White glazed foot rest chequred 25*10 cm</t>
  </si>
  <si>
    <t>Half round earthware pipe 100mm(60cm long)</t>
  </si>
  <si>
    <t>Half round earthware pipe 150mm(60cm long)</t>
  </si>
  <si>
    <t>Jute Rope</t>
  </si>
  <si>
    <t>Half round chaina ware pipe 100mm(60cm long)</t>
  </si>
  <si>
    <t>Lead pipe 32mm dia.</t>
  </si>
  <si>
    <t>Mohagani seat with lid</t>
  </si>
  <si>
    <t>Mosquito proof coupling</t>
  </si>
  <si>
    <t>Non-return valve 15mm for water meter</t>
  </si>
  <si>
    <t>Non-return valve 25mm for water meter</t>
  </si>
  <si>
    <t>Non-return valve 20mm for water meter</t>
  </si>
  <si>
    <t>Piller tap 12mm dia.chromium plated heavy</t>
  </si>
  <si>
    <t>P.Trap and lead pipe upto 40mm dia.</t>
  </si>
  <si>
    <t>Rubber gasket (25, 28 and 20 cm)</t>
  </si>
  <si>
    <t>Rubber Incertion</t>
  </si>
  <si>
    <t>Rubberised adhesive</t>
  </si>
  <si>
    <t>Salt glazed stone ware gully trap (150*150mm)</t>
  </si>
  <si>
    <t>Self project tap brass chromium plated 15mm</t>
  </si>
  <si>
    <t>Sewer trap</t>
  </si>
  <si>
    <t>Shower rose chromium plated brass 10cm</t>
  </si>
  <si>
    <t>P.V.C. pipe 15mm dia.10kg/cm2 pressure(class IV)</t>
  </si>
  <si>
    <t>P.V.C. pipe 20mm dia.10kg/cm2 pressure(class IV)</t>
  </si>
  <si>
    <t>P.V.C. pipe 25mm dia.10kg/cm2 pressure(class IV)</t>
  </si>
  <si>
    <t>P.V.C. pipe 32mm dia.10kg/cm2 pressure(class IV)</t>
  </si>
  <si>
    <t>P.V.C. pipe 40mm dia.10kg/cm2 pressure(class IV)</t>
  </si>
  <si>
    <t>P.V.C. pipe 50mm dia.10kg/cm2 pressure(class IV)</t>
  </si>
  <si>
    <t>P.V.C. pipe 60mm dia.10kg/cm2 pressure(class IV)</t>
  </si>
  <si>
    <t>P.V.C. pipe 75mm dia.4 kg/cm2 pressure(class II)</t>
  </si>
  <si>
    <t>P.V.C. 75 mm Soil Pipe 6 Kg/cm2 Pressure</t>
  </si>
  <si>
    <t>P.V.C. pipe 90mm dia.4 kg/cm2 pressure(class II)</t>
  </si>
  <si>
    <t>P.V.C.pipe 110mm dia.4kg/cm2 pressure (class II)</t>
  </si>
  <si>
    <t>P.V.C. 110 mm Rain Water Pipe 6Kg/cm2 Pressure</t>
  </si>
  <si>
    <t>P.V.C. 110 mm Soil Pipe 6 Kg/cm2 Pressure</t>
  </si>
  <si>
    <t>P.V.C.pipe 140mm dia.4kg/cm2 pressure (class II)</t>
  </si>
  <si>
    <t>P.V.C.pipe 160mm dia.4kg/cm2 pressure (class II)</t>
  </si>
  <si>
    <t>P.V.C.pipe 160mm dia.Soil Pipe</t>
  </si>
  <si>
    <t>P.V.C.pipe 160mm dia. Rain Water Pipe</t>
  </si>
  <si>
    <t>P.V.C.Socket 15mm dia.</t>
  </si>
  <si>
    <t>P.V.C.Socket 20mm dia.</t>
  </si>
  <si>
    <t>P.V.C.Socket 25mm dia.</t>
  </si>
  <si>
    <t>P.V.C.Socket 32mm dia.</t>
  </si>
  <si>
    <t>P.V.C.Socket 40mm dia.</t>
  </si>
  <si>
    <t>P.V.C.Socket 50mm dia.</t>
  </si>
  <si>
    <t>P.V.C.Socket 60mm dia.</t>
  </si>
  <si>
    <t>P.V.C.Flushing tank (12 ltr. Capacity)</t>
  </si>
  <si>
    <t>Flush valve 32mm dia.</t>
  </si>
  <si>
    <t>Ferocret tank</t>
  </si>
  <si>
    <t>Stainless Steel sink of size 600*510*200mm  of nirali or equivalent make</t>
  </si>
  <si>
    <t>C.P.pillar cock jaquar make continental (Cat.No. CON-011)</t>
  </si>
  <si>
    <t>C.P.pillar cock (ISI)  jaquar make continental</t>
  </si>
  <si>
    <t>C.P.pillar cock long neck with aerator jaquar make continental (Cat.No. CON- 021)</t>
  </si>
  <si>
    <t>C.P.Bib cock (ISI)  jaquar make continental (Cat.No. CON-037)</t>
  </si>
  <si>
    <t>C.P.Bib Cock long thread jaquar make continental (Cat.No. CON-039)</t>
  </si>
  <si>
    <t>C.P.2-way bib cock jaquar make continental (Cat.No. CON-041)</t>
  </si>
  <si>
    <t>C.P.bib cock with wall flange long thread jaquar make continental (Cat.No. CON- 047)</t>
  </si>
  <si>
    <t>C.P.Bib cock with nozzle jaquar make continental (Cat.No. CON-049)</t>
  </si>
  <si>
    <t>C.P.Angular stop cock  jaquar make continental (Cat.No. CON-053)</t>
  </si>
  <si>
    <t>C.P.Angular stop cock long thread jaquar make continental  (Cat.No. CON-055)</t>
  </si>
  <si>
    <t>C.P.angular stop cock with wall flange jaquar make continental  (Cat.No. CON- 059)</t>
  </si>
  <si>
    <t>C.P.central hole basin mixer without popup waste system with 450mm long braided hoses jaquar make continental (Cat.No. CON-167B)</t>
  </si>
  <si>
    <t>C.P.wall mixer with telephone shower arragnement  only but without teltphone shower crutch   jaquar make continental (Cat.No. CON-217)</t>
  </si>
  <si>
    <t>C.p.wall mixer non-telephonic shower arrangement jaquar make continental (Cat.No. CON-219)</t>
  </si>
  <si>
    <t>C.P.wall mixer(wall mounted model) with telephone shower arrangement only and with telephone shower crutch jaquar make continental (Cat.No. CON-267)</t>
  </si>
  <si>
    <t>C.P.wall mixer with provision for overhead  shower with 115mm long bend pipe and wall flange jaquar make continental (Cat.No. CON-273UPR)</t>
  </si>
  <si>
    <t>C.P.sink mixer with swinging casted spout (wall  mounted) jaquar make continental (Cat.No. CON-309)</t>
  </si>
  <si>
    <t>C.P.sink mixer swinging spout (table mounted model) 450mm long braided hoses jaquar make continental (Cat.No. CON-309B)</t>
  </si>
  <si>
    <t>C.P.sink cock with swinging casted spout jaquar make continental (Cat.No. CON- 347)</t>
  </si>
  <si>
    <t>C.P.sink cock with raised 'J' shaped swinging casted spout (table mounted) jaquar make continental (Cat.No. CON- 359)</t>
  </si>
  <si>
    <t>C.p.shower arm 190mm long light body with wall  flange jaquar make continental (Cat. No. SHA - 477)</t>
  </si>
  <si>
    <t>C.P.Flush cock with wall flange 25mm with plain knob jaquar make continental (Cat.No. FLR 6081)</t>
  </si>
  <si>
    <t>C.P.Towel rail 24" jaquar make continental (Cat. No. ACN 1111N )</t>
  </si>
  <si>
    <t>C.P.Towel ring square jaquar make continental (Cat. No. ACN 1121N )</t>
  </si>
  <si>
    <t>C.P.Soap dish hooker jaquar make continental (Cat. No. AKB 35731 )</t>
  </si>
  <si>
    <t>C.P.soap dish (polyurethane)  jaquar make continental (Cat. No. AQN 7733 )</t>
  </si>
  <si>
    <t>C.P.Toilet paper holder jaquar make continental (Cat. No. AQ 7751  )</t>
  </si>
  <si>
    <t>C.P.Toilet rack 24"with lower hanger jaquar make continental (Cat. No. ACN 1181N  )</t>
  </si>
  <si>
    <t>C.P.Handshower (health faucet) 1m.PVC tube with wall hook jaquar make (Cat. No. ALD 563  )</t>
  </si>
  <si>
    <t>C.P.Pillar cock jaquar make queen's collection (quarter turn fitting) (Cat. No. QQT 7011 )</t>
  </si>
  <si>
    <t>C.P.Bib cock with wall flange aqua make queen's collection (quarter turn fitting) (Cat. No. QQT7037 )</t>
  </si>
  <si>
    <t>C.P.2-way bib cock with wall flange aqua make queen's collection (quarter turn fitting) (Cat. No. QQT 7041  )</t>
  </si>
  <si>
    <t>C.P.Angular stop cock with wall flange aqua make queen's collection (quarter turn fitting) (Cat. No. QQT 7053  )</t>
  </si>
  <si>
    <t>C.P.central hole basin mixer with regular spout without popup waste system with 450mm long  braided hoses jaquar make queen's collection (quarter turn fitting) (Cat. No. QQT 7167bB )</t>
  </si>
  <si>
    <t>C.P.central hole basin mixer with regular spout with popup waste system with 450mm long  braided hoses jaquar make queen's collection (quarter turn fitting) (Cat. No. QQT 7169b )</t>
  </si>
  <si>
    <t>C.P.central hole basin mixer with small spout without popup waste system with 450mm long  braided hoses jaquar make queen's collection (quarter turn fitting) (Cat. No. QQT 7171B)</t>
  </si>
  <si>
    <t>C.P.wall mixer (wall mounted model) with telephonic shower arrangement only but without crutch  jaquar make queen's collection  (quarter turn filling) (Cat. No. QQT 7217 )</t>
  </si>
  <si>
    <t>C.P.wall mixer non-telephonic shower system jaquar make queen's collection (quarter turn filling) (Cat. No. QQT 7219 )</t>
  </si>
  <si>
    <t>C.P.wall mixer (wall mounted model) with telephonic shower arrangement only and with telephone shower crutch jaquar make queen's collection (quarter turn filling) (Cat. No. QQT 7267)</t>
  </si>
  <si>
    <t>Hydraulic door closer</t>
  </si>
  <si>
    <t>cPVC pipe 15mm dia.</t>
  </si>
  <si>
    <t>cPVC pipe 20mm dia.</t>
  </si>
  <si>
    <t>cPVC pipe 25mm dia.</t>
  </si>
  <si>
    <t>cPVC pipe 32mm dia.</t>
  </si>
  <si>
    <t>cPVC pipe 40mm dia.</t>
  </si>
  <si>
    <t>cPVC pipe 50mm dia.</t>
  </si>
  <si>
    <t>cPVC Coupling for 15mm dia.</t>
  </si>
  <si>
    <t>cPVC Coupling for 20mm dia.</t>
  </si>
  <si>
    <t>cPVC Coupling for 25mm dia.</t>
  </si>
  <si>
    <t>cPVC Coupling for 32mm dia.</t>
  </si>
  <si>
    <t>cPVC Coupling for 40mm dia.</t>
  </si>
  <si>
    <t>cPVC Coupling for 50mm dia.</t>
  </si>
  <si>
    <t>Elbow 90 Degree for 15mm dia.</t>
  </si>
  <si>
    <t>Elbow 90 Degree for 20mm dia.</t>
  </si>
  <si>
    <t>Elbow 90 Degree for 25mm dia.</t>
  </si>
  <si>
    <t>Elbow 90 Degree for 32mm dia.</t>
  </si>
  <si>
    <t>Elbow 90 Degree for 40mm dia.</t>
  </si>
  <si>
    <t>Elbow 90 Degree for 50mm dia.</t>
  </si>
  <si>
    <t>Tee for 15mm dia.</t>
  </si>
  <si>
    <t>Tee for 20mm dia.</t>
  </si>
  <si>
    <t>Tee for 25mm dia.</t>
  </si>
  <si>
    <t>Tee for 32mm dia.</t>
  </si>
  <si>
    <t>Tee for 40mm dia.</t>
  </si>
  <si>
    <t>Tee for 50mm dia.</t>
  </si>
  <si>
    <t>End cap for 15mm dia.</t>
  </si>
  <si>
    <t>End cap for 20mm dia.</t>
  </si>
  <si>
    <t>End cap for 25mm dia.</t>
  </si>
  <si>
    <t>End cap for 32mm dia.</t>
  </si>
  <si>
    <t>End cap for 40mm dia.</t>
  </si>
  <si>
    <t>End cap for 50mm dia.</t>
  </si>
  <si>
    <t>Ball cock for 15mm dia.</t>
  </si>
  <si>
    <t>Ball cock for 12mm dia.</t>
  </si>
  <si>
    <t>Ball cock for 25mm dia.</t>
  </si>
  <si>
    <t>Ball cock for 32mm dia.</t>
  </si>
  <si>
    <t>Ball cock for 40mm dia.</t>
  </si>
  <si>
    <t>Araldite adhesive</t>
  </si>
  <si>
    <t xml:space="preserve">Kg </t>
  </si>
  <si>
    <t>Ball valves for 50mm dia.</t>
  </si>
  <si>
    <t>Male adapter (Brass Threads) for 15mm dia.</t>
  </si>
  <si>
    <t>Male adapter (Brass Threads) for 20mm dia.</t>
  </si>
  <si>
    <t>Male adapter (Brass Threads) for 25mm dia.</t>
  </si>
  <si>
    <t>Male adapter (Brass Threads) for 32mm dia.</t>
  </si>
  <si>
    <t>Male adapter (Brass Threads) for 40mm dia.</t>
  </si>
  <si>
    <t>Male adapter (Brass Threads) for 50mm dia.</t>
  </si>
  <si>
    <t>Male adapter (Plastic Threads) for 15mm dia.</t>
  </si>
  <si>
    <t>Male adapter (Plastic Threads) for 20mm dia.</t>
  </si>
  <si>
    <t>Male adapter (Plastic Threads) for 25mm dia.</t>
  </si>
  <si>
    <t>Male adapter (Plastic Threads) for 32mm dia.</t>
  </si>
  <si>
    <t>Male adapter (Plastic Threads) for 40mm dia.</t>
  </si>
  <si>
    <t>Male adapter (Plastic Threads) for 50mm dia.</t>
  </si>
  <si>
    <t>Female adapter (Brass Threads) for 15mm dia.</t>
  </si>
  <si>
    <t>Female adapter (Brass Threads) for 20mm dia.</t>
  </si>
  <si>
    <t>Female adapter (Brass Threads) for 25mm dia.</t>
  </si>
  <si>
    <t>Female adapter (Brass Threads) for 32mm dia.</t>
  </si>
  <si>
    <t>Female adapter (Brass Threads) for 40mm dia.</t>
  </si>
  <si>
    <t>Female adapter (Brass Threads) for 50mm dia.</t>
  </si>
  <si>
    <t>Female adapter (Plastic Threads) for 15mm dia.</t>
  </si>
  <si>
    <t>Female adapter (Plastic Threads) for 20mm dia.</t>
  </si>
  <si>
    <t>Female adapter (Plastic Threads) for 25mm dia.</t>
  </si>
  <si>
    <t>Union for 15mm dia.</t>
  </si>
  <si>
    <t>Union for 20mm dia.</t>
  </si>
  <si>
    <t>Union for 25mm dia.</t>
  </si>
  <si>
    <t>Union for 32mm dia.</t>
  </si>
  <si>
    <t>Union for 40mm dia.</t>
  </si>
  <si>
    <t>Union for 50mm dia.</t>
  </si>
  <si>
    <t>Cross for 15mm dia.</t>
  </si>
  <si>
    <t>Cross for 20mm dia.</t>
  </si>
  <si>
    <t>Step over Bend 15mm dia.</t>
  </si>
  <si>
    <t>Step over Bend 20mm dia.</t>
  </si>
  <si>
    <t>Tee holder for 15mm dia.</t>
  </si>
  <si>
    <t>Tee holder for 32mm dia.</t>
  </si>
  <si>
    <t>End plug threaded for 15mm dia.</t>
  </si>
  <si>
    <t>R.C.C.Chamber cover with frame 90cm*45cm Heavy Duty 225kg</t>
  </si>
  <si>
    <t>R.C.C.Chamber cover with frame 90cm*45cm Medium Duty 140kg</t>
  </si>
  <si>
    <t>R.C.C.Chamber cover with frame 60cm*45cm Heavy Duty 160kg</t>
  </si>
  <si>
    <t>R.C.C.Chamber cover with frame 60cm*45cm Medium Duty 100kg</t>
  </si>
  <si>
    <t>I.S.I.Ferrul Connection15mm dia.</t>
  </si>
  <si>
    <t>I.S.I.Ferrul Connection 20mm dia.</t>
  </si>
  <si>
    <t>I.S.I.Ferrul Connection 25mm dia.</t>
  </si>
  <si>
    <t>I.S.I.Ferrul Connection 32mm dia.</t>
  </si>
  <si>
    <t>I.S.I.Ferrul Connection 40mm dia.</t>
  </si>
  <si>
    <t>I.S.I.Ferrul Connection 50mm dia.</t>
  </si>
  <si>
    <t>Water meter 15 mm diameter</t>
  </si>
  <si>
    <t>Water meter 20 mm diameter</t>
  </si>
  <si>
    <t>Water meter 25 mm diameter</t>
  </si>
  <si>
    <t>Water meter 40 mm diameter</t>
  </si>
  <si>
    <t>Water meter 50 mm diameter</t>
  </si>
  <si>
    <t>Water meter 80 mm diameter</t>
  </si>
  <si>
    <t>Water meter 100 mm diameter</t>
  </si>
  <si>
    <t>Non return Valve 40 mm diameter</t>
  </si>
  <si>
    <t>Non return Valve 50 mm diameter</t>
  </si>
  <si>
    <t>Non return Valve 80 mm diameter</t>
  </si>
  <si>
    <t>Non return Valve 100 mm diameter</t>
  </si>
  <si>
    <t>Colour Wash Hand Basin 0.45 x 0.30</t>
  </si>
  <si>
    <t>White Glaze Earth Sink 0.6 x 0.2 x 0.45</t>
  </si>
  <si>
    <t>Clamp for G.I.pipe 200mm</t>
  </si>
  <si>
    <t>Earopean type glazed W.C.pan 68cm</t>
  </si>
  <si>
    <t>Earopean white glazed earthen ware closet pan</t>
  </si>
  <si>
    <t>P.V.C. Nahni Trap</t>
  </si>
  <si>
    <t>P.V.C. Connector. 15 mm dia</t>
  </si>
  <si>
    <t>Low level flushing cistern</t>
  </si>
  <si>
    <t>Upvc sanitary pipes all 20 mm dia.</t>
  </si>
  <si>
    <t>Upvc sanitary pipes all 75 mm dia.</t>
  </si>
  <si>
    <t>Stainless Steel sink of size 610 x 460 x 200 mm of nirali or equivalent make</t>
  </si>
  <si>
    <t>Upvc sanitary pipes all 63 mm dia.</t>
  </si>
  <si>
    <t>W.C.PAN Colour glazed 57.50 CM (Orissa)</t>
  </si>
  <si>
    <t>Piller cock mixer &amp; Angle cock</t>
  </si>
  <si>
    <t>Upvc sanitary pipes all 25 mm dia.</t>
  </si>
  <si>
    <t>Upvc sanitary pipes all 15 mm dia.</t>
  </si>
  <si>
    <t>Cement</t>
  </si>
  <si>
    <t>Upvc sanitary pipes all 40 mm dia.</t>
  </si>
  <si>
    <t>Upvc sanitary pipes all 50 mm dia.</t>
  </si>
  <si>
    <t>Stainless Steel sink of size 470 x 420 x 178 mm of nirali or equivalent make</t>
  </si>
  <si>
    <t>Bib cock Long Arm</t>
  </si>
  <si>
    <t>Bottletrap wash basin 32 mm Cromium Plated</t>
  </si>
  <si>
    <t>Upvc sanitary pipes all 32 mm dia.</t>
  </si>
  <si>
    <t>Hamp rope</t>
  </si>
  <si>
    <t>Bib cock cock stop tap brass heavy 15 mm</t>
  </si>
  <si>
    <t>Colour wash hand basin 45*30cm</t>
  </si>
  <si>
    <t>Ultra 250 mm. dia. uPVC 90 degree junction chamber base with U trap</t>
  </si>
  <si>
    <t>Ultra 250 mm.dia. uPVC  Cover &amp; Frame</t>
  </si>
  <si>
    <t>uPVC Blanking Plug 110 mm</t>
  </si>
  <si>
    <t>uPVC 90 degree bend</t>
  </si>
  <si>
    <t>Ultra Shaft 250x470mm</t>
  </si>
  <si>
    <t xml:space="preserve">Water jet with accessories </t>
  </si>
  <si>
    <t>White glazed full stall urinal</t>
  </si>
  <si>
    <t>Glass plain 6mm thick</t>
  </si>
  <si>
    <t>White Glazed Earthenware Squatting plate (Ladies Urinal)</t>
  </si>
  <si>
    <t>Autoclosing pillar cock of pressmatic tap</t>
  </si>
  <si>
    <t>PVC Aqua kraft type super bib tap 15 mm</t>
  </si>
  <si>
    <t>PVC Aqua kraft type super Two Way bib tap 15 mm</t>
  </si>
  <si>
    <t>Super push button type cock / tap with flange 15 mm</t>
  </si>
  <si>
    <t>PVC Aqua kraft type super jet spray 15 mm</t>
  </si>
  <si>
    <t>PVC Aqua kraft type super right angle stop tap</t>
  </si>
  <si>
    <t>PVC Aqua kraft type super Pillar tap 15 mm</t>
  </si>
  <si>
    <t>Fixing in CC BK Clamp, Battan</t>
  </si>
  <si>
    <t>Wall Mounted European type glazed W.C.pan</t>
  </si>
  <si>
    <t>Super wall sink type tap with flange 15 mm</t>
  </si>
  <si>
    <t>Two Way bib tap with flange</t>
  </si>
  <si>
    <t>super jet spray with flange 2 in 1 faucet 1.50 metre long</t>
  </si>
  <si>
    <t>Building (Bd-W : Water supply and sanitory fittings)</t>
  </si>
  <si>
    <t>Chloryphyriphos</t>
  </si>
  <si>
    <t>Liter</t>
  </si>
  <si>
    <t>Solvent</t>
  </si>
  <si>
    <t>D.D.V.P.</t>
  </si>
  <si>
    <t>Malathion</t>
  </si>
  <si>
    <t>Pine Oil</t>
  </si>
  <si>
    <t>S.S. Pipe 40 mm dia</t>
  </si>
  <si>
    <t>Mild Steel</t>
  </si>
  <si>
    <t>Barbed Wire</t>
  </si>
  <si>
    <t>Concentina Coil Wire</t>
  </si>
  <si>
    <t xml:space="preserve">M.S.  Steel </t>
  </si>
  <si>
    <t>RCC Pole</t>
  </si>
  <si>
    <t xml:space="preserve">Green marble </t>
  </si>
  <si>
    <t xml:space="preserve">Telephone black granite  </t>
  </si>
  <si>
    <t>Karva (for roof and sides 10kg bundle)</t>
  </si>
  <si>
    <t>Bundle</t>
  </si>
  <si>
    <t>Tatti</t>
  </si>
  <si>
    <t xml:space="preserve">Bamboo 25mm dia. </t>
  </si>
  <si>
    <t>R.Mt</t>
  </si>
  <si>
    <t>Lightening Conductor</t>
  </si>
  <si>
    <t>Salt</t>
  </si>
  <si>
    <t>Copper Tape width 25mm*3mm thick</t>
  </si>
  <si>
    <t>Aluminium Strips 50 mm x 3 mm</t>
  </si>
  <si>
    <t>Cripped wire  3' - 0" , 4' - 0" and 5' - 0" wide</t>
  </si>
  <si>
    <t>Sq.mt</t>
  </si>
  <si>
    <t>Welded Mesh 75 X 75 mm</t>
  </si>
  <si>
    <t>Welded Mesh 150 X 150 mm</t>
  </si>
  <si>
    <t>Tarat 36" width (Gunny cloth)</t>
  </si>
  <si>
    <t>Chain link  3' - 0" , 4' - 0" and 5' - 0" wide</t>
  </si>
  <si>
    <t xml:space="preserve">Bamboo 50mm dia. </t>
  </si>
  <si>
    <t>Hold Fast for Steel Gate</t>
  </si>
  <si>
    <t>Nut Boldts 12 mm dia. /Nails all size</t>
  </si>
  <si>
    <t>M.S. Pipe 40 mm dia</t>
  </si>
  <si>
    <t>Welding Rod</t>
  </si>
  <si>
    <t>Box</t>
  </si>
  <si>
    <t>PVC hand rail cover</t>
  </si>
  <si>
    <t>Antitermite Liquid</t>
  </si>
  <si>
    <t>Lock for Drawer/Cupboard</t>
  </si>
  <si>
    <t>Glycel</t>
  </si>
  <si>
    <t>Hing</t>
  </si>
  <si>
    <t>Hot lime</t>
  </si>
  <si>
    <t>Ladder</t>
  </si>
  <si>
    <t>Fine tooth chisel</t>
  </si>
  <si>
    <t>Saw</t>
  </si>
  <si>
    <t>Gloves</t>
  </si>
  <si>
    <t xml:space="preserve">R.C.C.Pipe 1200mm dia.(Np3)2.5m long </t>
  </si>
  <si>
    <t xml:space="preserve">R.C.C.Pipe 1100mm dia.(Np3)2.5m long </t>
  </si>
  <si>
    <t xml:space="preserve">R.C.C.Pipe 1000mm dia.(Np3)2.5m long </t>
  </si>
  <si>
    <t xml:space="preserve">R.C.C.Pipe 900mm dia.(Np3)2.5m long </t>
  </si>
  <si>
    <t xml:space="preserve">R.C.C.Pipe 800mm dia.(Np3)2.5m long </t>
  </si>
  <si>
    <t xml:space="preserve">R.C.C.Pipe 700mm dia.(Np3)2.5m long </t>
  </si>
  <si>
    <t xml:space="preserve">R.C.C.Pipe 600mm dia.(Np3)2.5m long </t>
  </si>
  <si>
    <t xml:space="preserve">R.C.C.Pipe 500mm dia.(Np3)2.5m long </t>
  </si>
  <si>
    <t xml:space="preserve">R.C.C.Pipe 450mm dia.(Np3)2.5m long </t>
  </si>
  <si>
    <t>R.C.C.pipe Np2 class 1000mm dia. 2.5m long</t>
  </si>
  <si>
    <t>R.C.C.Np2 Pipe Collar 1000 mm Dia.</t>
  </si>
  <si>
    <t>R.C.C.pipe Np2 class 1200mm dia. 2.5m long</t>
  </si>
  <si>
    <t>R.C.C.Np2 Pipe Collar 1200 mm Dia.</t>
  </si>
  <si>
    <t>R.C.C.pipe Np2 class 1800mm dia. 2.5m long</t>
  </si>
  <si>
    <t>R.C.C.pipe Np2 class 900mm dia. 2.5m long</t>
  </si>
  <si>
    <t>R.C.C.Np2 Pipe Collar 900 mm Dia.</t>
  </si>
  <si>
    <t>R.C.C.pipe Np2 class 800mm dia. 2.5m long</t>
  </si>
  <si>
    <t>R.C.C.Np2 Pipe Collar 800 mm Dia.</t>
  </si>
  <si>
    <t>R.C.C.pipe Np2 class 700mm dia. 2.5m long</t>
  </si>
  <si>
    <t>R.C.C.pipe Np2 class 600mm dia. 2.5m long</t>
  </si>
  <si>
    <t>R.C.C.Np2 Pipe Collar 600 mm Dia.</t>
  </si>
  <si>
    <t>R.C.C.pipe Np2 class 500mm dia. 2.5m long</t>
  </si>
  <si>
    <t>R.C.C.pipe Np2 class 450mm dia. 2.5m long</t>
  </si>
  <si>
    <t>R.C.C.Np2 Pipe Collar 450 mm Dia.</t>
  </si>
  <si>
    <t>R.C.C.pipe Np2 class 100mm dia. 2m long</t>
  </si>
  <si>
    <t>R.C.C.pipe Np2 class 150mm dia. 2m long</t>
  </si>
  <si>
    <t>R.C.C.pipe Np2 class 225mm dia. 2m long</t>
  </si>
  <si>
    <t>R.C.C.pipe Np2 class 300mm dia. 2m long</t>
  </si>
  <si>
    <t>RCC Pipe Np 4 heavy duty non presure pipe 1000 mm diameter</t>
  </si>
  <si>
    <t>RCC Pipe Np4 heavy duty non presure pipe 1200 mm diameter</t>
  </si>
  <si>
    <t>RCC Pipe Np4 heavy duty non presure pipe 900 mm diameter</t>
  </si>
  <si>
    <t>General Rates</t>
  </si>
  <si>
    <t>Structural Steel</t>
  </si>
  <si>
    <t>TMT FE - 500</t>
  </si>
  <si>
    <t>HCRM/CRS Reinforcement</t>
  </si>
  <si>
    <t>Tubular steel</t>
  </si>
  <si>
    <t>Bitumen VG 10 (Bulk) (80/100)</t>
  </si>
  <si>
    <t>Bitumen VG 30 (Bulk) (60/70)</t>
  </si>
  <si>
    <t>Bitumen VG 40 (Bulk) (30/40)</t>
  </si>
  <si>
    <t>Bitumen VG 30 (Packed) (60/70)</t>
  </si>
  <si>
    <t>Bitumen VG 40 (Packed) (30/40)</t>
  </si>
  <si>
    <t>11a</t>
  </si>
  <si>
    <t>Bitumen VG 10 (Packed) (80/100)</t>
  </si>
  <si>
    <t>Natural Sand - Screened (for plaster work only)</t>
  </si>
  <si>
    <t>Bricks II Class</t>
  </si>
  <si>
    <t>Rubble stone excluding royalty</t>
  </si>
  <si>
    <t>Aggregate 40 mm (Hand Broken) Blasted excluding royalty</t>
  </si>
  <si>
    <t>Aggregate 25 mm</t>
  </si>
  <si>
    <t>Aggregate 20 mm</t>
  </si>
  <si>
    <t>Aggregate 12 mm</t>
  </si>
  <si>
    <t>Aggregate 10 mm</t>
  </si>
  <si>
    <t>Aggregate 6 mm</t>
  </si>
  <si>
    <t>Stone Dust</t>
  </si>
  <si>
    <t>Soft Murum</t>
  </si>
  <si>
    <t>Hard Murum</t>
  </si>
  <si>
    <t>Water</t>
  </si>
  <si>
    <t>1000 lit.</t>
  </si>
  <si>
    <t>White Cement</t>
  </si>
  <si>
    <t>Plasticizer</t>
  </si>
  <si>
    <t>Stainless Steel Plate</t>
  </si>
  <si>
    <t>EMULSION RS1 ( Hincol) BULK</t>
  </si>
  <si>
    <t>EMULSION RS1 ( Hincol) Packed</t>
  </si>
  <si>
    <t>WASTE PLASTIC to be used in bituminous treatment as per IRC SP-098-2013</t>
  </si>
  <si>
    <t>Portland Slag Cement (PSC)</t>
  </si>
  <si>
    <t>Bag</t>
  </si>
  <si>
    <t>Ground Granulated Blast Furnance Slag (GGBS)</t>
  </si>
  <si>
    <t>General (MORTH: Roads)</t>
  </si>
  <si>
    <t>Bitumen VG-40 (bulk (30-40 grade))</t>
  </si>
  <si>
    <t>Stone Boulder of size 150 mm and below at Cruser Plant</t>
  </si>
  <si>
    <t>Supply of quarried stone 150 - 200 mm size for Hand Broken at site</t>
  </si>
  <si>
    <t>Boulder with minimum size of 300 mm for Pitching at Site</t>
  </si>
  <si>
    <t>Coarse sand at Mixing Plant</t>
  </si>
  <si>
    <t>Coarse sand at Site</t>
  </si>
  <si>
    <t>Murum at Site</t>
  </si>
  <si>
    <t>Filter media/Filter Material as per Table 300-3 (MoRT&amp;H Specification)</t>
  </si>
  <si>
    <t>Close graded Granular sub-base Material 53 mm to 9.5 mm</t>
  </si>
  <si>
    <t>Close graded Granular sub-base Material 4.75mm to 2.36 mm</t>
  </si>
  <si>
    <t>Close graded Granular sub-base Material 4.75mm to 75 micron mm</t>
  </si>
  <si>
    <t>Stone crusher dust finer than 3mm with not more than 10% passing 0.075 sieve.</t>
  </si>
  <si>
    <t>Coarse graded Granular sub-base Material  2.36 mm &amp; below</t>
  </si>
  <si>
    <t>Coarse graded Granular sub-base Material  4.75mm to 75 micron mm</t>
  </si>
  <si>
    <t>Coarse graded Granular sub-base Material  4.75 mm to 2.36 mm</t>
  </si>
  <si>
    <t>Coarse graded Granular sub-base Material 9.5 mm to 4.75 mm</t>
  </si>
  <si>
    <t>Coarse graded Granular sub-base Material 26.5 mm to 4.75 mm</t>
  </si>
  <si>
    <t>Coarse graded Granular sub-base Material 26.5 mm to 9.5 mm</t>
  </si>
  <si>
    <t>Coarse graded Granular sub-base Material 37.5 mm to 9.5 mm</t>
  </si>
  <si>
    <t>Coarse graded Granular sub-base Material 53 mm to 26 .5mm</t>
  </si>
  <si>
    <t>Aggregates below 5.6 mm</t>
  </si>
  <si>
    <t>Aggregates 22.4 mm to 2.36 mm</t>
  </si>
  <si>
    <t>Aggregates 22.4 mm to 5.6 mm</t>
  </si>
  <si>
    <t>Aggregates 45 mm to 2.8 mm</t>
  </si>
  <si>
    <t>Aggregates 45 mm to 22.4 mm</t>
  </si>
  <si>
    <t>Aggregates 53 mm to 2.8 mm</t>
  </si>
  <si>
    <t>Aggregates 53 mm to 22.4 mm</t>
  </si>
  <si>
    <t>Aggregates 63 mm to 2.8 mm</t>
  </si>
  <si>
    <t>Aggregates 63 mm to 45 mm</t>
  </si>
  <si>
    <t>Aggregates 90 mm to 45 mm</t>
  </si>
  <si>
    <t>Aggregates 10 mm to 5 mm</t>
  </si>
  <si>
    <t>Aggregates 11.2 mm to 0.09 mm</t>
  </si>
  <si>
    <t>Aggregates 13.2 mm to 0.09 mm</t>
  </si>
  <si>
    <t>Aggregates 13.2 mm to 5.6 mm</t>
  </si>
  <si>
    <t>Aggregates 13.2 mm to 10 mm</t>
  </si>
  <si>
    <t>Aggregates 20 mm to 10 mm</t>
  </si>
  <si>
    <t>Aggregates 25 mm to 10 mm</t>
  </si>
  <si>
    <t>Aggregates 19 mm to 6 mm</t>
  </si>
  <si>
    <t>Aggregates 37.5 mm to 19 mm</t>
  </si>
  <si>
    <t>Aggregates 37.5 mm to 25 mm</t>
  </si>
  <si>
    <t>Aggregates 6 mm nominal size</t>
  </si>
  <si>
    <t>Aggregates 10 mm nominal size</t>
  </si>
  <si>
    <t>Aggregates 13.2/12.5 mm nominal size</t>
  </si>
  <si>
    <t>Aggregates 20 mm nominal size</t>
  </si>
  <si>
    <t>Aggregates 25 mm nominal size</t>
  </si>
  <si>
    <t>Aggregates 40 mm nominal size</t>
  </si>
  <si>
    <t>Binding wire</t>
  </si>
  <si>
    <t>Bitumen ( Cationic Emulsion )</t>
  </si>
  <si>
    <t>Bitumen VG-30 (bulk (60-70 grade))</t>
  </si>
  <si>
    <t>Bitumen VG -10 (bulk (80-100 grade ))</t>
  </si>
  <si>
    <t>Bitumen (Cutback )</t>
  </si>
  <si>
    <t>Bitumen (emulsion)</t>
  </si>
  <si>
    <t>Bitumen (modified graded) (bulk Cr-60)</t>
  </si>
  <si>
    <t>Geo grids</t>
  </si>
  <si>
    <t>Geomembrane</t>
  </si>
  <si>
    <t>Geonets</t>
  </si>
  <si>
    <t>Geotextile</t>
  </si>
  <si>
    <t>Geotextile filter fabric</t>
  </si>
  <si>
    <t>LDO</t>
  </si>
  <si>
    <t>Pavement Marking Paint</t>
  </si>
  <si>
    <t>RCC Pipes 200 mm dia, 2.5 m long for drainage</t>
  </si>
  <si>
    <t>Quarry spall</t>
  </si>
  <si>
    <t>Sr.No.</t>
  </si>
  <si>
    <t>Description of Machine</t>
  </si>
  <si>
    <t>Unit</t>
  </si>
  <si>
    <t>Cap.</t>
  </si>
  <si>
    <t xml:space="preserve">Rate </t>
  </si>
  <si>
    <t>A</t>
  </si>
  <si>
    <t>Earthmoving Machinery</t>
  </si>
  <si>
    <t>Dozer D-8 H ( Heavy )</t>
  </si>
  <si>
    <t>270 HP</t>
  </si>
  <si>
    <t>Dozer  D 80 A 12 (Medium )</t>
  </si>
  <si>
    <t>180 Hp</t>
  </si>
  <si>
    <t>65 HP</t>
  </si>
  <si>
    <t>Hydraulic Excavator  (BEML BE 200, Tata Hitachi EX200 or equivalent)</t>
  </si>
  <si>
    <t>0.9 Cum</t>
  </si>
  <si>
    <t>0.6 Cum</t>
  </si>
  <si>
    <t xml:space="preserve">Excavator (JCB JS140/Tata Hitachi EX120) </t>
  </si>
  <si>
    <t xml:space="preserve">Hydraulic Excavator (wheeled) </t>
  </si>
  <si>
    <t>0.3 Cum</t>
  </si>
  <si>
    <t>1 Cum</t>
  </si>
  <si>
    <t>Motor grader 3.35 mtr Blade</t>
  </si>
  <si>
    <t>145 Hp</t>
  </si>
  <si>
    <t>Pneumatic Road Roller</t>
  </si>
  <si>
    <t>Tipper -10 cum</t>
  </si>
  <si>
    <t>Km.</t>
  </si>
  <si>
    <t>10 Cum</t>
  </si>
  <si>
    <t>Tipper -10 cum (20 Km/Hr)</t>
  </si>
  <si>
    <t>Tipper -6 cum</t>
  </si>
  <si>
    <t>6 Cum</t>
  </si>
  <si>
    <t>t.km</t>
  </si>
  <si>
    <t>Tipper -6 cum (20 Km/Hr)</t>
  </si>
  <si>
    <t>Tipper -3.5 cum</t>
  </si>
  <si>
    <t>3.5 Cum</t>
  </si>
  <si>
    <t>Tipper -3.5 cum (20 Km/Hr)</t>
  </si>
  <si>
    <t>Tractor</t>
  </si>
  <si>
    <t>35 HP</t>
  </si>
  <si>
    <t>Tractor with rotevator</t>
  </si>
  <si>
    <t>Tractor with Ripper</t>
  </si>
  <si>
    <t>Water Tanker (15 km per Hour)</t>
  </si>
  <si>
    <t>Asphalt / Road Machinery</t>
  </si>
  <si>
    <t>Air Compressor 175 cfm</t>
  </si>
  <si>
    <t xml:space="preserve"> 175 cfm</t>
  </si>
  <si>
    <t>Air Compressor 510 cfm</t>
  </si>
  <si>
    <t>510 cfm</t>
  </si>
  <si>
    <t>Bitumen Pressure Distributor (Spray Bar Width 4.5 Mtr.)</t>
  </si>
  <si>
    <t>4 to 9 KLtr.</t>
  </si>
  <si>
    <t>Bitumen Boiler oil fired</t>
  </si>
  <si>
    <t>2000 Ltr.</t>
  </si>
  <si>
    <t>Emulsion Pressure Distrubutor</t>
  </si>
  <si>
    <t>Hot Mix Plant 90-120 TPH capacity (Drum Mix Plant) with SCADA</t>
  </si>
  <si>
    <t xml:space="preserve"> 90 TPH</t>
  </si>
  <si>
    <t>Hot Mix Plant 60-90 TPH capacity (Drum Mix Plant) with SCADA</t>
  </si>
  <si>
    <t>60 TPH</t>
  </si>
  <si>
    <t>Hot Mix Plant 40-60 TPH capacity (Drum Mix Plant) with SCADA</t>
  </si>
  <si>
    <t>40 TPH</t>
  </si>
  <si>
    <t>Hydraulic chip Spreader (3 Mtr.Width)</t>
  </si>
  <si>
    <t>3 Mtr.</t>
  </si>
  <si>
    <t>100 TPH</t>
  </si>
  <si>
    <t>200 TPH</t>
  </si>
  <si>
    <t>Mastic Cooker</t>
  </si>
  <si>
    <t>Mechanical  Broom Hydraulic (Width 2.25 Mtr.)</t>
  </si>
  <si>
    <t>2.25 Mtr.</t>
  </si>
  <si>
    <t>Paver Finisher Hydrostatic with sensor control  100TPH</t>
  </si>
  <si>
    <t>Paver Finisher Mechanical 100 TPH</t>
  </si>
  <si>
    <t>Pot Hole Repair kit mounted on truck</t>
  </si>
  <si>
    <t>Road Marking Machine</t>
  </si>
  <si>
    <t>Batch Mix  Asphalt Plant 160 TPH with SCADA</t>
  </si>
  <si>
    <t>160 TPH</t>
  </si>
  <si>
    <t>Batch Mix  Asphalt Plant 120 TPH with SCADA</t>
  </si>
  <si>
    <t>120 TPH</t>
  </si>
  <si>
    <t>Batch Mix  Asphalt Plant 80 TPH with SCADA</t>
  </si>
  <si>
    <t>80 TPH</t>
  </si>
  <si>
    <t>Dumper 6 cum Capacity with VTS</t>
  </si>
  <si>
    <t>Loader 1.00 cum  Bucket capacity</t>
  </si>
  <si>
    <t>1.00 Cum</t>
  </si>
  <si>
    <t>Concrete Machinery</t>
  </si>
  <si>
    <t>Batching and mixing plant (a) 30 cum capacity with SCADA</t>
  </si>
  <si>
    <t>30 cum</t>
  </si>
  <si>
    <t>Batching and mixing plant (b) 15-20 cum capacity with SCADA</t>
  </si>
  <si>
    <t>15-20 cum</t>
  </si>
  <si>
    <t>Concrete Paver Finisher with 40 HP Motor</t>
  </si>
  <si>
    <t>Concrete Pump of 45 &amp; 30 cum capacity</t>
  </si>
  <si>
    <t>30 - 45 cum</t>
  </si>
  <si>
    <t>Concrete Bucket</t>
  </si>
  <si>
    <t>1 cum</t>
  </si>
  <si>
    <t>Concrete Mixer (a) 0.28   - 04 cum</t>
  </si>
  <si>
    <t>0.28 - 04 cum</t>
  </si>
  <si>
    <t>Concrete Mixer (b) 1 cum</t>
  </si>
  <si>
    <t>Reversible drum concrete mixer with SCADA</t>
  </si>
  <si>
    <t>Transit Mixer 4.0/4.5 cum</t>
  </si>
  <si>
    <t>4 - 4.5 cum</t>
  </si>
  <si>
    <t>Transit Mixer 4/4.5 cum</t>
  </si>
  <si>
    <t>Transit Mixer  3.0 cum</t>
  </si>
  <si>
    <t>3 cum</t>
  </si>
  <si>
    <t>Transit Mixer 3.0 cum</t>
  </si>
  <si>
    <t>Cement concrete  batch mix plant @ 175 cum per hour (effective output) with SCADA</t>
  </si>
  <si>
    <t>175 cum</t>
  </si>
  <si>
    <t>Cement concrete  batch mix plant @ 75 cum per hour with SCADA</t>
  </si>
  <si>
    <t>75 cum</t>
  </si>
  <si>
    <t>Wet Mix Plant 100 TPH</t>
  </si>
  <si>
    <t>Wet Mix Plant 75 TPH</t>
  </si>
  <si>
    <t>75 TPH</t>
  </si>
  <si>
    <t>Wet Mix plant 60 TPH</t>
  </si>
  <si>
    <t>Vibrator (Electrical)</t>
  </si>
  <si>
    <t>Vibrator (Diesel)</t>
  </si>
  <si>
    <t>Other Allied Machinery</t>
  </si>
  <si>
    <t>Generator (a) 125 KVA</t>
  </si>
  <si>
    <t>125 kva</t>
  </si>
  <si>
    <t>Generator (b) 63 KVA</t>
  </si>
  <si>
    <t>63 kva</t>
  </si>
  <si>
    <t>GSB Plant 50 cum</t>
  </si>
  <si>
    <t>50 Cum</t>
  </si>
  <si>
    <t>Kerb Casting Machine</t>
  </si>
  <si>
    <t>Ripper</t>
  </si>
  <si>
    <t>Rotavator</t>
  </si>
  <si>
    <t>Air Compressor with pneumatic chisel attachment for  cutting hard clay 400 CFM</t>
  </si>
  <si>
    <t>CFM</t>
  </si>
  <si>
    <t>Belt conveyor system</t>
  </si>
  <si>
    <t>Boat to carry atleast 20 persons</t>
  </si>
  <si>
    <t>Cold mining machine @ 20 cum per hour</t>
  </si>
  <si>
    <t>Compressor with guniting equipment along with accessories 260/250 CFM</t>
  </si>
  <si>
    <t>Generator 33 KVA</t>
  </si>
  <si>
    <t>33 KVA</t>
  </si>
  <si>
    <t>Generator 250 KVA</t>
  </si>
  <si>
    <t>250 KVA</t>
  </si>
  <si>
    <t>Generator 325 KVA</t>
  </si>
  <si>
    <t>325 KVA</t>
  </si>
  <si>
    <t>Joint cutting machine with2-3 blades (for rigid pavement)</t>
  </si>
  <si>
    <t>Piling ring including double acting pile driving hammer (Hydraulic ring)</t>
  </si>
  <si>
    <t>Plate Compactor</t>
  </si>
  <si>
    <t>Texturing machine (for rigid pavement)</t>
  </si>
  <si>
    <t>Vibrating Pile driving hammer complite with power unit and accessories</t>
  </si>
  <si>
    <t>Pile boring machinary 325-400 mm dia.</t>
  </si>
  <si>
    <t>Pumping Charges</t>
  </si>
  <si>
    <t>Pile Boaring Machine 325 to 400 mm</t>
  </si>
  <si>
    <t>Pile Boaring Machine 425 to 500 mm</t>
  </si>
  <si>
    <t>Pile Boaring Machine 525 to 600 mm</t>
  </si>
  <si>
    <t>Pile Boaring Machine 625 to 700 mm</t>
  </si>
  <si>
    <t>Pile Boaring Machine 725 to 1050 mm</t>
  </si>
  <si>
    <t>Guiniting Gun</t>
  </si>
  <si>
    <t>Chain and pully</t>
  </si>
  <si>
    <t>Welding machine</t>
  </si>
  <si>
    <t>Electric drill machin</t>
  </si>
  <si>
    <t>Electric gas cutting</t>
  </si>
  <si>
    <t>Rammer</t>
  </si>
  <si>
    <t>Polishing machine with Polishman</t>
  </si>
  <si>
    <t>Tile Cutting Machine</t>
  </si>
  <si>
    <t>Hand polishing with Polishman</t>
  </si>
  <si>
    <t>TilePolishing machine(Grinder)</t>
  </si>
  <si>
    <t>Black Smith With Tools - II Class</t>
  </si>
  <si>
    <t>Stone Cutter With Tools - Semi Skilled</t>
  </si>
  <si>
    <t>Mason I Class Skilled</t>
  </si>
  <si>
    <t>Mason II Class Skilled</t>
  </si>
  <si>
    <t>Carpenter I Class Skilled</t>
  </si>
  <si>
    <t>Carpenter II Class Skilled</t>
  </si>
  <si>
    <t>Plumber With Tools - Skilled</t>
  </si>
  <si>
    <t>Glazier With Tools - Skilled</t>
  </si>
  <si>
    <t>Tin Smith With Tools - Semi Skilled</t>
  </si>
  <si>
    <t>Painter I Class Skilled</t>
  </si>
  <si>
    <t>Painter II Class Skilled</t>
  </si>
  <si>
    <t>Head Fitter With Tools - Skilled</t>
  </si>
  <si>
    <t>Mechanic</t>
  </si>
  <si>
    <t>Lorry Driver / Mixer Operator</t>
  </si>
  <si>
    <t>Welder / Driller - Skilled</t>
  </si>
  <si>
    <t>Polishman - Semi Skilled</t>
  </si>
  <si>
    <t>Maistry Skilled / Supervisor / Mate</t>
  </si>
  <si>
    <t>Vibrator Operator - Skilled</t>
  </si>
  <si>
    <t>Boreman Skilled</t>
  </si>
  <si>
    <t>Asphalt Sprayer Skilled</t>
  </si>
  <si>
    <t>Minor or Blaster Semi Skilled</t>
  </si>
  <si>
    <t>Quarry Man - Semi Skilled</t>
  </si>
  <si>
    <t>Painter / White Washer - Semi Skilled</t>
  </si>
  <si>
    <t>Labour for Excavation in Hard Rock (Un Blast)</t>
  </si>
  <si>
    <t>Tile Turner Semi Skilled</t>
  </si>
  <si>
    <t>Mazdoor - For Polishing</t>
  </si>
  <si>
    <t>Bar Bender Skilled</t>
  </si>
  <si>
    <t>Bhisti (Mixing / Curing) - Semi Skilled</t>
  </si>
  <si>
    <t>Mukadam - Semi Skilled</t>
  </si>
  <si>
    <t>Tar Handler - Semi Skilled</t>
  </si>
  <si>
    <t>Helper Un Skilled</t>
  </si>
  <si>
    <t>Tree Cutter - Semi Skilled</t>
  </si>
  <si>
    <t>Navaghani</t>
  </si>
  <si>
    <t>Mazdoor - Unskilled Heavy Male</t>
  </si>
  <si>
    <t>Mazdoor - Unskilled Heavy Female</t>
  </si>
  <si>
    <t>Below Boy</t>
  </si>
  <si>
    <t>Fitter With Tools I Class Skilled</t>
  </si>
  <si>
    <t>Fitter With Tools II Class Skilled</t>
  </si>
  <si>
    <t>Gun Man for Guniting</t>
  </si>
  <si>
    <t>Laboratory Assistant</t>
  </si>
  <si>
    <t>Labour for Tile Turning</t>
  </si>
  <si>
    <t>Excavator - Unskilled Heavy</t>
  </si>
  <si>
    <t>Breaker - Semi Skilled</t>
  </si>
  <si>
    <t>Hole Driller Semi Skilled</t>
  </si>
  <si>
    <t>Chiseler Semi Skilled</t>
  </si>
  <si>
    <t>Foreman Skilled</t>
  </si>
  <si>
    <t>Bandhani Semi Skilled</t>
  </si>
  <si>
    <t>Emgraver for lettering Skilled</t>
  </si>
  <si>
    <t>Frabi - Weld - Drilling</t>
  </si>
  <si>
    <t>Khalashi / Diers</t>
  </si>
  <si>
    <t>Jack Hammer Operator</t>
  </si>
  <si>
    <t>Electrician</t>
  </si>
  <si>
    <t>Welder Skilled</t>
  </si>
  <si>
    <t>Labour for Traffic Regulation</t>
  </si>
  <si>
    <t>Watchman</t>
  </si>
  <si>
    <t>Compressor Operator / Driver</t>
  </si>
  <si>
    <t>Supervisor / Mate</t>
  </si>
  <si>
    <t>Blacksmith (1st Class) Welder / Plumber / Electrician.</t>
  </si>
  <si>
    <t>Blaster (Stone Cutter)</t>
  </si>
  <si>
    <t>Mali</t>
  </si>
  <si>
    <t>Mazdoor / Dresser (Semi Skilled)</t>
  </si>
  <si>
    <t>Mazdoor / Dresser Sinker B116 Skilled</t>
  </si>
  <si>
    <t>Medical Officer</t>
  </si>
  <si>
    <t>Operator (grouting)</t>
  </si>
  <si>
    <t>Para Medical Personnel</t>
  </si>
  <si>
    <t>Mazdoor unskilled female (light)</t>
  </si>
  <si>
    <t>Painting Lettering Number</t>
  </si>
  <si>
    <t>Junior Engineer</t>
  </si>
  <si>
    <t>Surveyor</t>
  </si>
  <si>
    <t>Autocad Operator</t>
  </si>
  <si>
    <t>Attendent</t>
  </si>
  <si>
    <t>Computer Typist</t>
  </si>
  <si>
    <t>Tracer</t>
  </si>
  <si>
    <t>Total Station Operator</t>
  </si>
  <si>
    <t>Senior Engineer</t>
  </si>
  <si>
    <t>Assistant</t>
  </si>
  <si>
    <t>Operator / Fitter</t>
  </si>
  <si>
    <t>Mazdoor Unskilled Light Male</t>
  </si>
  <si>
    <t>Computer Operator</t>
  </si>
  <si>
    <t>Survey Helper</t>
  </si>
  <si>
    <t>Technician</t>
  </si>
  <si>
    <t>Skilled Assistants-on the site</t>
  </si>
  <si>
    <t>Supervisor</t>
  </si>
  <si>
    <t>Valuation expert</t>
  </si>
  <si>
    <t>Office support Staff</t>
  </si>
  <si>
    <t>Co-ordinator</t>
  </si>
  <si>
    <t>Senior Surveyor</t>
  </si>
  <si>
    <t>Revenue expert</t>
  </si>
  <si>
    <t>Welder</t>
  </si>
  <si>
    <t>Running meter</t>
  </si>
  <si>
    <t>Providing and laying cast in situ / ready mix  M30 RCC for 450mm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i) Add 30% extra for depth 5 to 10 m
ii) Add 40% extra for depth 10 to 15 m
iii) Add 60% extra for depth 15 to 20 m
iv) Add 100% extra for depth above 20 m</t>
  </si>
  <si>
    <t>Providing and laying cast in situ / ready mix  M30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 with fine agreegates of required specifications  VSI sand finely washed etc 
i) Add 30% extra for depth 5 to 10 m
ii) Add 40% extra for depth 10 to 15 m
iii) Add 60% extra for depth 15 to 20 m
iv) Add 100% extra for depth above 20 m</t>
  </si>
  <si>
    <t>Providing and laying cast in situ / ready mix  M30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 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</si>
  <si>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</si>
  <si>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550mm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i) Add 30% extra for depth 5 to 10 m
ii) Add 40% extra for depth 10 to 15 m
iii) Add 60% extra for depth 15 to 20 m
iv) Add 100% extra for depth above 20 m</t>
  </si>
  <si>
    <t>Providing and laying cast in situ / ready mix  M30 RCC for 600mm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</si>
  <si>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625mm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</si>
  <si>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650mm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</si>
  <si>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750mm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</si>
  <si>
    <t>Providing and laying cast in situ / ready mix  M30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</si>
  <si>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</si>
  <si>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</si>
  <si>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</si>
  <si>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 xml:space="preserve">Providing and laying cast in situ / ready mix  M30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
</t>
  </si>
  <si>
    <t>Providing and laying cast in situ / ready mix  M30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</si>
  <si>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</si>
  <si>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</si>
  <si>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M30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</si>
  <si>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450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</si>
  <si>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475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</si>
  <si>
    <t>Providing and laying cast in situ / ready mix  M35 RCC for 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</si>
  <si>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525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
i) Add 30% extra for depth 5 to 10 m
ii) Add 40% extra for depth 10 to 15 m
iii) Add 60% extra for depth 15 to 20 m
iv) Add 100% extra for depth above 20 m</t>
  </si>
  <si>
    <t>Providing and laying cast in situ / ready mix  M35 RCC for 550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</si>
  <si>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600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</si>
  <si>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625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</si>
  <si>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650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(VSI sand finely washed etc )oncrete batch mix plant / pan mixer etc. complete.
i) Add 30% extra for depth 5 to 10 m
ii) Add 40% extra for depth 10 to 15 m
iii) Add 60% extra for depth 15 to 20 m
iv) Add 100% extra for depth above 20 m</t>
  </si>
  <si>
    <t>Providing and laying cast in situ / ready mix  M35 RCC for 750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</si>
  <si>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800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</si>
  <si>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825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</si>
  <si>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900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</si>
  <si>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975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</si>
  <si>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1000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</si>
  <si>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1050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</si>
  <si>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1100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</si>
  <si>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1200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</si>
  <si>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Providing and laying cast in situ / ready mix  M35 RCC for 1500 mm diameter bored piles each of load capacity as per design and of specified diameter of as directed, placed through steel shell sunk to the required depth through all strata except rock, excluding provision of reinforcement including placing concrete by tremie arrangement, compaction of concrete and withdrawal of steel shell with fully automatic micro processor based PLC with SCADA enabled with reversible drum type mixer/ concrete batch mix plant (pan mixer)  etc. complete.with fine agreegates of required specifications ( VSI sand finely washed etc )
i) Add 30% extra for depth 5 to 10 m
ii) Add 40% extra for depth 10 to 15 m
iii) Add 60% extra for depth 15 to 20 m
iv) Add 100% extra for depth above 20 m</t>
  </si>
  <si>
    <t>MORTH 501.8</t>
  </si>
  <si>
    <t>MORTH 505</t>
  </si>
  <si>
    <t xml:space="preserve">Providing of Jeep/vehicle for conveying surey material, Engineers, labours etc. complete </t>
  </si>
  <si>
    <t>Providing and fixing self supporting steel roofing system (Proflex) for a Godown or alike made up of structural grade steel sheet of 912 millimeter width ( tolerance + / - 2 millimeter ), moulded at site using mechanical press dies to the desired curve and shape to form 605 millimeter wide interlocking panels . The interlocking panels shall be pressed to close the seam forming water tight joints for a span of 32.5 meter having arch rise as 6.5 meter, arch length 37.7 meter. The base material made up of imported galvalume steel complying to ASTM A792 having base metal thickness of 1.60 millimeter ( tolerace + / - 0.02 millimeter ) with alloy coating AZ 150 and paint coating of regular modified polyster , top coat 25 micron and bottom coat 12 micron as perapproved colour , including fixing hangers , clamps etc.as may be necessary of Proflex standard, including fixing sky light of 2 millimeter thick polycarbonate sheet of size 2' x 14' and turbo ventilator of 24'' diameter to be installed at every 30 feet along the length of roof including finishing , testing and cleaning etc. complete.</t>
  </si>
  <si>
    <t>MORTH 602.6.5</t>
  </si>
  <si>
    <t>MORTH 602.6.4.2</t>
  </si>
  <si>
    <t>MORTH 602.6.3 &amp; 602.6.4</t>
  </si>
  <si>
    <t>MORTH 602.5</t>
  </si>
  <si>
    <t>Sand in
M3</t>
  </si>
  <si>
    <t>PLAIN CEMENT CONCRETE AND REINFORCED CEMENT CONCRETE</t>
  </si>
  <si>
    <t>M2</t>
  </si>
  <si>
    <t>M3</t>
  </si>
  <si>
    <t>Laterite masonary in CM 1:6 in foundations</t>
  </si>
  <si>
    <t xml:space="preserve">M2
 </t>
  </si>
  <si>
    <t>W .P. to terrace 112mm thick</t>
  </si>
  <si>
    <t>W.P. of BB coba to water closet</t>
  </si>
  <si>
    <t xml:space="preserve">20mm thick water proof plaster in 1:3 for dado </t>
  </si>
  <si>
    <t>25mm thick water proof bedding in CM 1:3</t>
  </si>
  <si>
    <t xml:space="preserve"> Item</t>
  </si>
  <si>
    <t>12mm plaster in single coat in CM 1:5</t>
  </si>
  <si>
    <t>12mm plaster in single coat in CM 1:4</t>
  </si>
  <si>
    <t>12mm plaster in single coat in CM 1:3</t>
  </si>
  <si>
    <t>20mm cement plaster in CM 1:4 in two coat</t>
  </si>
  <si>
    <t>Sand faced plaster in CM 1:4 in two coats</t>
  </si>
  <si>
    <t>Rough cast plaster in two coats in CM 1:4 with colour pigment</t>
  </si>
  <si>
    <t>Exterior stone crete facing in CM 1:3</t>
  </si>
  <si>
    <t>Flush   grooved    pointing   CM   1:3   to  brick masonary</t>
  </si>
  <si>
    <t>Flush  grooved   pointing  in  CM  1:3  to  stone masonary</t>
  </si>
  <si>
    <t>Weathered    pointing   in   CM   1:3   to   stone masonary</t>
  </si>
  <si>
    <t>Vee pointing in CM 1:3 to stone masonary</t>
  </si>
  <si>
    <t>Flush pointing in CM 1:3 to stone masonary</t>
  </si>
  <si>
    <t>PAVING AND FLOORING</t>
  </si>
  <si>
    <t>20mm in M3</t>
  </si>
  <si>
    <t>IPS flooring in 1:2:3 proportion 40mm thick</t>
  </si>
  <si>
    <t>IPS flooring in 1:2 :3 proportion 50mm thick</t>
  </si>
  <si>
    <t>IPS flooring in 1:2:4 proportion 40mm thick</t>
  </si>
  <si>
    <t>IPS flooring in 1:2:4 proportion 50mm thick</t>
  </si>
  <si>
    <t xml:space="preserve"> M2    </t>
  </si>
  <si>
    <t xml:space="preserve">M2  </t>
  </si>
  <si>
    <t xml:space="preserve">M2 </t>
  </si>
  <si>
    <t xml:space="preserve">  M2  </t>
  </si>
  <si>
    <t xml:space="preserve"> M2 </t>
  </si>
  <si>
    <t xml:space="preserve">  M2 </t>
  </si>
  <si>
    <t>White marble slabs dado and skirting</t>
  </si>
  <si>
    <t>(A)</t>
  </si>
  <si>
    <t>and soffit</t>
  </si>
  <si>
    <t>a) 20mm thick</t>
  </si>
  <si>
    <t>b) 25mm thick</t>
  </si>
  <si>
    <t>c) 40mm thick</t>
  </si>
  <si>
    <t>d) 50mm thick</t>
  </si>
  <si>
    <t>(B)</t>
  </si>
  <si>
    <t>Guiniting by dry mix process in 1:3 ½  CM for beams</t>
  </si>
  <si>
    <t>(C)</t>
  </si>
  <si>
    <t>Guiniting by dry mix process in 1:3 ½ CM for columns</t>
  </si>
  <si>
    <t>(D)</t>
  </si>
  <si>
    <t>Vertical surfaces other than columns in 1:3 , ½ CM</t>
  </si>
  <si>
    <t>Sr.
No.</t>
  </si>
  <si>
    <r>
      <t xml:space="preserve">
</t>
    </r>
    <r>
      <rPr>
        <sz val="8"/>
        <color indexed="63"/>
        <rFont val="Arial"/>
        <family val="2"/>
      </rPr>
      <t/>
    </r>
  </si>
  <si>
    <t>STATEMENT - C (With Manual Loading)</t>
  </si>
  <si>
    <t>Per Litre</t>
  </si>
  <si>
    <t>Labour Charges of mazdoor</t>
  </si>
  <si>
    <t>Per Labour</t>
  </si>
  <si>
    <t>Carrage of material over distance exceeding 0.50 km. including loading and unloading.</t>
  </si>
  <si>
    <t>Lead in Km</t>
  </si>
  <si>
    <t>Av.Speed Km/Hrs</t>
  </si>
  <si>
    <t>Factor</t>
  </si>
  <si>
    <t xml:space="preserve">No. of Trips </t>
  </si>
  <si>
    <t>Km done</t>
  </si>
  <si>
    <t>Qty of Diesel=     4Km/Ltr</t>
  </si>
  <si>
    <t>Cost of Diesel</t>
  </si>
  <si>
    <t>Qty of mobile oil in Ltr</t>
  </si>
  <si>
    <t xml:space="preserve">Total cost </t>
  </si>
  <si>
    <t>add 10% Overhead Charges</t>
  </si>
  <si>
    <t>Gross Total of 12+13</t>
  </si>
  <si>
    <t>Lead in km</t>
  </si>
  <si>
    <t>L</t>
  </si>
  <si>
    <t>S</t>
  </si>
  <si>
    <t>F</t>
  </si>
  <si>
    <t>N=8/((F*(L/S))+1)</t>
  </si>
  <si>
    <t>(2*NL)+6</t>
  </si>
  <si>
    <t>STATEMENT - C 1  (With Manual Loading)</t>
  </si>
  <si>
    <t>Fuel Componant</t>
  </si>
  <si>
    <t>ConcreteBlock (FORM)</t>
  </si>
  <si>
    <t>Cement, Lime, Stone Block, GI, CI, CC &amp; AC Pipes / Sheet&amp; Plate, Glass in packs, Distemper, AC Sheet, Fitting Iron Sheet</t>
  </si>
  <si>
    <t>Bricks</t>
  </si>
  <si>
    <t>Tiles Half Round Tiles /Roofing Tiles/Manlore Tiles</t>
  </si>
  <si>
    <t>Steel (MS, TMT, H.Y.S.D.) Structural Steel</t>
  </si>
  <si>
    <t>Flooring Tiles Ceramic/ Marbonate</t>
  </si>
  <si>
    <t>Rs.</t>
  </si>
  <si>
    <t>Unit Cum</t>
  </si>
  <si>
    <t>Unit MT.</t>
  </si>
  <si>
    <t>Unit Per 1000 Nos.</t>
  </si>
  <si>
    <t>Unit Sqm</t>
  </si>
  <si>
    <t>L.F.</t>
  </si>
  <si>
    <t>Fuel Comp.</t>
  </si>
  <si>
    <t>STATEMENT - C (With Machine Loading)</t>
  </si>
  <si>
    <t xml:space="preserve">Hire charges of Loader </t>
  </si>
  <si>
    <t>Per trip</t>
  </si>
  <si>
    <t>(Rate of Loader Rs.968/- per Hr.  with 85% bucket effi., Cycle time 6 minutes)</t>
  </si>
  <si>
    <t>Cost of loader per trip of tipper</t>
  </si>
  <si>
    <t>STATEMENT - C 1 (With Machine Loading)</t>
  </si>
  <si>
    <t>(Rate of Loader Rs.968/- per Hr. as per CPWD DSR with 85% bucket effi., Cycle time 3 minutes)</t>
  </si>
  <si>
    <t>Murrum, Building Rubish, Earth</t>
  </si>
  <si>
    <t>Manure  Sludge</t>
  </si>
  <si>
    <t>Excavated Rock soling stone</t>
  </si>
  <si>
    <t>Sand, Stone below 40 mm, Normal Brick sider aggre. Timber</t>
  </si>
  <si>
    <t>Stone aggregate 40mm Normal size and above</t>
  </si>
  <si>
    <t>Fuel</t>
  </si>
  <si>
    <t>STATEMENT - C 1 ( Pipes)</t>
  </si>
  <si>
    <t xml:space="preserve">Hire charges of Truck </t>
  </si>
  <si>
    <t>Per Day</t>
  </si>
  <si>
    <t>Lead Charges for NP-2 Class Pipes</t>
  </si>
  <si>
    <t>100 mm</t>
  </si>
  <si>
    <t>150 mm</t>
  </si>
  <si>
    <t>225 mm</t>
  </si>
  <si>
    <t>300 mm</t>
  </si>
  <si>
    <t>450 mm</t>
  </si>
  <si>
    <t>600 mm</t>
  </si>
  <si>
    <t>800 mm</t>
  </si>
  <si>
    <t>900mm</t>
  </si>
  <si>
    <t>1000 mm</t>
  </si>
  <si>
    <t>1200 mm</t>
  </si>
  <si>
    <t>1800 mm</t>
  </si>
  <si>
    <t>Rgm</t>
  </si>
  <si>
    <t>Lead Charges for NP-3 Class Pipes</t>
  </si>
  <si>
    <t>per litre</t>
  </si>
  <si>
    <t>Per litre</t>
  </si>
  <si>
    <t>per Day</t>
  </si>
  <si>
    <t>THEORITICAL REQUIREMENT OF MATERIALS OF BLACK TOP ROAD ITEMS</t>
  </si>
  <si>
    <t>(AS PER STANDARD SPECIFICATIONS)</t>
  </si>
  <si>
    <t>Sr.
No</t>
  </si>
  <si>
    <t>Item</t>
  </si>
  <si>
    <t>Asphalt in Kg</t>
  </si>
  <si>
    <t>Coarse Aggregate</t>
  </si>
  <si>
    <t>40mm in m3</t>
  </si>
  <si>
    <t>25mm
m3 in m</t>
  </si>
  <si>
    <t>20mm
m3
in m</t>
  </si>
  <si>
    <t>12mm
n m
in m3</t>
  </si>
  <si>
    <t>10mm
in m3
n m</t>
  </si>
  <si>
    <t>6mm
in m3
n m</t>
  </si>
  <si>
    <t>Providing 50mm thick full grout
with seal coat</t>
  </si>
  <si>
    <t>100 M2</t>
  </si>
  <si>
    <t>Providing 50mm thick semi frout with seal coat</t>
  </si>
  <si>
    <t>Providing 40mm thick premix
carpet</t>
  </si>
  <si>
    <t>Providing 25mm thick premix
carpet</t>
  </si>
  <si>
    <t>Providing 20mm thick premix
carpet</t>
  </si>
  <si>
    <t>Two coat surface dressing</t>
  </si>
  <si>
    <t>Bituminious liquid seal coat</t>
  </si>
  <si>
    <t>50mm thick special grout
bituminious surface including
tack coat and seal coat</t>
  </si>
  <si>
    <t>Tack coat on WBM surface</t>
  </si>
  <si>
    <t>Tack coat on BT surface</t>
  </si>
  <si>
    <t>Emulsion tack coat on WBM
surface</t>
  </si>
  <si>
    <t>Emulsion tack coat on BT
surface</t>
  </si>
  <si>
    <t>25mm thick hot mix hot laid
carpet</t>
  </si>
  <si>
    <t>a)75mm thick bituminious bound macadam surface on BT surface</t>
  </si>
  <si>
    <t>b)On WBM surface</t>
  </si>
  <si>
    <t>Granular sub-base</t>
  </si>
  <si>
    <t>Shoulder drain</t>
  </si>
  <si>
    <t>M</t>
  </si>
  <si>
    <t>THEORIT1CAL MATERIAL REQUIREMENT</t>
  </si>
  <si>
    <t>AS PER STANDARD SPECIFICATIONS</t>
  </si>
  <si>
    <t>(REQUIREMENT OF MATERIALS SHALL BE AS PER ACTUAL JOB MIX</t>
  </si>
  <si>
    <t>BRIDGE AND C.D. WORKS</t>
  </si>
  <si>
    <t>Cement
in bags</t>
  </si>
  <si>
    <t>Screened
sand in
M3</t>
  </si>
  <si>
    <t>Course Aggreagate</t>
  </si>
  <si>
    <t>40mm in
M3</t>
  </si>
  <si>
    <t>20mm in
M3</t>
  </si>
  <si>
    <t>12/10m
m in M3</t>
  </si>
  <si>
    <t>Plain cement concrete 1:5:10</t>
  </si>
  <si>
    <t>Plain cement concrete 1:4:8</t>
  </si>
  <si>
    <t>Plain cement concrete 1:3:6</t>
  </si>
  <si>
    <t>Plain cement concrete 1:2:4</t>
  </si>
  <si>
    <t>M-10 grade concrete</t>
  </si>
  <si>
    <t>M-15 grade concrete</t>
  </si>
  <si>
    <t>M-20 grade concrete</t>
  </si>
  <si>
    <t>M-25 grade concrete</t>
  </si>
  <si>
    <t>M-30 grade concrete</t>
  </si>
  <si>
    <t>M-35 grade concrete</t>
  </si>
  <si>
    <t>M-40 grade concrete</t>
  </si>
  <si>
    <t>M-15</t>
  </si>
  <si>
    <t>Trap
Rubble
in M3</t>
  </si>
  <si>
    <t>Corner/
Quins in
Nos</t>
  </si>
  <si>
    <t>Trap
Header
in Nos</t>
  </si>
  <si>
    <t>Khandki
in Nos</t>
  </si>
  <si>
    <t>CR masonary in CM 1:5 for
parapet with Khandki facing and pointing in CM 1:3</t>
  </si>
  <si>
    <t>Rubble filling behind the abutment</t>
  </si>
  <si>
    <t>Trap rubble filling in foundation</t>
  </si>
  <si>
    <t>Providing Khandki paving of 23cm thick in 1:3 cement mortar over 15cm bed of CC 1:4:8 and poiting in CM 1:3</t>
  </si>
  <si>
    <t>40mm crushed metal in m3 0.141</t>
  </si>
  <si>
    <t>Khandki
in Nos 5</t>
  </si>
  <si>
    <t>RCC PIPES</t>
  </si>
  <si>
    <t>Weight of pipe in
kg /m.</t>
  </si>
  <si>
    <t>NP-2
pipes</t>
  </si>
  <si>
    <t>NP-3
pipes</t>
  </si>
  <si>
    <t>P &amp; L cc pipes of NP-2 class/ IRC pipes of NP-3 class</t>
  </si>
  <si>
    <t>i)80mm ø</t>
  </si>
  <si>
    <t>ii)100mm ø</t>
  </si>
  <si>
    <t>iii)150mm ø</t>
  </si>
  <si>
    <t>iv)250mm ø</t>
  </si>
  <si>
    <t>v)300mm ø</t>
  </si>
  <si>
    <t>ø</t>
  </si>
  <si>
    <t>vi)350mm ø</t>
  </si>
  <si>
    <t>vii)400mm ø</t>
  </si>
  <si>
    <t>viii)450mm ø</t>
  </si>
  <si>
    <t>ix)500mm ø</t>
  </si>
  <si>
    <t>x)600mm ø</t>
  </si>
  <si>
    <t>xi)700mm ø</t>
  </si>
  <si>
    <t>xii)800mm ø</t>
  </si>
  <si>
    <t>xiii)900mm ø</t>
  </si>
  <si>
    <t>xiv)1000mm ø</t>
  </si>
  <si>
    <t>xv)1100mm ø</t>
  </si>
  <si>
    <t>xvi)1200mm ø</t>
  </si>
  <si>
    <t>THEORITICAL MATERIAL REQUIREMENT</t>
  </si>
  <si>
    <t>M.O.S.T. 2013 EDITION AND DATA BOOK</t>
  </si>
  <si>
    <t xml:space="preserve">(Grading Mateial shall be as per actual job mix formula wherever applicable) </t>
  </si>
  <si>
    <t>1) Primer coat over Granular base (Table : 500.1 Page 145)</t>
  </si>
  <si>
    <t xml:space="preserve">i) </t>
  </si>
  <si>
    <t>Low porosity surface such as wet mix 6 to 9 kg/10 m2</t>
  </si>
  <si>
    <t>6 to 9 kg/10 m2</t>
  </si>
  <si>
    <t>macadam and waterbound macadam</t>
  </si>
  <si>
    <t>ii)</t>
  </si>
  <si>
    <t xml:space="preserve">Medium porosity surface such as cement </t>
  </si>
  <si>
    <t>12 to 15 kg/10 m2</t>
  </si>
  <si>
    <t>stabilised soil base</t>
  </si>
  <si>
    <t>iii)</t>
  </si>
  <si>
    <t xml:space="preserve">High porosity surface such as grave </t>
  </si>
  <si>
    <t>base</t>
  </si>
  <si>
    <t xml:space="preserve">2) </t>
  </si>
  <si>
    <t>Bituminous tack coat (Table : 500.2 Page 149)</t>
  </si>
  <si>
    <t>i)</t>
  </si>
  <si>
    <t>Normal bituminious surfaces</t>
  </si>
  <si>
    <t>2.00 to 2.50 kg/10 m2</t>
  </si>
  <si>
    <t>Dry and hungry bituminious surfaces</t>
  </si>
  <si>
    <t>2.50 to 3.00 kg/10 m2</t>
  </si>
  <si>
    <t>Granular surfaces treated with primer</t>
  </si>
  <si>
    <t>iv)</t>
  </si>
  <si>
    <t>Non bituminous surfaces</t>
  </si>
  <si>
    <t>3A)</t>
  </si>
  <si>
    <t>Bituminous macadam with 4% bitumen by weight</t>
  </si>
  <si>
    <t>(Excluding primer / tack coat)</t>
  </si>
  <si>
    <t>A)Bitumen</t>
  </si>
  <si>
    <t>88 Kg/M3</t>
  </si>
  <si>
    <t xml:space="preserve">B)Coarse aggregate </t>
  </si>
  <si>
    <t>11.20 to</t>
  </si>
  <si>
    <t>0.835 M3</t>
  </si>
  <si>
    <t>C)Chipping</t>
  </si>
  <si>
    <t>2.80 to 11.20mm</t>
  </si>
  <si>
    <t>0.209 M3</t>
  </si>
  <si>
    <t xml:space="preserve">D)Fine aggregate </t>
  </si>
  <si>
    <t>Below 2.80mm</t>
  </si>
  <si>
    <t>0.366 M3</t>
  </si>
  <si>
    <t xml:space="preserve">Total </t>
  </si>
  <si>
    <t>1.380 M3</t>
  </si>
  <si>
    <t>3B)</t>
  </si>
  <si>
    <t xml:space="preserve"> Bituminous macadam with 3.30% bitumen by weight</t>
  </si>
  <si>
    <t xml:space="preserve">72.60 Kg/M3 </t>
  </si>
  <si>
    <t>11.20 to 26 40mm</t>
  </si>
  <si>
    <t xml:space="preserve">C)Chipping </t>
  </si>
  <si>
    <t xml:space="preserve">Below 2.80mm </t>
  </si>
  <si>
    <t>Total</t>
  </si>
  <si>
    <t xml:space="preserve"> 1.380 M3</t>
  </si>
  <si>
    <t>3C)</t>
  </si>
  <si>
    <t xml:space="preserve">Bituminous macadam with 3% bitumen by weight </t>
  </si>
  <si>
    <t>B)Coarse aggregate</t>
  </si>
  <si>
    <r>
      <t xml:space="preserve">66 Kg/M3
</t>
    </r>
    <r>
      <rPr>
        <sz val="11.5"/>
        <rFont val="Times New Roman"/>
        <family val="1"/>
      </rPr>
      <t/>
    </r>
  </si>
  <si>
    <t>26 40mm</t>
  </si>
  <si>
    <t>D)Fine aggregate</t>
  </si>
  <si>
    <t>4)</t>
  </si>
  <si>
    <t>Bituminous modified Penetration macadam (IRC:SP-20:2002)</t>
  </si>
  <si>
    <t xml:space="preserve">Compacted  </t>
  </si>
  <si>
    <t xml:space="preserve"> Bitumen</t>
  </si>
  <si>
    <t>Coarse</t>
  </si>
  <si>
    <t>Key</t>
  </si>
  <si>
    <t xml:space="preserve">Thickness </t>
  </si>
  <si>
    <t xml:space="preserve"> Aggregate</t>
  </si>
  <si>
    <t>50mm                     ---------</t>
  </si>
  <si>
    <t xml:space="preserve">17.5Kg/10M2 </t>
  </si>
  <si>
    <t>0.60 M3 /10 m2</t>
  </si>
  <si>
    <r>
      <t xml:space="preserve">75mm </t>
    </r>
    <r>
      <rPr>
        <sz val="11.5"/>
        <rFont val="Times New Roman"/>
        <family val="1"/>
      </rPr>
      <t/>
    </r>
  </si>
  <si>
    <t>20.00Kg/10M2</t>
  </si>
  <si>
    <t>0.18 M3 /10 m2</t>
  </si>
  <si>
    <t>5)</t>
  </si>
  <si>
    <t xml:space="preserve">30 Kg/10 sqm </t>
  </si>
  <si>
    <t xml:space="preserve">B)Coarse aggregate 11.20 to 26.40mm </t>
  </si>
  <si>
    <t>Crushed stone</t>
  </si>
  <si>
    <t>1 cum per 10 sqm</t>
  </si>
  <si>
    <t>coarse</t>
  </si>
  <si>
    <t>aggregate</t>
  </si>
  <si>
    <t xml:space="preserve">passing 53.00 </t>
  </si>
  <si>
    <t>mm and</t>
  </si>
  <si>
    <t xml:space="preserve">retained on 2.80 </t>
  </si>
  <si>
    <t>mm</t>
  </si>
  <si>
    <t xml:space="preserve">C)Fine aggregate Below 2.80mm </t>
  </si>
  <si>
    <t>Key aggregate</t>
  </si>
  <si>
    <t>0.13 cum per 10 sqm</t>
  </si>
  <si>
    <t xml:space="preserve">passing 22.40 </t>
  </si>
  <si>
    <t>1.13 M3</t>
  </si>
  <si>
    <t xml:space="preserve">6) </t>
  </si>
  <si>
    <t>with bitumen at 4.5% of total mix (Excluding primer coat/tack coat) Clause no. 507</t>
  </si>
  <si>
    <r>
      <t xml:space="preserve">i.Bitumen
</t>
    </r>
    <r>
      <rPr>
        <sz val="11.5"/>
        <rFont val="Times New Roman"/>
        <family val="1"/>
      </rPr>
      <t/>
    </r>
  </si>
  <si>
    <t xml:space="preserve">103.50 Kg </t>
  </si>
  <si>
    <t>ii.20mm</t>
  </si>
  <si>
    <t xml:space="preserve">0.61 M3 </t>
  </si>
  <si>
    <t>iii.10mm</t>
  </si>
  <si>
    <t xml:space="preserve">0.459 M3 </t>
  </si>
  <si>
    <t>1.528 M3</t>
  </si>
  <si>
    <t>iv.5.60mm and below</t>
  </si>
  <si>
    <t>0.459 M3</t>
  </si>
  <si>
    <t>v.Cement filler</t>
  </si>
  <si>
    <t>0.046 M3</t>
  </si>
  <si>
    <t>7 A)</t>
  </si>
  <si>
    <t>Surface dressing (Table 500.13 page 170)</t>
  </si>
  <si>
    <t>Bitumen</t>
  </si>
  <si>
    <t>Stone chipping</t>
  </si>
  <si>
    <t>Single coat surface dressing or 1st coat</t>
  </si>
  <si>
    <t>of two coat surface dressing</t>
  </si>
  <si>
    <t>10 mm size</t>
  </si>
  <si>
    <t>i)Over B.T. Surface</t>
  </si>
  <si>
    <t>27.50 kg/10m2</t>
  </si>
  <si>
    <t>0.105 m3 / 10 m2</t>
  </si>
  <si>
    <t>12 mm size</t>
  </si>
  <si>
    <t>ii)Over B.T. W.B.M.</t>
  </si>
  <si>
    <t xml:space="preserve">20.00 kg/10m2 </t>
  </si>
  <si>
    <t>0.15 m3/102</t>
  </si>
  <si>
    <t>Second coat of two coat surface</t>
  </si>
  <si>
    <t>10.00 Kg/10M2</t>
  </si>
  <si>
    <t>0.10 M3/10M2</t>
  </si>
  <si>
    <t>dressing (or as a renewal coat)</t>
  </si>
  <si>
    <t xml:space="preserve">12 to 14 Kg/10M2 </t>
  </si>
  <si>
    <t xml:space="preserve"> 0.10 to 0.12 M3/10M2</t>
  </si>
  <si>
    <t>i)Ist Coat</t>
  </si>
  <si>
    <t xml:space="preserve">22.50 kg/10 m2 </t>
  </si>
  <si>
    <t>0.18 m3 /10m2</t>
  </si>
  <si>
    <t>12.50 kg/10 m2</t>
  </si>
  <si>
    <t>0.10 m3 / 10m2</t>
  </si>
  <si>
    <t xml:space="preserve">8) </t>
  </si>
  <si>
    <t>13.20mm Nominal size 0.18 M3/10M2</t>
  </si>
  <si>
    <t>11.20mm Nominal size 0.09 M3/10M2</t>
  </si>
  <si>
    <t>0.09 m3 /10m2</t>
  </si>
  <si>
    <t>Bitumen binder 14.6 Kg/10M2</t>
  </si>
  <si>
    <t>14.6 Kg /10m2</t>
  </si>
  <si>
    <t xml:space="preserve">9) </t>
  </si>
  <si>
    <t>Mix seal surfacing (Excluding tack coat) Data book clauseno. 510</t>
  </si>
  <si>
    <t xml:space="preserve"> 13.20mm </t>
  </si>
  <si>
    <t>11.20mm</t>
  </si>
  <si>
    <t xml:space="preserve"> 5.60mm</t>
  </si>
  <si>
    <t xml:space="preserve"> Crushed</t>
  </si>
  <si>
    <t>&amp; below</t>
  </si>
  <si>
    <t xml:space="preserve"> Sand</t>
  </si>
  <si>
    <t>Type - A</t>
  </si>
  <si>
    <t>Kg/10M2</t>
  </si>
  <si>
    <t xml:space="preserve"> M3/10M3</t>
  </si>
  <si>
    <t xml:space="preserve"> M3/10M2</t>
  </si>
  <si>
    <t>Type - B</t>
  </si>
  <si>
    <t>M3/10M3</t>
  </si>
  <si>
    <t>M3/10M2</t>
  </si>
  <si>
    <t xml:space="preserve">10) </t>
  </si>
  <si>
    <t>Density 2.40 Data Book bitumen content at 5.40 %</t>
  </si>
  <si>
    <t>Coarse aggregate</t>
  </si>
  <si>
    <t>(64%</t>
  </si>
  <si>
    <t>1.006M3</t>
  </si>
  <si>
    <t>Fine aggregate</t>
  </si>
  <si>
    <t>(36%</t>
  </si>
  <si>
    <t xml:space="preserve">0.566M3 </t>
  </si>
  <si>
    <t>1.572M3</t>
  </si>
  <si>
    <t>0.072MT/M3</t>
  </si>
  <si>
    <t>Bitumen at</t>
  </si>
  <si>
    <t>11)</t>
  </si>
  <si>
    <t>Seal coat (Data Book)</t>
  </si>
  <si>
    <t>6.70mm</t>
  </si>
  <si>
    <t>0.09 M3/10M2</t>
  </si>
  <si>
    <t>9.80 Kg/10M2</t>
  </si>
  <si>
    <t xml:space="preserve">12) </t>
  </si>
  <si>
    <t>(Excluding primer/tack coat)</t>
  </si>
  <si>
    <t xml:space="preserve">13.20mm </t>
  </si>
  <si>
    <t>0.40 M3/M3</t>
  </si>
  <si>
    <t xml:space="preserve">11.20mm  </t>
  </si>
  <si>
    <t>0.64 M3/M3</t>
  </si>
  <si>
    <t xml:space="preserve">5.60mm and below </t>
  </si>
  <si>
    <t>0.44 M3/M3</t>
  </si>
  <si>
    <t>1.48 M3</t>
  </si>
  <si>
    <t xml:space="preserve"> 124 Kg/M3</t>
  </si>
  <si>
    <t xml:space="preserve">13) </t>
  </si>
  <si>
    <t>0.060 M3/10M2</t>
  </si>
  <si>
    <t>retained on 180 micron</t>
  </si>
  <si>
    <t xml:space="preserve">Bitumen </t>
  </si>
  <si>
    <t>6.80 Kg/10M2</t>
  </si>
  <si>
    <t>BRIDGES AND CULVERTS</t>
  </si>
  <si>
    <t>Sr. No. of Data book</t>
  </si>
  <si>
    <t>Cement
in MT</t>
  </si>
  <si>
    <t>Coarse
Sand in
M3</t>
  </si>
  <si>
    <t>40mm
in M3</t>
  </si>
  <si>
    <t>20mm
in M3</t>
  </si>
  <si>
    <t>10mm
in M3</t>
  </si>
  <si>
    <t>2.3 (i)</t>
  </si>
  <si>
    <t>PCC / RCC in open foundation</t>
  </si>
  <si>
    <t>a)PCC M-25 grade</t>
  </si>
  <si>
    <t>b)PCC M-30 grade</t>
  </si>
  <si>
    <t>c)RCC M-35 grade</t>
  </si>
  <si>
    <t>d)RCC M-40 grade</t>
  </si>
  <si>
    <t>2.3 (ii)</t>
  </si>
  <si>
    <t>a)PCC M-15</t>
  </si>
  <si>
    <t>b)i) PCC M-20</t>
  </si>
  <si>
    <t>c)ii) RCC M-20</t>
  </si>
  <si>
    <t>c) RCC M-25</t>
  </si>
  <si>
    <t>2.5 (i)</t>
  </si>
  <si>
    <t>a) PCC/RCC Well Curb</t>
  </si>
  <si>
    <t>i)RCC M-35 grade</t>
  </si>
  <si>
    <t xml:space="preserve">ii)RCC M-40 grade
</t>
  </si>
  <si>
    <t>b) Well Steining</t>
  </si>
  <si>
    <t>i)PCC M-25 grade</t>
  </si>
  <si>
    <t>ii)PCC M-30 grade</t>
  </si>
  <si>
    <t>iii)RCC M-35 grade</t>
  </si>
  <si>
    <t>iv)RCC M-40 grade</t>
  </si>
  <si>
    <t>c) Bottom Plug M-25</t>
  </si>
  <si>
    <t>e) Well cap in RCC M-35</t>
  </si>
  <si>
    <t>2.5 (ii)</t>
  </si>
  <si>
    <t>a) Well curb</t>
  </si>
  <si>
    <t>i)RCC M-20</t>
  </si>
  <si>
    <t>ii)RCC M-25</t>
  </si>
  <si>
    <t>b) i) PCC M-15</t>
  </si>
  <si>
    <t>c) ii) a) PCC M-20</t>
  </si>
  <si>
    <t>c) iii) b) RCC M-20</t>
  </si>
  <si>
    <t xml:space="preserve">b) iii) RCC M-25
</t>
  </si>
  <si>
    <t>c) Bottom Plug</t>
  </si>
  <si>
    <t>PCC M-20 gfrade</t>
  </si>
  <si>
    <t>d) Top &amp; Intermediate plug</t>
  </si>
  <si>
    <t xml:space="preserve">PCC M-15
</t>
  </si>
  <si>
    <t>e) Well cap</t>
  </si>
  <si>
    <t>i) RCC M-20 grade</t>
  </si>
  <si>
    <t>ii) RCC M-25 grade</t>
  </si>
  <si>
    <t>iii) RCC M-30 grade</t>
  </si>
  <si>
    <t>a) PCCIRCC for sub
structure</t>
  </si>
  <si>
    <t>i) PCC M-25 grade</t>
  </si>
  <si>
    <t>ii) PCC M-30 grade</t>
  </si>
  <si>
    <t>iii) RCC M-35 grade</t>
  </si>
  <si>
    <t xml:space="preserve">iv) RCC M-40 grade
</t>
  </si>
  <si>
    <t>b) PCCIRCC for sub</t>
  </si>
  <si>
    <t>i) PCC M-15 grade</t>
  </si>
  <si>
    <t>ii) PCC M-20 grade</t>
  </si>
  <si>
    <t>iii) RCC M-20 grade</t>
  </si>
  <si>
    <t>iv) RCC M-30 grade</t>
  </si>
  <si>
    <t>v) RCC M-30 grade</t>
  </si>
  <si>
    <t>i)  RCC Superstructure</t>
  </si>
  <si>
    <t>a) RCC M-35 grade</t>
  </si>
  <si>
    <t>b) RCC M-40 grade</t>
  </si>
  <si>
    <t>ii) a) RCC M-25 grade</t>
  </si>
  <si>
    <t xml:space="preserve">    b) RCC M-30 grade</t>
  </si>
  <si>
    <t>Prestressed concrete</t>
  </si>
  <si>
    <t>a) M-35 grade</t>
  </si>
  <si>
    <t>b) M-40 grade</t>
  </si>
  <si>
    <t>c) M-45 grade</t>
  </si>
  <si>
    <t>d) M-50 grade</t>
  </si>
  <si>
    <t>RCC Wearing Coarse</t>
  </si>
  <si>
    <t>M-30</t>
  </si>
  <si>
    <t>RCC Railing M-30</t>
  </si>
  <si>
    <t>RCC Approach slab</t>
  </si>
  <si>
    <t>i)  M-25 grade</t>
  </si>
  <si>
    <t>PCC Leveling coarse of M-15 below approach slab</t>
  </si>
  <si>
    <t>PCC Blocks</t>
  </si>
  <si>
    <t>Culverts</t>
  </si>
  <si>
    <t>PCC 1:4:8</t>
  </si>
  <si>
    <t>PCC 1:3:6</t>
  </si>
  <si>
    <t>PCC M-15 grade</t>
  </si>
  <si>
    <t>PCC M-20 grade</t>
  </si>
  <si>
    <t>STATEMENT OF MATERIAL REQUIRED FOR VARIOUS WBM &amp; B.T. ITEMS</t>
  </si>
  <si>
    <t>Item of Works</t>
  </si>
  <si>
    <t>Ref. of e-ssr
2019-20 item
no.</t>
  </si>
  <si>
    <t>Material</t>
  </si>
  <si>
    <t>Material
Requirement</t>
  </si>
  <si>
    <t>53 mm to 9.5 mm</t>
  </si>
  <si>
    <t>Cum/Cum</t>
  </si>
  <si>
    <t>9.5 mm to 2.36 mm</t>
  </si>
  <si>
    <t>2.36 mm below</t>
  </si>
  <si>
    <t>26.5 mm to 9.5 mm</t>
  </si>
  <si>
    <t>9.50 mm to 4.75 mm</t>
  </si>
  <si>
    <t>4.75. mm to 2.36 mm</t>
  </si>
  <si>
    <t>90 mm to 45 mm</t>
  </si>
  <si>
    <t>Type A 13.2 mm</t>
  </si>
  <si>
    <t>Binding material</t>
  </si>
  <si>
    <t>Type B 11.2 mm</t>
  </si>
  <si>
    <t>63 mm to 45 mm</t>
  </si>
  <si>
    <t>HB metal</t>
  </si>
  <si>
    <t>Cum/Sqm</t>
  </si>
  <si>
    <t>CB metal</t>
  </si>
  <si>
    <t>Bulk Bitumen (VG-30)</t>
  </si>
  <si>
    <t>M.T./Sqm</t>
  </si>
  <si>
    <t>Bulk Bitumen (VG-10)</t>
  </si>
  <si>
    <t>Providing and  fixing false ceiling of 15mm thick as per drawings including powder  coated G.I. wall angle of 20 mm x 20 mm x 0.60 mm size, G.I. grid runners of size 15 mm x 38 mm at 600 mm center to center both ways and suspended using G.I. 3 mm wire including fixing using butterfly clips and fasteners including transporting, scaffolding all necessary labour and machinery, finishing etc. complete.</t>
  </si>
  <si>
    <t>Providing and fixing false ceiling of 12mm thick  as per drawings including powder coated G.I. wall angle of 20mm x 20mm size, G.I. grid  runners of size 20mm x 38mm at 600mm center  to  center  both  ways  and  suspended  using  G.I.  3mm  wire  including  fixing  using butterfly  clips  and  fasteners  including  transporting,  scaffolding  all  necessary  labour  and machinery, finishing etc. complete.</t>
  </si>
  <si>
    <t>Government of Maharashtra</t>
  </si>
  <si>
    <t>Vigilance &amp; Quality Control Circle</t>
  </si>
  <si>
    <t>Pune/ Navi Mumbai/ Nasik/ Amravati/ Aurangabad &amp; Nagpur</t>
  </si>
  <si>
    <t>INDEX</t>
  </si>
  <si>
    <t>Particulars</t>
  </si>
  <si>
    <t>Pages</t>
  </si>
  <si>
    <t>1)</t>
  </si>
  <si>
    <t>Important Notes</t>
  </si>
  <si>
    <t>2)</t>
  </si>
  <si>
    <t>Schedule of Rate for Construction Material Testing Charges</t>
  </si>
  <si>
    <t xml:space="preserve"> The field Officer will have to strictly adhere to the test frequency stipulated as per Government guideline.</t>
  </si>
  <si>
    <t>3)</t>
  </si>
  <si>
    <t xml:space="preserve"> In order to achive uniformity in testing of material throughout Maharashtra State, tests have been clasified as per requirement. </t>
  </si>
  <si>
    <t xml:space="preserve"> </t>
  </si>
  <si>
    <t>GOVERNMENT OF MAHARASHTRA</t>
  </si>
  <si>
    <t>Name of Test</t>
  </si>
  <si>
    <t>Test</t>
  </si>
  <si>
    <t>Rate in Rs.</t>
  </si>
  <si>
    <t>IS Code</t>
  </si>
  <si>
    <t>BASIC TEST OF CEMENT.</t>
  </si>
  <si>
    <t>Standard Consistancy,  Fineness, Specific Gravity,  Setting Time ( Initial &amp; Final ), Compressive  Strength, Soundness.</t>
  </si>
  <si>
    <t>1 Test</t>
  </si>
  <si>
    <t>269-1976</t>
  </si>
  <si>
    <t>BASIC TEST OF AGGREGATE.</t>
  </si>
  <si>
    <t xml:space="preserve">Water Absorption, Specific Gravity,Impact Value, Crushing Value. </t>
  </si>
  <si>
    <t>2386-3-1963</t>
  </si>
  <si>
    <t>Sieve Analysis.</t>
  </si>
  <si>
    <t>2386-5</t>
  </si>
  <si>
    <t>Abrasion Value.</t>
  </si>
  <si>
    <t>10070-1989</t>
  </si>
  <si>
    <t>Flakiness Index &amp; Elongation Index.</t>
  </si>
  <si>
    <t>Stripping Value. (for Bituminous Work)</t>
  </si>
  <si>
    <t>6241-1971</t>
  </si>
  <si>
    <t xml:space="preserve">Soundness.    </t>
  </si>
  <si>
    <t>2386-5-1963</t>
  </si>
  <si>
    <t>MIX DESIGN.</t>
  </si>
  <si>
    <t>Wet Mix Macadam  Mix Design.</t>
  </si>
  <si>
    <t>FINE AGGREGATE.</t>
  </si>
  <si>
    <t xml:space="preserve">Fineness Modulus ( Sieve Analysis ),Silt &amp; Clay Content </t>
  </si>
  <si>
    <t>383-1970</t>
  </si>
  <si>
    <t xml:space="preserve">Chloride  &amp; Sulphate Content. </t>
  </si>
  <si>
    <t>Silt Factor.</t>
  </si>
  <si>
    <t>BRICKS</t>
  </si>
  <si>
    <t>Water Absorption (Set of 5 Bricks), Compressive  Strength( Set of 5 Bricks), Efflorescence
 (Set of 5 Bricks).</t>
  </si>
  <si>
    <t>1077-1992</t>
  </si>
  <si>
    <t>FLOORING TILES (MOSSAIC / CEMENT)</t>
  </si>
  <si>
    <t>1237-1996</t>
  </si>
  <si>
    <t>CERAMIC TILES / VITRIFIED TILES</t>
  </si>
  <si>
    <t>Water Absorption, Modulus of Rupture (Set of 6 Tiles)</t>
  </si>
  <si>
    <t>15622-2006</t>
  </si>
  <si>
    <t>MANGLORE TILES</t>
  </si>
  <si>
    <t>Water Absorption (Set of 6 Tiles), Flexural test (Set of  6 Tiles).</t>
  </si>
  <si>
    <t>654-1992</t>
  </si>
  <si>
    <t>Permeability.</t>
  </si>
  <si>
    <t>CONCRETE</t>
  </si>
  <si>
    <t>516-2004</t>
  </si>
  <si>
    <t>10262-1999</t>
  </si>
  <si>
    <t xml:space="preserve">Flexural strength of Beam.   </t>
  </si>
  <si>
    <t>Permeability Test.</t>
  </si>
  <si>
    <t>Concrete mix design by Accelerated curing method. (By Accelerated curing method)</t>
  </si>
  <si>
    <t>1 Mix Design</t>
  </si>
  <si>
    <t>Taking of core samples in concrete pavement. (Excluding Dead Journey Charges)</t>
  </si>
  <si>
    <t>Dead Journey Charges.</t>
  </si>
  <si>
    <t>Per Km</t>
  </si>
  <si>
    <t xml:space="preserve"> CONCRETE PAVING BLOCKS</t>
  </si>
  <si>
    <t>Compressive Strength , Water Absorption,(Set of 8 Blocks)</t>
  </si>
  <si>
    <t>15658-2006</t>
  </si>
  <si>
    <t>MORTOR</t>
  </si>
  <si>
    <t>Compressive Strength.( Set of 3 Cubes)</t>
  </si>
  <si>
    <t>2250-1981</t>
  </si>
  <si>
    <t>STONE/ RUBBLE</t>
  </si>
  <si>
    <t xml:space="preserve"> Crushing Value/Compressive Strength,  Water Absorption &amp; Specific Gravity, </t>
  </si>
  <si>
    <t>1124-1974</t>
  </si>
  <si>
    <t>SOIL / MURUM</t>
  </si>
  <si>
    <t>2720-4-1985</t>
  </si>
  <si>
    <t>Liquid limit &amp; plastic Limit.</t>
  </si>
  <si>
    <t>2720-5-1985</t>
  </si>
  <si>
    <t>Compaction Test (  Proctor Density ).</t>
  </si>
  <si>
    <t>2720-8-1983</t>
  </si>
  <si>
    <t>C.B.R. Test ( Lab ) With compaction test.</t>
  </si>
  <si>
    <t>2720-35-1990</t>
  </si>
  <si>
    <t>Dead Journey Charges of inspection Vehical</t>
  </si>
  <si>
    <t>Dead Journey Charges of Truck/Tipper</t>
  </si>
  <si>
    <t>Sulphate &amp; Chloride Contents.</t>
  </si>
  <si>
    <t>2720-27-1977</t>
  </si>
  <si>
    <t xml:space="preserve">Mechanical Analysis.  </t>
  </si>
  <si>
    <t>2720-40-1977</t>
  </si>
  <si>
    <t>Free Swell Test for Soil.</t>
  </si>
  <si>
    <t>BITUMEN</t>
  </si>
  <si>
    <t>Penetration, Softening Point, Flash &amp; Fire Point, Specific Gravity</t>
  </si>
  <si>
    <t>73-2013</t>
  </si>
  <si>
    <t>Viscosity.</t>
  </si>
  <si>
    <t>Ducility / Elastic Recovery</t>
  </si>
  <si>
    <t>1208-1978</t>
  </si>
  <si>
    <t>Extraction Test.(Bituminous mix)</t>
  </si>
  <si>
    <t>13826-1993</t>
  </si>
  <si>
    <t>Job Mix Design with all Tests on aggregate (Excluding bitumen) for DBM/SDBC/AC/SMA (Stone Mastic Ashphalt) 
( Testing of Bitumen shall be seperately Charged)</t>
  </si>
  <si>
    <t xml:space="preserve">1 Mix Design </t>
  </si>
  <si>
    <t>B. M. Mix Design with all Tests on aggregate  (Excluding bitumen ) ( Testing of Bitumen shall be seperately Charged)</t>
  </si>
  <si>
    <t>1 Mix 
Design</t>
  </si>
  <si>
    <t>IRC 94-1986</t>
  </si>
  <si>
    <t xml:space="preserve">Mastic Hardness No.   </t>
  </si>
  <si>
    <t>Thin film oven test &amp; test on residue  of modified bitumen.</t>
  </si>
  <si>
    <t xml:space="preserve"> Seperation test for modified bitumen.</t>
  </si>
  <si>
    <t>Density of Bituminous Core.</t>
  </si>
  <si>
    <t>1201-1220-1978</t>
  </si>
  <si>
    <t>Taking of core samples in bituminous flexible pavement. (Excluding Dead Journey Charges)</t>
  </si>
  <si>
    <t>BITUMINOUS EMULSION</t>
  </si>
  <si>
    <t>% Residue Test By Evaporation / Sieve Test</t>
  </si>
  <si>
    <t>Partical Charge Test</t>
  </si>
  <si>
    <t>HOLLOW / SOLID /AAC BLOCKS</t>
  </si>
  <si>
    <t>Density Test . (Set of 3 Blocks ),Compressive Strength. (Set of 3 Blocks ),Water Absorption Test   ( Set of 3 Blocks )</t>
  </si>
  <si>
    <t>516-1960</t>
  </si>
  <si>
    <t>WATER</t>
  </si>
  <si>
    <t>PH Value, Sulphate &amp;  Chloride Content.</t>
  </si>
  <si>
    <t>WOOD</t>
  </si>
  <si>
    <t>Density, Moisture Content.</t>
  </si>
  <si>
    <t>287-1973</t>
  </si>
  <si>
    <t>FLUSH DOOR</t>
  </si>
  <si>
    <t>4020-14-1998
4020-15-1998
4020-13-1998</t>
  </si>
  <si>
    <t>Knife Test, Adhesion Test, End Immersion Test.</t>
  </si>
  <si>
    <t>PLYWOOD</t>
  </si>
  <si>
    <t>Determination of Resistance to dry heat,Determination of  Moisture Content,Determination of Density,Thickness of Plywood.</t>
  </si>
  <si>
    <t>Test for Glue Adhesion</t>
  </si>
  <si>
    <t>4020-15-1998</t>
  </si>
  <si>
    <t>PARTICAL BOARD</t>
  </si>
  <si>
    <t>Determination of  Moisture Content,Determination of Density</t>
  </si>
  <si>
    <t>1734-1</t>
  </si>
  <si>
    <t>ALUMINIUM SECTION</t>
  </si>
  <si>
    <t>Thickness, Mass Per Running meter,</t>
  </si>
  <si>
    <t>1868-1892</t>
  </si>
  <si>
    <t>G.I. PIPES</t>
  </si>
  <si>
    <t>Weight per running meter,Diameter of pipe &amp; wall thickness of pipe,</t>
  </si>
  <si>
    <t>1239-1-2004</t>
  </si>
  <si>
    <t>P.V.C. PIPES (NONPLASTISIZED)</t>
  </si>
  <si>
    <t>Weight per running meter,Diameter of pipe &amp; wall thickness of pipe</t>
  </si>
  <si>
    <t>15328-2003</t>
  </si>
  <si>
    <t>STEEL ANTI CORROSIVE TEST</t>
  </si>
  <si>
    <t>Resistance to applied Voltage. ( 1 Hr. Test ) 
(Set of 2 Bars)</t>
  </si>
  <si>
    <t>Resistance to applied Voltage.( 30 Days Test )
( Set of 2 Bars )</t>
  </si>
  <si>
    <t xml:space="preserve">Thickness of Coating. (Set of 2 Bars)  </t>
  </si>
  <si>
    <t>Chemical Resistance Test.( Set of 8 Bars )</t>
  </si>
  <si>
    <t xml:space="preserve">Hardness of Coating Test .   </t>
  </si>
  <si>
    <t>Salt Spray Test ( 4 Cycles ) ( Set of 2 Bars )</t>
  </si>
  <si>
    <t xml:space="preserve">1 Test </t>
  </si>
  <si>
    <t>STEEL BAR TESTING</t>
  </si>
  <si>
    <t>Upto 16 mm  (Set of 3 Bars)</t>
  </si>
  <si>
    <t>1786-2008</t>
  </si>
  <si>
    <t>Above 16 mm (Set of 3 Bars)</t>
  </si>
  <si>
    <t>(Tensile strength, %, Elongation, Yield Stress,Weight-Per Meter, Bend / Rebend Test, Proof Stress.)</t>
  </si>
  <si>
    <t>Nitrol Solution Test. (Set of 3 Bars)</t>
  </si>
  <si>
    <t>PAINT / THERMO-PLASTIC PAINT</t>
  </si>
  <si>
    <t>Glass bead contents &amp; grading analysis.</t>
  </si>
  <si>
    <t>Reflectance &amp;  yellowness index.</t>
  </si>
  <si>
    <t>Flowability.(Percentage residue).</t>
  </si>
  <si>
    <t>Softening Point. (Ring &amp; ball method).</t>
  </si>
  <si>
    <t>Drying Time.</t>
  </si>
  <si>
    <t xml:space="preserve">ROAD SIGN BOARD </t>
  </si>
  <si>
    <t>Retro Reflective Test.</t>
  </si>
  <si>
    <t>Road Surface Single Lane.(3.70 to 5.50 m)</t>
  </si>
  <si>
    <t>Road Surface 1.5 Lane to Two Lane.                         (5.50 to 7.00 m)</t>
  </si>
  <si>
    <t>Each Additional Lane.</t>
  </si>
  <si>
    <t>OVERLAY DESIGN</t>
  </si>
  <si>
    <t>NON -DESTRUCTIVE TEST</t>
  </si>
  <si>
    <t>Rebound Hammer Test.</t>
  </si>
  <si>
    <t>1 Point</t>
  </si>
  <si>
    <t>Ultrasonic Pulse Velocity</t>
  </si>
  <si>
    <t>Page No.7</t>
  </si>
  <si>
    <t xml:space="preserve">        Superintending Engineer  </t>
  </si>
  <si>
    <t>Vigilance &amp; Quality Control Circle,</t>
  </si>
  <si>
    <t xml:space="preserve">                Pune-411 001</t>
  </si>
  <si>
    <t>Aggregate</t>
  </si>
  <si>
    <t>Cut back MC-70 or any other</t>
  </si>
  <si>
    <t>bitumen mixed with Diesel</t>
  </si>
  <si>
    <t>3.50 to 4.00 kg/10 m2</t>
  </si>
  <si>
    <t>3.00 to 3.50 kg/10 m2</t>
  </si>
  <si>
    <t xml:space="preserve">Sand or grit passing 2.36mm and </t>
  </si>
  <si>
    <t xml:space="preserve">ii)IInd Coat </t>
  </si>
  <si>
    <r>
      <rPr>
        <b/>
        <sz val="12"/>
        <color indexed="63"/>
        <rFont val="Times New Roman"/>
        <family val="1"/>
      </rPr>
      <t>THEORITICAL REQUIREMENT OF MATERIALS BUILDING</t>
    </r>
  </si>
  <si>
    <r>
      <rPr>
        <b/>
        <sz val="12"/>
        <color indexed="63"/>
        <rFont val="Times New Roman"/>
        <family val="1"/>
      </rPr>
      <t>EXCAVATION</t>
    </r>
  </si>
  <si>
    <r>
      <rPr>
        <b/>
        <sz val="12"/>
        <color indexed="63"/>
        <rFont val="Times New Roman"/>
        <family val="1"/>
      </rPr>
      <t>Sr</t>
    </r>
    <r>
      <rPr>
        <b/>
        <sz val="12"/>
        <color indexed="63"/>
        <rFont val="Times New Roman"/>
        <family val="1"/>
      </rPr>
      <t xml:space="preserve">.
</t>
    </r>
    <r>
      <rPr>
        <b/>
        <sz val="12"/>
        <color indexed="63"/>
        <rFont val="Times New Roman"/>
        <family val="1"/>
      </rPr>
      <t>No.</t>
    </r>
  </si>
  <si>
    <r>
      <rPr>
        <b/>
        <sz val="12"/>
        <color indexed="63"/>
        <rFont val="Times New Roman"/>
        <family val="1"/>
      </rPr>
      <t>Item</t>
    </r>
  </si>
  <si>
    <r>
      <rPr>
        <b/>
        <sz val="12"/>
        <color indexed="63"/>
        <rFont val="Times New Roman"/>
        <family val="1"/>
      </rPr>
      <t>Unit</t>
    </r>
  </si>
  <si>
    <r>
      <rPr>
        <b/>
        <sz val="12"/>
        <color indexed="63"/>
        <rFont val="Times New Roman"/>
        <family val="1"/>
      </rPr>
      <t>Rubble in M3</t>
    </r>
  </si>
  <si>
    <r>
      <rPr>
        <sz val="12"/>
        <color indexed="63"/>
        <rFont val="Times New Roman"/>
        <family val="1"/>
      </rPr>
      <t>M</t>
    </r>
    <r>
      <rPr>
        <sz val="12"/>
        <color indexed="63"/>
        <rFont val="Times New Roman"/>
        <family val="1"/>
      </rPr>
      <t>3</t>
    </r>
  </si>
  <si>
    <r>
      <rPr>
        <sz val="12"/>
        <color indexed="63"/>
        <rFont val="Times New Roman"/>
        <family val="1"/>
      </rPr>
      <t>-</t>
    </r>
  </si>
  <si>
    <r>
      <rPr>
        <b/>
        <sz val="12"/>
        <color indexed="63"/>
        <rFont val="Times New Roman"/>
        <family val="1"/>
      </rPr>
      <t>PILE FOUNDATION</t>
    </r>
  </si>
  <si>
    <r>
      <rPr>
        <b/>
        <sz val="12"/>
        <color indexed="63"/>
        <rFont val="Times New Roman"/>
        <family val="1"/>
      </rPr>
      <t>Sr.
No.</t>
    </r>
  </si>
  <si>
    <r>
      <rPr>
        <b/>
        <sz val="12"/>
        <color indexed="63"/>
        <rFont val="Times New Roman"/>
        <family val="1"/>
      </rPr>
      <t>Cement in bags</t>
    </r>
  </si>
  <si>
    <r>
      <rPr>
        <b/>
        <sz val="12"/>
        <color indexed="63"/>
        <rFont val="Times New Roman"/>
        <family val="1"/>
      </rPr>
      <t>Screened sand in M3</t>
    </r>
  </si>
  <si>
    <r>
      <rPr>
        <sz val="12"/>
        <color indexed="63"/>
        <rFont val="Times New Roman"/>
        <family val="1"/>
      </rPr>
      <t>M3</t>
    </r>
  </si>
  <si>
    <r>
      <rPr>
        <sz val="12"/>
        <color indexed="63"/>
        <rFont val="Times New Roman"/>
        <family val="1"/>
      </rPr>
      <t>M</t>
    </r>
    <r>
      <rPr>
        <sz val="12"/>
        <color indexed="63"/>
        <rFont val="Times New Roman"/>
        <family val="1"/>
      </rPr>
      <t>-</t>
    </r>
    <r>
      <rPr>
        <sz val="12"/>
        <color indexed="63"/>
        <rFont val="Times New Roman"/>
        <family val="1"/>
      </rPr>
      <t>15 grade PCC</t>
    </r>
  </si>
  <si>
    <r>
      <rPr>
        <sz val="12"/>
        <color indexed="63"/>
        <rFont val="Times New Roman"/>
        <family val="1"/>
      </rPr>
      <t>M-20 grade PCC</t>
    </r>
  </si>
  <si>
    <r>
      <rPr>
        <sz val="12"/>
        <color indexed="63"/>
        <rFont val="Times New Roman"/>
        <family val="1"/>
      </rPr>
      <t>M-25 cement concrete</t>
    </r>
  </si>
  <si>
    <r>
      <rPr>
        <sz val="12"/>
        <color indexed="63"/>
        <rFont val="Times New Roman"/>
        <family val="1"/>
      </rPr>
      <t>P &amp; F RCC Jali 50mm thick</t>
    </r>
  </si>
  <si>
    <r>
      <rPr>
        <sz val="12"/>
        <color indexed="63"/>
        <rFont val="Times New Roman"/>
        <family val="1"/>
      </rPr>
      <t>P &amp; L 50mm thick cement</t>
    </r>
  </si>
  <si>
    <r>
      <rPr>
        <sz val="12"/>
        <color indexed="63"/>
        <rFont val="Times New Roman"/>
        <family val="1"/>
      </rPr>
      <t>M-40 grade</t>
    </r>
  </si>
  <si>
    <r>
      <rPr>
        <b/>
        <sz val="12"/>
        <color indexed="63"/>
        <rFont val="Times New Roman"/>
        <family val="1"/>
      </rPr>
      <t>Bricks in Nos</t>
    </r>
  </si>
  <si>
    <r>
      <rPr>
        <b/>
        <sz val="12"/>
        <color indexed="63"/>
        <rFont val="Times New Roman"/>
        <family val="1"/>
      </rPr>
      <t>M.S. bars in Kg</t>
    </r>
    <r>
      <rPr>
        <b/>
        <sz val="12"/>
        <color indexed="63"/>
        <rFont val="Times New Roman"/>
        <family val="1"/>
      </rPr>
      <t>.</t>
    </r>
  </si>
  <si>
    <r>
      <rPr>
        <sz val="12"/>
        <color indexed="63"/>
        <rFont val="Times New Roman"/>
        <family val="1"/>
      </rPr>
      <t>M2</t>
    </r>
  </si>
  <si>
    <r>
      <rPr>
        <b/>
        <sz val="12"/>
        <color indexed="63"/>
        <rFont val="Times New Roman"/>
        <family val="1"/>
      </rPr>
      <t>Trap Rubble in M3</t>
    </r>
  </si>
  <si>
    <r>
      <rPr>
        <b/>
        <sz val="12"/>
        <color indexed="63"/>
        <rFont val="Times New Roman"/>
        <family val="1"/>
      </rPr>
      <t>Corner/ Quins in Nos</t>
    </r>
  </si>
  <si>
    <r>
      <rPr>
        <sz val="12"/>
        <color indexed="63"/>
        <rFont val="Times New Roman"/>
        <family val="1"/>
      </rPr>
      <t>CR masonary 3rd sort in CM 1</t>
    </r>
    <r>
      <rPr>
        <sz val="12"/>
        <color indexed="63"/>
        <rFont val="Times New Roman"/>
        <family val="1"/>
      </rPr>
      <t>:</t>
    </r>
    <r>
      <rPr>
        <sz val="12"/>
        <color indexed="63"/>
        <rFont val="Times New Roman"/>
        <family val="1"/>
      </rPr>
      <t>6 in Plinth</t>
    </r>
  </si>
  <si>
    <r>
      <rPr>
        <sz val="12"/>
        <color indexed="63"/>
        <rFont val="Times New Roman"/>
        <family val="1"/>
      </rPr>
      <t>M</t>
    </r>
    <r>
      <rPr>
        <sz val="12"/>
        <color indexed="63"/>
        <rFont val="Times New Roman"/>
        <family val="1"/>
      </rPr>
      <t>2</t>
    </r>
  </si>
  <si>
    <r>
      <rPr>
        <b/>
        <sz val="12"/>
        <color indexed="63"/>
        <rFont val="Times New Roman"/>
        <family val="1"/>
      </rPr>
      <t>Trap Header in Nos</t>
    </r>
  </si>
  <si>
    <r>
      <rPr>
        <b/>
        <sz val="12"/>
        <color indexed="63"/>
        <rFont val="Times New Roman"/>
        <family val="1"/>
      </rPr>
      <t>Khandki in Nos</t>
    </r>
  </si>
  <si>
    <r>
      <rPr>
        <b/>
        <sz val="12"/>
        <color indexed="63"/>
        <rFont val="Times New Roman"/>
        <family val="1"/>
      </rPr>
      <t>Laterite stone 45 x 30 x 20 cm in Nos</t>
    </r>
  </si>
  <si>
    <r>
      <rPr>
        <b/>
        <sz val="12"/>
        <color indexed="63"/>
        <rFont val="Times New Roman"/>
        <family val="1"/>
      </rPr>
      <t>Course Aggreagate</t>
    </r>
  </si>
  <si>
    <r>
      <rPr>
        <sz val="12"/>
        <color indexed="63"/>
        <rFont val="Times New Roman"/>
        <family val="1"/>
      </rPr>
      <t xml:space="preserve">1
</t>
    </r>
    <r>
      <rPr>
        <sz val="10"/>
        <color indexed="63"/>
        <rFont val="Arial"/>
        <family val="2"/>
      </rPr>
      <t/>
    </r>
  </si>
  <si>
    <r>
      <rPr>
        <sz val="12"/>
        <color indexed="63"/>
        <rFont val="Times New Roman"/>
        <family val="1"/>
      </rPr>
      <t xml:space="preserve">50mm </t>
    </r>
    <r>
      <rPr>
        <sz val="12"/>
        <color indexed="63"/>
        <rFont val="Times New Roman"/>
        <family val="1"/>
      </rPr>
      <t xml:space="preserve">thick </t>
    </r>
    <r>
      <rPr>
        <sz val="12"/>
        <color indexed="63"/>
        <rFont val="Times New Roman"/>
        <family val="1"/>
      </rPr>
      <t xml:space="preserve">damp proof </t>
    </r>
    <r>
      <rPr>
        <sz val="12"/>
        <color indexed="63"/>
        <rFont val="Times New Roman"/>
        <family val="1"/>
      </rPr>
      <t xml:space="preserve">coarse in </t>
    </r>
    <r>
      <rPr>
        <sz val="12"/>
        <color indexed="63"/>
        <rFont val="Times New Roman"/>
        <family val="1"/>
      </rPr>
      <t xml:space="preserve">CC </t>
    </r>
    <r>
      <rPr>
        <sz val="12"/>
        <color indexed="63"/>
        <rFont val="Times New Roman"/>
        <family val="1"/>
      </rPr>
      <t>1</t>
    </r>
    <r>
      <rPr>
        <sz val="12"/>
        <color indexed="23"/>
        <rFont val="Times New Roman"/>
        <family val="1"/>
      </rPr>
      <t>:</t>
    </r>
    <r>
      <rPr>
        <sz val="12"/>
        <color indexed="63"/>
        <rFont val="Times New Roman"/>
        <family val="1"/>
      </rPr>
      <t xml:space="preserve">2 </t>
    </r>
    <r>
      <rPr>
        <sz val="12"/>
        <color indexed="63"/>
        <rFont val="Times New Roman"/>
        <family val="1"/>
      </rPr>
      <t>:</t>
    </r>
    <r>
      <rPr>
        <sz val="12"/>
        <color indexed="63"/>
        <rFont val="Times New Roman"/>
        <family val="1"/>
      </rPr>
      <t xml:space="preserve">4 
</t>
    </r>
    <r>
      <rPr>
        <sz val="12"/>
        <color indexed="63"/>
        <rFont val="Times New Roman"/>
        <family val="1"/>
      </rPr>
      <t xml:space="preserve">
</t>
    </r>
    <r>
      <rPr>
        <sz val="12"/>
        <color indexed="63"/>
        <rFont val="Times New Roman"/>
        <family val="1"/>
      </rPr>
      <t xml:space="preserve">
</t>
    </r>
    <r>
      <rPr>
        <sz val="10"/>
        <color indexed="63"/>
        <rFont val="Arial"/>
        <family val="2"/>
      </rPr>
      <t/>
    </r>
  </si>
  <si>
    <r>
      <rPr>
        <sz val="12"/>
        <color indexed="63"/>
        <rFont val="Times New Roman"/>
        <family val="1"/>
      </rPr>
      <t>0</t>
    </r>
    <r>
      <rPr>
        <sz val="12"/>
        <color indexed="23"/>
        <rFont val="Times New Roman"/>
        <family val="1"/>
      </rPr>
      <t>.</t>
    </r>
    <r>
      <rPr>
        <sz val="12"/>
        <color indexed="63"/>
        <rFont val="Times New Roman"/>
        <family val="1"/>
      </rPr>
      <t xml:space="preserve">32
</t>
    </r>
    <r>
      <rPr>
        <sz val="12"/>
        <color indexed="63"/>
        <rFont val="Times New Roman"/>
        <family val="1"/>
      </rPr>
      <t xml:space="preserve">
</t>
    </r>
    <r>
      <rPr>
        <sz val="12"/>
        <color indexed="63"/>
        <rFont val="Times New Roman"/>
        <family val="1"/>
      </rPr>
      <t xml:space="preserve">
</t>
    </r>
  </si>
  <si>
    <r>
      <rPr>
        <sz val="12"/>
        <color indexed="63"/>
        <rFont val="Times New Roman"/>
        <family val="1"/>
      </rPr>
      <t>0</t>
    </r>
    <r>
      <rPr>
        <sz val="12"/>
        <color indexed="23"/>
        <rFont val="Times New Roman"/>
        <family val="1"/>
      </rPr>
      <t>.</t>
    </r>
    <r>
      <rPr>
        <sz val="12"/>
        <color indexed="63"/>
        <rFont val="Times New Roman"/>
        <family val="1"/>
      </rPr>
      <t xml:space="preserve">022
</t>
    </r>
  </si>
  <si>
    <r>
      <rPr>
        <sz val="12"/>
        <color indexed="63"/>
        <rFont val="Times New Roman"/>
        <family val="1"/>
      </rPr>
      <t>0</t>
    </r>
    <r>
      <rPr>
        <sz val="12"/>
        <color indexed="23"/>
        <rFont val="Times New Roman"/>
        <family val="1"/>
      </rPr>
      <t>.</t>
    </r>
    <r>
      <rPr>
        <sz val="12"/>
        <color indexed="63"/>
        <rFont val="Times New Roman"/>
        <family val="1"/>
      </rPr>
      <t xml:space="preserve">033
</t>
    </r>
    <r>
      <rPr>
        <sz val="12"/>
        <color indexed="63"/>
        <rFont val="Times New Roman"/>
        <family val="1"/>
      </rPr>
      <t xml:space="preserve">
</t>
    </r>
  </si>
  <si>
    <r>
      <rPr>
        <b/>
        <sz val="12"/>
        <color indexed="63"/>
        <rFont val="Times New Roman"/>
        <family val="1"/>
      </rPr>
      <t>Remark</t>
    </r>
  </si>
  <si>
    <r>
      <rPr>
        <b/>
        <sz val="12"/>
        <color indexed="63"/>
        <rFont val="Times New Roman"/>
        <family val="1"/>
      </rPr>
      <t>Screened Sand in
M3</t>
    </r>
  </si>
  <si>
    <r>
      <rPr>
        <b/>
        <sz val="12"/>
        <color indexed="63"/>
        <rFont val="Times New Roman"/>
        <family val="1"/>
      </rPr>
      <t>Metal</t>
    </r>
  </si>
  <si>
    <r>
      <rPr>
        <b/>
        <sz val="12"/>
        <color indexed="63"/>
        <rFont val="Times New Roman"/>
        <family val="1"/>
      </rPr>
      <t>12/10mm in M3</t>
    </r>
  </si>
  <si>
    <r>
      <rPr>
        <sz val="12"/>
        <color indexed="63"/>
        <rFont val="Times New Roman"/>
        <family val="1"/>
      </rPr>
      <t>Mi</t>
    </r>
  </si>
  <si>
    <r>
      <rPr>
        <sz val="12"/>
        <color indexed="63"/>
        <rFont val="Times New Roman"/>
        <family val="1"/>
      </rPr>
      <t>Marb</t>
    </r>
    <r>
      <rPr>
        <sz val="12"/>
        <color indexed="63"/>
        <rFont val="Times New Roman"/>
        <family val="1"/>
      </rPr>
      <t>l</t>
    </r>
    <r>
      <rPr>
        <sz val="12"/>
        <color indexed="63"/>
        <rFont val="Times New Roman"/>
        <family val="1"/>
      </rPr>
      <t>e slabs 20mm thick for treads and r</t>
    </r>
    <r>
      <rPr>
        <sz val="12"/>
        <color indexed="63"/>
        <rFont val="Times New Roman"/>
        <family val="1"/>
      </rPr>
      <t>i</t>
    </r>
    <r>
      <rPr>
        <sz val="12"/>
        <color indexed="63"/>
        <rFont val="Times New Roman"/>
        <family val="1"/>
      </rPr>
      <t>sers</t>
    </r>
  </si>
  <si>
    <r>
      <rPr>
        <sz val="12"/>
        <color indexed="63"/>
        <rFont val="Times New Roman"/>
        <family val="1"/>
      </rPr>
      <t>Marble/Kadappa/tandur stone partition for urinals</t>
    </r>
  </si>
  <si>
    <r>
      <rPr>
        <sz val="12"/>
        <color indexed="63"/>
        <rFont val="Times New Roman"/>
        <family val="1"/>
      </rPr>
      <t>30 x 30 cm ceramic tile flooring on bed of 1</t>
    </r>
    <r>
      <rPr>
        <sz val="12"/>
        <color indexed="63"/>
        <rFont val="Times New Roman"/>
        <family val="1"/>
      </rPr>
      <t>:</t>
    </r>
    <r>
      <rPr>
        <sz val="12"/>
        <color indexed="63"/>
        <rFont val="Times New Roman"/>
        <family val="1"/>
      </rPr>
      <t>4 CM</t>
    </r>
  </si>
  <si>
    <r>
      <rPr>
        <b/>
        <sz val="12"/>
        <color indexed="63"/>
        <rFont val="Times New Roman"/>
        <family val="1"/>
      </rPr>
      <t>Sr</t>
    </r>
    <r>
      <rPr>
        <b/>
        <sz val="12"/>
        <color indexed="63"/>
        <rFont val="Times New Roman"/>
        <family val="1"/>
      </rPr>
      <t xml:space="preserve">.
</t>
    </r>
    <r>
      <rPr>
        <b/>
        <sz val="12"/>
        <color indexed="63"/>
        <rFont val="Times New Roman"/>
        <family val="1"/>
      </rPr>
      <t>No</t>
    </r>
    <r>
      <rPr>
        <b/>
        <sz val="12"/>
        <color indexed="63"/>
        <rFont val="Times New Roman"/>
        <family val="1"/>
      </rPr>
      <t>.</t>
    </r>
  </si>
  <si>
    <r>
      <rPr>
        <sz val="12"/>
        <color indexed="63"/>
        <rFont val="Times New Roman"/>
        <family val="1"/>
      </rPr>
      <t>M</t>
    </r>
  </si>
  <si>
    <r>
      <rPr>
        <b/>
        <sz val="12"/>
        <color indexed="63"/>
        <rFont val="Times New Roman"/>
        <family val="1"/>
      </rPr>
      <t>Sand in
M3</t>
    </r>
  </si>
  <si>
    <r>
      <rPr>
        <b/>
        <sz val="12"/>
        <color indexed="63"/>
        <rFont val="Times New Roman"/>
        <family val="1"/>
      </rPr>
      <t>Bricks in Numbers</t>
    </r>
  </si>
  <si>
    <r>
      <rPr>
        <b/>
        <sz val="12"/>
        <color indexed="63"/>
        <rFont val="Times New Roman"/>
        <family val="1"/>
      </rPr>
      <t>Metal in
M3</t>
    </r>
  </si>
  <si>
    <r>
      <rPr>
        <sz val="12"/>
        <color indexed="63"/>
        <rFont val="Times New Roman"/>
        <family val="1"/>
      </rPr>
      <t>No</t>
    </r>
    <r>
      <rPr>
        <sz val="12"/>
        <color indexed="63"/>
        <rFont val="Times New Roman"/>
        <family val="1"/>
      </rPr>
      <t>.</t>
    </r>
  </si>
  <si>
    <r>
      <rPr>
        <sz val="12"/>
        <color indexed="63"/>
        <rFont val="Times New Roman"/>
        <family val="1"/>
      </rPr>
      <t xml:space="preserve">Indian type W </t>
    </r>
    <r>
      <rPr>
        <sz val="12"/>
        <color indexed="63"/>
        <rFont val="Times New Roman"/>
        <family val="1"/>
      </rPr>
      <t>.</t>
    </r>
    <r>
      <rPr>
        <sz val="12"/>
        <color indexed="63"/>
        <rFont val="Times New Roman"/>
        <family val="1"/>
      </rPr>
      <t>C</t>
    </r>
    <r>
      <rPr>
        <sz val="12"/>
        <color indexed="63"/>
        <rFont val="Times New Roman"/>
        <family val="1"/>
      </rPr>
      <t xml:space="preserve">. </t>
    </r>
    <r>
      <rPr>
        <sz val="12"/>
        <color indexed="63"/>
        <rFont val="Times New Roman"/>
        <family val="1"/>
      </rPr>
      <t>pan</t>
    </r>
  </si>
  <si>
    <r>
      <rPr>
        <sz val="12"/>
        <color indexed="63"/>
        <rFont val="Times New Roman"/>
        <family val="1"/>
      </rPr>
      <t xml:space="preserve">Orissa type W </t>
    </r>
    <r>
      <rPr>
        <sz val="12"/>
        <color indexed="63"/>
        <rFont val="Times New Roman"/>
        <family val="1"/>
      </rPr>
      <t>.</t>
    </r>
    <r>
      <rPr>
        <sz val="12"/>
        <color indexed="63"/>
        <rFont val="Times New Roman"/>
        <family val="1"/>
      </rPr>
      <t>C</t>
    </r>
    <r>
      <rPr>
        <sz val="12"/>
        <color indexed="63"/>
        <rFont val="Times New Roman"/>
        <family val="1"/>
      </rPr>
      <t xml:space="preserve">. </t>
    </r>
    <r>
      <rPr>
        <sz val="12"/>
        <color indexed="63"/>
        <rFont val="Times New Roman"/>
        <family val="1"/>
      </rPr>
      <t>pan</t>
    </r>
  </si>
  <si>
    <r>
      <rPr>
        <sz val="12"/>
        <color indexed="63"/>
        <rFont val="Times New Roman"/>
        <family val="1"/>
      </rPr>
      <t>European typeW.C. pan</t>
    </r>
  </si>
  <si>
    <r>
      <rPr>
        <sz val="12"/>
        <color indexed="63"/>
        <rFont val="Times New Roman"/>
        <family val="1"/>
      </rPr>
      <t>No.</t>
    </r>
  </si>
  <si>
    <r>
      <rPr>
        <sz val="12"/>
        <color indexed="63"/>
        <rFont val="Times New Roman"/>
        <family val="1"/>
      </rPr>
      <t xml:space="preserve">Renewing Indian type W </t>
    </r>
    <r>
      <rPr>
        <sz val="12"/>
        <color indexed="63"/>
        <rFont val="Times New Roman"/>
        <family val="1"/>
      </rPr>
      <t>.</t>
    </r>
    <r>
      <rPr>
        <sz val="12"/>
        <color indexed="63"/>
        <rFont val="Times New Roman"/>
        <family val="1"/>
      </rPr>
      <t>C</t>
    </r>
    <r>
      <rPr>
        <sz val="12"/>
        <color indexed="63"/>
        <rFont val="Times New Roman"/>
        <family val="1"/>
      </rPr>
      <t xml:space="preserve">. </t>
    </r>
    <r>
      <rPr>
        <sz val="12"/>
        <color indexed="63"/>
        <rFont val="Times New Roman"/>
        <family val="1"/>
      </rPr>
      <t>pan</t>
    </r>
  </si>
  <si>
    <r>
      <rPr>
        <sz val="12"/>
        <color indexed="63"/>
        <rFont val="Times New Roman"/>
        <family val="1"/>
      </rPr>
      <t>O.Q35</t>
    </r>
  </si>
  <si>
    <r>
      <rPr>
        <sz val="12"/>
        <color indexed="63"/>
        <rFont val="Times New Roman"/>
        <family val="1"/>
      </rPr>
      <t>Full stall type urinal</t>
    </r>
  </si>
  <si>
    <r>
      <rPr>
        <sz val="12"/>
        <color indexed="63"/>
        <rFont val="Times New Roman"/>
        <family val="1"/>
      </rPr>
      <t>Lipped flat back type urinal</t>
    </r>
  </si>
  <si>
    <r>
      <rPr>
        <sz val="12"/>
        <color indexed="63"/>
        <rFont val="Times New Roman"/>
        <family val="1"/>
      </rPr>
      <t>Half round white glazed</t>
    </r>
  </si>
  <si>
    <r>
      <rPr>
        <sz val="12"/>
        <color indexed="63"/>
        <rFont val="Times New Roman"/>
        <family val="1"/>
      </rPr>
      <t>White glazed earthenware wash hand basin</t>
    </r>
  </si>
  <si>
    <r>
      <rPr>
        <sz val="12"/>
        <color indexed="63"/>
        <rFont val="Times New Roman"/>
        <family val="1"/>
      </rPr>
      <t>White glazed earthenware sink</t>
    </r>
  </si>
  <si>
    <r>
      <rPr>
        <sz val="12"/>
        <color indexed="63"/>
        <rFont val="Times New Roman"/>
        <family val="1"/>
      </rPr>
      <t>Nahani trap 8 cm or 10cm dia</t>
    </r>
  </si>
  <si>
    <r>
      <rPr>
        <sz val="12"/>
        <color indexed="63"/>
        <rFont val="Times New Roman"/>
        <family val="1"/>
      </rPr>
      <t>Gully trap 15 x 10 cm with brick chamber</t>
    </r>
  </si>
  <si>
    <r>
      <rPr>
        <sz val="12"/>
        <color indexed="63"/>
        <rFont val="Times New Roman"/>
        <family val="1"/>
      </rPr>
      <t>Cast iron rain water pipe 751100/150mm dia</t>
    </r>
  </si>
  <si>
    <r>
      <rPr>
        <sz val="12"/>
        <color indexed="63"/>
        <rFont val="Times New Roman"/>
        <family val="1"/>
      </rPr>
      <t>Asbestos cement rain water pipe 100/150mm dia</t>
    </r>
  </si>
  <si>
    <r>
      <rPr>
        <sz val="12"/>
        <color indexed="63"/>
        <rFont val="Times New Roman"/>
        <family val="1"/>
      </rPr>
      <t>Cast iron soil/waste water/vent pipe of 80/100/150mm dia</t>
    </r>
  </si>
  <si>
    <r>
      <rPr>
        <sz val="12"/>
        <color indexed="63"/>
        <rFont val="Times New Roman"/>
        <family val="1"/>
      </rPr>
      <t>Asbestos cement soil/waste water/vent pipe of 75/100/150 mm dia</t>
    </r>
  </si>
  <si>
    <r>
      <rPr>
        <sz val="12"/>
        <color indexed="63"/>
        <rFont val="Times New Roman"/>
        <family val="1"/>
      </rPr>
      <t>Salt glazed stoneware pipe 1OOmm dia</t>
    </r>
  </si>
  <si>
    <r>
      <rPr>
        <sz val="12"/>
        <color indexed="63"/>
        <rFont val="Times New Roman"/>
        <family val="1"/>
      </rPr>
      <t>Salt glazed stoneware pipe 150mm dia</t>
    </r>
  </si>
  <si>
    <r>
      <rPr>
        <sz val="12"/>
        <color indexed="63"/>
        <rFont val="Times New Roman"/>
        <family val="1"/>
      </rPr>
      <t>Salt glazed stoneware pipe 225mm dia</t>
    </r>
  </si>
  <si>
    <r>
      <rPr>
        <sz val="12"/>
        <color indexed="63"/>
        <rFont val="Times New Roman"/>
        <family val="1"/>
      </rPr>
      <t>Fire   brick   masonary   in   fire   clay  1</t>
    </r>
    <r>
      <rPr>
        <sz val="12"/>
        <color indexed="63"/>
        <rFont val="Times New Roman"/>
        <family val="1"/>
      </rPr>
      <t>:</t>
    </r>
    <r>
      <rPr>
        <sz val="12"/>
        <color indexed="63"/>
        <rFont val="Times New Roman"/>
        <family val="1"/>
      </rPr>
      <t>5 proportion</t>
    </r>
  </si>
  <si>
    <t>Fire day in Mortar in M3   0.10</t>
  </si>
  <si>
    <t>Cement in Bag</t>
  </si>
  <si>
    <t>Sand in M3</t>
  </si>
  <si>
    <t>M-20 RCC cast in situ bored piles</t>
  </si>
  <si>
    <t>40mm in M3</t>
  </si>
  <si>
    <t xml:space="preserve">
</t>
  </si>
  <si>
    <t>12/10mm in M3</t>
  </si>
  <si>
    <t>Over size metal in M3</t>
  </si>
  <si>
    <t>Quarry in spaul in M3</t>
  </si>
  <si>
    <r>
      <rPr>
        <sz val="12"/>
        <color indexed="63"/>
        <rFont val="Times New Roman"/>
        <family val="1"/>
      </rPr>
      <t>UCR masonary in CM 1</t>
    </r>
    <r>
      <rPr>
        <sz val="12"/>
        <color indexed="63"/>
        <rFont val="Times New Roman"/>
        <family val="1"/>
      </rPr>
      <t>:</t>
    </r>
    <r>
      <rPr>
        <sz val="12"/>
        <color indexed="63"/>
        <rFont val="Times New Roman"/>
        <family val="1"/>
      </rPr>
      <t>3 in basement</t>
    </r>
  </si>
  <si>
    <r>
      <rPr>
        <sz val="12"/>
        <color indexed="63"/>
        <rFont val="Times New Roman"/>
        <family val="1"/>
      </rPr>
      <t>CR   masonary   3rd  sort   in  CM 1</t>
    </r>
    <r>
      <rPr>
        <sz val="12"/>
        <color indexed="63"/>
        <rFont val="Times New Roman"/>
        <family val="1"/>
      </rPr>
      <t>:</t>
    </r>
    <r>
      <rPr>
        <sz val="12"/>
        <color indexed="63"/>
        <rFont val="Times New Roman"/>
        <family val="1"/>
      </rPr>
      <t>6   in Supersturcture</t>
    </r>
  </si>
  <si>
    <r>
      <rPr>
        <sz val="12"/>
        <color indexed="63"/>
        <rFont val="Times New Roman"/>
        <family val="1"/>
      </rPr>
      <t xml:space="preserve">First class brick masonary </t>
    </r>
    <r>
      <rPr>
        <sz val="12"/>
        <color indexed="63"/>
        <rFont val="Times New Roman"/>
        <family val="1"/>
      </rPr>
      <t>i</t>
    </r>
    <r>
      <rPr>
        <sz val="12"/>
        <color indexed="63"/>
        <rFont val="Times New Roman"/>
        <family val="1"/>
      </rPr>
      <t>n CM 1</t>
    </r>
    <r>
      <rPr>
        <sz val="12"/>
        <color indexed="63"/>
        <rFont val="Times New Roman"/>
        <family val="1"/>
      </rPr>
      <t>:</t>
    </r>
    <r>
      <rPr>
        <sz val="12"/>
        <color indexed="63"/>
        <rFont val="Times New Roman"/>
        <family val="1"/>
      </rPr>
      <t>6 in plinth of inner wall I external wall.</t>
    </r>
  </si>
  <si>
    <r>
      <rPr>
        <sz val="12"/>
        <color indexed="63"/>
        <rFont val="Times New Roman"/>
        <family val="1"/>
      </rPr>
      <t>Second class brick work in CM 1</t>
    </r>
    <r>
      <rPr>
        <sz val="12"/>
        <color indexed="63"/>
        <rFont val="Times New Roman"/>
        <family val="1"/>
      </rPr>
      <t>:</t>
    </r>
    <r>
      <rPr>
        <sz val="12"/>
        <color indexed="63"/>
        <rFont val="Times New Roman"/>
        <family val="1"/>
      </rPr>
      <t>6 in foundation and plinth of inner wall I external wall.</t>
    </r>
  </si>
  <si>
    <r>
      <rPr>
        <sz val="12"/>
        <color indexed="63"/>
        <rFont val="Times New Roman"/>
        <family val="1"/>
      </rPr>
      <t>Second class brick work in CM 1</t>
    </r>
    <r>
      <rPr>
        <sz val="12"/>
        <color indexed="63"/>
        <rFont val="Times New Roman"/>
        <family val="1"/>
      </rPr>
      <t>:</t>
    </r>
    <r>
      <rPr>
        <sz val="12"/>
        <color indexed="63"/>
        <rFont val="Times New Roman"/>
        <family val="1"/>
      </rPr>
      <t>4 with pointing in CM 1:3 to exposed faces.</t>
    </r>
  </si>
  <si>
    <t>First class brick work in CM 1:6 in Supersturcture</t>
  </si>
  <si>
    <r>
      <rPr>
        <sz val="12"/>
        <color indexed="63"/>
        <rFont val="Times New Roman"/>
        <family val="1"/>
      </rPr>
      <t>Second class brick work in CM 1</t>
    </r>
    <r>
      <rPr>
        <sz val="12"/>
        <color indexed="63"/>
        <rFont val="Times New Roman"/>
        <family val="1"/>
      </rPr>
      <t>:</t>
    </r>
    <r>
      <rPr>
        <sz val="12"/>
        <color indexed="63"/>
        <rFont val="Times New Roman"/>
        <family val="1"/>
      </rPr>
      <t>6 in superstructure</t>
    </r>
  </si>
  <si>
    <r>
      <rPr>
        <sz val="12"/>
        <color indexed="63"/>
        <rFont val="Times New Roman"/>
        <family val="1"/>
      </rPr>
      <t>Second class brick work in CM 1</t>
    </r>
    <r>
      <rPr>
        <sz val="12"/>
        <color indexed="63"/>
        <rFont val="Times New Roman"/>
        <family val="1"/>
      </rPr>
      <t>:</t>
    </r>
    <r>
      <rPr>
        <sz val="12"/>
        <color indexed="63"/>
        <rFont val="Times New Roman"/>
        <family val="1"/>
      </rPr>
      <t>8 in superstructure</t>
    </r>
  </si>
  <si>
    <r>
      <rPr>
        <sz val="12"/>
        <color indexed="63"/>
        <rFont val="Times New Roman"/>
        <family val="1"/>
      </rPr>
      <t xml:space="preserve">Second class brick work </t>
    </r>
    <r>
      <rPr>
        <sz val="12"/>
        <color indexed="63"/>
        <rFont val="Times New Roman"/>
        <family val="1"/>
      </rPr>
      <t>i</t>
    </r>
    <r>
      <rPr>
        <sz val="12"/>
        <color indexed="63"/>
        <rFont val="Times New Roman"/>
        <family val="1"/>
      </rPr>
      <t>n CM 1:6 as backing in c.omposite masonary</t>
    </r>
  </si>
  <si>
    <r>
      <rPr>
        <sz val="12"/>
        <color indexed="63"/>
        <rFont val="Times New Roman"/>
        <family val="1"/>
      </rPr>
      <t xml:space="preserve">Second class half brick masonary </t>
    </r>
    <r>
      <rPr>
        <sz val="12"/>
        <color indexed="63"/>
        <rFont val="Times New Roman"/>
        <family val="1"/>
      </rPr>
      <t>i</t>
    </r>
    <r>
      <rPr>
        <sz val="12"/>
        <color indexed="63"/>
        <rFont val="Times New Roman"/>
        <family val="1"/>
      </rPr>
      <t>n CM 1:4 with 6mm diameter M.S. Bars</t>
    </r>
  </si>
  <si>
    <r>
      <rPr>
        <sz val="12"/>
        <color indexed="63"/>
        <rFont val="Times New Roman"/>
        <family val="1"/>
      </rPr>
      <t>Second class brick masonary in CM 1</t>
    </r>
    <r>
      <rPr>
        <sz val="12"/>
        <color indexed="63"/>
        <rFont val="Times New Roman"/>
        <family val="1"/>
      </rPr>
      <t>:</t>
    </r>
    <r>
      <rPr>
        <sz val="12"/>
        <color indexed="63"/>
        <rFont val="Times New Roman"/>
        <family val="1"/>
      </rPr>
      <t>3 for edge masonary with 6mm dia meter M.S. Bars</t>
    </r>
  </si>
  <si>
    <r>
      <rPr>
        <sz val="12"/>
        <color indexed="63"/>
        <rFont val="Times New Roman"/>
        <family val="1"/>
      </rPr>
      <t>First class brick masonary in CM 1</t>
    </r>
    <r>
      <rPr>
        <sz val="12"/>
        <color indexed="63"/>
        <rFont val="Times New Roman"/>
        <family val="1"/>
      </rPr>
      <t>:</t>
    </r>
    <r>
      <rPr>
        <sz val="12"/>
        <color indexed="63"/>
        <rFont val="Times New Roman"/>
        <family val="1"/>
      </rPr>
      <t>4 for pillars rectangular in shape</t>
    </r>
  </si>
  <si>
    <r>
      <rPr>
        <sz val="12"/>
        <color indexed="63"/>
        <rFont val="Times New Roman"/>
        <family val="1"/>
      </rPr>
      <t>First class brick masonary in CM 1</t>
    </r>
    <r>
      <rPr>
        <sz val="12"/>
        <color indexed="63"/>
        <rFont val="Times New Roman"/>
        <family val="1"/>
      </rPr>
      <t>:</t>
    </r>
    <r>
      <rPr>
        <sz val="12"/>
        <color indexed="63"/>
        <rFont val="Times New Roman"/>
        <family val="1"/>
      </rPr>
      <t>4 for pillars curved in shape</t>
    </r>
  </si>
  <si>
    <r>
      <rPr>
        <sz val="12"/>
        <color indexed="63"/>
        <rFont val="Times New Roman"/>
        <family val="1"/>
      </rPr>
      <t>Second class brick masonary in CM 1</t>
    </r>
    <r>
      <rPr>
        <sz val="12"/>
        <color indexed="63"/>
        <rFont val="Times New Roman"/>
        <family val="1"/>
      </rPr>
      <t>:</t>
    </r>
    <r>
      <rPr>
        <sz val="12"/>
        <color indexed="63"/>
        <rFont val="Times New Roman"/>
        <family val="1"/>
      </rPr>
      <t>4 for pillars rectangular in shape</t>
    </r>
  </si>
  <si>
    <r>
      <rPr>
        <sz val="12"/>
        <color indexed="63"/>
        <rFont val="Times New Roman"/>
        <family val="1"/>
      </rPr>
      <t>Second class brick masonary in CM 1</t>
    </r>
    <r>
      <rPr>
        <sz val="12"/>
        <color indexed="63"/>
        <rFont val="Times New Roman"/>
        <family val="1"/>
      </rPr>
      <t>:</t>
    </r>
    <r>
      <rPr>
        <sz val="12"/>
        <color indexed="63"/>
        <rFont val="Times New Roman"/>
        <family val="1"/>
      </rPr>
      <t>4 for pillars curved in shape</t>
    </r>
  </si>
  <si>
    <t>Second class brick masonary coping in CM 1:6</t>
  </si>
  <si>
    <t xml:space="preserve">Plain cement concrete 1:5:10
 </t>
  </si>
  <si>
    <t>M-10 grade cement concrete</t>
  </si>
  <si>
    <t>Providing trap rubble soiling 15 to 20cm thick</t>
  </si>
  <si>
    <t>Providing soiling using 80mm over size trap metal</t>
  </si>
  <si>
    <t>M-15 grade cement concrete</t>
  </si>
  <si>
    <t>M-20 grade cement concrete</t>
  </si>
  <si>
    <t>M-30 grade cement concrete</t>
  </si>
  <si>
    <t>M-35 grade cement concrete</t>
  </si>
  <si>
    <r>
      <rPr>
        <sz val="12"/>
        <color indexed="63"/>
        <rFont val="Times New Roman"/>
        <family val="1"/>
      </rPr>
      <t>UCR masonary in CM  1</t>
    </r>
    <r>
      <rPr>
        <sz val="12"/>
        <color indexed="63"/>
        <rFont val="Times New Roman"/>
        <family val="1"/>
      </rPr>
      <t>:</t>
    </r>
    <r>
      <rPr>
        <sz val="12"/>
        <color indexed="63"/>
        <rFont val="Times New Roman"/>
        <family val="1"/>
      </rPr>
      <t>6 in foundations and plinth of inner walls/external walls</t>
    </r>
  </si>
  <si>
    <r>
      <rPr>
        <sz val="12"/>
        <color indexed="63"/>
        <rFont val="Times New Roman"/>
        <family val="1"/>
      </rPr>
      <t>UCR   masonary   in   CM   1</t>
    </r>
    <r>
      <rPr>
        <sz val="12"/>
        <color indexed="63"/>
        <rFont val="Times New Roman"/>
        <family val="1"/>
      </rPr>
      <t>:</t>
    </r>
    <r>
      <rPr>
        <sz val="12"/>
        <color indexed="63"/>
        <rFont val="Times New Roman"/>
        <family val="1"/>
      </rPr>
      <t>6   in   Super structure</t>
    </r>
  </si>
  <si>
    <t>Random  rubble  masonary  in  CM  1:6 in foundation</t>
  </si>
  <si>
    <r>
      <rPr>
        <sz val="12"/>
        <color indexed="63"/>
        <rFont val="Times New Roman"/>
        <family val="1"/>
      </rPr>
      <t>Random  rubble  masonary  in  CM  1</t>
    </r>
    <r>
      <rPr>
        <sz val="12"/>
        <color indexed="63"/>
        <rFont val="Times New Roman"/>
        <family val="1"/>
      </rPr>
      <t>:</t>
    </r>
    <r>
      <rPr>
        <sz val="12"/>
        <color indexed="63"/>
        <rFont val="Times New Roman"/>
        <family val="1"/>
      </rPr>
      <t>6 in Superstructure</t>
    </r>
  </si>
  <si>
    <t>Random rubble masonary  1st sort  in CM 1:6 in external walls of plinth</t>
  </si>
  <si>
    <t>Random rubble masonary  1st sort  in CM 1:6 in Supersturcture</t>
  </si>
  <si>
    <t>CR  masonary  2nd sort  in CM 1:6 in plinth</t>
  </si>
  <si>
    <t>CR  masonary  2nd sort  in CM 1:6 in Supersturcture</t>
  </si>
  <si>
    <t>CR  masonary  1st  sort  in CM 1:6 in plinth</t>
  </si>
  <si>
    <t>CR  masonary  1st  sort  in CM 1:6 in Supersturcture</t>
  </si>
  <si>
    <t>CR masonary 2nd sort using all stones of   full height  in each coarse  in CM 1:6 in Plinth</t>
  </si>
  <si>
    <t>CR masonary 2nd sort using all stones of   full height  in  each  coarse  in CM 1:6 in Superstructure</t>
  </si>
  <si>
    <r>
      <rPr>
        <sz val="12"/>
        <color indexed="63"/>
        <rFont val="Times New Roman"/>
        <family val="1"/>
      </rPr>
      <t>Laterite masonary in  CM 1</t>
    </r>
    <r>
      <rPr>
        <sz val="12"/>
        <color indexed="63"/>
        <rFont val="Times New Roman"/>
        <family val="1"/>
      </rPr>
      <t>:</t>
    </r>
    <r>
      <rPr>
        <sz val="12"/>
        <color indexed="63"/>
        <rFont val="Times New Roman"/>
        <family val="1"/>
      </rPr>
      <t>6 in Supersturcture</t>
    </r>
  </si>
  <si>
    <t>20mm thick integral  finishing in CM 1:3 Brick  Bat</t>
  </si>
  <si>
    <t>Cement in  bags</t>
  </si>
  <si>
    <t>Screened  sand in M3</t>
  </si>
  <si>
    <t>Fine aggregate in  M3</t>
  </si>
  <si>
    <t xml:space="preserve">Sr.  No.                             </t>
  </si>
  <si>
    <t>6mm plaster in CM 1:4</t>
  </si>
  <si>
    <t>6mm plaster in CM 1:3</t>
  </si>
  <si>
    <t>20mm cement plaster in CM 1:3 in single coat</t>
  </si>
  <si>
    <t>20mm cement plaster in CM 1:5 in two coat</t>
  </si>
  <si>
    <t>25mm thick plaster in CM 1:4 in two coat</t>
  </si>
  <si>
    <t>Rough cast plaster in two coats in CM 1:4</t>
  </si>
  <si>
    <t>Rough shahabad flooring 25 to 30mm thick on bed of 1:6 CM with CP 1:3</t>
  </si>
  <si>
    <t>Rough shahabad flooring 40 to 50mm thick on bed of 1:6 CM with CP 1:3</t>
  </si>
  <si>
    <t>Rough shahabad flooring 50 to 60mm thick on bed of 1:6 CM with CP 1:3</t>
  </si>
  <si>
    <t>Rough shahabad flooring 12 to 20mm thick on bed of 1:6 CM with CP 1:3</t>
  </si>
  <si>
    <t>Polished shahabad/tandur/kotah stone flooring 25 to 30mm thick on bed of 1:6 CM</t>
  </si>
  <si>
    <t>Polished shahabad/tandur/kotah stone flooring 25 to 30mm thick on bed of 1:6 CM with kadappa border</t>
  </si>
  <si>
    <t>Polished shahabad/tandur/kotah stone flooring 25 to 30mm thick for dado on 1:4 cement mortar plaster</t>
  </si>
  <si>
    <t>Plain cement tile 25 x 25 cm flooring on bed of 1:6 cement mortar</t>
  </si>
  <si>
    <r>
      <rPr>
        <sz val="12"/>
        <color indexed="63"/>
        <rFont val="Times New Roman"/>
        <family val="1"/>
      </rPr>
      <t>Plain cement tiles for dado and skirting on 1</t>
    </r>
    <r>
      <rPr>
        <sz val="12"/>
        <color indexed="63"/>
        <rFont val="Times New Roman"/>
        <family val="1"/>
      </rPr>
      <t>:</t>
    </r>
    <r>
      <rPr>
        <sz val="12"/>
        <color indexed="63"/>
        <rFont val="Times New Roman"/>
        <family val="1"/>
      </rPr>
      <t>4 cement mortar plaster</t>
    </r>
  </si>
  <si>
    <r>
      <rPr>
        <sz val="12"/>
        <color indexed="63"/>
        <rFont val="Times New Roman"/>
        <family val="1"/>
      </rPr>
      <t>Plain coloured cement tiles for flooring on bed of 1</t>
    </r>
    <r>
      <rPr>
        <sz val="12"/>
        <color indexed="63"/>
        <rFont val="Times New Roman"/>
        <family val="1"/>
      </rPr>
      <t>:</t>
    </r>
    <r>
      <rPr>
        <sz val="12"/>
        <color indexed="63"/>
        <rFont val="Times New Roman"/>
        <family val="1"/>
      </rPr>
      <t>6 CM</t>
    </r>
  </si>
  <si>
    <r>
      <rPr>
        <sz val="12"/>
        <color indexed="63"/>
        <rFont val="Times New Roman"/>
        <family val="1"/>
      </rPr>
      <t>Plain coloured cement tiles for dado on plaster of 1</t>
    </r>
    <r>
      <rPr>
        <sz val="12"/>
        <color indexed="63"/>
        <rFont val="Times New Roman"/>
        <family val="1"/>
      </rPr>
      <t>:</t>
    </r>
    <r>
      <rPr>
        <sz val="12"/>
        <color indexed="63"/>
        <rFont val="Times New Roman"/>
        <family val="1"/>
      </rPr>
      <t>4 cement mortar</t>
    </r>
  </si>
  <si>
    <r>
      <rPr>
        <sz val="12"/>
        <color indexed="63"/>
        <rFont val="Times New Roman"/>
        <family val="1"/>
      </rPr>
      <t>White glazed ti</t>
    </r>
    <r>
      <rPr>
        <sz val="12"/>
        <color indexed="63"/>
        <rFont val="Times New Roman"/>
        <family val="1"/>
      </rPr>
      <t>l</t>
    </r>
    <r>
      <rPr>
        <sz val="12"/>
        <color indexed="63"/>
        <rFont val="Times New Roman"/>
        <family val="1"/>
      </rPr>
      <t>es 150 x 150 mm for flooring on 1:4 CM</t>
    </r>
  </si>
  <si>
    <r>
      <rPr>
        <sz val="12"/>
        <color indexed="63"/>
        <rFont val="Times New Roman"/>
        <family val="1"/>
      </rPr>
      <t>White glazed tiles 150 x 150 mm for dado on 1</t>
    </r>
    <r>
      <rPr>
        <sz val="12"/>
        <color indexed="63"/>
        <rFont val="Times New Roman"/>
        <family val="1"/>
      </rPr>
      <t>:</t>
    </r>
    <r>
      <rPr>
        <sz val="12"/>
        <color indexed="63"/>
        <rFont val="Times New Roman"/>
        <family val="1"/>
      </rPr>
      <t>4 cement mortar plaster</t>
    </r>
  </si>
  <si>
    <t>Coloured glazed tiles 150 x 150 mm for flooring on bed of 1:4 CM</t>
  </si>
  <si>
    <t>Coloured glazed tiles of 150 x 150 mm for dado on 1:4  cement mortar plaster</t>
  </si>
  <si>
    <t xml:space="preserve">Gray I White cement based marble mosaic tiles for dado and skirting on 1:4 cement plaster  </t>
  </si>
  <si>
    <t>Gray I White cement base marble mosaic tiles for dado and skirting on 1:4 cement plaster bed</t>
  </si>
  <si>
    <t xml:space="preserve"> P &amp; L Machine cut marble slab 60 x 45 cm flooring on 1:6 cement mortar bed     </t>
  </si>
  <si>
    <t xml:space="preserve"> P &amp; L Machine cut marble slab dado and skirting on 1:4 cement mortar plaster</t>
  </si>
  <si>
    <t>P &amp; L in situ cement marble mosaic 10mm thick for flooring</t>
  </si>
  <si>
    <r>
      <rPr>
        <sz val="12"/>
        <color indexed="63"/>
        <rFont val="Times New Roman"/>
        <family val="1"/>
      </rPr>
      <t>Provid</t>
    </r>
    <r>
      <rPr>
        <sz val="12"/>
        <color indexed="63"/>
        <rFont val="Times New Roman"/>
        <family val="1"/>
      </rPr>
      <t>i</t>
    </r>
    <r>
      <rPr>
        <sz val="12"/>
        <color indexed="63"/>
        <rFont val="Times New Roman"/>
        <family val="1"/>
      </rPr>
      <t>ng and laying in situ cement mosaic dado and skirting 6mm thick on plaster in CM 1:3</t>
    </r>
  </si>
  <si>
    <t>P &amp; L flooring of Tukda mosaic/china mosaic (broken mosaic tile pieces) on bed of 1:4 cement mortar</t>
  </si>
  <si>
    <t>P &amp; L polished shahabad/ tandur kotah stone slab for treads and risers on bed of 1:4 CM</t>
  </si>
  <si>
    <t>Polished shahabad stone 40 to 50 mm for treads and risers in CM 1:4</t>
  </si>
  <si>
    <t>Plain  cement  tiles/plain  coloured  cement  tiles  for treads and risers on bed of 1:4 CM</t>
  </si>
  <si>
    <r>
      <rPr>
        <sz val="12"/>
        <color indexed="63"/>
        <rFont val="Times New Roman"/>
        <family val="1"/>
      </rPr>
      <t>Marble mosaic tiles for treads and risers on bed of 1</t>
    </r>
    <r>
      <rPr>
        <sz val="12"/>
        <color indexed="63"/>
        <rFont val="Times New Roman"/>
        <family val="1"/>
      </rPr>
      <t>:</t>
    </r>
    <r>
      <rPr>
        <sz val="12"/>
        <color indexed="63"/>
        <rFont val="Times New Roman"/>
        <family val="1"/>
      </rPr>
      <t>4 cement mortar</t>
    </r>
  </si>
  <si>
    <t>Rough shahabad stone 40 to 50 mm for sills on bed of 1:4 CM</t>
  </si>
  <si>
    <t>Polished shahabad tandur/kotah/kadappa stone 40 to 50 mm thick sill on bed of 1:4 CM</t>
  </si>
  <si>
    <t>Providing sills of precast marble mosaic tiles on bed of 1:4 CM</t>
  </si>
  <si>
    <t>35mm   thick   precast   polished   chequered   tiles  /colored cement  tiles and treads  and plain cement tiles for risers</t>
  </si>
  <si>
    <r>
      <rPr>
        <sz val="12"/>
        <color indexed="63"/>
        <rFont val="Times New Roman"/>
        <family val="1"/>
      </rPr>
      <t>Polished chequered marble mosaic tiles 20 x 32 cm size for flooring /</t>
    </r>
    <r>
      <rPr>
        <i/>
        <sz val="12"/>
        <color indexed="63"/>
        <rFont val="Times New Roman"/>
        <family val="1"/>
      </rPr>
      <t xml:space="preserve"> </t>
    </r>
    <r>
      <rPr>
        <sz val="12"/>
        <color indexed="63"/>
        <rFont val="Times New Roman"/>
        <family val="1"/>
      </rPr>
      <t>treads</t>
    </r>
  </si>
  <si>
    <t>25mm   thick   polished   kadappa   sills   on   bed   of 1:4 CM</t>
  </si>
  <si>
    <t>Crushed metal 12/10mm in M3</t>
  </si>
  <si>
    <r>
      <rPr>
        <sz val="12"/>
        <color indexed="63"/>
        <rFont val="Times New Roman"/>
        <family val="1"/>
      </rPr>
      <t>Guiniting by dry mix process in 1</t>
    </r>
    <r>
      <rPr>
        <sz val="12"/>
        <color indexed="63"/>
        <rFont val="Times New Roman"/>
        <family val="1"/>
      </rPr>
      <t>:</t>
    </r>
    <r>
      <rPr>
        <sz val="12"/>
        <color indexed="63"/>
        <rFont val="Times New Roman"/>
        <family val="1"/>
      </rPr>
      <t xml:space="preserve">3 ½  CM for ceiling
</t>
    </r>
  </si>
  <si>
    <t xml:space="preserve">1 
</t>
  </si>
  <si>
    <t>P &amp;  E 1.50m high wire fencing wire fencing with 7 rows of bar bed wire fencing with MS angles at 2.50 M c/c in cc 1:4:8 blocks of 45 x 45 x 45cm</t>
  </si>
  <si>
    <r>
      <rPr>
        <sz val="12"/>
        <color indexed="63"/>
        <rFont val="Times New Roman"/>
        <family val="1"/>
      </rPr>
      <t>P &amp;  E 1</t>
    </r>
    <r>
      <rPr>
        <sz val="12"/>
        <color indexed="63"/>
        <rFont val="Times New Roman"/>
        <family val="1"/>
      </rPr>
      <t>.</t>
    </r>
    <r>
      <rPr>
        <sz val="12"/>
        <color indexed="63"/>
        <rFont val="Times New Roman"/>
        <family val="1"/>
      </rPr>
      <t>50m high wire fencing wire fencing with  7 rows  of  bar  bed  wire  fencing  with  wooden  round bullies</t>
    </r>
  </si>
  <si>
    <r>
      <rPr>
        <sz val="12"/>
        <color indexed="63"/>
        <rFont val="Times New Roman"/>
        <family val="1"/>
      </rPr>
      <t>P &amp; E chain line fencing with CC 1</t>
    </r>
    <r>
      <rPr>
        <sz val="12"/>
        <color indexed="63"/>
        <rFont val="Times New Roman"/>
        <family val="1"/>
      </rPr>
      <t>:</t>
    </r>
    <r>
      <rPr>
        <sz val="12"/>
        <color indexed="63"/>
        <rFont val="Times New Roman"/>
        <family val="1"/>
      </rPr>
      <t>4</t>
    </r>
    <r>
      <rPr>
        <sz val="12"/>
        <color indexed="63"/>
        <rFont val="Times New Roman"/>
        <family val="1"/>
      </rPr>
      <t>:</t>
    </r>
    <r>
      <rPr>
        <sz val="12"/>
        <color indexed="63"/>
        <rFont val="Times New Roman"/>
        <family val="1"/>
      </rPr>
      <t>8 blocks of  45 x 45 x 45cm at 1.75m c/c</t>
    </r>
  </si>
  <si>
    <r>
      <t xml:space="preserve">White glazed </t>
    </r>
    <r>
      <rPr>
        <i/>
        <sz val="12"/>
        <color indexed="63"/>
        <rFont val="Times New Roman"/>
        <family val="1"/>
      </rPr>
      <t xml:space="preserve">/ </t>
    </r>
    <r>
      <rPr>
        <sz val="12"/>
        <color indexed="63"/>
        <rFont val="Times New Roman"/>
        <family val="1"/>
      </rPr>
      <t>colour glazed tiles of 200 x 100 mm for dado and skirting</t>
    </r>
  </si>
  <si>
    <r>
      <t xml:space="preserve">White glazed tiles </t>
    </r>
    <r>
      <rPr>
        <i/>
        <sz val="12"/>
        <color indexed="63"/>
        <rFont val="Times New Roman"/>
        <family val="1"/>
      </rPr>
      <t xml:space="preserve">/ </t>
    </r>
    <r>
      <rPr>
        <sz val="12"/>
        <color indexed="63"/>
        <rFont val="Times New Roman"/>
        <family val="1"/>
      </rPr>
      <t>oolour glazed tiles of 200 x 100 mm for flooring on 1: 4 CM</t>
    </r>
  </si>
  <si>
    <t>Water meter chamber in brick masonary with  cement plaster 15mm dia to 100 mm dia</t>
  </si>
  <si>
    <r>
      <rPr>
        <sz val="12"/>
        <color indexed="63"/>
        <rFont val="Times New Roman"/>
        <family val="1"/>
      </rPr>
      <t xml:space="preserve">45cm wide steel ladder with CC </t>
    </r>
    <r>
      <rPr>
        <b/>
        <sz val="12"/>
        <color indexed="63"/>
        <rFont val="Times New Roman"/>
        <family val="1"/>
      </rPr>
      <t>1</t>
    </r>
    <r>
      <rPr>
        <sz val="12"/>
        <color indexed="63"/>
        <rFont val="Times New Roman"/>
        <family val="1"/>
      </rPr>
      <t>:2</t>
    </r>
    <r>
      <rPr>
        <sz val="12"/>
        <color indexed="63"/>
        <rFont val="Times New Roman"/>
        <family val="1"/>
      </rPr>
      <t>:</t>
    </r>
    <r>
      <rPr>
        <sz val="12"/>
        <color indexed="63"/>
        <rFont val="Times New Roman"/>
        <family val="1"/>
      </rPr>
      <t>4 block of 60 x 30 x 30 cm</t>
    </r>
  </si>
  <si>
    <t>Half  round  salt  glazed  stone  ware  pipe  in  brick masonary</t>
  </si>
  <si>
    <t>Brick masanory inspection chamber 60 x 45 cm and 60cm depth with cement plaster</t>
  </si>
  <si>
    <t>Brick masanory inspection chamber 90 x 45 cm and 60cm depth with cement plaster</t>
  </si>
  <si>
    <t>Intercepting  trap  chamber  90  x  45  cm  with  brick masonary with cement plaster</t>
  </si>
  <si>
    <t>Circular manhole 45cm diameter at top and 90cm at bottom and 1.80 to 2.70m depth with cement plaster</t>
  </si>
  <si>
    <r>
      <rPr>
        <sz val="12"/>
        <color indexed="63"/>
        <rFont val="Times New Roman"/>
        <family val="1"/>
      </rPr>
      <t>mortar layer in 1</t>
    </r>
    <r>
      <rPr>
        <sz val="12"/>
        <color indexed="63"/>
        <rFont val="Times New Roman"/>
        <family val="1"/>
      </rPr>
      <t>:</t>
    </r>
    <r>
      <rPr>
        <sz val="12"/>
        <color indexed="63"/>
        <rFont val="Times New Roman"/>
        <family val="1"/>
      </rPr>
      <t>8 proportion</t>
    </r>
  </si>
  <si>
    <t>BRICK MASONARY</t>
  </si>
  <si>
    <t>STONE MASONARY</t>
  </si>
  <si>
    <r>
      <rPr>
        <b/>
        <sz val="14"/>
        <color indexed="63"/>
        <rFont val="Times New Roman"/>
        <family val="1"/>
      </rPr>
      <t>WATER  PROOFING TREATEMENT</t>
    </r>
  </si>
  <si>
    <r>
      <rPr>
        <b/>
        <sz val="14"/>
        <color indexed="63"/>
        <rFont val="Times New Roman"/>
        <family val="1"/>
      </rPr>
      <t>PLASTERING &amp; POINTING</t>
    </r>
  </si>
  <si>
    <t xml:space="preserve">Bd - W. MISCELLANCEOUS </t>
  </si>
  <si>
    <t xml:space="preserve">Bd - V. WATER SUPPLY AND SANITARY </t>
  </si>
  <si>
    <t>Tuck pointing in CM 1:3 to stone masonary</t>
  </si>
  <si>
    <t>in M3 0.33</t>
  </si>
  <si>
    <t>Gravel</t>
  </si>
  <si>
    <t>(including 10% extra)</t>
  </si>
  <si>
    <t>d) Top &amp; Intermidiate plug in PCC M-25</t>
  </si>
  <si>
    <t>Single coat surface dressing on WBM surface</t>
  </si>
  <si>
    <t>Single coat surface dressing on BT surface</t>
  </si>
  <si>
    <t>20mm thick hot mix laid carpet (open graded premix carpet)</t>
  </si>
  <si>
    <t>HB Metal
40mm in
M3</t>
  </si>
  <si>
    <t>Cast in situ abutment and piers in M-10</t>
  </si>
  <si>
    <t>Cast in situ abutment and piers in M-15</t>
  </si>
  <si>
    <t>Cast in situ abutment and piers in M-20</t>
  </si>
  <si>
    <t>Cast in situ abutment and piers in M-10 with 15% plum</t>
  </si>
  <si>
    <t>Cast in situ abutment and piers in M-15 with 15% plum</t>
  </si>
  <si>
    <t>GSB Mix Design./Cement Treated Sub Base ( CTSB)</t>
  </si>
  <si>
    <t>ROUGHNESS INDEX / ROAD UN-EVENNESS TEST</t>
  </si>
  <si>
    <t>Benkelman Beam Test (Excluding Dead Journey Charges)</t>
  </si>
  <si>
    <t>Extraction &amp;Sieve Analysis of Bituminous mix ( for BM/DBM/AC) (2 samples of extraction for one sieve analysis including extraction)</t>
  </si>
  <si>
    <t xml:space="preserve">Marshall Stability &amp; Flow measurement ( Set of 3 moulds) 
 </t>
  </si>
  <si>
    <t>Plate Load Bearing Test.(Excluding Transportation)</t>
  </si>
  <si>
    <t>C.B.R. Test ( Field Determination Test) Excluding Transportation.As per IS 2720 Part XXXI</t>
  </si>
  <si>
    <t>Flexural test ( Set of 6 Tiles), Water Absorption ( Set of 6 Tiles).Resistance to wear ( Set of 6 Tiles).</t>
  </si>
  <si>
    <t>Flooring of Natural Stone (Kota,Marble, Granite,Tandur.etc.) Water absorption, Specific gravity</t>
  </si>
  <si>
    <t>Compressive Strength OF C.C. Cube (Set of 3 cubes).</t>
  </si>
  <si>
    <t xml:space="preserve">Concrete Mix Design (With all Tests on  basic materials) </t>
  </si>
  <si>
    <t> </t>
  </si>
  <si>
    <t>1 Important issues for State Schedule of Rates</t>
  </si>
  <si>
    <t xml:space="preserve">Section A - General Notes </t>
  </si>
  <si>
    <t>Specific Areas</t>
  </si>
  <si>
    <t>Percentage in Rates</t>
  </si>
  <si>
    <t>a)</t>
  </si>
  <si>
    <t>Corporation Areas</t>
  </si>
  <si>
    <t>b)</t>
  </si>
  <si>
    <t>Municipal Council Areas</t>
  </si>
  <si>
    <t>c)</t>
  </si>
  <si>
    <t>Sugarcane factory area  (within 10 km. radius)</t>
  </si>
  <si>
    <t>d)</t>
  </si>
  <si>
    <t>Notified Tribal Areas / Hilly Area / Inaccessible areas/ Pandamic Special Centers</t>
  </si>
  <si>
    <t>e)</t>
  </si>
  <si>
    <t>Inside Premises of Central Jail, Mental Hospital, Yerawada Printing press.</t>
  </si>
  <si>
    <t>f)</t>
  </si>
  <si>
    <t>Tiger project area in Amaravati, Yavatmal, Wardha, Nagpur, Bhandara, Gondia &amp; Chandrapur Distt.</t>
  </si>
  <si>
    <t>g)</t>
  </si>
  <si>
    <t>Coal / Lime / Manganese Mining area</t>
  </si>
  <si>
    <t>h)</t>
  </si>
  <si>
    <t>Naxalite affected area</t>
  </si>
  <si>
    <t>Metropolitan areas notified by UDD excluding Municipal Corporation and Council areas</t>
  </si>
  <si>
    <t>Issue rates of Schedule 'A' materials for above notified area shall be increased by respective percentage. The above percentage shall be applied on the cost of  items after deducting the cost of Specified materials, if issued on Schedule 'A'.</t>
  </si>
  <si>
    <t>The Superintending Engineers (PWD) shall Specify the Sugar factory areas/ Coal mine areas/ Notified Tribal areas under their circles.</t>
  </si>
  <si>
    <t>The Notified Hilly / Inaccessible areas shall be considered as per Government Resolution, Planning Department No. DVK-2009/CR-6/D-1483 Dated 18.01.2010 &amp; 31.01.2018, No. DVK-2015/CR-42/D-1481A Dated 15.06.2018 &amp; 20.11.2018 and DVK-2015/CR-35/D-1483 Dated 31.07.2015 and applicable GRs of Planning Department.</t>
  </si>
  <si>
    <t>The Superintending Engineer, PWD shall decide necessary increase in ii(a) above if required for traffic restriction hours and Labour rates for night working.</t>
  </si>
  <si>
    <t>1) For all district excluding Gadchiroli, following instructions are applicable:-
The works which are pertaining to inside premises of central jail, Mental Hospital,Yerawada Printing press as well as in Corporation area, an increase of percentage over normal scheduled rates shall be considered both simultaneously e. g. If central jail is situated in corporation area an increase of 5% for corporation area and 15% for jail premises total 20% shall be considered.</t>
  </si>
  <si>
    <t>2) For Gadchiroli District Notified Tribal area, Hilly or inaccessible area, an increase shall be (10%+20%)=30%.</t>
  </si>
  <si>
    <t xml:space="preserve">Schedule of rates is based on the following basic rates of materials: -
The basic rates for materials Cement, Steel, Sand, Bricks may vary from district to district. While preparing the item rates for State Schedule of Rates, the basic rates from all Districts are considered at an average level._x000D_
</t>
  </si>
  <si>
    <t>Cement /PPC</t>
  </si>
  <si>
    <t>PSC</t>
  </si>
  <si>
    <t>GGBFS (IS-16714)</t>
  </si>
  <si>
    <t xml:space="preserve">TMT-FE-500 reinforcement </t>
  </si>
  <si>
    <t>HCRM/ CRS reinforcement</t>
  </si>
  <si>
    <t>Tubular Steel</t>
  </si>
  <si>
    <t>Bitumen VG-30 (Packed)</t>
  </si>
  <si>
    <t>Bitumen VG-10 (Packed)</t>
  </si>
  <si>
    <t>Bitumen VG-40 (Bulk)</t>
  </si>
  <si>
    <t>Bitumen VG-30 (Bulk)</t>
  </si>
  <si>
    <t>Bitumen VG-10 (Bulk)</t>
  </si>
  <si>
    <t>Bitumen VG-40 (Packed)</t>
  </si>
  <si>
    <t>Bitumen Emulsion</t>
  </si>
  <si>
    <t xml:space="preserve">CRMB - 55 </t>
  </si>
  <si>
    <t xml:space="preserve">CRMB - 60 </t>
  </si>
  <si>
    <t>Labour rates are provided and certified by labour commissioner, Nagpur.</t>
  </si>
  <si>
    <t>Machinery hire charges rates are provided by Mechanical wing of PWD.</t>
  </si>
  <si>
    <t>Taxes and  Govt. Circulars.</t>
  </si>
  <si>
    <t>Material Rates are exclusive of GST (Goods &amp; Service Tax). Rates for completed items are also exclusive of GST. While preparing the estimates, separate provision for GST shall be made in recapitulation  sheet.</t>
  </si>
  <si>
    <t>As per Govt. Circular No.SSR - 1090/CR-6453/PLN-3 Dt. 14.07.1993 and as per GR of Industries  and  power Department  No. BCA–2009/CR-108/Labour 7-A dated 17.06.2010, Labour Cess at 1%  has been considered separately in Rate Abstracts.</t>
  </si>
  <si>
    <t xml:space="preserve">For labour amenities and all other overhead charges, 10% provision is considered in Rate Abstract. In addition, 10% provision for Contractor's Profit is also considered separately. </t>
  </si>
  <si>
    <t>v)</t>
  </si>
  <si>
    <t>vi)</t>
  </si>
  <si>
    <t>vii)</t>
  </si>
  <si>
    <t>In water scarcity area (the locality declared as drought prone area by District Collector for specified period), the Superintending Engineer, PWD concerned shall suitably increase the rate for particular item considering the requirement of water for that item.</t>
  </si>
  <si>
    <t>viii)</t>
  </si>
  <si>
    <t>Leads and lifts </t>
  </si>
  <si>
    <t>Rates For transportation of material by Truck from different leads have been worked out as per table given by National Building Organization. The  cost per trip shown in statement 'C', also includes charges of running empty vehicle for return trip. For calculation of transportation charges rates tabulated in material master for following items are considered in the formula
a ) Mazdoor       b) Diesel            c) Mobile Oil         d) Truck </t>
  </si>
  <si>
    <t>For calculation of pay load factor a truck of 10 M. T. capacity is considered.</t>
  </si>
  <si>
    <t>The rates worked out in the Rate Abstract include initial lead of 50 m. for all completed items. Actual lead charges are to be added for items while framing the estimate wherever applicable. </t>
  </si>
  <si>
    <t>Lead charges for various materials are given in statement C-1 and these are inclusive of loading and unloading charges. Hence loading and unloading charges shall not be considered separately. </t>
  </si>
  <si>
    <t>The Basic rates for all quarrying materials such as Rubble, boulders, aggregates, sand, murum, selected earth etc. are taken as rates at quarry with lead of 50 mtr. (Head load lead is not to be deducted from  lead)</t>
  </si>
  <si>
    <t>ix)</t>
  </si>
  <si>
    <t>Hot-Mix Hot laid Bituminous Works:- </t>
  </si>
  <si>
    <t>The rates of Bitumen VG-40, Bitumen VG-30, and Bitumen VG-10 grade bitumen are Separate. Hence specify the grade accordingly in items of work to be executed. </t>
  </si>
  <si>
    <t>References of PWD Standard Specifications, MORTH specifications are mentioned in  bracket below the description of the items. </t>
  </si>
  <si>
    <t>x)</t>
  </si>
  <si>
    <t>The concrete works :- </t>
  </si>
  <si>
    <t>The rates of cement concrete item are based on Standard consumption. The mix design shall be carried out for Concrete Grade above M-20 grade. If the consumption as per approved mix design varies ( more or less 5% ) from standard consumption, accordingly the positive difference in the cost of cement shall not be paid to contractor.  </t>
  </si>
  <si>
    <t>xi)</t>
  </si>
  <si>
    <t>Work in Severe / Adverse / Foul Condition  : </t>
  </si>
  <si>
    <t>For such work, the rate for excavation shall be increased by 25% over the scheduled rates of excavation. </t>
  </si>
  <si>
    <t>The above hike in rates of (a) &amp; (b) shall be subject to the express condition that the prior approval of Superintending Engineer, PWD is obtained. The foul condition shall be certified by the Executive Engineer.</t>
  </si>
  <si>
    <t>xii)</t>
  </si>
  <si>
    <t>General Guidelines :- </t>
  </si>
  <si>
    <t>The contents of SSR Annexure are as follows :- Statement A-1 - Material Master. (Basic rates of materials) Statement A-2 - Labour Master.  </t>
  </si>
  <si>
    <t>References of PWD Standard Specification/ MORT &amp; H Specification are mentioned in schedule of rates.  </t>
  </si>
  <si>
    <r>
      <t>In case of sudden rush of works like Kumbhmela at Nasik, Guru-ta-Gaddi at Nanded, Asian games at Pune, the Department may face shortage of material and other resources. In such situation the concerned Superintending Engineer, PWD shall prepare the new Schedule of Rates or make necessary amendment/s in SSR with the prior permission of the respective Chief Engineer, PWD. </t>
    </r>
    <r>
      <rPr>
        <b/>
        <sz val="11"/>
        <rFont val="Times New Roman"/>
        <family val="1"/>
      </rPr>
      <t>  </t>
    </r>
  </si>
  <si>
    <t>The testing facilities, for construction materials, which are not available in Government Laboratories/ Institutions, test results can be obtained from ISO Certified and NABL Accredited private quality control Laboratories / Govt. approved Engineering colleges, Polytechnic.</t>
  </si>
  <si>
    <t xml:space="preserve">As far as possible, use of Cold mix items shall be discouraged. However, if found necessary, Rate Analysis for cold mix item with seal coat shall be approved by  the Superintending Engineer, PWD of that particular Circle. </t>
  </si>
  <si>
    <t xml:space="preserve">The rates of Material, Labour and Machinery are same for all over state, however if any changes at local level, it shall be approved by  the Superintending Engineer, PWD of that particular Circle. </t>
  </si>
  <si>
    <t xml:space="preserve">For the use of branded items / fixtures / tiles or any lavish treatment, the item rate list shall be approved by teritorial SE / competent authority with the prior approval from user department &amp; their demand in writing. Even if the items / products are to be used through CR where the authority of technical sanctioning rests with EE, the executive engineer concerned shall obtain prior approval of Superintending  Engineer concerned.  </t>
  </si>
  <si>
    <t>Section B - Instructions for preparing estimate</t>
  </si>
  <si>
    <t>i) A</t>
  </si>
  <si>
    <t>Work value upto :-   25.00 Lakhs</t>
  </si>
  <si>
    <t>Work value above :- 25.00 Lakhs</t>
  </si>
  <si>
    <t>i) B</t>
  </si>
  <si>
    <t>For items of buildings having ground plus upper floors rate shall be increased as follows for the floor lift.</t>
  </si>
  <si>
    <t>Floor</t>
  </si>
  <si>
    <t>For Every Floor Separate Item</t>
  </si>
  <si>
    <t>Rate to be increased by 1%</t>
  </si>
  <si>
    <t>Ground floor</t>
  </si>
  <si>
    <t>Nil</t>
  </si>
  <si>
    <t>First floor</t>
  </si>
  <si>
    <t xml:space="preserve">Second floor </t>
  </si>
  <si>
    <t>Third floor</t>
  </si>
  <si>
    <t>Fourth floor</t>
  </si>
  <si>
    <t>Above fourth floor the percentage increase in Rates floor wise shall be decided by concerned SE, PWD.</t>
  </si>
  <si>
    <t>Transportation Charges:- </t>
  </si>
  <si>
    <t>The transportation charges beyond 30 km to 50 km are with 5 km interval, 50 km to 100 km with 10 km interval, 100 km to 200 km with 25 km interval. The transportation charges for intermediate km. within the range shall be  worked out by linearly interpolating between rates of the lower and upper values in the range.</t>
  </si>
  <si>
    <t>Statement C2 is for loading, unloading and stacking charges. Loading and unloading charges are to be deducted from Transportation charges in Statement C1, wherever transportation charges without loading and unloading are required. </t>
  </si>
  <si>
    <t>While framing the estimates, for transpotation of bitumen and RCC hume pipe, Toll charges payable at various Toll palzas shall be considered under a separate item. The rate shall be adpoted as per   NHAI/ MORTH toll policy. The rate per kilometre shall be adopted for this shall be payable to contractor on submission of Toll receipt at various Toll plazas by shortest route.</t>
  </si>
  <si>
    <t>The items for which rates are not included in state schedule of Rates, the rates shall be approved by concerned superintending Engineer, PWD.</t>
  </si>
  <si>
    <t>The rates for items pertaining to Parks &amp; Gardens shall be taken from the SSR of  Parks &amp; Gardens wing of PWD. </t>
  </si>
  <si>
    <t>For items of excavation, foundation concrete and masonry etc. for C. D. works, rates shall be adopted from corresponding items under respective building sections. </t>
  </si>
  <si>
    <t>Rates for items of excavation are worked out by considering the excavation using machineries. But where site is inaccessible for machinery then rates for manual excavation shall be taken with prior permission of the Superintending Engineer, concerned.</t>
  </si>
  <si>
    <t xml:space="preserve">For scaffolding work required to be erected for carrying out repairing work on external faces of building at various heights (viz. Repairs to chajja, external plastering, painting etc.). The rate of respective item  shall be increased by 1%, provided the work is carried out by erecting scaffolding. For specific cases rate analysis shall be got approved from concerned Superintending Engineer, PWD. If separate item for scaffolding is considered in estimate, then this increase shall not be applied.   </t>
  </si>
  <si>
    <t>All concrete items considered in  SSR are inclusive of normal curing system.</t>
  </si>
  <si>
    <t>For building works costing more than Rs. 25.00 Crore, curing shall invariably be done by intelligent curing system. Separate Rate analysis approved by concerned Superintending Engineer, PWD shall be used for estimation purpose.</t>
  </si>
  <si>
    <t xml:space="preserve">For repair works considering small quantity of work nominal mix shall be used for PCC / RCC items. </t>
  </si>
  <si>
    <t xml:space="preserve">If higher Concrete grade, is required for any specific work, the rate analysis of the same shall be derived by adding difference in standard cement consumption in relevant SSR item’s rate and shall be got approved from the Superintending Engineer, PWD of concerned circle.          </t>
  </si>
  <si>
    <t>xiii)</t>
  </si>
  <si>
    <t>For deep foundation works, if found necessary, additional deep work charges, shall  be got sanctioned from the Chief Engineer of concerned  region.</t>
  </si>
  <si>
    <t>xiv)</t>
  </si>
  <si>
    <t xml:space="preserve">For preparation of estimates the detailed plans (Civil and Electrical) shall be finalized with consent of user department and then the detailed estimate is to be prepared and submitted for Administrative Approval. </t>
  </si>
  <si>
    <t>xv)</t>
  </si>
  <si>
    <t>xvi)</t>
  </si>
  <si>
    <t>xvii)</t>
  </si>
  <si>
    <t>While preparing Estimate, actual and practical distance of worksite from quarries shall be taken and adequate quantity of good quality material shall be ascertained  by concerned Executive Engineer.  Extra care shall be taken in case of lead of murum and sand.</t>
  </si>
  <si>
    <t>xviii)</t>
  </si>
  <si>
    <t xml:space="preserve">Provision shall be made for taking Photographs, Video Shooting, load testing etc. separately in detail estimate and shall form part of Schedule B .                                                                                 </t>
  </si>
  <si>
    <t xml:space="preserve">xix) </t>
  </si>
  <si>
    <t>For building works for the excavation beyond 3.0 metre depth, following increase in basic rate of an item shall be made:-</t>
  </si>
  <si>
    <t xml:space="preserve">a) </t>
  </si>
  <si>
    <t xml:space="preserve">3.0 m to 4.50 m depth add  20 % </t>
  </si>
  <si>
    <t xml:space="preserve">b) </t>
  </si>
  <si>
    <t xml:space="preserve">4.5 m to 6.0 m depth add  30 % </t>
  </si>
  <si>
    <t xml:space="preserve">c) </t>
  </si>
  <si>
    <t>Depth beyond 6.0 m  extra percent to be decided by concerned Superintending Engineer.</t>
  </si>
  <si>
    <t>xxii)</t>
  </si>
  <si>
    <t>For RCC / PQC items involving modified type of curing, the basic rate of such items shall be increased by 5% to consider cost of curing compound.</t>
  </si>
  <si>
    <t>xxiii)</t>
  </si>
  <si>
    <t>For built up drain, the basic rate of  item shall be increased  as mentioned for foul conditions ( i.e. Point No. (x) Page No. 4 of this general note)</t>
  </si>
  <si>
    <t>xxiv)</t>
  </si>
  <si>
    <t>The DPR and estimate must certify on quarry chart that</t>
  </si>
  <si>
    <t>a) Quarries selected have sufficient quantity of required of specific quality needed.</t>
  </si>
  <si>
    <t>b) That shortest lead has been considered while preparing the estimates.</t>
  </si>
  <si>
    <t>xxv)</t>
  </si>
  <si>
    <t>Manufactured sand/ Crushed sand shall be used for work  if natural sand is not available. However, in such cases the job mix design shall be get done before use wherever required.</t>
  </si>
  <si>
    <t xml:space="preserve">New items included in last year SSR shall be encouraged &amp; used on pilot basis. </t>
  </si>
  <si>
    <t>Section C - Testing of Materials</t>
  </si>
  <si>
    <t>Laboratory testing charges are not considered in the Rate Abstracts. Wherever required separate item shall be taken in the estimate for material testing charges, on the basis of testing frequency and charges fixed by Vigilance &amp; Quality Control Circle, for the current year and shall form part of Schedule B of tender.</t>
  </si>
  <si>
    <t>For Specific tests like span load tests, plate/ pile load test etc. which are not included in the rate analysis of item, the rates for these tests shall be prepared on the basis of rates approved by M.E.R.I./ any competent Institute of Govt. of Maharashtra or Govt. of India. </t>
  </si>
  <si>
    <t>Section D - Instructions for tender Clause</t>
  </si>
  <si>
    <r>
      <t>The  contractor shall produce the</t>
    </r>
    <r>
      <rPr>
        <b/>
        <sz val="11"/>
        <rFont val="Times New Roman"/>
        <family val="1"/>
      </rPr>
      <t xml:space="preserve"> work insurance policy</t>
    </r>
    <r>
      <rPr>
        <sz val="11"/>
        <rFont val="Times New Roman"/>
        <family val="1"/>
      </rPr>
      <t xml:space="preserve">, the same will be reimbursed to the contractor. If contractor fails to produce the work insurance policy, Concerned Executive Engineer shall </t>
    </r>
    <r>
      <rPr>
        <b/>
        <sz val="11"/>
        <rFont val="Times New Roman"/>
        <family val="1"/>
      </rPr>
      <t>draw the policy</t>
    </r>
    <r>
      <rPr>
        <sz val="11"/>
        <rFont val="Times New Roman"/>
        <family val="1"/>
      </rPr>
      <t>, the expenditure incurred for drawing the policy shall be recovered from the 1st R.A. bill of the contractor as penalty to the Contractor.</t>
    </r>
  </si>
  <si>
    <t xml:space="preserve">If completion period of work is Extended, then period of work Insurance must be renewed/ extended as per requirement. </t>
  </si>
  <si>
    <t>Mandatory Testing of Material and Penalty Clause</t>
  </si>
  <si>
    <t>It is mandatory on the part of contractor to carry out all the required tests of various construction materials as mentioned in schedule 'B' of the tender. If the contractor fails to submit required test result of the various construction materials as mentioned in the items of schedule 'B', he will be liable to deposit the amount at penal rate of five times of the amount of particular test which he has not carried out. Contractor will be informed by the Engineer-in-Charge through letter. On receipt of letter, contractor will have to either deposit the said amount or to carry out the required test within ten days. If he again fails to carry out the required tests in stipulated time limit, the said tests will be carried out by the department and total expenditure incurred on the testing charges plus five times amount of testing charges will be recovered from the contractor's bill.</t>
  </si>
  <si>
    <t>As this recovery is only due to the negligence on the part of contractor to carry out work as per Tender conditions and Executive Engineer's decision will be final and binding on the contractor and it can not be challenged by the contractor by way of Appeal, Arbitration or in the Court of Law.</t>
  </si>
  <si>
    <t xml:space="preserve"> Considering above, relevant clause shall be included in DTP.</t>
  </si>
  <si>
    <t>Tender Percentage for Royalty, Testing charges and Man power</t>
  </si>
  <si>
    <t>While  preparing  D.T.P, the Schedule  "B"/BOQ amount shall  be divided as(A) work Portion and (B), Royalty charges, Testing charges and Man power for Dept</t>
  </si>
  <si>
    <t>For B-1 tender the Percentage shall be applied to work portion. (A) only.</t>
  </si>
  <si>
    <t>For B-2 tender  the Rate of item shall be applied to work portion. (A) only.</t>
  </si>
  <si>
    <t>In above both case the part  "B" of schedule B/BOQ will be intact.</t>
  </si>
  <si>
    <t xml:space="preserve">Section E  - Additional notes for Coastal Items </t>
  </si>
  <si>
    <t>Coastal items are  applicable for Mumbai City, Mumbai Suburban, Thane, Palghar, Raigad, Ratnagiri &amp; Sindhudurg Districts.</t>
  </si>
  <si>
    <t>This schedule of rates is applicable to all coastal protection works such as Anti Sea Erosion Bund, Groyne, Breakwater etc. to be constructed in the tidal condition along the sea coast &amp; in the sea/creek area of all Coastal Districts.</t>
  </si>
  <si>
    <t xml:space="preserve">For all completed items no initial lead is considered for material like sand, metal, stones etc. Lead charges for these materials shall be added while estimation. </t>
  </si>
  <si>
    <t>Following increase over normal schedule of rates mentioned in this schedule are admissible on following accounts.</t>
  </si>
  <si>
    <t>a) Defence Area [such as INS Hamla, Malad for security reasons]       : 10% </t>
  </si>
  <si>
    <t>In Case more than one percentage increase on basic rates is admissible, instead of adding both the percentages, the higher percentage should be considered. (e.g. if any Defence area falls in the Municipal Corporation area then percentage addition will be only 10% and not with 10% + 5%).  The above percentage increase should be applied on completed item rate. </t>
  </si>
  <si>
    <t>Items which comes under tidal condition 10% is to be added over completed item rate.</t>
  </si>
  <si>
    <t>The head load is to be considered with prior permission of Coastal Engineer while preparing detailed rate analysis for inaccessible area where shifting of materials by head load is necessary. The State Schedule of Rates shall be adopted.</t>
  </si>
  <si>
    <t>For the works in Elephanta, Arnala Fort, Panju island and such other islands and works such as light houses, guide poles to be constructed on the island or in the Sea/Creek, the actual boat charges for transportation of materials and labours shall be taken and detailed rate analysis for transportation of materials by boats shall be done and approved by Coastal Engineer. The boat charges shall be considered as follows:</t>
  </si>
  <si>
    <t>b) Big boat (Double Cylinder @ Carrying Capacity = 5.00 MT)      :   Rs.8000/- per Day</t>
  </si>
  <si>
    <t>The items included in this Section of  schedule of rates are special items required for Coastal Engineering Works. For other items, State schedule of Rates should be adopted. Items which comes under tidal condition 10% is to be added over completed item rate.</t>
  </si>
  <si>
    <t>For all works of Coastal Engineering Circle (Excluding building), for item of excavation rates of corresposnding bridge items shall be considered.</t>
  </si>
  <si>
    <t>Section F  - Road Furniture</t>
  </si>
  <si>
    <t>IRC 67 2012 Table 6.2 Suggested Guidelines for Usage of Retro-Reflective Sheeting</t>
  </si>
  <si>
    <t>Class of Sheeting</t>
  </si>
  <si>
    <t>Type of Sheeting (ASTM)</t>
  </si>
  <si>
    <t>Category of Road</t>
  </si>
  <si>
    <t>National/State Highway</t>
  </si>
  <si>
    <t>Major District Roads</t>
  </si>
  <si>
    <t>Rural Roads</t>
  </si>
  <si>
    <t>Urban/City Roads</t>
  </si>
  <si>
    <t>Express way</t>
  </si>
  <si>
    <t>Class A</t>
  </si>
  <si>
    <t>Type I</t>
  </si>
  <si>
    <t>Yes</t>
  </si>
  <si>
    <t>Type II</t>
  </si>
  <si>
    <t>Class B</t>
  </si>
  <si>
    <t>Type III</t>
  </si>
  <si>
    <t>Type IV</t>
  </si>
  <si>
    <t>Class C</t>
  </si>
  <si>
    <t>Type VIII</t>
  </si>
  <si>
    <t>Type IX</t>
  </si>
  <si>
    <t>Type XI</t>
  </si>
  <si>
    <t>IRC 67 2012 Table 8.3 Colour Pattern for Direction Information Signs</t>
  </si>
  <si>
    <t>Road Type</t>
  </si>
  <si>
    <t>Background</t>
  </si>
  <si>
    <t>Arrows/Border/Letters</t>
  </si>
  <si>
    <t>Expressway</t>
  </si>
  <si>
    <t>Blue</t>
  </si>
  <si>
    <t>White</t>
  </si>
  <si>
    <t>National Highway (NH)</t>
  </si>
  <si>
    <t>Green</t>
  </si>
  <si>
    <t>State Highway (SH)</t>
  </si>
  <si>
    <t>Major District Road (MDR)</t>
  </si>
  <si>
    <t>Village Road (VR)</t>
  </si>
  <si>
    <t>Black</t>
  </si>
  <si>
    <t>Urban/City Road</t>
  </si>
  <si>
    <t>Warranty for Class B and Class C sheet of Cautionary / Mandatory / Informative Sign boards</t>
  </si>
  <si>
    <r>
      <rPr>
        <b/>
        <sz val="11"/>
        <rFont val="Times New Roman"/>
        <family val="1"/>
      </rPr>
      <t xml:space="preserve">Class B </t>
    </r>
    <r>
      <rPr>
        <sz val="11"/>
        <rFont val="Times New Roman"/>
        <family val="1"/>
      </rPr>
      <t xml:space="preserve">( Type IV High intensity micro-prismatic grade sheeting-HIP) shall have </t>
    </r>
    <r>
      <rPr>
        <b/>
        <sz val="11"/>
        <rFont val="Times New Roman"/>
        <family val="1"/>
      </rPr>
      <t xml:space="preserve">7 years written warranty </t>
    </r>
    <r>
      <rPr>
        <sz val="11"/>
        <rFont val="Times New Roman"/>
        <family val="1"/>
      </rPr>
      <t>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r>
  </si>
  <si>
    <r>
      <t xml:space="preserve">Class C ( Type XI Micro prismatic grade sheeting) shall have </t>
    </r>
    <r>
      <rPr>
        <b/>
        <sz val="11"/>
        <rFont val="Times New Roman"/>
        <family val="1"/>
      </rPr>
      <t>10 years written warranty</t>
    </r>
    <r>
      <rPr>
        <sz val="11"/>
        <rFont val="Times New Roman"/>
        <family val="1"/>
      </rPr>
      <t xml:space="preserve">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</si>
  <si>
    <t>The contractor shall produce the written warranty from the manufacturer and authorise distributer/convertor, else 20% of single item amount shall be deducted from his first R.A. Bill.</t>
  </si>
  <si>
    <t xml:space="preserve"> The rates Included in this D.S.R. are applicable for all Divisions and Sub Divisions under P. W. D.and Z. P. Maharashtra State. For work executed in semi Government and Private establishments the rate shall be twice as mentioned in the DSR as per the Government in P.W. D. Guidelines Issued vide Circular No- Lab-1097/34/ NH-2 dated 15.10.1997 Mantralay,Mumbai - 400032. </t>
  </si>
  <si>
    <t>Providing and  applying  impression 24 carrat Luxury paint of approved   make &amp;  approved brand Emulsion paint to interior walls and ceilings of approved quality, colour and shade to new surface  in  two  coats,  including  sub  surface  prparation  by  Acrylic  putty  and  Acrylic primer coats including scaffolding, preparing the surface. etc. complete (Low VOC).</t>
  </si>
  <si>
    <t>Providing and applying Elastomeric, Anti carbonation, Anti corrosive, UV resistant, Solvent based Pure Aliphatic Acrylate System- MONOPOL 456 on the exterior faces of Buildings Protection against ION penetration, carbonation,UV radiations and wethering effect   conforming to ASTM D 4541-02 having Electrochemical impedance of 107 Ω and achieving dry film thickness of minimum 200 microns in a primer coat followed by two top coats using brush or spray after complete cleaning &amp; removal of oil, grease or loose particles from the surface etc. complete.</t>
  </si>
  <si>
    <t>Providing and laying low viscosity, abrasion resistant, insitu UV resistant sealer Monopol-160 into all type of concrete pavement cracks wherever required in culverts, bridges and pavements as per manufacturer’s specifications and guidelines etc. complete including chipping the surface and making groove into cracks 5mm x 10mm and cleaning the surface and pouring the material into cracks etc. complete.</t>
  </si>
  <si>
    <t>Providing and applying interpenertrating Polymer network concrete coating system for bridges, bridge decks, girders, piers, RCC strectures for protections against chemical and weather resistance complete comprising of one Primer Coat of epoxy phenolic interpenetrating polymer, two middle coats of IPNet Middle Coat and a Top Coat of IPNet PU (Aliphatic PU) to a total thickness of 300±15 microns over a thoroughly prepared surface with an interval of 3 hours to 78 hours between the coats. The application shall be in red and white colour and shall conform to the following: a. Tensile strength: Minimum tensile strength of the coating must be 15 N/mm 2 and it should be determined as per ASTM D-2370-73 b. Elongation: Minimum elongation of the coating must be 15% and it should be determined as per ASTM D-2370-73 c. Specific permeability: The maximum value must be 0.15 mg/cm 2 /mm/24hr and it should be determined as per ASTM D-1653-74 d. Adhesion with concrete: The minimum adhesion with concrete by pullout method must be 2.5N/mm 2 and it should be determined as per BS-3900-E-10-79 e. Impedence (In 3.0 % NaCl Solution) Initial 9 x 10 10 ohms minimum After 30 days 1 x 10 8 ohms minimum f. QUV Condensation test: Minimum 500 hrsas per ASTM-G-154</t>
  </si>
  <si>
    <t>Precast RCC Panels</t>
  </si>
  <si>
    <t>While preparing estimates if any specific grade of structural steel other than the SSR and grade of Bitumen other than SSR is required, then concerned Superintending Engineer, PWD shall be competent to incorporate the same in the detailed estimate.</t>
  </si>
  <si>
    <t xml:space="preserve">The Government of Maharashtra, Revenue and Forest Departments Gazette No.146 Dt. 04 June 2021 States that the Royalty charges of Rs. 600/- Per Brass (i.e. Rs.211.95 /cum.) are to be considered. The surcharge levied on Royalty shall also be payable to the contractor in following manner . Royalty charges on all minor minerals do not form part of Rate Abstract and shall be reimbursed separately on production of proof to that effect. The Superintending Engineer, PWD may modify and circulate Royalty charges in case of any modifications are made by Govt. of Maharashtra. Royalty charges against estimated quantity shall be included in Recapitulation sheet.
a) For sand = Royalty  + surcharge (2%) + Distt. Mineral Foundation Cess (10%)
 = 211.95+4.23+21.19 = 237.37 Per Cum
b) For All Other Minerals = Royalty + surcharge (2%)
 = 211.95+4.23 = 216.18 per cum
</t>
  </si>
  <si>
    <t>For crushed metal aggregates separate royalty charges shall not be considered as it is a finished product. </t>
  </si>
  <si>
    <t>Corrosion protection of unexposed old reinforcement on non-spalled concrete by Insertion of sustained release Corrosion inhibiting caplets like Powrthrow which protect both anodic &amp; cathodic sites and reduces Corrosion potential Ecorr by minimum 80 mV in conductive medium, by drilling 20-22 mm dia holes into the concrete at a depth of 30-40 mm and inserts to be  filled by epoxy sealant EPCO-1010.  Caplets shall inhibit corrosion inhibition efficiency of 98% (when added 0.03 % by weight) against control sample evaluated by Tafel polarization method. Depth of penetration for effective corrosion protection shall be 120mm &amp; film formation of 20 Microns as evaluated by CSIR-CECRI Karaikudi.Spacing of Powrthrow shall be-
a) For RCC Columns- 1 Units in a single drilled hole  at a spacing of 1m c/c from two opposite faces in staggered fashion
b) For RCC Beams- 1 Units in a single drilled hole  at a spacing of 1m c/c  from two opposite faces in staggered fashion
C) RCC Slab- 4 Units in a single drilled hole in 1 sqm area in a grid pattern</t>
  </si>
  <si>
    <t xml:space="preserve">Providing protection of unexposed old reinforcement on non spalled concrete by insertion of sustained release corrosion inhibitor caplets like POWRTHROW sustained release Corrosion inhibiting caplets of  to protect both anodic &amp; cathodic sites and shall reduce to reduce corrosion potential Ecorr by minimum 80 mV in conductive medium, by drilling 20 mm holes into the concrete at a depth of 25 mm and inserts to be filles by EPCO-PC-Putty. Caplets shall inhibit corrosion inhibition efficiency of 98% (when added 0.03% by weight) against control sample evaluated by Tafel polarization method. Depth of penetration for effective corrosion protection shall be 120 mm and film formation of 20 Microns as evaluated by CSIR-CECRI Karaikudi. </t>
  </si>
  <si>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C) Non Load bearing panels 90 mm thick required size</t>
  </si>
  <si>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D) Non Load bearing panels 100 mm thick required size</t>
  </si>
  <si>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B) Non Load bearing panels 75 mm thick required size</t>
  </si>
  <si>
    <t>Providing and fixing in position factory made EPS cement sandwich wall/roof/floor light weight solid core pannel made of core material of EPS granule ball/beads (conforming to IS 4671:1984 and shall have density not less than 15 kg per cum) adhesive, cement,sand,flyash and other bonding  material in mortar state processed to form in a preset mould. The outer face on both sides of the panels will be non asbestos fibre cement board confirming to IS 14862:2000 or Calcium Silicate Board confirming to EN 14306:2009 of 5 mm thick each Panels shall be laid on 6 mm thick cement mortar ( 1 cement : 2 fine sand)mixed with chemical adhesive of 0.5 Kg  per 50 Kg of cement or shall be preferbly fixed into 'C'  channel made of 1.2 mm thick MS plate screwed/fastenered to the salb/coloumn/beam etc. The Panel shall fixed vertically with tongue and groove joint and horizontally locked with steel bar between each other and floors and filled with cement mortar and adhesive. Panels should be used as floor and roofing with additional structure support, steel or RCC depending upon the design. All the operation shall be completed in all respect as per drawing, manufacturing specification and under the overall direction of Enginner-in-charge ( Cost oa all the material is included except 'C' channel which will be paid separtely)  
A) Non Load bearing panels 60 mm thick required size</t>
  </si>
  <si>
    <t>Providing and Fixing of 12 mm nozzle in the crack portion @ 500 c/c including material, labour complete in all respect.</t>
  </si>
  <si>
    <t>Providing  Autoclaved  Aerated  Concrete  Block  masonary  of conforming to IS:2185 (Part 3) - 1984 in extra fine jointing mortar of fixoblock of UltraTech or equivalent in superstructure including striking joints, raking out joints and scaffolding etc. Complete. (The test shall be carried out conforming to IS:6441 (Part I) - 1972)</t>
  </si>
  <si>
    <t>Providing  Autoclaved  Aerated  Concrete  Block  masonary  of  conforming to IS:2185 (Part 3) - 1984 in extra fine jointing mortar of fixoblock of UltraTech or  equivalent  in  Half  brick  thick  wall  including  striking  joints,  raking  out  joints  and scaffolding etc. Complete. (The test shall be carried out conforming to IS:6441 (Part I) - 1972)</t>
  </si>
  <si>
    <t>Providing and constructing masonry in Autoclaved Areaclaved ( Celluar) Concrete Block of aproved manufacturer confirming to IS 2185 Part III 1984 of size ( 625x240x225)mm in extra fine   jointing   mortar   of   fixoblock   of      in   superstucture including,striking joints,racking out joints watering and scaffolding etc.complete</t>
  </si>
  <si>
    <t>Providing and constructing masonry in Autoclaved Areaclaved (Celluar) Concrete Block of aproved manufacturer confirming to IS 2185 Part III 1984 of size (625x 240x100)mm in extra fine jointing mortar of fixoblock of in half brick thick wall including 2 hoop  iron  strips 25mm x 1.6mm at every third  course,properly  bend  and  bonded  at  ends scaffolding racking out joints and watering compete</t>
  </si>
  <si>
    <t>Providing  and  applying  plaster  /  wall  punning  with  plaster  of  paris  (  with  plaster  of  paris material)  in  10  to  13  millimeter  thickness  to previously plastered surface / or on newly brick surface ( Excluding rough cast plaster ) in all position including preparing and Finishing the surface scaffolding etc.complete.</t>
  </si>
  <si>
    <t>Providing and applying gypsum plaster ( with Gypsum material  ) with finishing with gypsum material in 10 to 13 millimeter thickness to previously plastered surface / or on newly brick surface ( Excluding rough cast plaster ) in all position including preparing and Finishing the surface scaffolding etc.complete.</t>
  </si>
  <si>
    <t>Providing and applying Royale Luxury Emulsion of approved make on internal wall surface as  detailed  below  Scrapping  for  surface  with  emery  paper  and  wipe  clean  for  area.   wall primer with  brush  by adding mineral     turpentine oil by 8 to 10 % or water by 15 to 20% allowing to dry  for 6 to  8 hoursAfter applying acrylic wall putty with appropriate prpportion of water of allow to dry for period of  4  to  6  hours  of  activity.  Scrapping  with  emery  paper   and  wipe  clean  Applying paints Royale Luxury emulsion 1st coat with brush water content water 40 to 45%   or 65 to 70% by role Applying paints Royale luxury emulsion 2nd coat with brush with water content 40 to 45%  or 65 to 70 % by roller. (With prior approval of S.E.)</t>
  </si>
  <si>
    <t>Providing and fixing H.D.P container one piece moulded water tank made out of high density polythyler and built corrugated inclusive of delivery up to destination hoisting and  fixing  of  accessories  such  as  inlet,outlet  overflow  pipe  inclusive  of  all  tanks  capacity between 200 to 1000 liters</t>
  </si>
  <si>
    <t>Providing and fixing H.D.P container one piece moulded water tank made out of  low  density  polythyler  and  built  corrugation  including  of  delivery  up  to  destination hoisting and  fixing of accessories such as inlet, outlet overflow of all  tanks capacity  above 1000 to 20,000 litres</t>
  </si>
  <si>
    <t>Providing &amp; Applying  chemical  for cleaning the exposed steel structure, TMT bars, etc. of structure by grinding the surface by grinder machine, wire brush, removing existing corrosion from the metal also removing loose particles, of the area by water jet, (using other mechanical / manual means) and apply on prepared surface of  as corrosion preventive coat on prepared TMT bars, steel structure,metal surface etc. to protect it from corrosion etc. as per manufacturer's  specification  (  using other  manual  /  mechinical  means)  after  that   Providing and  applying  high   abrasive  resistant,  self  curing,  UV  resistant,impermeable ,high  strength, non  shrink,  Poly  Ironite  Ceramic  Cementatious  (PICC)     repair  mortar  resurfacing  on concrete  surface  of  thickness  up  to  10  mm  including    breaking  honey  comb  area,   (using manual/mechanical means) , clean the concrete surface with special chemical clonon     with pressure water jet for removing of algae fungi, apply bond coat Kelox  water misible epoxy before PICC application  with all leads and lifts, Material, Machinery, labour, scaffolding, etc. complete as per specification and as directed by engineer-in-charge.</t>
  </si>
  <si>
    <t>Medium Height Partition @ 1800/1200HT TILE BASED PARTITION SYSTEM
Tile based Aluminum partition system of 1800/1200mm ht. made of 60mm thick aluminum frames having two separate race ways for laying electrical &amp; computer wiring. The wire management shall be through to the race way to be fitted at bottom of partition other immediately below of work top with hook on type raceway cover for easy access of wires. Frames to be joined by aluminum connectors with M6 x 16 pan-head machine screw and washer with aluminum post cover. Post cover snap on fashion to be connected on aluminum connector visible aluminium to be in anodized / powdercoated finish. The top exposed sides of the frame and posts should be covered with horizontal/ Vertical trim and caps made of Aluminum in anodized / powdercoated finish in order to enhance its look.Upper tiles on the partition to be in Soft Board or Marker or prelaminated partical board tile of 9mm. thk., prelaminated partical board lower tiles in laminate finish 9mm. thk. on both the sides .Size :- 1200/1800mm (H)</t>
  </si>
  <si>
    <t>CHAPTER</t>
  </si>
  <si>
    <t>CLASSIFICATION OF ITEMS</t>
  </si>
  <si>
    <t>SR. NO.</t>
  </si>
  <si>
    <t>ITEM NO.</t>
  </si>
  <si>
    <t>PAGE NO.</t>
  </si>
  <si>
    <t>From</t>
  </si>
  <si>
    <t>To</t>
  </si>
  <si>
    <t>General Notes</t>
  </si>
  <si>
    <t>Road Works</t>
  </si>
  <si>
    <t>Road Survey and DPR</t>
  </si>
  <si>
    <t>Road Miscellaneous item</t>
  </si>
  <si>
    <t>Bridge Works</t>
  </si>
  <si>
    <t>Bridge Sub Structures and Foundation</t>
  </si>
  <si>
    <t>Bridge Bearing</t>
  </si>
  <si>
    <t>Bridge Bored Pile</t>
  </si>
  <si>
    <t>Bored Pile, Well Foundation, Sub &amp; Super Structure</t>
  </si>
  <si>
    <t>Arch Bridge</t>
  </si>
  <si>
    <t>New Items (Bridge Repair )</t>
  </si>
  <si>
    <t>Building Works</t>
  </si>
  <si>
    <t>Pile Foundation Building</t>
  </si>
  <si>
    <t>Reinforcement Cement Concrete</t>
  </si>
  <si>
    <t>Brick Work</t>
  </si>
  <si>
    <t>Stone Masonary</t>
  </si>
  <si>
    <t>Concrete Block Masonary</t>
  </si>
  <si>
    <t>Expansion Joints</t>
  </si>
  <si>
    <t>Paving, Flooring and Dado</t>
  </si>
  <si>
    <t xml:space="preserve">Roofing and Ceiling </t>
  </si>
  <si>
    <t>Water Supply and Sanitary Fittings</t>
  </si>
  <si>
    <t>Green Building</t>
  </si>
  <si>
    <t>Rain Water Harvesting</t>
  </si>
  <si>
    <t>Additional New Items 2018-19</t>
  </si>
  <si>
    <t>Additional New Items 2019-20</t>
  </si>
  <si>
    <t>Additional New Items 2020-21</t>
  </si>
  <si>
    <t>Material Rates</t>
  </si>
  <si>
    <t>Labour Rates</t>
  </si>
  <si>
    <t>Machinery Rates</t>
  </si>
  <si>
    <t>Transportation Charges</t>
  </si>
  <si>
    <t>Consumption of Material</t>
  </si>
  <si>
    <t>Testing Charges &amp; Frequency of Test</t>
  </si>
  <si>
    <t>Providing &amp; fixing in position Phenol bonded Bamboo wood partition 60mm thick at all height with planks of size 10mm thick, 1800mm length ( minimum) and 130mm ( minimum), in approved colour, texture and finish, on both side having Performance Appraisal Certificate (PAC ) issued by Building Material &amp; Technology Promotion Council (BMTPC), with necessary profiled edges fixed with 40 mm SS screws 5nos in each tile to frame made of second class teak wood of size 40 x 40 mm in center of each tiles and bottom / top of work height. The bamboo wood planks shall have minimum density of 1000kg / cum &amp; minimum Hardness 1000kgf. with Eco friendly UV coating, all complete as per direction of the Engineer in -charge.</t>
  </si>
  <si>
    <t>Providing &amp; fixing after cutting in proper size &amp; shape bamboo pole of Dentrocalamus stocksii with minimum wall thickness of 10 mm of size 50 mm(+/- 5 mm) diameter (i.e., 50mm dia. in bottom &amp; top dia. should be 35mm &amp; average dia. should not be less than 40mm &amp; taper length should not more than 2.5mm per Rmt), which is well seasoned by freshly cut canes including treatment with preservative inside the bamboo pole &amp;dosing with CCB (Chromium Copper Bromate) using pressure vacuum treatment plant with retention level of minimum 8% and in accordance with IS 9096. These bamboos are used for making beams &amp; columns including bending of bamboos, joining, bunching of bamboos, assembly and its installation as per design using bamboo pegs (45 degree), SS Studs fixed with nuts &amp; bolts (304 grade), GI plates coated with epoxy coating, including transportation &amp; cost of material, antiabrasive fire retardant coating before bunching of bamboos( Two coats before bunching and final coat after complete installation as directed by Engineer in Charge) , necessary scaffolding with all lead, lift, machinery &amp; equipment charges, etc. complete, as directed by the Engineer in charge</t>
  </si>
  <si>
    <t>Providing and fixing in roof system after cutting in proper size and shape Griha Certified WPP sheet made of wood polymer composite - WPC) of thickness 6mm, density more than 550 kg/cum, having proper screw holding capacity. This board shall not be pasted with treated bamboo mats and fixed over bamboo purlins with SS Nails/SS Screws. The bamboo mat design visible from below may be hapazard. The rates shall be including trasportation, cost of WPC Board and all fixtures and fastenings with necessary scaffolding with all lead and lift, machinery and equipment charges etc. complete as directed by Engineer in charge.</t>
  </si>
  <si>
    <t>Waterproofing Treatment to plastered surface of toilet &amp; bathroom walls minimum up to 90 cm (Dado) by using 2-(methoxycarbonyl)-1-propene-Butyl-2 propenoate (MPBP) based polymeric waterproofing solution as approved by Engineer in charge.  Clean the entire surface thoroughly and over this prepared surface, apply  three coats of 2-(methoxycarbonyl)-1-propene-Butyl-2 propenoate (MPBP) based polymeric waterproofing solution as approved by Engineer in charge.While the 3 coat is wet broadcast sand on the surface. Provide 20 mm thick cement plaster in CM 1:3  with one pouch of 330 grams of thorough blend of special cements, aldehyde based polymers, shrinkage compensating agents  as approved by Engineer in charge per 50 Kg bag of cement  including all lead, lifts ,curing etc complete. Acrylic Polymeric Waterproofing Coating for Concrete and Masonry should have following minimum properties:
1. Elongation % (ASTM D412-2016): @ 100%
2. Tensile Strength N/mm2 (ASTM D412-2016): 3.3
3. Specific Gravity: 1.02 ± 0.02
4. Total Solids (ASTM D1644-2012): 43.98
5. Hardness Shore A (ASTM D2240-2015): 82
It shall be applied as per manufacturer’s specification.</t>
  </si>
  <si>
    <t>Preface</t>
  </si>
  <si>
    <t xml:space="preserve">For Road, Survey, DPR &amp; Road Furniture :- </t>
  </si>
  <si>
    <t xml:space="preserve">For Green Building &amp; Survey :- </t>
  </si>
  <si>
    <t xml:space="preserve">For new items :- </t>
  </si>
  <si>
    <t xml:space="preserve">For coastal items :- </t>
  </si>
  <si>
    <t xml:space="preserve">For Bamboo &amp; Bridge cum Bhandara items :- </t>
  </si>
  <si>
    <t xml:space="preserve">For Machinery rates :- </t>
  </si>
  <si>
    <t xml:space="preserve">For General Note :- </t>
  </si>
  <si>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22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a continuous aluminium I Beam holding the base of the standing seam along the length of the panel &amp; fixed with purlin with self-drilling hex head screws offering best stability with a pull-out load of min. 21000N (21KN)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22mm thick panels shall be used for a roofing height of upto 55 mtrs.</t>
  </si>
  <si>
    <t xml:space="preserve">Providing and fixing Bamboo Shingle roofing with top layer of Bamboo shingles, made of flattened CCB pressure treated bamboo of 50-100mm dia and in size of 450mm x150mm and 3 to 5 mm thick laid over bamboo battens of minimum 25mm thickness, perpendicular to rafter/Beam at spacing of 150mm c/c including laying of bituminous sheet 3 mm thick and minimum overlap of 300 mm placed over sub-purling which is laid parallel to main rafter /beam consisting of 50mm dia not less than 3m length at spacing of 300mm c/c on treated Bamboo woven matt of approved design made out of thin Bamboo strips, supported by CCB treated Bamboo purlins of min dia 50mm not less than 3m length at spacing of 300mm c/c and WPC sheet 6 mm thick, junction details as per drawing and design including all Bamboo accessories like CCB treated Shingles,antiabrasive fire retardant coating ( top and bottom surfaces of roofing system as directed by Engineer in Charge), Bamboo, bamboo mats, SS clamps, nails, Screws, including required scaffolding and cost of labour material with all lead &amp; lifts and machinery &amp; equipment charges, etc complete. </t>
  </si>
  <si>
    <t xml:space="preserve">Rake out loose pointing mortar material atleast upto 50 mm in depth and clean with using a nylon brush or low-pressure compressed air. It may require more depth some times depending upon the loss of integrity of existing mortar. Care is to be taken that the adjacent good and sound matrix is not disturbed. Provide anti-rooting treatment to entire recessed pointed area. Clean the joint area properly and pointing shall be done with High Viscosity  having special thicxotropic chemicals along with long chain nylon reticulent (LCNR) Epoxy Resin Mortar as approved by Engineer in charge. Mix 2 kg Resin + 1 kg Hardener + 9-12 kg Quartz Sand (Graded) thoroughly to homogeneity using a slow speed (300-500 rpm) flame proof or air driven drill fitted with a mixing attachment. Hand press this mortar in the joint and finish the surface and allow the mortar to set for minimum 24 hours. (If scaffolding is required, same shall be provided and will be paid under relevant item) 
</t>
  </si>
  <si>
    <t xml:space="preserve">Rake out loose pointing mortar material from the joints of the heritage stone masonry atleast upto 50 mm in depth and clean the same by using a nylon brush or low-pressure compressed air. It may sometimes require more depth depending upon the loss of integrity of existing mortar. Care is to be taken that the adjacent good and sound matrix is not disturbed. Provide anti-rooting treatment to entire recessed pointed area. Clean the joint area properly and pointing shall be filled with a special mix of lime base hydraulic mortar and water for masonry with highly sulphate resistant cement and silica aggregates as approved by Engineer in charge. This lime based mortar is based on special limes with thixotropic agents, aldehyde based polymer and selected sands having high abrasion resistance. Hand press this mortar in the joint and finish the surface and allow the mortar to set for minimum 24 hours. Mortar should have Compression Strength of Appr. 10 N/mm2. (If scaffolding is required, same shall be provided and will be paid under relevant item)
</t>
  </si>
  <si>
    <t>For Buildings :-</t>
  </si>
  <si>
    <t>For GST charges on  Royalty and material testing, the recepit of payment of GST charges on royalty and testing charges shall be submitted by the contractor at the time of Bill payment and  amount will be reimbursed to the contractor accordingly.</t>
  </si>
  <si>
    <r>
      <t>a) Small boat (Single Cylinder @ Carrying Capacity = 1.50 MT)      :  Rs.4500/- per Day</t>
    </r>
    <r>
      <rPr>
        <sz val="11"/>
        <color indexed="10"/>
        <rFont val="Times New Roman"/>
        <family val="1"/>
      </rPr>
      <t xml:space="preserve"> </t>
    </r>
  </si>
  <si>
    <t>Providng Grouting by specially prepared grout of approved make chemical  with cement in proportion 1:3.5 (1 part chemical &amp; 3.5 part cement by weight) along wih 50 ml super plasticizer   non cracking antiwash high strength polymer cement grout P C grout available in bags or equivalent with proper water for injectable consistency and applying it in the body of structure like slab, beam, column, pillars, deckslab, retaining wall, basement, underground and elevated water storage reservoir concrete and brick wall, crack  portion of structure etc. by injectng method, to achieve its original strength including drilling of suitable diameter  drills holes at 2 to 4 Nos. per sqm. using caps and nozzle grouting machinery necessary, scaffolding, finishing and covering gurantee of 10 years on court stamp paper of Rs. 100/- and necessary testing etc. complete.  (Prior permission of S.E. in writing is necessary before inclusion of this item in estimate)</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</si>
  <si>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HY20 -8mm dia 160mm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</si>
  <si>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HY200 -10 mm dia 200mm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</si>
  <si>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HY200 -12 mm dia 240mm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</si>
  <si>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HY200 -16 mm dia 320mm depth</t>
  </si>
  <si>
    <t xml:space="preserve">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HY200 -20 mm dia400mm depth </t>
  </si>
  <si>
    <t xml:space="preserve">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M8x95-30 </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</si>
  <si>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M10x110-30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</si>
  <si>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studanchorHST3 SS M10x110-30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</si>
  <si>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M12x115-20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</si>
  <si>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SSM12 x 115-20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</si>
  <si>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M8x95-30</t>
  </si>
  <si>
    <t xml:space="preserve">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M16x145-45 </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</si>
  <si>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Safety stud anchor HST3 M20x170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</si>
  <si>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M20x170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</si>
  <si>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M24x200 30</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</si>
  <si>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PS Scanning tool to avoid rebar hits. stud anchor HST3 SS M24x200 30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</si>
  <si>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AnchorHVU2+ HAS U M12x110-90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</si>
  <si>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M16x125</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</si>
  <si>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M20x170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</si>
  <si>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M24x300</t>
  </si>
  <si>
    <t xml:space="preserve">Waterproofing treatment to new terrace by using chlorinated paraffinated talcum polyurethane (CPTP) elastomeric membrane as approved by Engineer in charge, followed by average 112mm thick brick bat coba covered with 40mm thick IPS.
The procedure includes filling of cracks on the RCC slab with high performance polyurethane (liquid applied) membrane. Clean the entire surface thoroughly and over this prepared surface, apply a primer coat of high performance polyurethane (liquid applied) membrane as approved by Engineer in charge. Apply the primer by roller. Extend the coating to parapet walls including the top of parapet. Allow the primer coat to set for 24 hrs. After the primer coat is set, apply two coats of chlorinated paraffinated talcum polyurethane (CPTP) elastomeric membrane  as approved by Engineer in charge on surface. Ensure that pinholes are touched up properly. While the second coat of high performance polyurethane (liquid applied) membrane is wet and tacky, sprinkle coarse sand over the surface to make it rough and provide mechanical key for further treatment. Provide and lay average 15 mm thk protective coat of CM in 1:4 over the surface and allow to set and cure. Provide and lay 112 mm thk BB coba in average thickness in cement mortar 1:5 with one pouch of  thorough blend of special cements, aldehyde based polymers, shrinkage compensating agents  - which is based on special cements, aldehyde based polymers, shrinkage compensating agents and selected sands having high abrasion resistance as approved by Engineer in charge per 50 Kg bag of cement and finishing with 40 mm thick IPS layer in M-20 CC by mixing one pouch of 330 grams of  thorough blend of special cements, aldehyde based polymers, shrinkage compensating agents  per 50 Kg bag of cement, including all leads, lifts and laid to proper slope to drain off water entirely preparing bell mouth including watta, beveled or champhered portion at the junction of parapet and work up to a height of 300 mm or as directed and including finishing the top layer of waterproofing treatment with false marking of 30 cm x 30 cm or as directed, curing and covering the whole treatment. The liquid membrane should have a track record of atleast 4 years in India &amp; Gulf region and have atleast an 4 year track record in PWD.  Single Component, Liquid Applied, chlorinated paraffinated talcum polyurethane (CPTP) elastomeric membrane should have following minimum properties: 1) Water Permeability (DIN 1048): Nil as per DIN 1048 @ 7 bar of Hydrostatic Pressure.  2) Moisture Permeability: &lt; 0.4 g/m2/day  3)  Accelerated Weathering (IS 101): 2000 hrs No cracking or blister formation  4) Adhesion to concrete (ASTM D 1000): &gt;21 Kg/cm2 (Concrete Fails)  5) Tensile Strength: &gt; 2.0 MPa (ASTM D412)   6) Should not be water soluble or water dilutable 7) Shore A Hardness:  40 ± 5 (ASTM D2240)    8) Elongation at Break: &gt; 900 % (ASTM D412)  9) Solids: &gt; 95 %  10) No micro-bubble formation or blistering should take place during the curing of thick films. </t>
  </si>
  <si>
    <t>Waterproofing Treatment to new Toilet/bathroom by using Polymeric Cementitious Membrane  as approved by Engineer in charge, followed by 112mm thick brick bat coba covered with 20 mm mortar finish. If there are cracks on the bare slab, open the crack in V Groove and fill it with ready to use repair polymer modified mortar based on special cements, aldehyde based polymers with thixotropy modifying agents. If there are lots of honeycombs and identified bad patches of concrete the same should be grouted as per the instructions of site incharge. (The grouting shall be  paid separately). Clean the entire surface thoroughly and over this prepared surface, apply  three coats of polymeric Cementitious waterproofing coating having a non-toxic, 2-(methoxycarbonyl)-1-propene-Butyl-2 propenoate (MPBP) based polymeric waterproofing solution as approved by Engineer in charge. Provide and lay 112 mm average thicknes of brick bat coba in cement mortar 1:5 over 12mm thick CM 1:3 bedding with one pouch of 330 grams of thorough blend of special cements, aldehyde based polymers, shrinkage compensating agents  as approved by Engineer in charge per 50 Kg bag of cement and finishing with 20 mm thick cement plaster in cement mortar 1:3 by mixing  one 330 grams pouch of above admixture per 50 Kg bag of cement, including all lead, lifts and laid to proper slope to drain off water entirely preparing bell mouth including watta, beveled or champhered portion at the junction of wall and work up to a height of 300 mm or as directed and including finishing the top layer of waterproofing treatement with false marking of 30 cm x 30 cm or as directed, curing and covering the whole treatment. MPBP Polymeric Waterproofing Coating for Concrete and Masonry should have following minimum properties:1) Elongation % (ASTM D412-2016): @ 100%    2) Tensile Strength N/mm2 (ASTM D412-2016): 3.3 3) Specific Gravity: 1.02 ± 0.02    4) Total Solids (ASTM D1644-2012): 43.98   5) Hardness Shore A (ASTM D2240-2015): 82</t>
  </si>
  <si>
    <t>Waterproofing Treatment to new terrace by using Polymeric Cementitious Membrane  as approved by Engineer in charge, followed by 112mm thick brick bat coba covered with 20 mm mortar finish. If there are cracks on the bare slab, open the crack in V Groove and fill it with ready to use repair polymer modified mortar based on special cements, aldehyde based polymers with thixotropy modifying agents. If there are lots of honeycombs and identified bad patches of concrete the same should be grouted as per the instructions of site incharge. (The grouting shall be  paid separately). Clean the entire surface thoroughly and over this prepared surface, apply  three coats of polymeric Cementitious waterproofing coating having a non-toxic, 2-(methoxycarbonyl)-1-propene-Butyl-2 propenoate (MPBP) based polymeric waterproofing solution as approved by Engineer in charge. Provide and lay 112 mm average thicknes of brick bat coba in cement mortar 1:5 over 12mm thick CM 1:3 bedding with one pouch of 330 grams of thorough blend of special cements, aldehyde based polymers, shrinkage compensating agents as approved by Engineer in charge per 50 Kg bag of cement and finishing with 20 mm thick cement plaster in cement mortar 1:3 by mixing one 330 grams pouch of above admixture per 50 Kg bag of cement, including all lead, lifts and laid to proper slope to drain off water entirely preparing bell mouth including watta, beveled or champhered portion at the junction of parapet and work up to a height of 300 mm or as directed and including finishing the top layer of waterproofing treatement with false marking of 30 cm x 30 cm or as directed, curing and covering the whole treatment. MPBP Polymeric Waterproofing Coating for Concrete and Masonry should have following minimum properties:  (1) Elongation % (ASTM D412-2016): @ 100%  (2) Tensile Strength N/mm2 (ASTM D412-2016): 3.3 (3) Specific Gravity: 1.02 ± 0.02    (4) Total Solids (ASTM D1644-2012): 43.98   (5) Hardness Shore A (ASTM D2240-2015): 82</t>
  </si>
  <si>
    <t xml:space="preserve">Waterproofing treatment to new terrace by using chlorinated paraffinated talcum polyurethane (CPTP) elastomeric membrane as approved by Engineer in charge, followed by average 112mm thick brick bat coba covered with 40mm IPS.
The procedure includes filling of cracks on the RCC slab with chlorinated paraffinated talcum polyurethane (CPTP) elastomeric membrane.  Clean the entire surface thoroughly and over this prepared surface, apply a primer coat of CPTP admixed appropriately in dimethyl benzene Primer as approved by Engineer in charge. Apply the primer by roller. Extend the coating to parapet walls including the top of parapet. Allow the primer coat to set for 24 hrs. After the primer coat is set, apply two coats of continuous chlorinated paraffinated talcum polyurethane (CPTP) elastomeric membrane as approved by Engineer in charge on surface. Ensure that pinholes are touched up properly. While the second coat of CPTP is wet and tacky, sprinkle coarse sand over the surface to make it rough and provide mechanical key for further treatment. Provide and lay average 15 mm thk protective coat of CM in 1:4 over the surface and allow to set and cure. Provide and lay 112 mm thk BB coba in average thickness in cement mortar 1:5 with one pouch of  thorough blend of special cements, aldehyde based polymers, shrinkage compensating agents  - which is based on special cements, aldehyde based polymers, shrinkage compensating agents and selected sands having high abrasion resistance as approved by Engineer in charge per 50 Kg bag of cement and finishing with 40 mm thick IPS layer in CC M – 20 by mixing one pouch of 330 grams of  thorough blend of special cements, aldehyde based polymers, shrinkage compensating agents  per 50 Kg bag of cement, including all lead, lifts and laid to proper slope to drain off water entirely preparing bell mouth including watta, beveled or champhered portion at the junction of parapet and work up to a height of 300 mm or as directed and including finishing the top layer of waterproofing treatment with false marking of 30 cm x 30 cm or as directed, curing and covering the whole treatment.  Single Component, Liquid Applied, chlorinated paraffinated talcum polyurethane (CPTP) elastomeric membrane should have following minimum properties: 1) Specific Gravity: 1.30 ± 0.1  2) Elongation %: &gt;600  3) Tack Free Time: 24-48 hrs   4) Tensile Strength N/mm2: 2.1  5) Shore Hardness: 40 ± 5                                                                    </t>
  </si>
  <si>
    <t>For Strengthening of concrete RCC, Columns, Beams, Slabs, Foundation etc. Execute the work as follows. Remove dust, laitance, grease, oil, curing compounds, waxes, foreign particles, coatings and disintegrated materials by mechanical means (i.e., blast cleaning). Empty entire pre-packed and pre-weighed contents of ‘B’ Component into pail containing ‘A’ Component. Mix for 30 seconds with a low speed stirrer. (400-600 rpm). After proper mixing of component ‘A’ and ‘B’, now empty entire pre-packed and pre-weighed part ‘C’ component into the mix and using a mechanical stirrer mix all the components for 1-3 minutes with a low speed stirrer (400 to 600 rpm). Caution: Mix only that limited quantity which can be placed within the pot life. Material should be quickly brushed/ poured from pail onto concrete surface to obtain prolonged working life. Inspect the underside for evidence of full depth cracks that may require additional treatment to prevent draining of the resin. Cracks greater than 1/8" width should be repaired individually. Fill 1/8" or larger cracks with loose sand and pour small quantity of mixed 2-(methoxycarbonyl)-1-Propene Resin Sealer Cum Grout as approved by Engineer in charge into the crack, allow to cure. The above Material is spread evenly on the surface as a flood coat with a squeegee or rollers on horizontal and vertical surfaces and allowed to absorb completely into the concrete substrate. Drill injecting holes to a depth of 2 - 4” in concrete depending upon the width of crack, extent of damage and dimension of structural element. Fix the grouting nozzle and inject the mixture of 2-(methoxycarbonyl)-1-Propene Resin Sealer Cum Grout at pressure of 50 - 100 psi. (Rate for fixing nozzle is not included in this item). Low Viscosity, Transparent, Three Component, 2-(methoxycarbonyl)-1-Propene Resin Sealer Cum Grout should have following minimum properties: 1. Viscosity: &lt; 5 cps 2. Flexural Strength (ASTM D-790): 1 day - 17.2 MPa
3. Bond Strength (ASTM C-882): 2 days - 14.4 MPa (Dry Cure); 14 days - 15.8 MPa (Moist cure) 4. Volume Solids %: ~100 It shall be applied as per manufacturer’s specification.   (If scaffolding is required, same shall be provided and will be paid under relevant item) (Coatings and Grouting Items shall be separate)</t>
  </si>
  <si>
    <t xml:space="preserve">Providing and applying one coat of thiazolinones (TZ) based Microbial Wall Wash and Anti-rooting Solution treatment as approved by Engineer in charge to entire surface of external wall. At the junction of chajja and wall and also on the parapet wall top, give a coat of anti fungal treatment. Cracks, if any, shall be filled with acrylic polymeric non-shrink crack filler putty as approved by Engineer in charge, before giving waterproofing treatment to the external surfaces. This is followed by one coat of 2-(methoxycarbonyl)-1-propene-Butyl-2 propenoate (MPBP) based polymeric waterproofing solution as approved by Engineer in charge, having a non-toxic acrylic polymer liquid and white cement mix in proportion 1:1 by weight with coat interval as 24 hours. Air curing shall be done for 24 hours. Before giving this treatment the entire surface of wall shall be thoroughly cleaned to remove existing paint, dust, dirt, oil etc. After the waterproofing treatment is cured, provide and apply two coats of titanium dioxide based 2-(methoxycarbonyl)-1-propene-butyl-2 propenoate (TMPBP) emulsion, heat insulating, waterproofing exterior coating as approved by Engineer in charge in the desired shade. The inter-coat gap to be 24 hours. The rate shall include complete treatment mentioned above. 100% Acrylic, Decorative, Waterproofing, Heat Insulating, Exterior Coating, Anticarbonation Coating should have following minimum properties: 1. Specific Gravity: 1.3 ± 0.1 at 25°C 2. pH: 7.0 to 10.00 3. Viscosity: 18 to 30 sec. at 25°C by Ford Cup No. B-4 (Dilute 2 parts of product with 1 part of water) (If scaffolding is required, same shall be provided and will be paid under relevant item)
</t>
  </si>
  <si>
    <t>Clean the existing surface / terrace thoroughly to remove dirt, loose particles, laitance etc. For emergency waterproofing of existing terrace. Use a vacuum cleaner or high pressure jet or wire brushing as per requirement. Examine the surface closely for any cracks. Fill it with acrylic polymeric non-shrink crack filler putty as approved by Engineer in charge a pure aliphatic, acrylic, polymer modified ready to use paste. After filling, allow the surface to dry for atleast 24 hrs. If the depth of the crack is more than 2-3 mm apply in layers at intervals. Moisten the surface with a water jet one day prior to the application of waterproofing coating. Mix 1 part of 2-(methoxycarbonyl)-1-propene-Butyl-2 propenoate (MPBP) membrane as approved by Engineer in charge and 1 part of grey cement by weight using a low speed mechanical stirrer to form slurry lump free consistency. Apply this as a primer coat of 2-(methoxycarbonyl)-1-propene-Butyl-2 propenoate (MPBP)  membrane  as approved by Engineer in charge. Apply the same slurry by roller at 24 hrs interval between the applications of each coat. Extend the coating to parapet walls. Allow the primer coat to set for 24 hrs. After the primer coat is set, apply two coats of pure enoate based polymer titanium dioxide based 2-(methoxycarbonyl)-1-propene-butyl-2 propenoate (TMPBP) and  2-(methoxycarbonyl)-1-propene-Butyl-2 propenoate (MPBP) of waterproof coating as approved by Engineer in charge on surface. Ensure that no pinholes are let untouched. Allow the membrane to cure for 24-48 hours. Single Component, UV Resistant, Elastomeric, High Build Waterproof Coating (Confirming to DIN 1048) should have following minimum properties: 1) Elongation % (ASTM D 638): @ 400%  2) Tensile Strength (ASTM D 412): 150 psi  3) Water Permeability (DIN 1048): Zero   4) Solids: &gt; 65%    5) pH: 8.5 - 10.5</t>
  </si>
  <si>
    <t xml:space="preserve">For all concrete New / Repair of RCC / PSC Bridges using migrating, non-nitrite based corrosion inhibiting admixture  as approved by Engineer in charge at a dose of 3 Kg per cum of concrete. The admixture should protect both cathodic and anodic sites and has been recommended for use by Ministry of Road Transport &amp; Highways and should have a 8 year track record of use in both abroad and India. Admixture should have evaluated test reports demonstrating a corrosion rate of zero coulombs after 9 test cycles and less than 2000 coulombs as per ASTM G 109 when tested from a research institution NBA accredited Grade A and internationally ranked among top 5 research institutions in the world in Annual Survey conducted by Georgia Institute of Technology ranking of research institutions. PH of admixture should be alkaline in nature and is based on Polyalkalene polyamines with specific gravity of 0.99 - 1.1 brownish colour. The contractor must intimate the engineer in charge prior to addition in concrete for recording. If the admixture is put in the concrete mix at the batching plant, a written record of the amount of admixture used shall be supplied to the engineer. The engineer must ensure that the specified dosage of admixture is added in the concrete mix.  (If scaffolding is required, same shall be provided and will be paid under relevant item)
</t>
  </si>
  <si>
    <t>For Strengthening of concrete RCC, PSC bridges including piers, girders, deck slabs etc. Execute the work as follows. Remove dust, laitance, grease, oil, curing compounds, waxes, foreign particles, coatings and disintegrated materials by mechanical means (i.e., blast cleaning). Empty entire pre-packed and pre-weighed contents of ‘B’ Component into pail containing ‘A’ Component. Mix for 30 seconds with a low speed stirrer. (400-600 rpm). After proper mixing of component ‘A’ and ‘B’, now empty entire pre-packed and pre-weighed part ‘C’ component into the mix and using a mechanical stirrer mix all the components for 1-3 minutes with a low speed stirrer (400 to 600 rpm). Caution: Mix only that limited quantity which can be placed within the pot life. Material should be quickly brushed/ poured from pail onto concrete surface to obtain prolonged working life. Inspect the underside for evidence of full depth cracks that may require additional treatment to prevent draining of the resin. Cracks greater than 1/8" width should be repaired individually. Fill 1/8" or larger cracks with loose sand and pour small quantity of mixed 2-(methoxycarbonyl)-1-Propene Resin Sealer Cum Grout as approved by Engineer in charge into the crack, allow to cure. The above Material is spread evenly on the surface as a flood coat with a squeegee or rollers on horizontal and vertical surfaces and allowed to absorb completely into the concrete substrate. Drill injecting holes to a depth of 2 - 4” in concrete depending upon the width of crack, extent of damage and dimension of structural element. Fix the grouting nozzle and inject the mixture of 2-(methoxycarbonyl)-1-Propene Resin Sealer Cum Grout at pressure of 50 - 100 psi. (Rate for fixing nozzle is not included in this item). Low Viscosity, Transparent, Three Component, 2-(methoxycarbonyl)-1-Propene Resin Sealer Cum Grout should have following minimum properties: 1. Viscosity: &lt; 5 cps       2. Flexural Strength (ASTM D-790): 1 day - 17.2 MPa  3. Bond Strength (ASTM C-882): 2 days - 14.4 MPa (Dry Cure); 14 days - 15.8 MPa (Moist cure) 4. Volume Solids %: ~100 It shall be applied as per manufacturer’s specification.  
(If scaffolding is required, same shall be provided and will be paid under relevant item) (Coatings and Grouting Items shall be separate)</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</si>
  <si>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500 -8mm dia 160mm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</si>
  <si>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500 -10 mm dia 200mm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</si>
  <si>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500 -12 mm dia 240mm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</si>
  <si>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500 -16 mm dia 320mm depth</t>
  </si>
  <si>
    <t xml:space="preserve">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500 -20 mm dia400mm depth </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</si>
  <si>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500 -25mm dia 500mm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</si>
  <si>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Re 500 -32mm dia 640mm depth</t>
  </si>
  <si>
    <t>Supplying, Drilling/Cleaning hole and injecting chemical. Application to be designed separately for Rebars as Simply Supported, Moment or Splice Connection as per EC2/TR 023 or relevant tested and accepted rebar guidelines. The chemical should have ETA approval for seismic rebar as a minimum qualifying criterion. Drilling hole with double flute type drill bits or hollow drill bits to the required depth by rotary hammer drill, cleaning with brush and jet of clean air, filling resin and hardener using serrated nozzle to eliminate mixing error with standard HDE A22 battery dispenser along with piston plug. The installation and the setting instructions should be strictly followed as per the manufacturer’s recommendations. The adequate diameter and embedment of rebars to be decided as per PROFIS Rebar Software &amp; the report to be submitted to the project manager/ design engineer for approval. Scanning before drilling to be done to avoid hitting existing rebars. HY 200 -25mm dia 500mm depth</t>
  </si>
  <si>
    <t>Supplying, drilling/cleaning hole and fixing of  Torque Controlled Expansion Anchor HST3, of sizes ranging from M8 to M24. The Anchor should be third party tested, possess ETA approval and should be pre-assembled with a galvanized bolt as per EN ISO 4042: 1999, ingenious expansion sleeve M10 and M16 (galvanized) and M8, M12, M20, M24 - Stainless Steel (EN ISO 4042: 1999), a nut of Strength Class 8 (EN ISO 20898-2:2012) and a galvanized washer (EN ISO 4042:1999). The anchor should be approved for use in Cracked Concrete. Anchor must be tested and approved as per Seismic C1 and C2 Category of TR045. ETA to have Fire Resistance values for up to 120 mins as per EOTA TR 020 and FM Approval (use in Pipe Hangers). Anchor shall be fixed at right embedment depth as per embedment mark and activated using Hilti AT Tool Module to ensure adequate torque as per manufacture’s torque tolerance published in ETA and same shall be documented and submitted to Project Manager at the time of inspection. Design of Anchor should be done as per ETAG 001 Annex C and TR045 using PROFIS Software as per actual load data and site conditions as provided by structural consultant and the report to be submitted to the project manager and design engineer for approval. Scanning before drilling to be done with Hilti PS Scanning tool to avoid rebar hits.  stud anchor HST3 M8x95-30</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</si>
  <si>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M10X90-21</t>
  </si>
  <si>
    <t>Suppling, Drilling/Cleaning hole and fixing  make heavy duty ETA Approved  Chemical Anchor of appropriate size and fixing plates subsequently. Anchor comprises of HVU-2 flexible foil capsule that contains styrene free Urethane Methacrylate resin, hardener, quartz, sand/corundum and HAS-U threaded rod of minimum 5.8 steel grade, galvanized to minimum 5 microns. Anchor should be approved for cracked concrete, seismic &amp; diamond drill holes. Manufacture should submit Anchor Design report based on design loads &amp; other parameters as provided by consultants. Chemical anchors should be designed in accordance with EOTA-TR-029 “guidelines for anchorage of chemical anchors for use in concrete” for approval. Application at site should be done as per manufacturer guidelines. Any report submittal with Installation pictures should be done using CFS-DM Software, which shall be charged extra. Anchor HVU2+ HAS U M30 x 270</t>
  </si>
  <si>
    <t xml:space="preserve">Providing and fixing  interior wall to wall expansion joint cover model W90 for 50 mm gap size, this surface mounted aluminium cover is designed for interior application where low maintenance is desirable. This model is made using Aluminium alloy 6063 and temper T5/T6. This cover is installed using stailness steel clip in the rear which helps the movement to + 10 mm. </t>
  </si>
  <si>
    <t>Providing and fixing of  external  wall to wall cover model ASM 200X for 50 mm gap size,this surface-mounted metal wall cover is designed for exterior applications where low maintenance or tamper-resistant applications are desired. The free-floating aluminum center plate spans the joint and slides over the surface of the wall to allow required movement.EPDM vapor barrier to protect the joint with water. This profile is extruded aluminum with ASTM B 221, Alloy 6063-T5. This profile has been tested under Architectural Testing Agency ( an Intertek Company) for the movement performance. The minimum opening of the profile is 10mm ( -40mm) and the maximum openeing of the profile is 76mm (+26mm) which is more than ±50% movement.</t>
  </si>
  <si>
    <t>Providing and fixig of  floor to floor expansion joint cover GFT 200 for 50 mm gap size. The cover which is designed for interior floor to floor application suitable for most floor finishes where frame depth and configuration is variable to suit selected finish. It is a gasketed floor to floor joint cover comprises of extruded aluminium frames made of aluminium alloy 6063 temper T5/ T6 and TPR seal having strength of 90 shore A as per ASTM D2000 and available in 4 colours, with standard loading capacity of 500 lbs. The nominal joint width of the profile is 51 mm which contracts down to 38 mm as minimum and can expand 64 mm as maximum, the movement has been tested with Architectural testing INC., an Intertek company (Intertek – ATI) as per ASTM E 1399-97 Report no. 84287.01-106-31</t>
  </si>
  <si>
    <t xml:space="preserve">Providing and Fixing of  external Roof cover model RJT 200 for 50 mm gap size, Aluminium roof cover comprised of extruded alumunium components, Injection molded turnbar, duroflex gaskets and EPDM vapor barrier.This profile is extruded aluminum with ASTM B 221, Alloy 6063-T5. This profile has been tested under Architectural Testing Agency ( an Intertek Company) for the movement performance. The minimum opening of the profile is 3mm ( -47mm) and the maximum openeing of the profile is 92mm (+42mm) which is more than ±50% movement. </t>
  </si>
  <si>
    <t xml:space="preserve">Supply and installation of cubicles of width and depth as per Athena Lite- SS Series Cubicles- Std Sizes (W x D x H): 900 mm x 1550 mm x 2105 mm, (Height is including 100 mm gap from bottom, Door Width- 600 mm specifications/ site drawings). Cubicle height to be 2105 mm. Made from solid grade compact high pressure laminate as per IS:2046 and EN-438 manufactured under high specific pressure &gt; 5 MPa and temperature &gt;120°C, All doors will be of single colour and made of 12 mm thick Merino HPL compact panel. The doors will have chamfered edges. Each door will be supported by 3 stainless steel made hinges affixed to the pilasters. Size of panels to be as per drawing. HARDWARE &amp; ACCESSORIES are H shaped (Top) head frame structure made of extruded Aluminium grade 6063 T5-50 micron epoxy powder coated for surface protection, Size to be 125x70x5T.  Corner joinery section, Size to be 40x16.5x1.8T. U-Channel Wall joinery section,Size to be 22x16x1.6T. Door stopper section, Size to be 21x12.5x1.6T. Spring loaded Butt Hinges made from Stainless steel grade 304. Surface finish to be matt type. Covers to be lacor coated.etc complete.
</t>
  </si>
  <si>
    <t xml:space="preserve">Supply and installation of  cubicles of width and depth as per specifications/ site drawings. Cubicle height will be 1980 mmTitan Std Series Cubicles:  Std Sizes (W x D x H): 900 mm x 1550 mm x 1980 mm/2039 mm ( Height is including 150 mm gap from bottom) Door Size- 600 mm when top rail of rectangular cross section is used and 2039 mm when top rail of circular cross section is usedITEM DESCRIPTION  Made from solid grade Merino make compact high pressure laminate as per IS:2046 and EN-438 manufactured under high specific pressure &gt; 5 MPa and temperature &gt;120°C, All doors will be of single colour and made of 12 mm thick Merino HPL compact panel. All pilasters will be made of 12 mm thick HPL compact panel. Size of panels to be as per drawing. HARDWARE &amp; ACCESSORIES are Top rail is made of  stainless steel grade 304. There are two options for the top rail. First one comes with a rectangular cross section (Size to be 55mmx42mmx1.6 mmT) and the other one comes with circular cross section (Diameter 32 mm). Surface finish to be brush type. A thin plastic film pasted for surface protection. Corner joinery section made from Stainless steel grade 304. Surface finish to be brush type. A thin plastic film pasted for surface protection. Size to be 35mmx15mmx0.8 mm. etc complete.
</t>
  </si>
  <si>
    <t>Steel Fiber Reinforcement:  Supplying, Providing and Mixing Hooked End/Crimped steel fibers with aspect ratio between 50 to 80 (Diameter between 0.45 to 01mm and  length between 12.5 to 60mm) manufactured from cold drawn wire and having a minimum tensile strength of 1100N/Sq.mm, as per CE Certification label mark, HE non-glued/ HE glued, non-balling, conforming to ASTM A 820 /EN 14889-1, compatible with all construction chemicals used for the batching, laying and curing of concrete. The fibers shall be added to the concrete at specified dosage and shall be mixed with the concrete ingredients for sufficient time to ensure uniform distribution and pumping concrete. Addition of steel fibers in cement concrete for flooring/ pavement/CC roads (All ground supported slab)/underground structure/precast items (like drains, manhole covers, walls, paver blocks, pipes, tunnel segments) etc. doses as per approved designs and directions of Engineer-in-Charge.  HSN Code for Steel Fibres is 73170013.  Regularly used are MSCF 50; MSH 10050; MSH 7560; MSH7035; MSH 6035; MSH 5530; NSH-G 7560; MSH-G 7035; MSH-G 6035; MSH-G 5530 etc. are some of the widely used sizes.</t>
  </si>
  <si>
    <t>b)Shutter : Supplying &amp; Fixing of 55mm thick asbestos free criteria checked - fire, heat and smoke resistant composite Fire check Door Shutter complying with with fire performance - FD 120 as per IS:3614 (part - II) comprising of 2x8mm Calcium Silicate boards over Chemically treated (with Fire retardant chemicals in vaccum pressure impregnation vessels under 160 psi pressure as per IS:401 and kiln seasoned to moisture below 15% as per IS:1141) internal timber (Malaysian Hard Wood, densified to 810 Kilogram/cum) frame work of 100x32 mm with 32mm thick infill of ceramic fiber (density 128 Kilogram/cum), vermaculite mix faced with 3mm Fire retardant High Density fibre board, internally lipped with hardwood beading and pasted in Hydraulic Press under 25 MPa, spray quoted with 2 coats of in-tumescent paint of minimum 300 micron, and with single row of Brush- Type intumescent strip of size 10mmx4mm affixed on periphery for fire and smoke sealing in the slit on all edges of shutter except bottom, without any external lipping.</t>
  </si>
  <si>
    <t>b)Shutter: Supplying &amp; Fixing of 75mm thick asbestos free,  fire, heat and smoke resistant composite Acoustic Door Shutter complying with with fire performance - FD 120 as per IS:3614 (part - II) comprising of 2x12mm Calcium Silicate boards over Chemically treated (with Fire retardant chemicals in vaccum pressure impregnation vessels under 160 psi pressure as per IS:401 and kiln seasoned to moisture below 15% as per IS:1141) internal timber (Malaysian Hard Wood, densified to 810 Kilogram/cum) frame work of 100x36 mm with 36mm thick infill of ceramic fiber (density 128 Kilogram/cum), vermaculite mix faced with 6mm Fire retardant High Density fibre ply, internally lipped with hardwood beading and pasted in Hydraulic Press under 25 MPa, spray quoted with 2 coats of in-tumescent paint of minimum 300 micron, and with single row of Brush- Type intumescent strip of size 10mmx4mm affixed on periphery for fire and smoke sealing in the slit on all edges of shutter except bottom and placement of 3 mm thick rubber membrane, at the inside face, sandwitched between calcium silicate board &amp; high density fire retardant ply, without any external lipping with triple rebatting in shutters, etc complete. Providing of  Fire Barrier Systems to prevent the spread of fire and smoke within roof and ceiling voids.</t>
  </si>
  <si>
    <t xml:space="preserve">Providing and fixing in position various capacity rainwater harvesting dual intensity auto flush open ended at drain outlet filter with working principal of COHESSIVE AND CENTRIFUGAL FORCE having filter element made out of S.S. 304 screen with mesh size of 205 microns having rainfall capacity of 75 m/hr intensity with operating pressure of 0.060Kilogramper sq.cm. of Head with discharge capacity ranging from 10 to 480 lit/min including all necessary accessories like coupler,bends,PVC valve,etc fixing with Bombay nails of required length etc. complete with inlet size of 90 mm to 110 mm diameter from rooftop pipe with drain outlet of 90 mm to 110 mm diameter size with clean water outlet of 62 mm to 90 mm diameter size including fitting and fixing excluding inlet and outlet piping etc complete as per the direction by engineer in charge.
</t>
  </si>
  <si>
    <t>Providing , Laying and fixing, jointing Eco Drain 250 mm SN-04 Nu-Drain Upvc pipe or of equivalent make, manufacture as per EN 13476 or equivalent as per I.S.15328  &amp; 16098 with fittings such a bends, tees, coupler, etc. jointing with rubber lubricant, including necessary excavation, trench refilling with selective excavated material etc. complete.</t>
  </si>
  <si>
    <t>Providing , Laying and fixing, jointing Eco Drain 315 mm SN-04 Nu-Drain Upvc pipe or of equivalent make, manufacture as per EN 13476 or equivalent as per I.S.15328  &amp; 16098 with fittings such a bends, tees, coupler, etc. jointing with rubber lubricant, including necessary excavation, trench refilling with selective excavated material etc. complete.</t>
  </si>
  <si>
    <t>Additional New Items 2021-22</t>
  </si>
  <si>
    <t xml:space="preserve">GOVERNMENT OF MAHARASHTRA
</t>
  </si>
  <si>
    <t xml:space="preserve">PUBLIC WORKS DEPARTMENT
</t>
  </si>
  <si>
    <r>
      <t xml:space="preserve">Granular Sub Base (GSB)
</t>
    </r>
    <r>
      <rPr>
        <sz val="10.5"/>
        <rFont val="Times New Roman"/>
        <family val="1"/>
      </rPr>
      <t>Plant Mix Method and
Grading -I Material</t>
    </r>
  </si>
  <si>
    <r>
      <t xml:space="preserve">Granular Sub Base (GSB)
</t>
    </r>
    <r>
      <rPr>
        <sz val="10.5"/>
        <rFont val="Times New Roman"/>
        <family val="1"/>
      </rPr>
      <t>Plant Mix Method and
Grading -II Material</t>
    </r>
  </si>
  <si>
    <r>
      <t xml:space="preserve">Granular Sub Base (GSB) 
</t>
    </r>
    <r>
      <rPr>
        <sz val="10.5"/>
        <rFont val="Times New Roman"/>
        <family val="1"/>
      </rPr>
      <t>Plant Mix Method and
Grading -Ill Material</t>
    </r>
  </si>
  <si>
    <r>
      <rPr>
        <b/>
        <sz val="10.5"/>
        <rFont val="Times New Roman"/>
        <family val="1"/>
      </rPr>
      <t xml:space="preserve">Granular Sub Base (GSB) </t>
    </r>
    <r>
      <rPr>
        <sz val="10.5"/>
        <rFont val="Times New Roman"/>
        <family val="1"/>
      </rPr>
      <t xml:space="preserve">
Mix in Place Method and 
Grading -I Material</t>
    </r>
  </si>
  <si>
    <r>
      <t xml:space="preserve">Granular Sub Base (GSB)
</t>
    </r>
    <r>
      <rPr>
        <sz val="10.5"/>
        <rFont val="Times New Roman"/>
        <family val="1"/>
      </rPr>
      <t>Mix in Place Method and
Grading -II Material</t>
    </r>
  </si>
  <si>
    <r>
      <t xml:space="preserve">Granular Sub Base (GSB)
</t>
    </r>
    <r>
      <rPr>
        <sz val="10.5"/>
        <rFont val="Times New Roman"/>
        <family val="1"/>
      </rPr>
      <t>Mix in Place Method and
Grading -Ill Material</t>
    </r>
  </si>
  <si>
    <r>
      <rPr>
        <b/>
        <sz val="10.5"/>
        <rFont val="Times New Roman"/>
        <family val="1"/>
      </rPr>
      <t>WBM Grading - I</t>
    </r>
    <r>
      <rPr>
        <sz val="10.5"/>
        <rFont val="Times New Roman"/>
        <family val="1"/>
      </rPr>
      <t xml:space="preserve">
Using Screening - Type A</t>
    </r>
  </si>
  <si>
    <r>
      <t xml:space="preserve">WBM Grading - I 
</t>
    </r>
    <r>
      <rPr>
        <sz val="10.5"/>
        <rFont val="Times New Roman"/>
        <family val="1"/>
      </rPr>
      <t>Using Screening - Type B</t>
    </r>
  </si>
  <si>
    <r>
      <t xml:space="preserve">WBM Grading - II
</t>
    </r>
    <r>
      <rPr>
        <sz val="10.5"/>
        <rFont val="Times New Roman"/>
        <family val="1"/>
      </rPr>
      <t>Using Screening - Type B</t>
    </r>
  </si>
  <si>
    <r>
      <t>50 mm Modified 
Penetration Mecadam
(MPM) over WBM</t>
    </r>
    <r>
      <rPr>
        <sz val="10.5"/>
        <rFont val="Times New Roman"/>
        <family val="1"/>
      </rPr>
      <t xml:space="preserve"> 
CB-30% &amp; HB-70%</t>
    </r>
  </si>
  <si>
    <r>
      <t xml:space="preserve">50 mm Modified
Penetration Mecadam
(MPM) over WBM
</t>
    </r>
    <r>
      <rPr>
        <sz val="10.5"/>
        <rFont val="Times New Roman"/>
        <family val="1"/>
      </rPr>
      <t>CB-100%</t>
    </r>
  </si>
  <si>
    <r>
      <t xml:space="preserve">50 mm Modified
Penetration Mecadam
(MPM) over BT
</t>
    </r>
    <r>
      <rPr>
        <sz val="10.5"/>
        <rFont val="Times New Roman"/>
        <family val="1"/>
      </rPr>
      <t>CB-30% &amp; HB-70%</t>
    </r>
  </si>
  <si>
    <r>
      <t xml:space="preserve">50 mm Modified
Penetration Mecadam
(MPM) over BT
</t>
    </r>
    <r>
      <rPr>
        <sz val="10.5"/>
        <rFont val="Times New Roman"/>
        <family val="1"/>
      </rPr>
      <t>CB-100%</t>
    </r>
  </si>
  <si>
    <r>
      <t xml:space="preserve">75 mm Modified 
Penetration Mecadam
(MPM) over WBM
</t>
    </r>
    <r>
      <rPr>
        <sz val="10.5"/>
        <rFont val="Times New Roman"/>
        <family val="1"/>
      </rPr>
      <t>CB-30% &amp; HB-70%</t>
    </r>
  </si>
  <si>
    <r>
      <t xml:space="preserve">75 mm Modified
Penetration Mecadam
(MPM) over WBM
</t>
    </r>
    <r>
      <rPr>
        <sz val="10.5"/>
        <rFont val="Times New Roman"/>
        <family val="1"/>
      </rPr>
      <t>CB-100%</t>
    </r>
  </si>
  <si>
    <r>
      <t xml:space="preserve">75 mm Modified
Penetration Mecadam
(MPM) over BT
</t>
    </r>
    <r>
      <rPr>
        <sz val="10.5"/>
        <rFont val="Times New Roman"/>
        <family val="1"/>
      </rPr>
      <t>CB-30% &amp; HB-70%</t>
    </r>
  </si>
  <si>
    <r>
      <t xml:space="preserve">75 mm Modified
Penetration Mecadam
(MPM) over BT
</t>
    </r>
    <r>
      <rPr>
        <sz val="10.5"/>
        <rFont val="Times New Roman"/>
        <family val="1"/>
      </rPr>
      <t>CB-100%</t>
    </r>
  </si>
  <si>
    <t xml:space="preserve">0.90 M3/10 m2 </t>
  </si>
  <si>
    <t xml:space="preserve">Tining to Rigid Pavements :-
     It is observed that wherever the tining work is executed on site the tining work is unreasonably uneven there by reducing the life of the pavement, which cause skidding of the vehicles on the road surface. The reasons could be attributed to lack of supervision&amp; workmanship on the part of contractor &amp; lack of supervision on the part of supervisory Engineer from PWD in all probabilities, In spite of heavy investment done by the government for resurfacing/ strengthening of pavement. In consequences the road user endanger his life or may face any accident.
     In order to eliminate this problem the contractor /agency shall submit photograph / videography of the tining treatment done to the road surface along with the bills to Deputy Engineer / Executive Engineer for payment without which the payment against such items shall not be released.
</t>
  </si>
  <si>
    <t>PUBLIC WORKS DEPARTMENT</t>
  </si>
  <si>
    <t>Chief Engineer</t>
  </si>
  <si>
    <t>Public Works Konkan Region</t>
  </si>
  <si>
    <t>Public Works Region</t>
  </si>
  <si>
    <t>Mumbai</t>
  </si>
  <si>
    <t>Pune</t>
  </si>
  <si>
    <t>Aurangabad</t>
  </si>
  <si>
    <t>Nashik</t>
  </si>
  <si>
    <t>Amravati</t>
  </si>
  <si>
    <t xml:space="preserve">   Chief Engineer</t>
  </si>
  <si>
    <t>Nagpur</t>
  </si>
  <si>
    <t xml:space="preserve">   Mumbai</t>
  </si>
  <si>
    <t>Approved</t>
  </si>
  <si>
    <t>Secretary (Works)</t>
  </si>
  <si>
    <t>Secretary (Roads)</t>
  </si>
  <si>
    <t xml:space="preserve">Disclaimer about RA :-
Rate Analysis is to be used only for base purpose of rates arrived in SSR. If any corrections found in RA, it should brought in the notice of SSR committee, so that committee will take review on it and will take decision to correct RA. No person / Contractor / Organistion can claim any amount based on the ‘Rate Abstract’ for the particular item. The ‘Rate Abstracts’ are nearly for estimation purposes as guidelines.
</t>
  </si>
  <si>
    <t xml:space="preserve">SSR Approval Letter </t>
  </si>
  <si>
    <t>Crushed Sand Circular</t>
  </si>
  <si>
    <t>Removing sand /muck/ slush /soil  bellow low tide level to the specified section from navigation channel as per the area and depth upto 3.00 m from sea bed by mechanicel means with , hyderaulic excavator,  etc. and barge for establisment all machinery with all required tools and equipments, boat for conveying excavetd material, including removing the excavated  materials with all  lift and leads as directed beyond high tide level line of water stacking spreading or disposing,dewatering if required unless otherwise provided else where complete under tidal condition.</t>
  </si>
  <si>
    <t>New Item</t>
  </si>
  <si>
    <t>One Running Metre</t>
  </si>
  <si>
    <t>Providing antitermite treatment around the periphery of the existing building as per I.S. 6313 (Part-III) by excavating trenches of 20cm width and exposing the sides of columns and plinth beams upto a depth of 300mm and injecting one percent of chlorodane emulsion concentrate at the rate of 2.25 litres per One Running Metre and refilling the trenches etc. complete covering 2 years guarantee on bond paper.</t>
  </si>
  <si>
    <t>Providing and fixing in position. (as per I.S.1868 / 1982) Aluminium sliding window of two tracks  with  rectangular  pipe having overall  dimension  63.50  x  38.10  x  1.02  mm at  weight 0.547 Kilogram/One Running Metre. and window frame bottom track section 61.85 x 31.75 x 1.20 mm at  weight  0.695  Kilogram/One Running Metre.  Top  and  side track section  61.85  x  31.75  x 1.30 mm at weight 0.659 Kilogram/One Running Metre. The shutter should be of bearing bottom 40 x 18 x 1.25 mm at weight 0.417 Kilogram/One Running Metre. Inter locking section 40 x 18 x 1.10 mm at weight 0.469 Kilogram/One Running Metre. And handle section 40 x 18 x 1.25 mm at weight 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colour Anodising with box.</t>
  </si>
  <si>
    <t>Providing  and  fixing  in  position  Mild  steel  fixed  staggered  (  Z  Type  )  Ventilator  as  per detailed drawing with hot deep zink coating including fabricating with Mild steel 'Z 'Section of size 20mm x 25 mm and 3 mm thick at weight 1.42 Kilogram/One Running Metre,with stainless steel mosquito net of 304 Grade,4  mm thick float glass ?as  directed by Engineer In  charge including necessary welding, grinding, two coats of oil paint etc.complete</t>
  </si>
  <si>
    <t>Providing and fixing in position anodised (as per IS 1868/1982) Aluminium fixed staggered ( Z Type) Ventilator with aluminium rectangular pipe 63 mm x 38.10 mm x 1.22 mm at weight 0.650 Kilogram/One Running Metre, Aluminium angle of size 15 mm x 15 mm x 1 mm,aluminium channel  of  9  mm sizes,  S.S.mosquito  net  of  304  Grade,4  mm thick float  glass per  detailed drawing and as directed by Engineer in charge etc.complete.</t>
  </si>
  <si>
    <t>One Cubic Metre</t>
  </si>
  <si>
    <t>Providing   and   Fixing   32   mm   thick   One   piece   single   moulded   puff   ABSTRONE BUTADYNE  STYRINE  (ABS)  Door  shutter  for  internal  use  including toilets  made up  of outer  ABS  sheet  of  1.2  mm  thick  having  puff  insulation  of  35  to  40  Kilogram/One Cubic Metredensity and 10 mm dia.for steel bars 2 Nos., wooden block to receive fixtures, having M.S. hinges 100 mm length, M.S. handles 150 mm length and 10 mm dia sliding door bolt etc. complete</t>
  </si>
  <si>
    <t>Providing and fixing in position Phenol bonded Bamboo wood flooring with planks of sizes 14mm thick, 1800 mm length (minium) and 130 mm wide (minimum), in approved colour, texture and finish, having Performance Appraisal certified (PAC) issued by Building Materials &amp; Technology Promotion Council (BMTPC). The flooring shall be fixed with tongue and groove interlocking system, with underlayment of 4mm thick expanded poly ethylene foam sheets having density 40kg/One One Cubic Metre, over prepared surface with necessary quarter round planks of size 1900mm x 18mm and door reducer of size 1900mm x 44mm, whereever required. The bamboo wood planks shall have minimum density of 1000 kg/One One Cubic Metre &amp; minimum Hardness 1000kgf. with Eco friendly UV coating, all complete as per direction of Engineer in -charge. Ground floor</t>
  </si>
  <si>
    <t>One Number</t>
  </si>
  <si>
    <t>Taking longitudinal section of streams extending upstream and downstream side of the  bridge site, requisite One Number of cross section of the stream on either sides block contouring and other details etc. complete. (Length of L.S. and C.S. for contouring to be worked out)</t>
  </si>
  <si>
    <t>Lettering on masonry works with nalla flow direction, span One Number and location etc. complete.</t>
  </si>
  <si>
    <t>Painting and One Numbering trees with white background and black lettering etc. complete.</t>
  </si>
  <si>
    <t>Providing and fixing cautionary / warning sign board of size 60 cm. having shape of equilateral triangle with apex point upwards. prepared on 16 gauge M.S. sheet including painting with one coat of zinc cromate stoving primer and two coats each of white back ground, red border and backside gray stove enamelled, bonded with cut out of Retro reflective sheet Engineering grade, symbol / letters / numerals / border / arrow, coated with non pealable crystal clear protective transparent coat retaining 100% reflection including one One Number of M.S. Angle iron post of size 50 x 50 x 5 mm of 3.65 m. long inflated at bottom drilled on top in one piece without joint painted with white and black bands of 30 cm. fixing board and post with 2 Nos. high strength G.I. bolts and nuts of size 10 mm dia. and 20 mm long including all taxes, conveying, fixing in ground with cement concrete 1:4:8 block of 60 cm x 60 cm x 75 cm size etc.complete. 60 cm. equilateral triangle M.S. sheet with Engineering grade,</t>
  </si>
  <si>
    <t xml:space="preserve"> One Number</t>
  </si>
  <si>
    <t>Providing and fixing Mandatory / Regulatory sign board of circular shape of size 60 cm. dia. prepared on 16 gauge M.S. sheet including painting with zinc chromate stoving primer and two coats each of white back ground,red border and backside gray stove enamelled, bonded with cut out of Retro reflective sheet Engineering grade, symbol / letters / numerals / border, coated with non pealable crystal clear protective transparent coat retaining 100% relection including one One Number of M.S. Angle iron post of size 50 x 50 x 5 mm of 3.45 m. long inflated at bottom drilled on top in one piece without joint painted with white and black bands of 30 cm. fixing board and post with 2 Nos. high strength G.I. bolts and nuts of size 10 mm dia. and 20 mm long including all taxes, conveying, fixing in ground with cement concrete 1:4:8 block of 60 cm x 60 cm x 75 cm size etc. complete. circular shape of size 60 cm. dia. M.S. sheet with Retro reflective sheet Engineering grade</t>
  </si>
  <si>
    <t>Providing and fixing N.H./ S.H. Route Marker size 60 cm x 45 cm with one No. direction plate of size 30 cm x 25 cm prepared on 16 gauge M.S. sheet including painting with one coat of zinc cromate stoving primer and two coats each of white and green back ground and back side gray stove enamelled, bonded with cut out of red Retro reflective sheet Engineering grade, border / letters / numerals and arrow, coated with non pealable crystal clear protective transparent coat retaining 100% reflection including one One Number of M.S. Angle iron post of size 50 x 50 x 5 mm of 3.65 m. long inflated at bottom drilled on top in one piece without joint painted with white and black bands of 30 cm. fixing board and post with 4 Nos. of high strength G.I. bolts and nuts of size 10 mm dia. and 20 mm long including all taxes, conveying, fixing in ground with cement concrete 1:4:8 block of 60 cm x 60 cm x 75 cm size as directed by Engineer-in-charge etc. complete. Mild Steel Route Marker with Engineering Grade</t>
  </si>
  <si>
    <t>Providing and fixing N.H./ S.H. Route Marker size 60 cm x 45 cm with one No. direction plate of size 30 cm x 25 cm prepared on 16 guage Alluminium sheet including Type IV High Intensity Micro-Prismatic Grade Sheeting (HIP) having pressure sensitive / heat activated adhesive, IRC Specified colour retro reflective cutout border &amp; messages having pressure sensitive adhesive having border &amp; messages in IRC Specified colour background, including one One Number of M.S. Angle iron post of size 50 x 50 x 5 mm of 3.65 m. long inflated at bottom drilled on top in one piece without joint painted with white and black bands of 30 cm. fixing board and post with 4 Nos. of high strength G.I. bolts and nuts of size 10 mm dia. and 20 mm long including all taxes, conveying, fixing in ground with cement concrete 1:4:8 block of 60 cm x 60 cm x 75 cm size as directed by Engineer-in-charge etc. complete. Alluminium sheet Type IV High Intensity Micro-Prismatic Grade Sheeting</t>
  </si>
  <si>
    <t>BR.3 Page One Number 102</t>
  </si>
  <si>
    <t>BR-3 Page One Number 102</t>
  </si>
  <si>
    <t>BR.5 Page One Number 105 and B.7, Page One Number 38</t>
  </si>
  <si>
    <t>BR.6 Page One Number 105</t>
  </si>
  <si>
    <t>BR.8 Page One Number 108</t>
  </si>
  <si>
    <t>BR.9 Page One Number 109 and B.7, Page One Number38</t>
  </si>
  <si>
    <t>BR.10 Page One Number 110</t>
  </si>
  <si>
    <t>BR.13 Page One Number 112 and B. 7, Page One Number38</t>
  </si>
  <si>
    <t>BR.14 Page One Number 113</t>
  </si>
  <si>
    <t>BR. 14A Page One Number 113</t>
  </si>
  <si>
    <t>BR.16 Page One Number 120</t>
  </si>
  <si>
    <t>BR. 16 Page One Number 120</t>
  </si>
  <si>
    <t>BR.17 Page One Number 120 and B. 7, Page One Number38</t>
  </si>
  <si>
    <t>BR.7. P.One Number 107</t>
  </si>
  <si>
    <t>Providing copper plate expansion joints as per detailed drawing One Number 4/D-1 of 1972 D type etc. complete.</t>
  </si>
  <si>
    <t>Providing trap/granite/quartzite/gneiss rubble filling over haunches and arches including hand packing. 
Spec. One Number: BR.34 Page One Number 146</t>
  </si>
  <si>
    <t>Providing Lifting, transportation and placing activities of precast arch units  and sockets from casting yard / RMC plant to construction site including all necessary lifting arrangements in hydraulic telescopic cranes of appropriate lifting capacity, transportation on flat bed trailer of required length, including lifting slings with D-shackle, pulling ratchets, including ISMC 300 steel supporting cross beam, two One Numbers of P type 10 ton capacity chain pully , including temporary supports for lifting and transporting on trailers, including construction of leveling platform crane and trailer, including scaffolding and platform at pier /  abutment top level, including necessary all manpower., etc. complete., as directed by Engineer In Charge.</t>
  </si>
  <si>
    <t>Bd.A.1 Page One Number 259</t>
  </si>
  <si>
    <t>Bd.A.2 Page One Number 259</t>
  </si>
  <si>
    <t>Bd.A.3 Page One Number 259</t>
  </si>
  <si>
    <t>Bd.A.4 Page One Number 259</t>
  </si>
  <si>
    <t>Bd.A.5 Page One Number 259</t>
  </si>
  <si>
    <t>Bd.A.6 Page One Number 260</t>
  </si>
  <si>
    <t>Bd.A.7, Page One Number 260</t>
  </si>
  <si>
    <t>Bd.A.10 Page
One Number 262</t>
  </si>
  <si>
    <t>Bd.A.11 Page One Number 263</t>
  </si>
  <si>
    <t>Bd.A. 12 Page
One Number 264</t>
  </si>
  <si>
    <t>Bd.A.13 Page One Number 264</t>
  </si>
  <si>
    <t>Bd.C.2 Page One Number 275</t>
  </si>
  <si>
    <t>Bd.C.3 Page One Number 275</t>
  </si>
  <si>
    <t>Bd.C.6 Page One Number 277</t>
  </si>
  <si>
    <t>Bd.C.8 Page One Number 278</t>
  </si>
  <si>
    <t>Providing,  fabricating  and  erecting at  site  of  work  the  tubular  steel  structure  (shed)  as  per standard design and specifications having various spans in between trusses and in multiples of standard length of bays as specified as per standard specifications, inclusive of cost of steel tubular trusses, tubular columns purlins, tie runners, foundation  bolts, base plates, nuts and bolts,  welding  wherever  required  etc.   as  per  detailed  drawing  inclusive  of  one  coat  of anticorrosive paint and two coats of oil painting of approved quality and shade etc. complete. Spec. One Number : As directed by Engineer-in-charge.</t>
  </si>
  <si>
    <t>B-18 Page One Number 78</t>
  </si>
  <si>
    <t>Providing and fixing mild steel grill gate as per the detailed drawing including hinges, locking arrangements  and  painting  in  three  coats  of  oil  paint  of  approved  colour  and  shade  etc. complete.(weight 18 Kilogram. to 20 Kilogram. Per Sq.m.)
Spec.One Number: As directed by Engineer- in-charge.</t>
  </si>
  <si>
    <t>Spec. One Number As directed byEngineer in Charge.</t>
  </si>
  <si>
    <t>Bd. E. 1 Page One Number 287</t>
  </si>
  <si>
    <t>Bd.E.2 Page One Number 288 and
B.7 Page No 38</t>
  </si>
  <si>
    <t>Bd.E.4 Page One Number 289 and B-7, Page One Number38</t>
  </si>
  <si>
    <t>Bd.E. 5/Page One Number 290/I.S.
456 (2000)</t>
  </si>
  <si>
    <t>Bd.E. 3/Page One Number 288/I.S.
456 (2000)</t>
  </si>
  <si>
    <t>Bd.F.3 Page One Number 298 and B.7, Page One Number38</t>
  </si>
  <si>
    <t>Bd.F.5 Page One Number 300 and B.7,
Page.One Number 38</t>
  </si>
  <si>
    <t>Bd.F.5 Page One Number 300 and
B-7,Page No 38.</t>
  </si>
  <si>
    <t>Bd.F.6 Page One Number 300 and B.7, Page One Number38</t>
  </si>
  <si>
    <t>Bd.F.8 Page One Number 302 and B.7, Page One Number38</t>
  </si>
  <si>
    <t>Bd.F.9 Page One Number 303 and B.7, Page One Number38</t>
  </si>
  <si>
    <t>Bd.F.8 Page One Number 303 and B.7, Page One Number38</t>
  </si>
  <si>
    <t>Bd.F.11 Page One Number 304 and B.7, Page One Number 38</t>
  </si>
  <si>
    <t>Bd. F. 12 Page One Number 304 and
B-7, Pg 38</t>
  </si>
  <si>
    <t>Bd. F. 13 Page One Number 305
/I.S. 456 (2000</t>
  </si>
  <si>
    <t>Bd. F. 14 Page One Number 305
/I.S. 456 (2001</t>
  </si>
  <si>
    <t>Bd. F. 14 Page One Number 305
/I.S. 456 (2002</t>
  </si>
  <si>
    <t>Bd. F. 15 Page One Number 306
/I.S. 456 (2003</t>
  </si>
  <si>
    <t>Bd. F. 16 Page One Number 306
/I.S. 456 (2004</t>
  </si>
  <si>
    <t>Bd.F.17, Page One Number 306</t>
  </si>
  <si>
    <t xml:space="preserve">Providing Fusion Bonded Epoxy Coating (FBEC) to reinforced bars of 8mm  diameter as per IS:  13620-1993  specifications  for  a  thickness  of  175micron  Permissible  variation  of  50 micron  including testing of coating at plant, including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FREQUENCY OF TEST OF FUSION BONDED EPOXY COAT
a) Coating thickness shall be tested at a frequency of not less than one full length bar every twenty bars for each size
b) continuity of coating shall be determined by testing one full length bar in every twenty bars for each size
c)  Coating  thickness  over  the  whole  of  the  coated  bar  section  shall  be  determined  by sectioning and examining one bar in every twenty tonnes for each size.
d) For testing adhesion of coating, samples shall be selected from each size according to the frequency given below:
Nominal Size of Bar, MM One Number of Samples
For all types of bar : Minimum 1 for every diameter or as directed by engineer in charge
 </t>
  </si>
  <si>
    <t>Bd. F. 20 Page One Number 307</t>
  </si>
  <si>
    <t>Bd. F. 20 Page One Number 308</t>
  </si>
  <si>
    <t>Bd.F.6, Page One Number300 / Bd.F.8, Page One Number302 and
B.7 Page One Number 38.</t>
  </si>
  <si>
    <t>Bd.G. 1 Page
One Number 313</t>
  </si>
  <si>
    <t>Bd.G.2 Page One Number 313</t>
  </si>
  <si>
    <t>Bd.G.3 Page One Number 314</t>
  </si>
  <si>
    <t>Bd.G.5 Page One Number 315</t>
  </si>
  <si>
    <t>Bd.G.7 Page One Number 316</t>
  </si>
  <si>
    <t>Bd.G.8 Page One Number 317</t>
  </si>
  <si>
    <t>Bd.G.9 (a) Page One Number 317</t>
  </si>
  <si>
    <t>Bd.G.9 (b) Page One Number 317</t>
  </si>
  <si>
    <t>Bd.G.10 (a)
Page One Number 318</t>
  </si>
  <si>
    <t>Bd.G.10 (b)
Page One Number 318</t>
  </si>
  <si>
    <t>Bd.H.1 Page One Number 329</t>
  </si>
  <si>
    <t>Bd.H.2 Page One Number 329</t>
  </si>
  <si>
    <t>Bd.H.3 Page One Number 331</t>
  </si>
  <si>
    <t>Bd.H.4 Page One Number 331</t>
  </si>
  <si>
    <t>Bd.H.5 Page One Number 331</t>
  </si>
  <si>
    <t>Bd.H.6 Page One Number 332</t>
  </si>
  <si>
    <t>Bd.H.7 Page One Number 332</t>
  </si>
  <si>
    <t>Bd.H.8 Page One Number 332</t>
  </si>
  <si>
    <t>Bd. H.11 Page One Number 333</t>
  </si>
  <si>
    <t>Bd.H.12 Page One Number 333</t>
  </si>
  <si>
    <t>Bd.H.13 Page One Number 333</t>
  </si>
  <si>
    <t>Bd.H.14 Page One Number 333</t>
  </si>
  <si>
    <t>Bd.H.40 Page One Number 345</t>
  </si>
  <si>
    <t>Bd.I.1 Page One Number 349</t>
  </si>
  <si>
    <t>Bd.K.1 Page One Number 359</t>
  </si>
  <si>
    <t>Providing and fixing of BITUFLEX CLOSE CELL FOAM of size 30 mm x 30 mm in double layer in the expansion  joints  in R.C.C.  framed structure (Exterior column)  with  closed  cell foam , applying TP-40 PRIMER on both the sides of concrete surface, filling the 25 mm x 25 mm gap with the POLYSEAL, highly flexible sealant and covering the joint with  Polydee- LM, 150  mm width  in 2 coats and  fixing the aluminium plate of 100 mm wide and  3  mm thick on external face of column etc. complete.Note- for item One Number 9 and 10 Prior approval of Superintending Engineer is Necessary before execution of work.</t>
  </si>
  <si>
    <t>Bd.J.2 Page One Number 355</t>
  </si>
  <si>
    <t>Bd.J.3 Page One Number 356</t>
  </si>
  <si>
    <t>Providing  and  applying  required  coats  of  a  water  based  Evercrete  Deep  Penetrating  Sealer (DPS) on cement concrete surface like roads, beams, and columns, plastered walls, basements, roofs, potable water tanks etc to react with cement and to penetrate concrete structure thereby making it resistant to chemicals / chlorides water to make it dust proof and to act as a water resistant at the same time which Strengthens the treated surface and reduce the curing period etc complete. - Note -- for item One Number 7 to 4 prior approval of Superintending Engineer will be necessary</t>
  </si>
  <si>
    <t>Bd.L.1 Page One Number 367</t>
  </si>
  <si>
    <t>Bd. L.2 Page One Number 368</t>
  </si>
  <si>
    <t>Bd.L.2 Page One Number 368</t>
  </si>
  <si>
    <t>Bd.L.4 Page One Number 368</t>
  </si>
  <si>
    <t>Bd.L.7 Page One Number 369</t>
  </si>
  <si>
    <t>Bd.L.8 Page One Number 370</t>
  </si>
  <si>
    <t>Bd.L.9, Page One Number370</t>
  </si>
  <si>
    <t>Bd. L.10, Page
One Number370</t>
  </si>
  <si>
    <t>Bd. L.15 Page
One Number 372</t>
  </si>
  <si>
    <t>Bd. L. 16 Page
One Number 373</t>
  </si>
  <si>
    <t>Bd. L. 17 Page
One Number 373</t>
  </si>
  <si>
    <t>Bd. L. 18 Page
One Number 373</t>
  </si>
  <si>
    <t>Providing and  applying spray  plaster  made  with  finely  graded  marble  and  quartz  in  2  mm thickness in two coats using putty knife or trowel to newly plaster fairly even surface after minimum 30 days gap in all position including finishing the surface using zero One Number sand paper or fine emry paper gently level the area by moving paper in round circles removing the dust and clean the surface with dry cloth and scaffolding including all materials and labour etc. complete.</t>
  </si>
  <si>
    <t>Bd.M.1 Page One Number 379</t>
  </si>
  <si>
    <t>Bd.M.3 Page One Number 380</t>
  </si>
  <si>
    <t>Bd.M.3 Page One Number380</t>
  </si>
  <si>
    <t>Bd.M.7 Page One Number 383</t>
  </si>
  <si>
    <t>Bd.M.6 Page One Number 381</t>
  </si>
  <si>
    <t>Bd.M.22 Page One Number 390</t>
  </si>
  <si>
    <t>Bd.M.29 Page One Number 391</t>
  </si>
  <si>
    <t>Spec.One Number: Bd.M.31/Page One Number392</t>
  </si>
  <si>
    <t>Spec.One Number: Bd.M.31/Page One Number393</t>
  </si>
  <si>
    <t>Bd.M.12 Page One Number 385.</t>
  </si>
  <si>
    <t>Bd.M.13 Page One Number 386.</t>
  </si>
  <si>
    <t>Bd.M.35 B/P
One Number393</t>
  </si>
  <si>
    <t>Bd.M. 3 B/Page
One Number 380</t>
  </si>
  <si>
    <t>Bd. M.22
B/Page One Number 390</t>
  </si>
  <si>
    <t>Bd.M.35 B/Page One Number393</t>
  </si>
  <si>
    <t>Bd.M.35C /
Page One Number 393</t>
  </si>
  <si>
    <t>Bd.M. 12 Page One Number385</t>
  </si>
  <si>
    <t>Bd.M.12 Page One Number 385</t>
  </si>
  <si>
    <t>Bd.M. 12 Page
One Number 385</t>
  </si>
  <si>
    <t>Bd. M-12 page One Number 385</t>
  </si>
  <si>
    <t>Bd. M-12 page One Number 386</t>
  </si>
  <si>
    <t>Bd. M-12 page One Number 388</t>
  </si>
  <si>
    <t>Bd. M-3 page One Number 380</t>
  </si>
  <si>
    <t>Bd. N. 1. 1 Page
One Number 399</t>
  </si>
  <si>
    <t>Bd.N.1.1 Page One Number 399</t>
  </si>
  <si>
    <t>Bd.N.1.2 Page
One Number 399</t>
  </si>
  <si>
    <t>Bd. N. 1.2 Page One Number 399</t>
  </si>
  <si>
    <t>Bd.N.1.3 Page One Number 399</t>
  </si>
  <si>
    <t>Bd.N.1.4 Page One Number 400</t>
  </si>
  <si>
    <t>Bd.N.1.4 Page
One Number 400</t>
  </si>
  <si>
    <t>Bd.O. 1 Page
One Number 403</t>
  </si>
  <si>
    <t>Bd.0.2 Page One Number 404</t>
  </si>
  <si>
    <t>Bd.0.3 Page One Number 404</t>
  </si>
  <si>
    <t>Bd.O.4 Page One Number 405</t>
  </si>
  <si>
    <t>Bd.0.4 Page One Number 405</t>
  </si>
  <si>
    <t>Bd.O.5 Page One Number 405</t>
  </si>
  <si>
    <t>Bd.0.6 Page One Number 406</t>
  </si>
  <si>
    <t>Bd.0.7 Page One Number 406</t>
  </si>
  <si>
    <t>Bd.O.7 Page One Number 406</t>
  </si>
  <si>
    <t>Bd.0.8 Page One Number 406</t>
  </si>
  <si>
    <t>Spec.One Number: Bd.O.8/Page One Number406</t>
  </si>
  <si>
    <t>Bd.P.1 Page One Number 411</t>
  </si>
  <si>
    <t>Bd. P. I Page One Number 411</t>
  </si>
  <si>
    <t>Bd. P.2 Page One Number 412</t>
  </si>
  <si>
    <t>Bd.P.2 Page One Number 412</t>
  </si>
  <si>
    <t>Bd.P.3 Page One Number 412</t>
  </si>
  <si>
    <t>Bd.P.4 Page One Number 413</t>
  </si>
  <si>
    <t>Bd. P.4 Page One Number 413</t>
  </si>
  <si>
    <t>Bd. P.5 Page One Number 413</t>
  </si>
  <si>
    <t>Bd.P.5 Page One Number 413</t>
  </si>
  <si>
    <t>Bd.P.6 Page One Number 414</t>
  </si>
  <si>
    <t>Bd.P.6 Page One Number 414 and Pre-approval of Superintending Engineer</t>
  </si>
  <si>
    <t>Bd.Q. 1 Page
One Number 419</t>
  </si>
  <si>
    <t>Bd.Q.1 Page One Number 419</t>
  </si>
  <si>
    <t>Bd.Q.2 Page One Number 420</t>
  </si>
  <si>
    <t>Bd.Q.3 Page One Number 421</t>
  </si>
  <si>
    <t>Bd.Q.4, Page One Number 422</t>
  </si>
  <si>
    <t>Bd.Q.5, Page One Number 423</t>
  </si>
  <si>
    <t>Bd.Q.8, Page One Number 425</t>
  </si>
  <si>
    <t>Bd.Q. 18 Page
One Number 431</t>
  </si>
  <si>
    <t>Bd.Q. 19 Page
One Number 432</t>
  </si>
  <si>
    <t>Bd.Q.20 Page
One Number 432</t>
  </si>
  <si>
    <t>Bd.Q.21 Page One Number 433</t>
  </si>
  <si>
    <t>Bd.Q.22/Page One Number434</t>
  </si>
  <si>
    <t>Bd.N.1.2/Page
One Number399</t>
  </si>
  <si>
    <t>Bd.R.1, Page One Number 449</t>
  </si>
  <si>
    <t>Bd.R.2, Page One Number 450</t>
  </si>
  <si>
    <t>Bd.R.3, Page One Number 450</t>
  </si>
  <si>
    <t>Bd.R.5, Page One Number 453</t>
  </si>
  <si>
    <t>Bd. R.7, Page One Number 453</t>
  </si>
  <si>
    <t>Bd.R.9, Page One Number 455</t>
  </si>
  <si>
    <t>Bd. R. 10, Page One Number 455</t>
  </si>
  <si>
    <t>Bd. R. 11, Page
One Number 456</t>
  </si>
  <si>
    <t>Bd. R. 13, Page One Number 459</t>
  </si>
  <si>
    <t>Bd.R.16, Page One Number 460</t>
  </si>
  <si>
    <t>Bd. R. 17 Page One Number 461</t>
  </si>
  <si>
    <t>Bd. R. 19 Page One Number 462</t>
  </si>
  <si>
    <t>Bd. R. 17, Page One Number 461</t>
  </si>
  <si>
    <t>Bd. R. 3A., Page One Number 449</t>
  </si>
  <si>
    <t>BD-T-4 Page One Number 479</t>
  </si>
  <si>
    <t>BD-T-7 and 8 Page One Number 481-82</t>
  </si>
  <si>
    <t>BD-T-11 and 12
Page One Number 482-83</t>
  </si>
  <si>
    <t>BD-T-34  Page
One Number 499</t>
  </si>
  <si>
    <t>BD-T-36  Page
One Number 500</t>
  </si>
  <si>
    <t>BD-T-39  Page
One Number 500</t>
  </si>
  <si>
    <t>BD-T-42  Page
One Number 503</t>
  </si>
  <si>
    <t>BD-T-43  Page
One Number 503</t>
  </si>
  <si>
    <t>BD-T-53  Page
One Number 509</t>
  </si>
  <si>
    <t>BD-T-55  Page
One Number 510</t>
  </si>
  <si>
    <t>BD-T-57  Page
One Number 511</t>
  </si>
  <si>
    <t>BD-T-67  Page
One Number 515</t>
  </si>
  <si>
    <t>BD-S  Page One Number 465 to
467</t>
  </si>
  <si>
    <t>BD-T-53  Page
One Number 509 As directed by Engineer in
charge.</t>
  </si>
  <si>
    <t>BD-T-53  Page
One Number 509 As directed by Engineer in charge.</t>
  </si>
  <si>
    <t>BD-T-63  Page
One Number 518</t>
  </si>
  <si>
    <t>BD-T-68  Page
One Number 520</t>
  </si>
  <si>
    <t>Providing and fixing in position C.C.T.W. brackets for weather sheds of section 70 x 45 mm with  mortise  and  tenon  joinery  at  1.2  to 1.5  metre center  to center  or  as  directed  and  teak wood battens of required section, including fixing three One Numbers of iron nut and bolts to each bracket, necessary scaffolding and two coats of painting to wood work etc. complete.</t>
  </si>
  <si>
    <t>Bd.U.1 Page One Number 537</t>
  </si>
  <si>
    <t>Bd.U.2 Page One Number 537</t>
  </si>
  <si>
    <t>Bd.V.1 Page One Number 547</t>
  </si>
  <si>
    <t>Bd.V.2 Page One Number 549</t>
  </si>
  <si>
    <t>Bd.V.3 Page One Number 550</t>
  </si>
  <si>
    <t>Bd.V.5 Page One Number 551</t>
  </si>
  <si>
    <t>Bd.V.5 Page One Number 551c</t>
  </si>
  <si>
    <t>Bd.V.5Page One Number 551</t>
  </si>
  <si>
    <t>Bd.V.7 Page One Number 554</t>
  </si>
  <si>
    <t>Bd.V.8 Page One Number 554</t>
  </si>
  <si>
    <t>Bd.V.9 Page One Number 555</t>
  </si>
  <si>
    <t>Bd.V. 12 Page
One Number 556</t>
  </si>
  <si>
    <t>Bd.V.14 Page One Number 557</t>
  </si>
  <si>
    <t>Bd.V. 14 Page
One Number 557</t>
  </si>
  <si>
    <t>Bd. V. 19 Page One Number 559</t>
  </si>
  <si>
    <t>Bd.V.23 Page One Number 562</t>
  </si>
  <si>
    <t>Bd.V.26 Page One Number 564</t>
  </si>
  <si>
    <t>Bd.V.27 Page One Number 564</t>
  </si>
  <si>
    <t>Bd.V.29 Page One Number 565</t>
  </si>
  <si>
    <t>Bd.V.30 Page One Number 565</t>
  </si>
  <si>
    <t>BDV.-30  Page
One Number616</t>
  </si>
  <si>
    <t>Bd.V.31 Page One Number566</t>
  </si>
  <si>
    <t>Bd.V.32 Page One Number567</t>
  </si>
  <si>
    <t>Bd.V.37, Page One Number 571</t>
  </si>
  <si>
    <t>Bd.V.38, Page One Number 572</t>
  </si>
  <si>
    <t>Bd.V.39, Page One Number 573</t>
  </si>
  <si>
    <t>Bd.V.41, Page One Number 573</t>
  </si>
  <si>
    <t>Bd.V.43, Page One Number 574</t>
  </si>
  <si>
    <t>Bd.V.43 Page One Number 574</t>
  </si>
  <si>
    <t>Bd.V.44, Page One Number 575</t>
  </si>
  <si>
    <t>Bd.V.45, Page One Number 575</t>
  </si>
  <si>
    <t>Bd.V.46, Page One Number 576</t>
  </si>
  <si>
    <t>Providing  and  fixing  P.V.C.  Rain  water  pipes  of  160mm  outer  diameter  and  having  wall thickness  of  2.2  to  2.7  mm  confirming  to  I.S.  13592-1992  including  proper  rainwater receiving recess with P.V.C. plug, bend, necessary fittings, such as, offsets, shoes, inluding fixing the pipe on wall using approved wooden cleats projecting 25mm to 40mm from face of wall a fixing with clips of approved quality and One Number ,filing the joint using rubber gasket with  solvent  cement  and  properly  resting  the  shoe  of  pipes  on  C.C.  or  masonry  blocks, including necessary scaffolding and maintenance for 3 yrs for any leakages or dislocations of pipes. All the P.V.C. fittings and additional 2 piece socket clips shall be got approved from engineer in charge etc. complete.</t>
  </si>
  <si>
    <t>Bd.W.2 Page One Number582</t>
  </si>
  <si>
    <t>Bd.W.3 Page One Number583</t>
  </si>
  <si>
    <t>Bd.W.6 Page One Number585</t>
  </si>
  <si>
    <t>Bd.W.7 Page One Number586</t>
  </si>
  <si>
    <t>Bd.W.8 Page One Number587</t>
  </si>
  <si>
    <t>Bd.W.8 Page
One Number587</t>
  </si>
  <si>
    <t>Bd.W.4 Page One Number583</t>
  </si>
  <si>
    <t>Spec.One Number-Rd-19, Page-187; Rd-29, Page-193; Rd-27, Page-192. [Except weight of stone specified in wording of specification]</t>
  </si>
  <si>
    <t xml:space="preserve"> Spec. One NumberBd. E. 5; Page One Number 67 / 2012</t>
  </si>
  <si>
    <t xml:space="preserve">Clean the surface to remove dirt, loose particles. Examine the surface closely for any cracks. Clean the cracks. Provide and fill a pure acrylic, polymer modified ready to use paste Polyfill AR  of approved make &amp; approved by Engineer in charge having a cream coloured viscous emulsion ready to use acrylic polymeric non-shrink crackfiller putty with auto suction properties and requiring no bonding agent, no curing and no requirement for opening the existing cracks finishing with subsequent filling as required. Provide and apply three coats of 100% acrylic waterproof heat insulating breathable decorative external coating Sunext 8  of approved make &amp;  approved by Engineer in charge, in the desired shade. Stir well and apply by brush for three coats. Applying three coats at an interval of 4-6 hours between each coat.
High Performance 100% Acrylic, Waterproof, Anti-fungal, Anti-carbonation, Heat Insulating External Paint should have following minimum properties:
1. Specific Gravity: 1.3 ± 0.1 at 25°C
2. pH: 7.0 to 10.00
3. Viscosity: 18 to 30 sec. at 25°C by Ford Cup One Number B-4 (Dilute 2 parts of product with 1 part of water)
4. CO2 diffusion resistance co- efficient (DIN EN 1062-6 (2002-10): 7.59 x105
5. CO2 diffusion equivalent air layer thickness (DIN EN 1062-6 (2002-10): 127m @ 190 microns DFT
6. Adhesion (ASTM D 4541): 2.3 N/mm2 (Concrete / Substrate Failure)
7. Solar Reflectance Index (ASTM E 1980 11,EN 673:2011, EN 410:2011): 107
 It shall be applied as per manufacturers specification.  
</t>
  </si>
  <si>
    <t xml:space="preserve">Providing and fixing ISI marked double swing flush door shutters conforming to IS :2202 (Part I) Non-decorative type, core of block board construction with frame of 1st class hard wood and well matched teak 3 ply veneering with vertical grains or cross bands and face veneers on both faces of shutters. 30 mm thick including ISI marked Stainless Steel L- hinges with necessary screws Fittings &amp; Fixtures  per leaf
SS kick plates on both sides of the door of 300mm height
Heavy Duty satin finish butt SS Hinges (100mm x 75mm x 3mm in size)  -4 nos. SS finished  lever handle with mortise lock- 1 One Number
Floor spring- 1 One Number 100mm x 100mm safety glass at the specified location
</t>
  </si>
  <si>
    <t>Providing a folding wheelchair of Pioneer Surgicals Brand, model One Number PS 809/ equivalent make as per the directions of the engineer in charge.</t>
  </si>
  <si>
    <t>Design, supply, fabrication and fixing of SS, non glare Signage board (2 ft. x 2 ft.- 1 One Number) for the accessible parking, as per the approved design and make, having 1.2mm thick SS non glare base plate and Grade 2/ Grade 1 Braille (raised dots)to be etched/ engraved and be raised 0.5mm above base plate  and Upper Case San Serif words and Universal Accessibility Symbol to be etched/ engraved and signage to be installed at a height of 2100mm from the ground level using a post of MS hollow square section (50mm x 50mm) as per the installation procedure specified by the manufacturer and as per accessibility standards and up to the satisfaction of the engineer in charge.</t>
  </si>
  <si>
    <t>a) Up to 10 user size (1.0mx1.0mx0.70m),  Capacity of biodgester:-700 liters,  Area of top, bottom and side walls: - 4.80 sq.m,  Area of partition walls: 1.40sq.m,  Total weight of FRP: - 33.48 Kilogram,  Bacteria inoculums quantity: - 200 liters , Minimum thickness of side walls / top and bottom: 3mm,  One Number of inside partitions: - 3,  Minimum thickness of partition wall: 3mm.</t>
  </si>
  <si>
    <t>b) Up to 15 user size (1.0mx1.0mx1.0m), Capacity of biodgester:-1000 liters, Area of top, bottom and side walls: - 6 sq.m, Area of partition walls: 2 sq.m, Total weight of frp: - 54 Kilogram, Bacteria inoculums quantity: - 400 liters, Minimum thickness of side walls / top and bottom: 4mm, One Number of inside partitions: - 3, Minimum thickness of partition wall: 3mm</t>
  </si>
  <si>
    <t>c) Up to 25 user size (1.5mx1.0mx1.0m), Capacity of biodgester:-1500 liters, Area of top, bottom and side walls:- 8 sq.m, Area of partition walls: 2 sq.m, Total weight of frp: - 82.80 Kilogram, Bacteria inoculums quantity: - 600 liters, Minimum thickness of side walls / top and bottom: 5mm, One Number of inside partitions: - 3, Minimum thickness of partition wall: 3mm</t>
  </si>
  <si>
    <t>d) Up to 40 user size (2.0mx1.0mx1.0m), Capacity of biodgester:-2000 liters, Area of top, bottom and side walls: - 10 sq.m, Area of partition walls: 3 sq.m, Total weight of frp: - 106.20 Kilogram, Bacteria inoculums quantity: - 600 liters, Minimum thickness of side walls / top and bottom: 5mm, One Number of inside partitions: - 3, Minimum thickness of partition wall: 3mm</t>
  </si>
  <si>
    <t>e) Up to 60 user size (2.4mx1.25mx1m), Capacity of Biodigester:-3000 liters, Area of top, bottom and side walls: - 13.30 sq.m, Area of partition walls: 3.75sq.m, Total weight of FRP: - 139.95 Kilogram, Bacteria inoculums quantity: - 1000 liters, Minimum thickness of side walls / top and bottom: 5mm, One Number of inside partitions: - 3, Minimum thickness of partition wall: 3mm</t>
  </si>
  <si>
    <t>f) Up to 80 user size (2.7mx1.5mx1m), Capacity of Biodigester:-4000 liters, Area of top, bottom and side walls: - 16.50 sq.m, Area of partition walls: 4.50sq.m, Total weight of FRP: - 202.50 Kilogram, Bacteria inoculums quantity: - 1400 liters, Minimum thickness of side walls / top and bottom: 6mm, One Number of inside partitions: - 4, Minimum thickness of partition wall: 3mm</t>
  </si>
  <si>
    <t>g) Up to 100 user size (2.5mx2mx1m), Capacity of Biodigester:-5000 liters, Area of top, bottom and side walls: - 19.00 sq.m, Area of partition walls: 8.00sq.m, Total weight of FRP: - 248.40 Kilogram, Bacteria inoculums quantity: - 1800 liters, Minimum thickness of side walls / top and bottom: 6mm, One Number of inside partitions: - 4, Minimum thickness of partition wall: 3mm</t>
  </si>
  <si>
    <t>h) Up to 150 user size (3.2mx2.0mx1.25m), Capacity of Biodigester:-8000 liters, Area of top, bottom and side walls: - 25.80 sq.m, Area of partition walls: 10.00sq.m, Total weight of FRP: - 397.08 Kilogram, Bacteria inoculums quantity: - 3200 liters, Minimum thickness of side walls / top and bottom: 7mm, One Number of inside partitions: - 4, Minimum thickness of partition wall: 4mm</t>
  </si>
  <si>
    <t>i) Up to 200 user size (4mx2.0mx1.25m), Capacity of Biodigester:-10000 liters, Area of top, bottom and side walls: - 31.00 sq.m, Area of partition walls: 10.00sq.m, Total weight of FRP: - 462.60 Kilogram, Bacteria inoculums quantity: - 3400 liters, Minimum thickness of side walls / top and bottom: 7mm, One Number of inside partitions: - 4, Minimum thickness of partition wall: 4mm</t>
  </si>
  <si>
    <t>j) Up to 300 user size (4.8mx2.0mx1.25m), Capacity of Biodigester:-12000 liters, Area of top, bottom and side walls: - 36.20 sq.m, Area of partition walls: 10.00sq.m, Total weight of FRP: - 593.28 Kilogram, Bacteria inoculums quantity: - 4200 liters, Minimum thickness of side walls / top and bottom: 8mm, One Number of inside partitions: - 4, Minimum thickness of partition wall: 4mm</t>
  </si>
  <si>
    <t>k) Up to 400 user size (5mx2.0mx1.5m), Capacity of Biodigester:-15000 liters, Area of top, bottom and side walls: - 41.00 sq.m, Area of partition walls: 12.00sq.m, Total weight of FRP: - 678.80 Kilogram, Bacteria inoculums quantity: - 5200 liters, Minimum thickness of side walls / top and bottom: 8mm, One Number of inside partitions: - 4, Minimum thickness of partition wall: 4mm</t>
  </si>
  <si>
    <t>l) Up to 500 user size (6mx2.0mx1.6m), Capacity of Biodigester:-20000 liters, Area of top, bottom and side walls: - 50.72 sq.m, Area of partition walls: 13.36sq.m, Total weight of FRP: - 917.86 Kilogram, Bacteria inoculums quantity: - 7000 liters, Minimum thickness of side walls / top and bottom: 9 mm, One Number of inside partitions: - 4, Minimum thickness of partition wall: 4mm</t>
  </si>
  <si>
    <t>Providing and laying mechanical protective layer over water proofing membrane with cement screed plaster 1:5 after laying chicken mesh over membrane including curing etc. complete 20 mm thick with cost of chicken mesh etc. complete and covering 7 years guarantee on court stamp paper of Rs.100/- including necessary testing specified by Engineer (Prior permission of S.E. is necessary before inclusion of this item in estimate) (Note :- This item shall be executed over item One Number 5 of BD-J Water Proofing)</t>
  </si>
  <si>
    <t>Providing and laying Stone Matrix Asphalt with 100-120 TPH batch type hot mix plant producing an average output of 75 tonne per hour using crushed aggregate of specified grading premixed with bituminous binder @ 5.80 minimum percent of mix and filler, transporting the hot mix towards site, laying with hydrostatic paver finisher with sensor control to required grade, level and alignment, rolling with smooth wheeled, vibratory and tandem rollers to achieve the desired compaction as per MORTH specification clause One Number515 etch. complete in all respects, IRC SP 79</t>
  </si>
  <si>
    <t>A) Precast BeB Panals
1 Providing and fixing Precast M 25 grade Concrete curved section of 100 mm thick to serve as bandhara as per the standard drawing approved by department having elliptical shape with base upto 6m as per table attatched to be casted in factory in suitable sections and transporting to site and erecting the same including all leads, lifts, labour and machinaries with finishing .One Number of elements in which compled section is proposed to be cast shall be approved.Necessary equipments for placing giving support through turn bucle or similar arrangement to maintain its verticality till insitu joining..The total steel quantity is 75Kilogram per cubic meter of concrete The method statement shall be prepared and got approved from engineer including cost of plasticizer and viscocity admixure.</t>
  </si>
  <si>
    <t>Supply and Installation of translucent roof with DPI Flux standing seam multicell polycarbonate panel system. The system with complete assembly of co extruded UV protected multicell panels incorporated into a complete system. Co-extruded UV protected polycarbonate panel system of min 12 mm thick of 900 mm (min.) width with angular daylighting concept. Panels shall have minimum six layers with truss bridge design for higher flexibility &amp; strength. Panels with all fixing accessories to ensure best performance for wind uplift, vibration, oil canning and visual appearance. Panels shall be manufactured with vertical standing seam at both sides of the panel. Panels shall be fixed on Purlin with snap on connectors with double tooth grip lock locking mechanism and will be secured on MS structure (will be paid Separately) with 3 One Numbers self-drilling screws &amp; trapezoid SS fasteners holding the base of the standing seam offering best stability having a pull-out load of min. 7000N (7KN)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1.6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engineering in charge. Colour: As per Approval. Approved Make: FLUX by DPI Daylighting or approved equivalent The 12mm thick panels shall be used for a roofing height of upto 15 mtrs.</t>
  </si>
  <si>
    <t>Supply and Installation of Dpi Flux translucent roof with standing seam multicell polycarbonate panel system. The system with complete assembly of co extruded UV protected multicell panels incorporated into a complete system. Co-extruded UV protected polycarbonate panel system of min 16 mm thick of 1200mm (min.) width with angular daylighting concept. Panels shall have minimum seven layers in a truss bridge design for higher flexibility &amp; strength. Panels with opaque and translucent clear combination as per required lux level and design requirements with all fixing accessories to ensure best performance for wind uplift, vibration, oil canning and visual appearance. Panels shall have an additional IR Blocking features for enhance thermal comfort. Panels shall be manufactured with vertical standing seam at both sides of the panel. Panels shall be fixed on Purlin with snap on connectors with double tooth grip lock locking mechanism and will be secured on MS structure (will be paid Separately) with 3 One Numbers self-drilling screws &amp; trapezoid SS fasteners holding the base of the standing seam offering best stability having a pull-out load of min. 7000N (7KN) tested as per ISO 6892:1998 and IS 1608: 2005, as per design requirement. Panels must satisfy Dart drop impact test as per IS 14443-97 shall show no sign of breakage on Polycarbonate sheets which have been exposed to UV for a min. of 500 Hours as per ASTM G 155. Panels shall not have Yellowness Index as per ASTM D 1925 of 15 units when tested on a sample exposed to UV for 500 Hours as per ASTM G 155. U value shall not be more than 1.9 W/m2K as per EN ISO 10077-2:2018. Panel shall be with additional End cap/Aluminium U/F profile/ Glazing Bar for ends as required. Panel shall be fixed over MS structural steel/MS purlin (paid separately) conforming to the detail technical specifications as per approved architectural drawings. Trained and factory authorized labour with supervision to complete the entire panel installation as per drawing &amp; direction of the engineer in charge. Colour: As per approval The 16mm thick panels shall be used for a roofing height of upto 15 mtrs.</t>
  </si>
  <si>
    <t>Providing and applying two coats of Hues Surface Coatings Clear Coat (Stone-X ) with silicon technology on stones, clay tiles, bricks, facades,sand stone,plastered,texture finished interior or exterior surfaces.(It is tested with standand test method One NumberIS15489:2004 &amp; Low VOC as per ASTM D2369/ISO 11890-1 and water vapour permeability as per ASTM D-1653/ISO 7783).Surface  preparation includes cleaning and scrubbing with brush,soap and water to remove all dust, fungus,cement, paints etc,washing with water all complete.The coating thickness and the methodology of application shall strictly as per manufacturer's specifitions and as approved by engineer in charge.The contractor shall give guarantee for the performance  of coating for water repellency and also  the durabitity of coating, all complete as per direction of Engineer - in- incharge.</t>
  </si>
  <si>
    <t>Taking longitudinal section of stream extending 1.20 km on  upstream side of the bandhara site,  requisite One Number of cross sections (minimum 3)  of the stream on upstream side, taking bed slope of stream and other details,  taking 3 trial pits 1.00 m x 1.00 m x 3.00 m, plotting details of stratification indicating type of soil/rock,   preparation of detailed survey data including preparation of hydraulic design including calculations for afflux, height of the weir and storage capacity of bandhara etc., obtaining  the village map and studying the land width of nalla, make a preliminary assessment of likely storage of nalla with  nalla training as per width shown in  village map, marking  on village map the locations of existing wells, bore wells within radius of 1.5 km and also depth of water and borewell depth, identifying  the maji malgujari tanks or other lakes owned by Govt. within radius of 3 km, assessing the radial distance and plan area as per village map, preparing  detailed plans  referring the std. design &amp; drawing  and  preparing detailed estimate as per approved SSR in 3 copies and submitting  the project duly typed along with  relevant drawings  in hard  and soft copies in CD / Pen Drive etc. as required by the  Department.</t>
  </si>
  <si>
    <t>Supplying and fixing M.S. Pipe 80 mm diameter ( 4.85 mm thick ) heavy type drilled on top and painted with one coat of epoxy primer and two coats of epoxy finish paint having black and white bands of 25 cm, last part of the post 0.75 mt. below ground level is painted with three coats of red lead paint with two One Number of high tensile G.I. bolt and nut of size 10 mm die of 25 mm long including transportation etc. complete.</t>
  </si>
  <si>
    <t>Supplying and fixing G.I.. Pipe 50 mm diameter  heavy type drilled on top and painted with one coat of epoxy primer and two coats of epoxy finish paint having black and white bands of 25 cm, last part of the post 0.75 mt. below ground level is painted with three coats of red lead paint with two One Number of high tensile G.I. bolt and nut of size 10 mm die of 25 mm long including transportation etc. complete.</t>
  </si>
  <si>
    <t>Excavation for foundation in earth, soil of all types, sand, gravel and soft murum, including removing  the  excavated  material  up  to  a  distance  of  50  m.  beyond  the  building  area  and stacking  and  spreading  as  directed,  dewatering,  preparing  the  bed  for  the  foundation  and necessary back filling, ramming, watering including shoring and strutting etc. complete. (Lift upto 0.00 to 1.50 m.) By Manual Means</t>
  </si>
  <si>
    <t xml:space="preserve"> One Cubic Metre</t>
  </si>
  <si>
    <t>Providing and laying plain  in situ / ready mix  M-20 cement concrete of trap/ granite/quartzite/gneiss/crushed stone  metal mechanically mixed, placed in foundation and compacted by vibration  including necessary bailing out water, curing curing concrete batch mix plant / pan mixer with fine agreegates of required specifications ( VSI sand finely washed etc ) (excluding dewatering by pump) for 14 days  RCC Grade.With Concrete Mixer</t>
  </si>
  <si>
    <t>Providing and filling in well with sand/ rubble and sand/ shingle and sand including compacting between the top and bottom plugs etc. Complete</t>
  </si>
  <si>
    <t xml:space="preserve">Providing and laying in situ / ready mix controlled M-20 cement concrete of  of trap / granite / quartzite/ gniess metal for reinforced cement concrete caps over piers and abutments including necessary sacffolding plywood/steel formwork, compacting by vibrating, finishing in CM 1:3 and curing etc complete  ( Excluding   reinforcement)  With reversible drum type mixer/ concrete batch mix plant (pan mixer) . with fine agreegates of required specifications ( VSI sand finely washed etc )  </t>
  </si>
  <si>
    <t>Providing and laying in situ / ready mix M-20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t>
  </si>
  <si>
    <t xml:space="preserve">Providing and laying in situ / ready mix M-25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  </t>
  </si>
  <si>
    <t xml:space="preserve">Providing and laying in situ / ready mix M-50 cement concrete of trap / granite / quartzite/ gniess metal for reinforced cement concrete block below the bearing including necessary scaffolding, plywood/steel  formwork, compaction by vibrating, finishing in CM 1:3 and curing complete (Excluding reinforcement)  Using  reversible drum type mixer/ concrete batch mix plant (pan mixer) with fine agreegates of required specifications ( VSI sand finely washed etc )  </t>
  </si>
  <si>
    <t>One Metric Tonne</t>
  </si>
  <si>
    <t xml:space="preserve">Providing to contraction joints polysuphide sealent (Pouring grade) confirming to BS : 5212 - 1989 into sawed groove widened at top for sealent reservoir of specified size and shape as per detailed drawing including fixing Polyethylene foam backer rod of required diameter (appraox. 25% larger than the initial 3 mOne Metric Tonneo 4 mm. joint) overlaid with bond breaking tape as per detailed drawing. Item includes cleaning the joints with water jet / air compressor and allowing joint to become thoroughly dry before sealent is applied and applying primer.   
(A) Contraction and longitudinal joints (15 mm. deep x 8 mm.wide) </t>
  </si>
  <si>
    <t>Providing and laying Rough Shahabad Stone Flooring 40mOne Metric Tonneo 45 mm. thick and of required width in plain/ diamond pattern on a bed of 1:6 C.M. including cement float, striking joints, pointing in cement mortar 1:3 curing and cleaning etc. etc. complete</t>
  </si>
  <si>
    <t>Construction of M-40 grade reinforced prestressesd precast concrete panel of 200 mm thickness having size 4.5m x 3.5m or as per drawing, casting the panels as per approved design and drawing in factory or plant including cost of all materials, formwork, reinforcement, dowel bars, tie bars, chairs, lifting bolts, grout ports, labour and all necessary machineries which are required for prestressing the wires, preparing concrete mix as per job mix design (The minimum cement content for M40 grade of PPCP shall be 440 Kilogram/cum of concrete), making slots in panels for fixing dowel bars, tie bars, and placing necessary reinforcement as per design and drawing, steam/curing for 28 days including lifting, transportating and placing the panels at the required position, line, level and alignment as directed by Enginner in Charge, with max 20% fly Ash ( Fly-ash upto 20% by weight of Cement) over a prepared sub base. including providing and fixing in position MS Plain dowel bars precoated with anticorrosive epoxy paint of required Dia. having 45 cms. length and at 30.00 cm. c/c lubricated for half length with bituminous paint and providing &amp; fixing TMT Fe 500 tie bars 12 mm dia. 60 cm long at 75 cm c/c, handling, straightening, necessary cutting supported by TMT FE 500, chairs with proper alignment by using properly designed assembly of Bulkheads.  Including,  Grouting of base of the panels as well as dowel and tie slots in the panels, Providing  contraction joints polysulphide sealent (Pouring grade) confirming to BS : 5212 - 1989 into  groove of specified size and shape as per detailed drawing including fixing Polyethylene foam backer rod of required diameter (appraox. 25% larger than the initial 3 mOne Metric Tonneo 4 mm. joint) overlaid with bond breaking tape as per detailed drawing. Item includes cleaning the joints with water jet / air compressor and allowing joint to become thoroughly dry before sealent is applied and applying primer.(A) Contraction and longitudinal joints (50 mm. deep x max. 6 mm wide)</t>
  </si>
  <si>
    <t xml:space="preserve">Supply and installation of  12MM BOX UP cubicles of width and depth as per specifications/ site drawings. Cubicle height to be 2100Titan Box up 18 mm Series Cubicles:  Std Sizes   (W x D x H)- 900 mm x 1550 mm x 2100 mm, (Height is including 100 mm gap from bottom) Door Size- 600 mm mOne Metric Tonneitan Box up 18 mm Series Cubicles:  Std Sizes   (W x D x H)- 900 mm x 1550 mm x 2100 mm, (Height is including 100 mm gap from bottom) Door Size- 600 mmTitan Box up 18 mm Series Cubicles:  Std Sizes   (W x D x H)- 900 mm x 1550 mm x 2100 mm, (Height is including 100 mm gap from bottom) Door Size- 600 mmITEM DESCRIPTION: Made from solid grade Merino make compact high pressure laminate as per IS:2046 manufactured under high specific pressure &gt; 5 MPa and temperature &gt;120°C, All doors will be of single colour and made of 18 mm thick Merino HPL compact panel. All pilasters will be made of 18 mm thick Merino HPL compact panel. HARDWARE &amp; ACCESSORIES are No head frame structure, all panels to be aliengned to the top, Corner joinery section made from Stainless steel grade 304. Surface finish to be brush type. A thin plastic film pasted for surface protection. Size to be 35mmx15mmx0.8 mm. etc complete.
</t>
  </si>
  <si>
    <t xml:space="preserve">CHANNELLED WALL PANELLING OF SIZE: 192X2400X15MM
Providing and Fixing  Channelled perforated panels of width 192mm, thickness of 15mm and length 2400 mm, made of a Moisture resistant fibre board substrate with a laminated facing as per the approved shade (Portland Maple, Sea Beech, Siam Wood &amp; Mystique Walnut, Interior White, Alumina Pearl) and a melamine balancing layer on the reverse side. The boards shall have a special perforation pattern where the reverse surface has a “Helmholtz” fluted perforation with consecutive 3mm wide groove followed by 13mm or 21mm of visible pane (G-13/ G-21). The edges of the panel shall be “tongue-and-grooved” to fix special clips for installation and seamless visual. The back of the perforated panel shall have sound absorbing non-woven Soundtex acoustical fleece hot pressed to achieve NRC of 0.5. for G-21 and 0.6 for G-13. (Average value of Absorption Co-efficient readings taken at 250 Hz, 500 Hz, 1000 Hz and 2000 Hz) as per ASTM C423 and Humidity Resistance (RH) of 70% with camber limit less than 1mm/1000mm and bow less than 1mm/300mOne Metric Tonnehe panels shall be mounted on special aluminium splines (keel) using inside clips provided by Manufacturer and approved by the Architect/ Engineer-in-Charge. 
</t>
  </si>
  <si>
    <t>Per Test</t>
  </si>
  <si>
    <t>One Cubic Meter</t>
  </si>
  <si>
    <t>One Kilogramme</t>
  </si>
  <si>
    <t>One Running Meter</t>
  </si>
  <si>
    <t>One Kilometre</t>
  </si>
  <si>
    <t>Square One Kilometre</t>
  </si>
  <si>
    <t>Running One Kilometre</t>
  </si>
  <si>
    <t>One Acre</t>
  </si>
  <si>
    <t>One Square Meterr</t>
  </si>
  <si>
    <t>Providing and fixing of retro- reflectorised informatory sign board rectangular/Square in shape having area less than 0.9 One Square Meterr made out of  ____mm aluminum sheet bonded with white retro reflective sheeting of  Class __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GI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</si>
  <si>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Providing and fixing of retro- reflectorised  informatory sign board rectangular/Square in shape having area greater than 0.9 One Square Meterr made out of  ___mm aluminum sheet bonded with white retro reflective sheeting of  Class __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GI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t>
  </si>
  <si>
    <t>Providing and applying Bitumen VG30/VG40 layer at 2 Kilogram. per One Square Meterr over the terrace, structural slab including cleaning the surface for waterproofing as directed complete</t>
  </si>
  <si>
    <t>Providing coloured  anodising treatment to aluminium sections of  the doors  , windows,  and ventilators including all the intermediate supports , side supports, screws and all the necessary fixtures with all leads, lifts, fixing charges etc. complete (Complete measurement on actual One Square Meterr basis of opening area shall be paid.)</t>
  </si>
  <si>
    <t xml:space="preserve"> One Square Metre</t>
  </si>
  <si>
    <t>Providing and laying 12 mm thick mastic asphalt wearing course on top of deck slab excluding prime coat with paving grade bitumen meeting the requirements given in table 500-29, prepared by using mastic cooker and laid to required level and slope after cleaning the surface including providing antiskid surface with bitumen precoated fine grained hard stone chipping of 4.75 mm nominal size at the rate of 0.005 cum per 10  One Square Metre and at an approximate spacing of 10 cm center to center in both directions, pressed into surface when the temperature of surfaces not less than 100 deg C, protruding 1 mm to 4mm over mastic surface as per clause 515 etc. complete.</t>
  </si>
  <si>
    <t>Providing and applying two coat of water based cement paint to un plastered concrete surface after cleaning the surface of dirt, dust, oil, grease, efflorescence etc. complete. (applying 1 litre paint on 2  One Square Metret)</t>
  </si>
  <si>
    <t>Providing and construction of a gabian structure for retaining earth with segments of wire crates of size 7.0 x 3.0 x 0.6m each divided into 1.5 m compartments by cross netting, made form 4 mm galvansed steel wire @ 32Kilogram per 10  One Square Metre having minimum tensile strength of 300Mpa conforming to IS:280 and galvanizing coating conforming to IS:4826 woven into mesh with double twist, mesh size not exceeding 100x100mm, filled with boulders with least dimension of 200mm, all loose ends to be tied with 4mm galvanized steel wire etc. complete.</t>
  </si>
  <si>
    <t>Providing and constructing gabain structures for erosion control, river training works and protection works with wire crates of size 2.0m x 1.0m x 0.30m each divided into 1 m compartments by-cross netting, made from 4 mm galvanized steel wire @ 32Kilogramper 10 One Square Metre having minimum tensile strength of 300Mpa conforming to IS:280 and galvanizing coating conforming to IS 4826, wovan into mesh with double twist, mesh size not exceeding 100 x 100mm, filled with boulders with least dimension of 200mm, all loose ends to be securely tied with 4mm galvanized steel wire etc. complete.</t>
  </si>
  <si>
    <t xml:space="preserve">Providing and laying epoxy concrete with epoxy aggregate proportion 1:4  using epoxy fine quartz sand, course quartz sand and trap metal in suitable proportion by weight including weighing, mixing placing inclusive of celaning the surface by wire, brush, sand balsting for applying the tackcoat of epoxy as directed and giving minimum 3 days compressive strength of 525 Kilogram/cm2 and maximum epoxy consumption of 214 Kilogram/m3 of concrete including necessary formwork with all materials, labour, centering equipment etc complete as directed.  (scaffolding will be paid separately if required)( Fine sand 660 Kilogram/Cum, Course Sand 660Kilogram/ One Square Metre, Trap metal 660 Kilogram/ One Square Metre) </t>
  </si>
  <si>
    <t xml:space="preserve">Application of Protective coating Supply and application of Siliane/ Siloxane primer. Primer shall be applied by brush/ sprayed over the prepared concrete surface at 0.30 to 0.40 litter/  One Square Metre by using the airless nozzle gun. After applying primer coat, Single component aliphatic acrylate UV resistant protective cum decorative coat DEKilogramUARD S or similar shall be applied over the primed surface using airless nozzle gun in two coats and each coat shall b e 150 microns DFT. Including cost of all materials, cost of hire charges of tools and plants and all labour charges etc. complete. </t>
  </si>
  <si>
    <t>Providing  preconstructional  antitermite  treatment  as  per  I.S.  6313  (Part-II)  treatment  by treating the backfill in immediate contact with foundation at the rate of 5 litres of emulsion concentrate of 1.0 percent of clorophyrifos per  One Square Metre of vertical surface area covering 10 years guarantee on bond paper.</t>
  </si>
  <si>
    <t>Providing preconstructional antitermite treatment as per I.S. 6313 (Part-II) by treating the top surface  of  plinth  filling  at  the  rate  of  5  litres  of  emulsion  concentrate  at  1.0  percent  of clorophyrifos  per  One Square Metre of surface area covering ten years guarantee on bond paper.</t>
  </si>
  <si>
    <t>Providing and laying jointless Polydee-LM, a highly flexible elastometric coating for RCC / cementitious surface for terrace waterproofing on B.B. Coba / R.C.C, after application of TP- 42 Primer on perfectly clean surface (free from loose dust and foreign matter) application of 1st coat of Polydee-LM @ 700 gms/ One Square Metre and applying 2nd coat of Polydee-LM @ 700 gms/ One Square Metre and finishing the same with sprinkling the AG-10 granules on the wet coating. (After finishing covering the treatment with 25mm cement plaster for protection with fibrillated 6mm Plyplast fibre @ 125 gms/ One Square Metre to be paid in separate item.) covering 7 years guarantee on Court Fee Stamp Paper of Rs. 100/- etc. complete.</t>
  </si>
  <si>
    <t>Providing water  proofing treatment  as per  IS :  1346-1966  to generally inaccessible sloping Reinforced Cement Concrete Terrace slab with bitumen felts in all positions in five course, consisting of applying cold bitumen primer coat at the rate of 2.5 litre per 10  One Square Metre., hot bitumen layer at the rate of 14.50Kilogramper 10  One Square Metre. and over the same layer of bitumen felt of type III grade (I) as per IS: 1332-1965 across the slope with 10 cm overlap commencing   at   lowest   level   and   again   applying   hot   bitumen   course   at   the   rate   of 14.50Kilogramper  10  Square  Metre.  and  finally  spreading  over  it  grit  at  the  rate  of 14.50Kilogramper  10  Square  Metre.  including  all  lifts,  leads  and  scaffolding  whenever necessary  complete  as  directed  with  four  years'  guarantee  on  requisite  stamp  paper  etc. complete.</t>
  </si>
  <si>
    <t>Providing  and  applying  coal  tar  in  two  coats  on  new  wood  work  including  preparing  the surface, scaffolding etc. complete. (coal tar shall be minimum 500 grams per  One Square Metre.)</t>
  </si>
  <si>
    <t>Providing and  fixing colour  coated  Zincalume (  R  )  AZ150  (  min  150  gms/sq.mt.  total  on each side ) profiled sheets for roofing. The feed material is manufactured out of nominal 0.45 mm Base Metal Thickness ( BMT ) (0.5 mm TCT ), Hi-strength steel with min.550 MPa yield strength,  metallic  hot  dip  coated  with  Aluminium-Zinc  alloy  (55%  aluminium 43.4%  zinc 1.6% silicon) with COLORBOND ( R ) steel quality super durable polyester paint coat ( with inorganic  pigment).  The  paint  shall  have  a  total  coating  thickness  of  nominal  35  um, comprising of nominal 25 um exterior coat on top surface and nominal 10 um reverse coat on back surface. Profile sheet shall have nom. 950-1050 mm effective cover width and nominal 25-30 mm deep ribs with subtle square fluting in the five pan at nominal 180-250 mm center- to-center.  The end  rib  shall  be  designed  for  anti-capillary  groove.  and  return  leg.  The  feed material should have coil manufacturers product details marked a regular interval. Including fasteners with min. fastened with min. 25 um Zinc-Tin alloy coated, Hex head, self-drilling screw etc. complete. (weight of profile 4.52 Kilogram/ One Square Metre)</t>
  </si>
  <si>
    <t>Providing and fixing of colour coated Zincaluminium( R ) AZ150 ( min 150 gms/sq.mt. total on each side ) profiled sheets for roofing. The feed material is manufactured out of nominal 0.45 mm Base Metal Thickness ( BMT ) (0.5 mm TCT ), Hi-strength steel with min.550 MPa yield strength, metallic hot dip coated withAluminium-Zinc alloy (55% aluminiumm 43.4% zinc 1.6% silicon) with COLORBOND ( R ) steel quality super durable polyster paint coat ( with  inorganic pigment). The paint shall  have a  total coating thickness of  nominal 35  mm, comprising of nominal 25mmexterior coat on top surface and nominal 10 um reverse coat on back surface. Profile sheet shall have nom. 950-1050 mm effective cover width and nominal 25-30 mm deep ribs with sublet square fluting in the five pan at nominal 180-250 mmcenter- to-center.  The  end  rib  shall  be  designed  for  anti-capacity  groove.  and  return  leg.  The  feed material should have coil manufacturers product details marked a regular interval. including fasteners with min. fastened with min. 25 um Zinc-Tin alloy coated, Hex head, self-drilling screw etc. complete. (weight of profile 4.52 Kilogram/ One Square Metre)  600 mm girth (Surface Width).</t>
  </si>
  <si>
    <t>Providing and fixing M.S. grill door 24 Kilogram/ One Square Metre of various size as per detailed drawings without hot dip coating, iron fixtures and fastenings and 3 coats of oil painting etc</t>
  </si>
  <si>
    <t>Providing  and  fixing  in  position  aluminium  openable  window  of  any  size  as  per  detailed drawing  and  as  directed  by  Engineer  in  charge  with  all  necessary  aluminum  sections including necessary fixtures and fastening with 5 mm thick clear float glass etc. complete. a) With colour anodizing Note  While  arriving  at  the  rate  of  item  of  item  weight  at  6.90 Kilogram/ One Square Metre is considered.</t>
  </si>
  <si>
    <t>Providing and fixing in position aluminium partly openable and partly fixed window of any size  as  per  detailed  drawing  and  as  directed  by  Engineerincharge  with  all  necessary alluminium sections including necessary fixtures and  fastening with  5 mm thick float  glass etc.  complete.  a)  With colour anodizing  Note  While  arriving  at  the  rate  of  item  of  item weight at 6.90 Kilogram/ One Square Metre is considered.</t>
  </si>
  <si>
    <t>Providing  and  fixing  aluminium  grill`(5.13  Kilogram/Square  Metre)  decorative  of  various sizes as per detail drawing and specification etc. complete. (Prior permission to be obtained from S.E. before execution of this item) ( 5.13 Kilogram/ One Square Metre)</t>
  </si>
  <si>
    <t>Providing and fixing mild steel grill work for windows, ventilators etc. 20 Kilogram/ One Square Metre as  per  drawing including fixtures,  necessary  welding and  painting with  one coats  of anticorrosive paint and two coats of oil painting complete.</t>
  </si>
  <si>
    <t>Providing and fixing mild steel grill work for windows, ventilators, etc. 15 Kilogram/ One Square Metre  as  per  drawing  including  fixtures  necessary  welding  and  painting  with  one  coat  of anticorrosive paint and two coats of oil painting complete.</t>
  </si>
  <si>
    <t>Providing and  fixing mild steel grill railing weighing 15Kilogram/  One Square Metre. with  teak wood  hand  rail  of  size  75mm.x  60mm.  and  sill  75mm.x  25mm.and  posts  for  verandah including  fabricating,  fixtures,  erecting  and  painting  the  grill  work  with  one  coat  of anticorrosive paint and  two coats of oil paint and  polishing the grill, hand  rail with  French polish. Spec. One Number : Bd.U.3</t>
  </si>
  <si>
    <t>Providing and fixing mild steel grill railing weighing 20Kilogram/  One Square Metre. with PVC handrail cover and newel post for staircases, including fabricating, fixtures, drilling holes in concrete / other surface, erecting the grill work, necessary welding, fixing by nuts and bolts, fixing PVC handrail cover, with one coat of anticorrosive paint and two coats of oil painting with approved colour and shade, remaking the damaged surface, cleaning, etc. complete.
Spec. One Number : As directed by Engineer in charge.</t>
  </si>
  <si>
    <t>Supplying and spreading geofabric filter layer of Geotextile of Polypropylene multifilament woven to the line, level and grade with pore size less than 0.075 mm and permeability greater than 9.0 litre/ One Square Metre/second confirming specification IS:1969 and ASTM standard  including conveying to the site, joining and stitching with proper overlap and laying at excavated surface in tidal condition as directed by Engineer- in- Charge  etc. complete.</t>
  </si>
  <si>
    <t xml:space="preserve">Providing hot dip galvanizing conforming to IS 12594-1988 to reinforcement bars, having mass of zinc coating shall not be less than 610 grm/ One Square Metre of bar surface area factory control process with Degreasing, Rinsing, Acid Pickling, Again Rinsing after picking, Fluxing, Hot Dip Galvanizing in molten Zinc bath Having Zinc purity of bath minimum 98.5% Quenching &amp; Passivation Process.
32 mm to 40 mm dia. with prior approval of concerned Superitending Engineer.
</t>
  </si>
  <si>
    <t xml:space="preserve">Providing hot dip galvanizing conforming to IS 12594-1988 to reinforcement bars, having mass of zinc coating shall not be less than 610 grm/ One Square Metre of bar surface area factory control process with Degreasing, Rinsing, Acid Pickling, Again Rinsing after picking, Fluxing, Hot Dip Galvanizing in molten Zinc bath Having Zinc purity of bath minimum 98.5% Quenching &amp; Passivation Process.
16 to 25 mm dia with prior approval of concerned Superitending Engineer.
</t>
  </si>
  <si>
    <t xml:space="preserve">Providing hot dip galvanizing conforming to IS 12594-1988 to reinforcement bars, having mass of zinc coating shall not be less than 610 grm/ One Square Metre of bar surface area factory control process with Degreasing, Rinsing, Acid Pickling, Again Rinsing after picking, Fluxing, Hot Dip Galvanizing in molten Zinc bath Having Zinc purity of bath minimum 98.5% Quenching &amp; Passivation Process.
8 to 12 mm dia with prior approval of concerned Superitending Engineer.
</t>
  </si>
  <si>
    <t xml:space="preserve">Providing and constructing non load bearing wall with 200 mm Horizontally perforated THERMO clay hollow blocks with compressive  strength not less than 35Kilogram/Sqcm, U value of 0.60 W/m2K, Water Absorption of 15% mansonry  to be done using sand cement mortar 1:6 with blocks of size 400mm x 200 mm x 200 mm (12.5 brick per  One Square Metre. excluding mortar joint thickness) including cost of material, labour charges, scaffolding, curing at all height, complete as per specification &amp; directions of Engineer in charge. Cost shall be inclusive of filling the blocks with cement mortar at exposed junctions and filling with concrete using 12mm down size aggregates at Window and door Jambs for fixing hold fast.anchors etc. It must be green building certified from IGBC and Griha and Should comply IS code 3952 with prior approval of concerned Superitending Engineer.
</t>
  </si>
  <si>
    <t xml:space="preserve">Providing and constructing  non load bearing wall with 150 mm Horizontally perforated THERMO clay hollow blocks with compressive  strength not less than 35Kilogram/Sqcm, U value of 0.60 W/m2K, Water Absorption of 15% mansonry  to be done using sand cement mortar 1:6 with blocks of size 400mm x 150 mm x 200 mm (12.5 brick per  One Square Metre. excluding mortar joint thickness) including cost of material, labour charges, scaffolding, curing at all height, complete as per specification &amp; directions of Engineer in charge. Cost shall be inclusive of filling the blocks with cement mortar at exposed junctions and filling with concrete using 12mm down size aggregates at Window and door Jambs for fixing hold fast.anchors etc. It must be green building certified from IGBC and Griha and Should comply IS code 3952 with prior approval of concerned Superitending Engineer.
</t>
  </si>
  <si>
    <t xml:space="preserve">Providing and constructing  non load bearing wall with 200 mm  Grinded Horizontally perforated clay hollow blocks with compressive  strength not less than 35Kilogram/Sqcm, U value of 1.00 W/m2K, Water Absorption of 15% tolerance on  Grinded brick height is +/- 1.00 mm, masonry to be done using POROTHERM Dry Flx. Systeam with 20 mm thick S shape application (Application method need to be followed as per Wienerberger methodology) blocks of size  400mm x 200 mm x 200 mm (12.5 brick per  One Square Metre.) including cost of material, labour charges, scaffolding, curing at all height, complete as per specification &amp; directions of Engineer in charge. Cost shall be inclusive of  end bricks to be used at window and door jambs for fixing hold fast. anchors etc.,plastering is to be done as per requirement .and is to be considered seperatly with prior approval of concerned Superitending Engineer.
</t>
  </si>
  <si>
    <t>Providing and constructing  non load bearing wall with 150 mm Grinded Horizontally perforated clay hollow blocks with compressive  strength not less than 35Kilogram/Sqcm, U value of 1.2 W/m2K, Water Absorption of 15% tolerance on   Grinded brick height is+/- 1.00 mm, masonry to be done using  Dry Flx. Systeam with 20 mm thick S shape application (Application method need to be followed as per Wienerberger methodology) blocks of size  400mm x 150 mm x 200 mm (12.5 brick per  One Square Metre.) including cost of material, labour charges, scaffolding, curing at all height, complete as per specification &amp; directions of Engineer in charge. Cost shall be inclusive of end bricks to be used at window and door jambs for fixing hold fast. anchors etc.,plastering is to be done as per requirement and is to be considered seperatly</t>
  </si>
  <si>
    <t xml:space="preserve">Providing and constructing  non load bearing wall with 100 mm Grinded Horizontally perforated clay hollow blocks with compressive  strength not less than 35Kilogram/Sqcm, U value of 1.7 W/m2K, Water Absorption of 15% tolerance on   Grinded brick height is +/- 1.00 mm, masonry to be done using  Dry Flx. Systeam with 20 mm thick S shape application (Application method need to be followed as per Wienerberger methodology) blocks of size  400mm x 100 mm x 200 mm (12.5 brick per  One Square Metre.) including cost of material, labour charges, scaffolding, curing at all height, RCC. stiffener band necessary at every 1.0 meter height of the wall, complete as per specification &amp; directions of Engineer in charge. Cost shall be inclusive of  end bricks to be used at window and door jambs for fixing hold fast. anchors etc.,,plastering is to be done as per requirement ,and is to be considered seperatly with prior approval of concerned Superitending Engineer.
</t>
  </si>
  <si>
    <t xml:space="preserve">Providing Heavy Duty Fibre Glass Reinforced Plastic Temporary Barricade of 1.75 m hight, with base width of 430 mm as a provision to accept water ballasting of 101 Itrs-110 Ltrs approx. and arrangement for traffic diversion such as traffic signals during construction at site, for day and night as per requirement. The raw material shall be UV stabilized Linear Low Density Polyethylene and should meet the  requirements stipulated in standard IS: 10146-1982, IS:10141-1982  and should also comply to FDA:CFR Title 21.177.1520. Olefin Polymers , with specific FRP Grade 300-104 reinforced during moulding process to the permissible extent for improved impact strength. Qualification Criteria: For qualifying the  sample , few tests shall be performed at Government Lab OR NABL Accredited Lab on Site Safety Fence sample, failure or deviations in test results of sample  shall be disqualified.The tests and qualifying results are as under, (a) tensile strength at yield by ASTM D 638 =20.93 mPA, (b) Elongation at break ASTM D 638 = 121.66 mPA (c)  Flexural Modulus ASTM D 790 = 633.76 mPA (d) Izod Impact Strenth (Notched) ASTM D 256 = 4.41Kilogram/  One Square Metre (e) Izod Impact Strenth (Un-Notched) ASTM D 256 = 67.04Kilogram/  One Square Metre (f) Drop Impact strength 25KilogramLoad from 1 m, 2 m &amp; 5m height  the weight of empty single Rotomoulded Plastic Barricade without water ballasting shall be 34 Kilograms approx. &amp; total weight after water allasting shall be 135 Kilograms -140 Kilograms +/- 5 Kilograms (tolarance)The main Barricade body of hight 1750 mm approx is connected with the Extension body through 4 set of nut bolt washers .extenstion body through 4 set of nut bolt  washers. Extension body is designed with 9 Nos kiss offs on rear side; the dimension of Extension body are 1500 mm (length),70 mm (width),250 mm (effetive height after fixing ) &amp; dimension of its male collarare 1420 mm  (length),25 mm (width),30 mm approx ( height), it is inserted in U groove provisioned  on top of main body Barricade Model for interlconnecting.the minimum thickness of all over surface of plastic barricaed shall be 5 mm +/- 20%.the rear bottam shall have to provision to fix two brackets at both end in corner for anchoring purpose .each rear bracket is constructed through rod of Dia.60 mm with curvature welded with  MS strip of 3 mm thick ,50 mm width and 90  mm length at its top and base ,effective bracket shall be 410 mm approx. the anchoring hole in each bracket shall be 18 mm dia. for routine the MS bolts of 16 mm thickness and 150 mm length with sharp pointed edge at one end .the upper part of each bracket shall have a slot size of 30 mm x 10 mm for connecting it  with barracade model through bolts.similarly front bracket for site safety fence is 3 mm thick ,50 mm width, feective height after single bend is 230 mm and anchoring in each bracket shall be dia 18 mm unique safety feature for firm gripping to prevent from displacement and falling  when inter connected even without water filling . There shall be 7 no's premoulded inserts on site Safety Fence for following application: 2no's for safety latches interconnectivity, 2 no's for fixing rear brackets for anchoring, one One Number at front side for fixing the front bracket for higher stability, and 2 nos on Extension top for holding light brackets / Rod for cloth holding. The plastic barricades has a strong vertical rib of 1740 mm length at the rear centre &amp; 72 No's of kiss offs spread on entire rear surface , the  water container (bottom) will also be equipped with 2 additional ribs on top to withstand nominal load if applied over its surface. The Fibre glass Reinforced Plastic Site Safety Fence shall have one drain bung insert moulded with plastic plug , two injection moulded water caps/ lids for base tank, and one yellow black zebra reflective tape as integrated accessories. Please refer the detailed drawing of Site Safety Fence. During construction barricading and arrangement for traffic diversion has to be kept contonuously and maintained properly till the completion of all the activities. All required Project details as per standards shall be screen printed on each board. Other requirements as per Specification in Contract. with prior approval of concerned Superitending Engineer.
</t>
  </si>
  <si>
    <t xml:space="preserve">Water proofing of subgrade:waterproofing on top compacted (as per relevant MORT&amp;H specification)sub grade and shoulder soil base with organosilance Nanotechonology &amp; nano acrylic co-polymer with water (&lt;1000 ppm TDS)in the ratio of 1KilogramOrganosilance  Nanotechonology :1Kilogramnano acrylic co-polymer :200 liter water spray @3 liter/ One Square Metre in two spray application (1.5 liter +1.5 liter) as per direction of the Engineer-in-charge. with prior approval of concerned Superitending Engineer.
</t>
  </si>
  <si>
    <t xml:space="preserve">Providing &amp; fixing factory-made steel door of Single leaf External Embossed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Honey-comb craft paper infill of thickness 150 GSM of load bearing capacity 500 Kilogram/ One Square Metre. c.) Finish: Powder coated surface finished with thermosetting polyurethane paint of Aliphatic grade of thickness 60-micron d.)  Accessories: Min 8 Anchor fastener of HILTI make, min 3 SS Ball Bearing Butt Hinges of Dorset make, Dorset Mortise lock, SS Tower bolt of 200 mm size, Eye hole, Door stopper complete. </t>
  </si>
  <si>
    <t xml:space="preserve">Providing &amp; fixing factory-made steel door of Single leaf External Plain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Honey-comb craft paper infill of thickness 150 GSM of load bearing capacity 500 Kilogram/ One Square Metre. c.) Finish: Powder coated surface finished with thermosetting polyurethane paint of Aliphatic grade of thickness 60-micron d.)  Accessories: Min 8 Anchor fastener of HILTI make, min 3 SS Ball Bearing Butt Hinges of Dorset make, Dorset Mortise lock, SS Tower bolt of 200 mm size, Eye hole, Door stopper complete. 
Sizes up to 1200 x2439 mm  
</t>
  </si>
  <si>
    <t xml:space="preserve">Providing &amp; fixing factory-made steel door of Single leaf Internal Plain Wood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Honey-comb craft paper infill of thickness 150 GSM of load bearing capacity 500 Kilogram/ One Square Metre. c.) Finish: Powder coated surface finished with thermosetting polyurethane paint of Aliphatic grade of thickness 60-micron d.)  Accessories: Min 8 Anchor fastener of HILTI make, min 3 SS Ball Bearing Butt Hinges of Dorset make, Dorset cylindrical lock, SS Tower bolt of 200 mm size, Door stopper complete.
</t>
  </si>
  <si>
    <t xml:space="preserve">Providing &amp; fixing factory-made steel door of Single leaf Internal Plain Steel finish type with a.) frame of size 100x58 mm conforming to IS : 4351-2003 , 1.2 mm thick pre galvanized sheet with mitred and welded cones , frame stretches, hinge reinforcing plates , fixing plates and hardware mounting plates and Polyurethane foam infill b.) Shutter of thickness 46mm made of 0.8 mm thick slip coated pre galvanized steel sheet on both sides conforming to ASTM A527/ASTM A525, BS 2989 1994, IS 277 , Zinc coating 120 GSM . Lock formed panels with internal stiffeners of 3mm thick made of galvanized sheet, 3 mm thick hinge reinforcing hardware mounting plates and lock protection with Honey-comb craft paper infill of thickness 150 GSM of load bearing capacity 500 Kilogram/ One Square Metre. c.) Finish: Powder coated surface finished with thermosetting polyurethane paint of Aliphatic grade of thickness 60-micron d.)  Accessories: Min 8 Anchor fastener of HILTI make, min 3 SS Ball Bearing Butt Hinges of Dorset make, Dorset cylindrical lock, SS Tower bolt of 200 mm size, Door stopper complete.
</t>
  </si>
  <si>
    <t>Providing,aupplying,fabricating and fixing panel of aluminium composite panel cladding in approved shape made out of 4 mm thick ACP sheet material consisting of 3mm thick FR grade mineral core following NBC part IV Fire and life safety (having 2 hours fire resistance in accordance to ASTM E119-12 and BS476 part 6 and 7 class O) sandwitched between two aluminium sheets (each 0.5 mm thick of AA 5005/AA3105 grade) The aluminium composite panel cladding sheet shall be coil coated with kynar 500 based PVDF/Lumiflon based fluropolymer resin (having 70:30 ratio of PVDF and acrylic) coating of approved colour and sg=hade on top face and polymer (service) coating of bottom face as specified using stainless steel screws,nuts,bolts,washers,cleats,weather silicon sealent,backer rods etc .overall weight of the ACP shall not be less than 7.5 Kilogram/ One Square Metre)</t>
  </si>
  <si>
    <t>Providing and laying Hyperplas Aluminium or equivalent polymeric multiple monolithic five layer water proofing flexible, pliable and high tensile strength membrane (3 Kilogram/ One Square Metre) which is comprise of top with "V" shape embossed 40 micron Aluminium foil to bear thermal expansion and avoiding delamination &amp; consist of centre core of 90 micron thick High Molecular High density Polyethylene film (HMHDPE) which is protected on both the side with polymeric mix. Applying the membrane by thermofusing to roof &amp; parapet after applying thin film of hot blown bitumen 85/25 or 90/15 grade @ 1.2 Kilogram/ One Square Metre maximum as per surface condition or Hyperplas primer @ 250 gms/ One Square Metre as per site condition on the surface to be treated with 10 cm overlapping including finishing etc. complete and covering guarantee of 7 years on stamp paper of Rs. 100/- and as directed by Engineer-in-charge. (Prior permission of S.E.in writing is necessary before inclusion of this item in estimate).</t>
  </si>
  <si>
    <t>Providing and laying Hyperplas standard or equivalent polymeric multiple monolithic five layer water proofing flexible, pliable and high tensile strength membrane (3 Kilogram/ One Square Metre) &amp; consist of centre core of 90 micron thick High Molecular High density Polyethylene film (HMHDPE) which is protected on both the side with polymeric mix. Applying the membrane by thermofusing to roof &amp; parapet after applying thin film of hot blown bitumen 85/25 or 90/15 grade @ 1.2 Kilogram/ One Square Metre maximum as per surface condition or Hyperplas primer @ 250 gms/ One Square Metre as per site condition on the surface to be treated with 10 cm overlapping including finishing etc. complete and covering guarantee of 7 years on stamp paper of Rs. 100/- and as directed by Engineer-in-charge. (Prior permission of S.E.in writing is necessary before inclusion of this item in estimate).</t>
  </si>
  <si>
    <t>Providing and Laying of 2 or more sets (6 Nos. each set) Dual Ribs Pattern Rumble Markings on roads with vehicular speeds of more than 50 Km/hr laid as per the spacing recommended for each set under Table 11.1 and Fig. 11.2 of IRC 35:2015 using Plastirib 2K, or equivalent 2 component cold plastic profiled material. Each Dual Rib pattern rumble marking shall have width of 500 mm. Each dual rib pattern rumble marking shall have 2 ribs each of Width of 100 mm and height 20 mm. Gap between two ribs shall be 300 mm. Each rumble marking shall be made complete with drop on Soild Plus reflective glass beads @ 300 gm /  One Square Metre spread throughout the surface of marking. The finished surface to be levelled, uniform and free from streaks and holes, including surface cleaning and cost of all materials etc. complete.</t>
  </si>
  <si>
    <t>Providing and laying Microsurfacing course comprising of dry (A) fine aggreegates confirming to Type III grading @12 Kilogram/ One Square Metre. of Road Surface coverage of specification as per IRC SP 81, 2008 Polymer  / latest modified cationic quick setting bitumen emulsion having 60% binder content and 3.6% polymer (B) @ 12.5% by weight of fine aggregate ordinary portland cement (C) @ 2% by weight of agrregate chemical additives (D) @1.5% by weight of fine aggregate and water as per requirement.</t>
  </si>
  <si>
    <t>Providing and laying a Stress Absorbing Membrane Interlayer (SAMI) / bitumen impregnated geotextile layer after cleaning the road surface, geotextile conforming to requirements of clause 703.3, laid over a tack coat with 1.05Kilogramper  One Square Metre of paving grade bitumen 80 - 100 penetration  / emulsion as per requirement and as directed by Engineer in Charge.</t>
  </si>
  <si>
    <t>Providing, Supplying, Laying &amp; Fixing of concrete Canvas 5mm thick (flexible concrete impregnated fabirc which hardens when hydrated to form thin, durble, water proof &amp; fire resitant concrete layer within 24 hrs) for slope protection/drain lining/concrete repair works and other similar works complete in all respect and as per direction of engineer-in-charge. Special Condition 1) Contractor shall submit all relevant test certificates of the material. 2) Mass of unset concrete canvas should be 7Kilogram/ One Square Metre. 3) Width of roll should be 1 m.</t>
  </si>
  <si>
    <t xml:space="preserve">Providing, Supplying, Laying &amp; Fixing of concrete Canvas 8mm thick (flexible concrete impregnated fabirc which hardens when hydrated to form thin, durble, water proof &amp; fire resitant concrete layer within 24hrs) for slop protecion/drain lining/concrete repair works and other similar works complete in all respect and as per direction of engineer-in-charge. Special Condition 1) Contractor shall submit all relevant test certificates of the material. 2) Mass of unset concrete canvas should be 12Kilogram/ One Square Metre. 3) Width of roll should be 1.1m. </t>
  </si>
  <si>
    <t xml:space="preserve">Providing, Supplying, Laying &amp; Fixing of concrete Canvas 13mm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engineer-in-charge. Special Condition 1) Contractor shall submit all relevant test certificates of the material. 2) Mass of unset concrete canvas should be 19Kilogram/ One Square Metre. 3) Width of roll should be 1.1m. </t>
  </si>
  <si>
    <t xml:space="preserve">Providing, Supplying, Laying &amp; Fixing of concrete Canvas hydro 5mm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engineer-in-charge. Special Condition 1) Contractor shall submit all relevant test certificates of the material. 2) Mass of unset concrete canvas should be 8Kilogram/ One Square Metre. 3) Width of roll should be 1m. </t>
  </si>
  <si>
    <t xml:space="preserve">Providing, Supplying, Laying &amp; Fixing of concrete Canvas hydro 8mm thick (flexible concrete impregnated fabirc which hardens when hydrated to form thin, durble, water proof &amp; fire resitant concrete layer within 24hrs) for slopw protecion/drain lining/concrete repair works and other similar works complete in all respect and as per direction of engineer-in-charge. Special Condition 1) Contractor shall submit all relevant test certificates of the material. 2) Mass of unset concrete canvas should be 13Kilogram/ One Square Metre. 3) Width of roll should be 1m. </t>
  </si>
  <si>
    <t xml:space="preserve">Providing and Laying of 2 or more sets (6 Nos. each set) Dual Ribs Pattern Rumble Markings on roads with vehicular speeds of more than 50 Km/hr laid as per the spacing recommended for each set under Table 11.1 and Fig. 11.2 of IRC 35:2015 using Plastirib 2K, or equivalent 2 component cold plastic profiled material. Each Dual Rib pattern rumble marking shall have width of 500 mm. Each dual rib pattern rumble marking shall have 2 ribs each of Width of 60 mm and height 20 mm. Gap between two ribs shall be 300 mm. Each rumble marking shall be made complete with drop on Soild Plus reflective glass beads @ 300 gm /  One Square Metre spread throughout the surface of marking. The finished surface to be levelled, uniform and free from streaks and holes, including surface cleaning and cost of all materials etc. complete. as directed by Engineer-in-charge. </t>
  </si>
  <si>
    <t>One Square  Metre</t>
  </si>
  <si>
    <t>One Hour</t>
  </si>
  <si>
    <t>One Cubic Centimetre</t>
  </si>
  <si>
    <t>One  Kilometre</t>
  </si>
  <si>
    <t>Basic rate for 2022-23 (Excluding GST)</t>
  </si>
  <si>
    <t xml:space="preserve">The Portland Pozzolana Cement (PPC) &amp; Portland Slag Cement (PSC) shall be of reputed manufacturer only.  (as per IS 1489-1 (1991 &amp; IS 1489-2 (1991and IS 455 (1989) resp.)                                           </t>
  </si>
  <si>
    <t>For other items required to be executed in foul condition up to Ground Level / Bed Level, the rate shall be increased by 5% over schedule rates of individual items of CSR. This increase is over and above under general note (ii) </t>
  </si>
  <si>
    <t>Use of Geo textiles, for strengthening the soil is work of special techniques requiring precise use of materials and skilled supervision. Use of Geo textiles in soil stabilization may be included in estimate only after the prior permission of the Competent Technical Sanctioning Authority.</t>
  </si>
  <si>
    <t>Reduced task rates @ 20 % for Items required for diversion, is to be done wherever diversion is required.</t>
  </si>
  <si>
    <t>j)</t>
  </si>
  <si>
    <t>राज्य दरसूचीमध्ये अद्यावत तंत्रज्ञानावर आधारीत काही विशिष्ट बाबी उत्पादकाचे नावासह 2020,2021,2022 या तीन वर्षामध्ये समाविष्ट करण्यात आलेल्या होत्या. ह्या बाबी विशिष्ट खाजगी कंपन्यांशी निगडीत असल्या तरी राज्य दरसुचीमध्ये समाविष्ट करणे शासनाच्या दृष्टीने हितावह असल्याने अशा नविन बाबीं करिता परिशिष्ट ‘A’ वेगळ्याने प्रसिद्ध करण्यात येत आहे.</t>
  </si>
  <si>
    <t>In respect of new buildings and bridges, type of foundation should be fixed on the basis of detailed soil investigation report and no change in foundation shall be made without study of technical and  financial implications. If such change is required out of technical necessity, the approval of the competent authority, which has given technical sanctioned be taken first and then only changes should be executed.</t>
  </si>
  <si>
    <t>While preparing Estimate, if the item of dewatering is necessary in estimate, proper item must be included and verified by the concerned technical sanctioning authority.  The dewatering rates in Bridges/Building section includes post monsoon flow of river/Nallahs having general seepage of water only and does not include provision of cofferdam, caging etc. In specific condition, if cofferdam/caging/dewatering using mechanical pumps is felt necessary then appropriate dewatering item from SSR shall be taken or separate rate analysis shall be prepared and got approved from concerned Superintending Engineer, PWD.</t>
  </si>
  <si>
    <t xml:space="preserve">xx)  </t>
  </si>
  <si>
    <t>xxi)</t>
  </si>
  <si>
    <t>The percentage above or below quoted  by the successful bidder shall not be applied for the items of Testing Charges, Royalty and also insurance premium for all types of contract.</t>
  </si>
  <si>
    <t xml:space="preserve">GSB : The works, in which the granular sub-base is proposed to be used as per pavement design or the otherwise, suitable gradation as per the requirements of the drainage in the sub-base strata, quality of sub-base on which road structure  is going to be rested and the requirements of strengthening  of base/sub-base course. There are 6 gradation available in MORTH specification and the contractor shall use proper graded GSB if the design is to be submitted by the contractor or suitable gradation shall be selected by the technical sanctioning authority as per the site requirements. No extra payment shall be made for change in gradation. </t>
  </si>
  <si>
    <t xml:space="preserve">Seal Coat : It is observed that, whenever the item involved in  bitumen spray such as BUSG/Surface dressing / DBM / BBM /Liquid seal coat, the spraying of asphalt is unreasonably uneven there by reduces the  life of treatment imparted. The reasons could be attributed to lack of supervision on the part of contractor, lack of supervision on the part of supervisory engineers from PWD or may be due to the negligence of sprayer. In all probabilities, in spite of heavy investment done by the Government for construction/resurfacing / strengthening of pavement structure, the work does not endure its designed life. In consequences the department  has to receive comments from users of road ultimately damaging the image of the department or Government.
 In order to eliminate this problem, the contractor shall submit photographs / video-graphs of bitumen spray over the prepared surface and submit along with the bills   without which the payment against such items shall not be released. The photos shall be geo-tagged in order to ascertain the application of bitumen spray at the particular location of work. No extra payment shall be made for photographs &amp; videography.
</t>
  </si>
  <si>
    <t>One Kilogram</t>
  </si>
  <si>
    <t>Stamp Concrete of 100mm Thickness - Providing and Laying in-situ M30 Grade unreinforced plain cement stamp concrete of 100mm thickness pavement over a prepared sub base with 43 grade cement, coarse and fine aggregate (natural sand / VSI grade finely washed crushed sand) Confirming to IS 383, as per mixed in a batching and mixing plant / non tilting mixer and weigh batcher as per approved mix design, admixtures, transporting to site in nagpur city with lead upto 20KM (on Inner Ring Road from Avasti nagar to wadi), spreading, laying with approved make pover, compacted and finished in a continous operation, finishing to lines and grades Also Providing, Placing and applying stamp powder which is light fast UV resistant pigment with appropriate chemical compounds of desired colour on base concrete after excess bleed water has evaporated using dry shake method @5kg per sqm. Including texturing, and covering with plastic sheet (min 200 micron thickness) and also applying two coats of UV-stable,30 % solids clear sealer @ 150 to 250 gms per sqm using surface roller and protecting from falling dust,dirt and curring by curring compound / by providing cement vata in cement Mortor 1 :8 @ 0.6m x 0.6m center to center, admeasuring 80mm at bottom and 40mm at top with depth of 75mm and maintaining the same throughout curing period by any other method approved by Engineer-incharge or Landscape architect etc. complete. (prior approval of superinteding Engineer will be necessary )</t>
  </si>
  <si>
    <t>As Directed by Engineer incharge</t>
  </si>
  <si>
    <t>Sand - Natural/V.S.I.(Vertical Shaft Impact Crusher)Quality Artifitial Sand</t>
  </si>
  <si>
    <t>Sand - Crushed</t>
  </si>
  <si>
    <t>Fly ash conforming to IS: 3812 ( Part II &amp;
I) atHMP Plant / Batching Plant / Crushing Plant</t>
  </si>
  <si>
    <t>Close graded Granular sub-base Material
37.5 mm to 9.5 mm</t>
  </si>
  <si>
    <t>Close graded Granular sub-base Material
26.5 mm to 9.5 mm</t>
  </si>
  <si>
    <t>Close graded Granular sub-base Material
9.5 mm to 4.75 mm</t>
  </si>
  <si>
    <t>Close graded Granular sub-base Material
9.5 mm to 2.36 mm</t>
  </si>
  <si>
    <t>Close graded Granular sub-base Material
2.36 mm</t>
  </si>
  <si>
    <t>Road Barricade Perforated fench
(2000 x 1000 x 40 mm )</t>
  </si>
  <si>
    <t>Road Barricade Sand Fillable only 1 mtr.
[1000(L) x 350(W) x 760(H) mm ]</t>
  </si>
  <si>
    <t>Superintending Engineer</t>
  </si>
  <si>
    <t>Public Works Circle,</t>
  </si>
  <si>
    <t>Rate 
2022-23</t>
  </si>
  <si>
    <t>Assistant Plumber - Semi Skilled</t>
  </si>
  <si>
    <t>Semi Skilled Labour</t>
  </si>
  <si>
    <t>Shantui Dozer D-3 B (Medium)</t>
  </si>
  <si>
    <t>Shantui Dozer SD13</t>
  </si>
  <si>
    <t>130 HP</t>
  </si>
  <si>
    <t>Shantui Dozer SD16</t>
  </si>
  <si>
    <t>160 HP</t>
  </si>
  <si>
    <t>BEML BD 80</t>
  </si>
  <si>
    <t>180 HP</t>
  </si>
  <si>
    <t xml:space="preserve">Excavator (JCB JS 80  ) </t>
  </si>
  <si>
    <t xml:space="preserve">Excavator ( Tata Hitachi EX100 ) </t>
  </si>
  <si>
    <t>Excavator (JCB JS140/Tata Hitachi EX120 ) Can be used for srapping</t>
  </si>
  <si>
    <t>Hydraulic Excavator  ( Tata Hitachi EX 350 )</t>
  </si>
  <si>
    <t>1.7 Cum</t>
  </si>
  <si>
    <t>Loader 2.0 cum bucket capacity</t>
  </si>
  <si>
    <t>2.0 Cum</t>
  </si>
  <si>
    <t>Komatsu GD 605 A3 / BEML GD 605 R-2</t>
  </si>
  <si>
    <t xml:space="preserve"> Tandem Vibratory  Road Roller 8 MTe</t>
  </si>
  <si>
    <t>8 MT</t>
  </si>
  <si>
    <t>ACE Soil Compactor 10 T / Avelling Barford vib. Comp.</t>
  </si>
  <si>
    <t>10 MT</t>
  </si>
  <si>
    <t>DRR  8 / 10 MT</t>
  </si>
  <si>
    <t>Static Road Roller 8  MT</t>
  </si>
  <si>
    <t>Manual roller (0.5 MT to  1 MT)</t>
  </si>
  <si>
    <t>0.5 MT to 1 MT</t>
  </si>
  <si>
    <t xml:space="preserve">Tipper -10 MT </t>
  </si>
  <si>
    <t>Eicher Tipper 8.5 Cum</t>
  </si>
  <si>
    <t>8.5 Cum</t>
  </si>
  <si>
    <t xml:space="preserve">Tipper -7.5 MT </t>
  </si>
  <si>
    <t>7.5 MT</t>
  </si>
  <si>
    <t>Tipper TATA  LPK 2518 BS III</t>
  </si>
  <si>
    <t>25 MT</t>
  </si>
  <si>
    <t>Hr</t>
  </si>
  <si>
    <t xml:space="preserve">Mahindra Blazo X 25 -25 MT </t>
  </si>
  <si>
    <t>Mahindra Blazo 28 MT ( 2022 New Machine )</t>
  </si>
  <si>
    <t>28 MT</t>
  </si>
  <si>
    <t>Water Tanker  ( 9000 litr.)</t>
  </si>
  <si>
    <t xml:space="preserve"> 9000 Litr.</t>
  </si>
  <si>
    <t>9000 Litr.</t>
  </si>
  <si>
    <t>Truck - 7.5 MT</t>
  </si>
  <si>
    <t xml:space="preserve">Tata - 407 </t>
  </si>
  <si>
    <t>85 HP</t>
  </si>
  <si>
    <t>Air Compressor 260/250 cfm</t>
  </si>
  <si>
    <t xml:space="preserve"> 250 cfm</t>
  </si>
  <si>
    <t>Air Compressor 400 cfm</t>
  </si>
  <si>
    <t xml:space="preserve"> 400 cfm</t>
  </si>
  <si>
    <t>Integrated SMT Crusher 100 TPH</t>
  </si>
  <si>
    <t>Integrated SMT Crusher 200 TPH</t>
  </si>
  <si>
    <t>Paver Finisher 7.5 Meter</t>
  </si>
  <si>
    <t>Month</t>
  </si>
  <si>
    <t>Crane (a) 80 MT</t>
  </si>
  <si>
    <t>80 MT</t>
  </si>
  <si>
    <t>Crane 40 MTe capacity</t>
  </si>
  <si>
    <t>40 MT</t>
  </si>
  <si>
    <t>Cloes Endurence 30 MT</t>
  </si>
  <si>
    <t>30 MT</t>
  </si>
  <si>
    <t>Cloes Hydra  830- 30 MT</t>
  </si>
  <si>
    <t xml:space="preserve">Voltas Omega -35 ( cap - 30 MT ) </t>
  </si>
  <si>
    <t>Crane 20 MT capacity</t>
  </si>
  <si>
    <t>20 MT</t>
  </si>
  <si>
    <t>Crane 15 MT capacity</t>
  </si>
  <si>
    <t>15 MT</t>
  </si>
  <si>
    <t>Crane 10 MT capacity</t>
  </si>
  <si>
    <t>Crane 5 MT capacity</t>
  </si>
  <si>
    <t>5 MT</t>
  </si>
  <si>
    <t>Cranes (c) 3 MT</t>
  </si>
  <si>
    <t>3 MT</t>
  </si>
  <si>
    <t>Tower Crane</t>
  </si>
  <si>
    <t>Generator (a) 100 KVA</t>
  </si>
  <si>
    <t>100 kva</t>
  </si>
  <si>
    <t>Generator 41 to 60 KVA</t>
  </si>
  <si>
    <t>41 to 60 kva</t>
  </si>
  <si>
    <t>Generator 31 - 40 Kva</t>
  </si>
  <si>
    <t>31-40 Kva</t>
  </si>
  <si>
    <t>Generator 10 to 20 Kva</t>
  </si>
  <si>
    <t>10 to 20 Kva</t>
  </si>
  <si>
    <t>Piling Rig with BanMTite Pump</t>
  </si>
  <si>
    <t>Truck 5.5 cum per 10 MT</t>
  </si>
  <si>
    <t>Jack for lifting 40 MT capacity</t>
  </si>
  <si>
    <t>Transporter Mac / Scamell (40 T)</t>
  </si>
  <si>
    <t>Mahindra Transporter - 35 T ( 2016 )</t>
  </si>
  <si>
    <t>35 MT</t>
  </si>
  <si>
    <t>Mahindra Truxo 25 T</t>
  </si>
  <si>
    <t>Mack Euclid A.L. Beaver 20 MT</t>
  </si>
  <si>
    <t>Truck Trailor 30 MT capacity</t>
  </si>
  <si>
    <t>km</t>
  </si>
  <si>
    <t>Pumping Set 2 to 9 HP</t>
  </si>
  <si>
    <t>2 to 9 HP</t>
  </si>
  <si>
    <t>BenMTite Pump</t>
  </si>
  <si>
    <t>Diesel welding Plant  30 Hp</t>
  </si>
  <si>
    <t>30 HP</t>
  </si>
  <si>
    <t>Bronto Sky Lift Bridge Inspection Unit</t>
  </si>
  <si>
    <t>Hire Charges of Driver (Including All Taxes)</t>
  </si>
  <si>
    <t>Asstt. Chief Engineer,(Mech.)
Public Works, Region, Nagpur</t>
  </si>
  <si>
    <t>Note :-</t>
  </si>
  <si>
    <t>1) Above rates are as per current market rates as well as rates provided by Chief Enginner (Mechanical), Water Resource Department , Nasik for year 2022-23</t>
  </si>
  <si>
    <t>2) The rates of Road construction machinery rate increase (by 13.5%) is given considering hike in rates of fuel and Operation &amp; Maintenanace charges for year 2022-23.</t>
  </si>
  <si>
    <t>Cost of Diesel (As on 01-04-2022)</t>
  </si>
  <si>
    <t>Cost of mobile Oil ( As on 01-04-2022)</t>
  </si>
  <si>
    <t>Qty of mobil oil in Ltr</t>
  </si>
  <si>
    <t>Cost of mobil oil@322/Ltr</t>
  </si>
  <si>
    <t>Cost of 6 Mazdoor @673/lbr</t>
  </si>
  <si>
    <t>Hire Charges of Truck@Rs. 2500 per day</t>
  </si>
  <si>
    <t>Cost per Trip=  (Col 14/4)</t>
  </si>
  <si>
    <t>Asst. Chief Engineer (Mech.)
P. W. Region,Nagpur</t>
  </si>
  <si>
    <t>For 2022-2023  Maharashtra</t>
  </si>
  <si>
    <t>Cost of mobile oil @322/Ltr</t>
  </si>
  <si>
    <t>Hire Charges of Truck @ Rs. 2500 per Day</t>
  </si>
  <si>
    <t>Gross Total of 11+12</t>
  </si>
  <si>
    <t>Cost per Trip =          ( Col 13/4)</t>
  </si>
  <si>
    <t>STATE SCHEDULE RATE FOR YEAR 2022-23</t>
  </si>
  <si>
    <t>Approval to SSR 2022-23</t>
  </si>
  <si>
    <t xml:space="preserve">STATE SCHEDULE OF RATES
2022-23 
</t>
  </si>
  <si>
    <t>Slope stabilization, widening of existing structures:-Designing, providing drawings, supply and fixing of fully threaded (only mill or hot thread bars are allowed to avoid any loss of strength), hot-dip galvanized solid geotechnical bars of Required diameter of Soil Nail as per design having yield strength ≥ 670 Mpa, ulimate tensile strength ≥ 800 Mpa and minimum galvanization of 500 grams per sqm required for construction of soil nailed stabilized slope including  supply of galvanized nail plates, dome shape nuts, tapper washer, coupler (if required), centralizer and all accessories, including all lead and lifts as per detailed specification and including the cost of installation, drilling and grouting. Confirming to AFNOR NF P 94270, FHWA NHI, FHWA SA, IS 4759 (For Galvanizing) etc complete. As Directed by Engineer in Charge.</t>
  </si>
  <si>
    <t xml:space="preserve">20mm diameter of Soil Nail </t>
  </si>
  <si>
    <t xml:space="preserve">25mm diameter of Soil Nail </t>
  </si>
  <si>
    <t xml:space="preserve">28mm diameter of Soil Nail </t>
  </si>
  <si>
    <t xml:space="preserve">32mm diameter of Soil Nail </t>
  </si>
  <si>
    <t xml:space="preserve">35mm diameter of Soil Nail </t>
  </si>
  <si>
    <t>Reinforced Earth Wall :- Supplying and laying of 50mm to 90mm wide high tensile polymeric GeoStrap consisting of discrete channels of closely packed high tenacity polyester tendons encased in a Linear Low-Density Polyethylene sheath (LLDPE) and having minimum 25KN up to 100KN  and a maximum 12 pecent elongation at break. Confirming to IRC SP 102 and MoRTH 3100 etc complete. As Directed by Engineer in Charge.</t>
  </si>
  <si>
    <t>Reinforced Soil Abutments:- Supplying and laying of high adherence and high adherence reinforced galvanized steel strips with transverse ribs, having minimum tensile strength of 490N/mm2 and yield strength of 355N/mm2 and minimum galvanization of 1000 grams per sqm as per  BSEN 10025 Grade 355JR, as per BBA certified system for construction of Reinforced Earth walls and Pure Abutments and Confirming to IS 4759 (For Galvanisation), IRC SP 102 (For Design), BSEN 10025 (For Grade of Steel) etc complete. As Directed by Engineer in Charge.</t>
  </si>
  <si>
    <t>one running metre</t>
  </si>
  <si>
    <t xml:space="preserve">    Schedule of Testing charges for Construction Material used for Government Works for the Year 2022-23</t>
  </si>
  <si>
    <t>(Effective from 01/07/2022 and valid up to 30.6.2023)</t>
  </si>
  <si>
    <t>Schedule of Testing charges for construction  material used for 
Government  Works for the Year 2022-23</t>
  </si>
  <si>
    <t xml:space="preserve">In addition to this, for items involving construction and repair of sewer lines/ storm water drains, concerned Superintending Engineer, PWD shall increase the rate accordingly. </t>
  </si>
  <si>
    <t>kolhapur.se@mahapwd.gov.in</t>
  </si>
  <si>
    <t>yavatmal.se@mahapwd.gov.in</t>
  </si>
  <si>
    <t>ratnagiri.se@mahapwd.gov.in</t>
  </si>
  <si>
    <t>tribalnagpur.se@mahapwd.gov.in</t>
  </si>
  <si>
    <t>nashik.se@mahapwd.gov.in</t>
  </si>
  <si>
    <t>coastalmumbai.se@mahapwd.gov.in</t>
  </si>
  <si>
    <t>chandrapur.se@mahapwd.gov.in</t>
  </si>
  <si>
    <t>eemechcepune.ce@mahapwd.gov.in</t>
  </si>
  <si>
    <t>Primer for Base</t>
  </si>
  <si>
    <t>Per liter</t>
  </si>
  <si>
    <t>Road marking Paint as per IS 164</t>
  </si>
  <si>
    <t>Epoxy for Fixing stud</t>
  </si>
  <si>
    <t>Median Marker</t>
  </si>
  <si>
    <t>Epoxy Adhesive Kit (Hardner, Epoxy, Quartz sand in 1:2:4)</t>
  </si>
  <si>
    <t>Per kit</t>
  </si>
  <si>
    <t>Stoving paint</t>
  </si>
  <si>
    <t>Protective Transperent Coat</t>
  </si>
  <si>
    <t>Retroreflective Tape (Engg Gr.)</t>
  </si>
  <si>
    <t>Per Sq mtre</t>
  </si>
  <si>
    <t>Hot applied thermoplastic compound</t>
  </si>
  <si>
    <t>Reflectorising glass beads</t>
  </si>
  <si>
    <t>Per kg</t>
  </si>
  <si>
    <t>The aluminium-backed flexible prismatic (AFP) sheeting conforming to IRC 67 Type IV /ASTM D 4956-09 Type VI specification laminated at the back with a 50 micron aluminium (Al) foil with pressure sensitive adhesive</t>
  </si>
  <si>
    <t>Delineator having wide angle cube corner micro prismatic 13 non metallic reflective sheeting confirming to Type XI of ASTM D4956-09</t>
  </si>
  <si>
    <t>Per Number</t>
  </si>
  <si>
    <t>Cost of approved type of delineators from ISI certified 14 firm as per the standard drawing given in IRC - 79</t>
  </si>
  <si>
    <t>Solar Raised Pavement Markers made of polycarbonate molded body with circular shape, solar powered, LED self illumination in active mode, 360 degree illumination and reflective panels with micro prismatic lens</t>
  </si>
  <si>
    <t>Retroreflective Paint Tape</t>
  </si>
  <si>
    <t>Per Sq Cm</t>
  </si>
  <si>
    <t>Epoxy primer</t>
  </si>
  <si>
    <t>1.50mm aluminum sheet 18 confirming to IS 736-Material Designation 24345 or 1900</t>
  </si>
  <si>
    <t>Retro reflective sheeting of Class B (Type IV High 19 intensity micro-prismatic grade sheeting-HIP) as per IRC:67- 2012 para 6.7</t>
  </si>
  <si>
    <t>Electro cutable film for letter /symbol</t>
  </si>
  <si>
    <t>2.00mm aluminum sheet confirming to IS 736-Material Designation 24345 or 1900</t>
  </si>
  <si>
    <t>3.00mm aluminum composite material (ACM) sheets used 22 for sign boards as per IRC:67- para 6.5.2 page 9.</t>
  </si>
  <si>
    <t>4.00mm aluminum composite material (ACM) sheets used for sign boards as per IRC:67- 2012 para 6.5.2 page 9.</t>
  </si>
  <si>
    <t>Retro reflective sheeting of Class C (Type XI Micro 24 prismatic grade sheeting) as per IRC:67-2012 para 6.7</t>
  </si>
  <si>
    <t>Stoving primer</t>
  </si>
  <si>
    <t>Plastitrak Roll on</t>
  </si>
  <si>
    <t>Hardener</t>
  </si>
  <si>
    <t>Thinner</t>
  </si>
  <si>
    <t>Amsking Tape rolls</t>
  </si>
  <si>
    <t>Retroreflective Tape (High Int Type IV)</t>
  </si>
  <si>
    <t>Per Sq mtr</t>
  </si>
  <si>
    <t>Alluminium Section</t>
  </si>
  <si>
    <t>Alluminium Composite Panel 3 mm thick</t>
  </si>
  <si>
    <t>51.138a</t>
  </si>
  <si>
    <t>51.138b</t>
  </si>
  <si>
    <t xml:space="preserve">Pot Hole filling with Jet Patcher-Repairs to potholes  50 mm upto 100 mm by using semidense bituminous concrete in cold mix by using emulsion including making the potholes /patches in regular shape and size. Removing loose pockets, Dewatering in potholes,tack coats of 25 Kilogram/10 Sq.Mt.with RS1 emulsion etc.by use of advanced jetpatching technolgy machine of approved make and specification having capacity 5.50 TO 8.00 cubic meters with auxillary engine with direct drive to heavy duty blower, Rotary Positive Displacement Blower with direct drive and separate airline silencer. (Capacity – 15 PSI, Flow rate 1370/cum/hr). cleaning as directed by Engineer – in-Charge etc. complete (Emulsion @ 5% by weight of mix ) </t>
  </si>
  <si>
    <t>Upto 50mm</t>
  </si>
  <si>
    <t>50mm-100mm</t>
  </si>
  <si>
    <t>Providing and fixing 50mm diameter and 1.5 mm thick vertical and top Stainless steel hand railing in S.S.304 Grade with  Stainless steel square / circular pipe bracing of size 32 mm x32mm x1.5 mm  in 3 rows including fabricating ,fixtures, errecting, necessary welding, grinding, finishing, buffing to stainless steel pipe etc. complete</t>
  </si>
  <si>
    <t>Additional New Items 2022-23</t>
  </si>
  <si>
    <t>5.22b</t>
  </si>
  <si>
    <t>II'st Class Bricks (Red)</t>
  </si>
  <si>
    <t>14)</t>
  </si>
  <si>
    <t>Stone matrix asphalt SMA 51.133</t>
  </si>
  <si>
    <t>136.64 Kg/M3</t>
  </si>
  <si>
    <t>5mm to 10mm</t>
  </si>
  <si>
    <t>10mm to 20mm</t>
  </si>
  <si>
    <t>0.90 M3/M3</t>
  </si>
  <si>
    <t>0.118 M3/M3</t>
  </si>
  <si>
    <t>5mm &amp; below</t>
  </si>
  <si>
    <t>0.458 M3/M3</t>
  </si>
  <si>
    <t>1.476 M3/M3</t>
  </si>
  <si>
    <r>
      <t xml:space="preserve">Rate of transportation of bulk bitumen from refinery to the plant site is Rs. </t>
    </r>
    <r>
      <rPr>
        <sz val="11"/>
        <color rgb="FFFF0000"/>
        <rFont val="Times New Roman"/>
        <family val="1"/>
      </rPr>
      <t>10 / M.T./</t>
    </r>
    <r>
      <rPr>
        <sz val="11"/>
        <rFont val="Times New Roman"/>
        <family val="1"/>
      </rPr>
      <t xml:space="preserve"> km. Rate of heating and decanning bulk bitumen is Rs. </t>
    </r>
    <r>
      <rPr>
        <sz val="11"/>
        <color rgb="FFFF0000"/>
        <rFont val="Times New Roman"/>
        <family val="1"/>
      </rPr>
      <t xml:space="preserve">137.00 </t>
    </r>
    <r>
      <rPr>
        <sz val="11"/>
        <rFont val="Times New Roman"/>
        <family val="1"/>
      </rPr>
      <t>/ M.T. </t>
    </r>
  </si>
  <si>
    <r>
      <t xml:space="preserve">Providing  and  laying  Polished  Kota  stone  flooring  With  Hand-Cut  Polished  Kota  Stones 25mm  to  30mm  thick  and  required  width  in  plain/diamond  pattern  on  bed  of  1:6  Cement mortar  including  cement  float,  filling  joints  with  neat  cement  slurry,  curing,  cleaning  and Mirror  Polishing  etc.  complete  Note-  Water  absorption  for  </t>
    </r>
    <r>
      <rPr>
        <u/>
        <sz val="10.5"/>
        <rFont val="Times New Roman"/>
        <family val="1"/>
      </rPr>
      <t>kota</t>
    </r>
    <r>
      <rPr>
        <sz val="10.5"/>
        <rFont val="Times New Roman"/>
        <family val="1"/>
      </rPr>
      <t xml:space="preserve">   </t>
    </r>
    <r>
      <rPr>
        <u/>
        <sz val="10.5"/>
        <rFont val="Times New Roman"/>
        <family val="1"/>
      </rPr>
      <t>stone</t>
    </r>
    <r>
      <rPr>
        <sz val="10.5"/>
        <rFont val="Times New Roman"/>
        <family val="1"/>
      </rPr>
      <t xml:space="preserve">  should  not  exceed 0.05%.( Item to be used with prior permission of Superintending Engineer )</t>
    </r>
  </si>
  <si>
    <r>
      <t xml:space="preserve">Providing and  fixing </t>
    </r>
    <r>
      <rPr>
        <u/>
        <sz val="10.5"/>
        <rFont val="Times New Roman"/>
        <family val="1"/>
      </rPr>
      <t>Indian</t>
    </r>
    <r>
      <rPr>
        <sz val="10.5"/>
        <rFont val="Times New Roman"/>
        <family val="1"/>
      </rPr>
      <t xml:space="preserve">   teak wood  planking 25 mm thick for flooring plained on both sides, tongued and grooved including scaffolding, if necessary, and  one coat of primer etc. complete.</t>
    </r>
  </si>
  <si>
    <r>
      <t xml:space="preserve">Providing and fixing </t>
    </r>
    <r>
      <rPr>
        <u/>
        <sz val="10.5"/>
        <rFont val="Times New Roman"/>
        <family val="1"/>
      </rPr>
      <t>Indian</t>
    </r>
    <r>
      <rPr>
        <sz val="10.5"/>
        <rFont val="Times New Roman"/>
        <family val="1"/>
      </rPr>
      <t xml:space="preserve"> teak wood joists and girders in timber floors of single, double or framed type including scaffolding if necessary, and one coat of primer etc. complete.</t>
    </r>
  </si>
  <si>
    <r>
      <t xml:space="preserve">Providing  and  fixing   </t>
    </r>
    <r>
      <rPr>
        <u/>
        <sz val="10.5"/>
        <rFont val="Times New Roman"/>
        <family val="1"/>
      </rPr>
      <t>Indian</t>
    </r>
    <r>
      <rPr>
        <sz val="10.5"/>
        <rFont val="Times New Roman"/>
        <family val="1"/>
      </rPr>
      <t xml:space="preserve">   teak  wood  eaves  boards  15  cm wide and  25  mm thick  plain decorative type including scaffolding and painting with two coats etc. complete.</t>
    </r>
  </si>
  <si>
    <r>
      <t xml:space="preserve">Providing fixing </t>
    </r>
    <r>
      <rPr>
        <u/>
        <sz val="10.5"/>
        <rFont val="Times New Roman"/>
        <family val="1"/>
      </rPr>
      <t>country</t>
    </r>
    <r>
      <rPr>
        <sz val="10.5"/>
        <rFont val="Times New Roman"/>
        <family val="1"/>
      </rPr>
      <t xml:space="preserve">  teak wood battens 50 mm x 25 mm for Mangalore tile roof work with all iron work scaffolding and oiling the battens etc. complete.</t>
    </r>
  </si>
  <si>
    <r>
      <t xml:space="preserve">Providing and fixing sky light in R.C.C. roof including frame made of M.S. angle 50 x 50 x 6 mm with hold fast, sheet glass </t>
    </r>
    <r>
      <rPr>
        <u/>
        <sz val="10.5"/>
        <rFont val="Times New Roman"/>
        <family val="1"/>
      </rPr>
      <t>12 mm</t>
    </r>
    <r>
      <rPr>
        <sz val="10.5"/>
        <rFont val="Times New Roman"/>
        <family val="1"/>
      </rPr>
      <t xml:space="preserve"> thick, Chicken mesh 24 gauge with all accessories and required fixtures and fastening fitting including painting etc. complete.</t>
    </r>
  </si>
  <si>
    <r>
      <t xml:space="preserve">a) </t>
    </r>
    <r>
      <rPr>
        <u/>
        <sz val="10.5"/>
        <rFont val="Times New Roman"/>
        <family val="1"/>
      </rPr>
      <t>Door Frame:</t>
    </r>
    <r>
      <rPr>
        <sz val="10.5"/>
        <rFont val="Times New Roman"/>
        <family val="1"/>
      </rPr>
      <t xml:space="preserve"> Providing Frames for Lead Lined Fire resistant door shutters 1st class Malaysian Hardwood Frame densified and pressure treated with fire retardant chemicals in vacuum impregnation vessel under 160 PSI pressure as per IS:401and kiln seasoned to moisture below 15% as per IS:1141 of section 140 X 70 mm with 45mm thick two layered 3mm Lead Line Sheets with 10mm overlap from either side &amp; spray quoted with 2 coats of In tumescent paint of minimum 200 micron, with 1 row of Brush- Type Astroflame® intumescent strip (imported) of size 10mmx4mm concealed in the groove of the Frame for fire and hot and cold smoke sealing, etc. complete as per direction of Engineer in Charge</t>
    </r>
  </si>
  <si>
    <r>
      <t xml:space="preserve">a) </t>
    </r>
    <r>
      <rPr>
        <u/>
        <sz val="10.5"/>
        <rFont val="Times New Roman"/>
        <family val="1"/>
      </rPr>
      <t>Door Frame:</t>
    </r>
    <r>
      <rPr>
        <sz val="10.5"/>
        <rFont val="Times New Roman"/>
        <family val="1"/>
      </rPr>
      <t xml:space="preserve"> Providing Frames for Lead Lined door shutters 1st class Malaysian Hardwood Frame densified and pressure treated with fire retardant chemicals in vacuum impregnation vessel under 160 PSI pressure as per IS:401 and kiln seasoned to moisture below 15% as per IS:1141 of section 120 X 70 mm with 45mm thick two layered 3mm Lead Line Sheets being overlapped from either side, spray quoted with 2 coats of Enamel paint after one coat of white wood primer of minimum 200 micron etc. complete as per direction of Engineer in Charge. with prior approval of concerned Superitending Engineer.
</t>
    </r>
  </si>
  <si>
    <r>
      <t xml:space="preserve">b) </t>
    </r>
    <r>
      <rPr>
        <u/>
        <sz val="10.5"/>
        <rFont val="Times New Roman"/>
        <family val="1"/>
      </rPr>
      <t>Shutter:</t>
    </r>
    <r>
      <rPr>
        <sz val="10.5"/>
        <rFont val="Times New Roman"/>
        <family val="1"/>
      </rPr>
      <t xml:space="preserve"> Supplying of ' 44mm Solid core flush door shutters conforming to the I.S. specification 2202-1991 (specification for wooden flush door shutter – solid core type). 32mm Wooden structure of 1st class Hardwood or Pinewood of at least 50mm width, top and bottom rails of 75mm width, with filler material without any gap of 1st Class Hardwood, or pine wood, all chemically treated for termite and borer resistance as per IS 401:2001 under minimum 150 PSI pressure, and seasoned as per IS 1141: 1993 upto desired moisture level as per IS 287, with one side 3mm HDF &amp; other side 3mm lead &amp; 6mm BWP ply; all hot-pressed with Phenol Formaldehyde resin, internally lipped with hardwood beading, and pasted in Hydraulic Press under 50 tonnes pressure, spray quoted with 2 coats of enamel paint of minimum 300 micron. with prior approval of concerned Superitending Engineer.
</t>
    </r>
  </si>
  <si>
    <r>
      <rPr>
        <u/>
        <sz val="10.5"/>
        <rFont val="Times New Roman"/>
        <family val="1"/>
      </rPr>
      <t>Free Standing Table @ 1350Lx600Dx750HT</t>
    </r>
    <r>
      <rPr>
        <sz val="10.5"/>
        <rFont val="Times New Roman"/>
        <family val="1"/>
      </rPr>
      <t xml:space="preserve">
Providing and fixing Table of Size 1350 x 600 x 750 mm. Top: made from 25 mm Prelaminated Particle board.    All edges are covered by 2 mm. Thk. PVC edge bands glued by hot melt glue applied by auto edge banding machine.
Legs : C Shape made from CRCA Sheet with Powder Coat finish. Modesty panel : Made from 18mm both side prelaminated particle boards.All edges are covered by 0.8mm PVC edge bands glued by hot melt glue applied by auto edge banding machine.KEYBOARD TRAY ( WITHOUT MOUSE TRAY ) :-  Metal Powder Coated - Black Color, CPU TROLLEY :-  Metal Powder Coated - Black Color, 3 DRAWER PEDESTAL UNIT having overall size 392L x 450D x 680Ht. mm. with central lock and key. Drawers and body are complete metal with powder coat finish, facia in 18 mm prelaminated particle board,</t>
    </r>
  </si>
  <si>
    <r>
      <rPr>
        <u/>
        <sz val="10.5"/>
        <rFont val="Times New Roman"/>
        <family val="1"/>
      </rPr>
      <t>c) Vision Panel:</t>
    </r>
    <r>
      <rPr>
        <sz val="10.5"/>
        <rFont val="Times New Roman"/>
        <family val="1"/>
      </rPr>
      <t xml:space="preserve">
2 HR rated E Class clear high stress fire rated glass is pre fabricated strategically inside the shutter structure with 10 mm inside the shutter on all sides with U- glazing. An additional insulated powdercoated 'Z' channel of 16 swg MS sheet to be fixed for reinforcement of the joints.</t>
    </r>
  </si>
  <si>
    <r>
      <t xml:space="preserve">Providing and fixing Mandatory/Regulatory sign boards in circular shape of ______ mm dia  made out of ____mm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 xml:space="preserve">  
a. 600 mm dia  made out of 3mm aluminum composite material  with 0.25 mm skin thickness on either side</t>
    </r>
  </si>
  <si>
    <r>
      <t xml:space="preserve">Providing and fixing Mandatory/Regulatory sign boards in circular shape of ______ mm dia  made out of ____mm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 xml:space="preserve"> 
b. 750 mm dia  made out of 4mm aluminum composite material  with 0.5 mm skin thickness on either side</t>
    </r>
  </si>
  <si>
    <r>
      <t xml:space="preserve"> Providing and fixing Mandatory/Regulatory sign boards in circular shape of ______ mm dia  made out of ____mm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 xml:space="preserve"> 
c. 900 mm dia  made out of 4mm aluminum composite material with 0.5 mm skin thickness on either side</t>
    </r>
  </si>
  <si>
    <r>
      <t xml:space="preserve">Providing and fixing Mandatory/Regulatory sign boards in circular shape of ______ mm dia  made out of ____mm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d.1200 mm dia  made out of 4mm aluminum composite material with 0.5 mm skin thickness on either side</t>
    </r>
  </si>
  <si>
    <r>
      <t xml:space="preserve"> Providing and fixing Mandatory/Regulatory sign boards in circular shape of ___mm dia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 xml:space="preserve"> 
a. 600 mm dia  made out of  3mm aluminum  composite material with 0.25 mm skin thickness on either side</t>
    </r>
  </si>
  <si>
    <r>
      <t xml:space="preserve"> Providing and fixing Mandatory/Regulatory sign boards in circular shape of ___mm dia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t>
    </r>
    <r>
      <rPr>
        <b/>
        <sz val="10.5"/>
        <rFont val="Times New Roman"/>
        <family val="1"/>
      </rPr>
      <t>b. 750 mm dia  made out of  4mm aluminum composite material with 0.5 mm skin thickness on either side</t>
    </r>
  </si>
  <si>
    <r>
      <t xml:space="preserve"> Providing and fixing Mandatory/Regulatory sign boards in circular shape of ___mm dia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t>
    </r>
    <r>
      <rPr>
        <b/>
        <sz val="10.5"/>
        <rFont val="Times New Roman"/>
        <family val="1"/>
      </rPr>
      <t>c. 900 mm dia  made out of  4mm aluminum composite material  with 0.5 mm skin thickness on either side</t>
    </r>
  </si>
  <si>
    <r>
      <t xml:space="preserve">Providing and fixing Mandatory/Regulatory sign boards in circular shape of ___mm dia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contractor/supplier.600 mm dia  made out of  3mm aluminum  composite material with 0.25 mm skin thickness on either side 
</t>
    </r>
    <r>
      <rPr>
        <b/>
        <sz val="10.5"/>
        <rFont val="Times New Roman"/>
        <family val="1"/>
      </rPr>
      <t>d. 1200 mm dia  made out of  4mm aluminum composite material  with 0.5 mm skin thickness on either side</t>
    </r>
  </si>
  <si>
    <r>
      <t xml:space="preserve">Providing and fixing Cautionary/Warning sign boards in Equilateral Triangle size of ____mm  made out of 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600 mm  made out of 3mm aluminum composite material with 0.25 mm skin thickness on either side</t>
    </r>
  </si>
  <si>
    <r>
      <t xml:space="preserve">Providing and fixing Cautionary/Warning sign boards in Equilateral Triangle size of ____mm  made out of 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750 mm  made out of 4mm aluminum composite material  with 0.5 mm skin thickness on either side</t>
    </r>
  </si>
  <si>
    <r>
      <t xml:space="preserve">Providing and fixing Cautionary/Warning sign boards in Equilateral Triangle size of ____mm  made out of 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900 mm  made out of 4mm aluminum composite material  with 0.5 mm skin thickness on either side</t>
    </r>
  </si>
  <si>
    <r>
      <t xml:space="preserve">Providing and fixing Cautionary/Warning sign boards in Equilateral Triangle size of ____mm  made out of 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1200 mm  made out of 4mm aluminum composite material  with 0.5 mm skin thickness on either side+F26</t>
    </r>
  </si>
  <si>
    <r>
      <t xml:space="preserve">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600 mm  made out of  3mm aluminum composite material  with 0.25 mm skin thickness on either side</t>
    </r>
  </si>
  <si>
    <r>
      <t xml:space="preserve">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750 mm  made out of  4mm aluminum composite material  with 0.5 mm skin thickness on either side</t>
    </r>
  </si>
  <si>
    <r>
      <t xml:space="preserve">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900 mm  made out of  4mm aluminum composite material with 0.5 mm skin thickness on either side</t>
    </r>
  </si>
  <si>
    <r>
      <t xml:space="preserve">Providing and fixing Cautionary/Warning sign boards in Equilateral Triangle size of 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1200 mm  made out of  4mm aluminum composite material  with 0.5 mm skin thickness on either side</t>
    </r>
  </si>
  <si>
    <r>
      <t xml:space="preserve">Providing and fixing Cautionary/Warning sign boards in Octagone size of ______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750 mm  made out of  4mm aluminum composite material  with 0.5 mm skin thickness on either side</t>
    </r>
  </si>
  <si>
    <r>
      <t xml:space="preserve">Providing and fixing Cautionary/Warning sign boards in Octagone size of ______ mm  made out of ____mm aluminum sheet bonded with white retro reflective sheeting of  Class C ( Type XI Micro prismatic grade sheeting)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C ( Type XI Micro prismatic grade sheeting) shall have 10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900 mm  made out of  4mm aluminum composite material with 0.5 mm skin thickness on either side</t>
    </r>
  </si>
  <si>
    <t xml:space="preserve">Rs. 57913/-  Per  M. T.  Ex. Refinery Mumbai </t>
  </si>
  <si>
    <t xml:space="preserve">Rs. 52764/-  Per  M. T.  Ex. Refinery Mumbai </t>
  </si>
  <si>
    <t xml:space="preserve">Rs. 49862/-  Per  M. T.  Ex. Refinery Mumbai </t>
  </si>
  <si>
    <t xml:space="preserve">Rs. 49488/-  Per  M. T.  Ex. Refinery Mumbai </t>
  </si>
  <si>
    <t>Rs. 64748/-  Per  M. T.  Ex. Refinery Mumbai</t>
  </si>
  <si>
    <t xml:space="preserve">Rs. 54954/-  Per  M. T.  </t>
  </si>
  <si>
    <t>Provinding and errecting 1.80m high Fix knot fencing Bezinal 2000 Type fencing having 16 Rows of 2.40 mm Bezinal 2000 wire on M.S. angle 50x50x5 mm embedded in c c block of 1:4:8 of size 450x450x910 mm at end and block of 450x450x760 mm at intermediate, 4.80m specing of pole with "S" clip high Tensile Bezinal 2000 including pulling high tensile wire with 5 Tone capacity puller including finishing and scoat of oil painting to M.S. angle etc. complete.</t>
  </si>
  <si>
    <t>Provinding and errecting 1.20m high Fix knot fencing Bezinal 2000 Type fencing having 11 Rows of 2.40 mm Bezinal 2000 wire on M.S. angle 50x50x5 mm embedded in c c block of 1:4:8 of size 450x450x910 mm at end and block of 450x450x760 mm at intermediate, 4.80m specing of pole with "S" clip high Tensile Bezinal 2000 including pulling high tensile wire with 5 Tone capacity puller including finishing and scoat of oil painting to M.S. angle etc. complete</t>
  </si>
  <si>
    <t>Please email your suggestion on nagpur.ce@mahapwd.gov.in</t>
  </si>
  <si>
    <t>Schedule of Testing charges for Construction Material used for Government Works for the Year 2022-23</t>
  </si>
  <si>
    <t>(Effective from 01/07/2022)</t>
  </si>
  <si>
    <t>The State Schedule of Rates is recommended for the year 2022-23</t>
  </si>
  <si>
    <t xml:space="preserve">with effect from </t>
  </si>
  <si>
    <t>Laterite Stone upto 20 Kg ( Excluding Royalty)</t>
  </si>
  <si>
    <t>Laterite stone weighing  20 to 50 Kilogram ( Excluding Royalty)</t>
  </si>
  <si>
    <t>Laterite stone weighing 50 to 100 Kilogram ( Excluding Royalty)</t>
  </si>
  <si>
    <t>Trap stone weighing 50 to 100 Kilogram ( Excluding Royalty)</t>
  </si>
  <si>
    <t>Trap stone weighing 100 to 200 Kilogram ( Excluding Royalty)</t>
  </si>
  <si>
    <t>Trap stone  weighing 200 to 300 Kilogram ( Excluding Royalty)</t>
  </si>
  <si>
    <t>Trap stone weighing 300 to 500 Kilogram ( Excluding Royalty)</t>
  </si>
  <si>
    <t>Trap stone  weighing 500 to 1000 Kilogram (Excluding Royalty)</t>
  </si>
  <si>
    <t>Trap stone weighing above 1000 Kilogram (Excluding Royalty)</t>
  </si>
  <si>
    <t>Per Cum</t>
  </si>
  <si>
    <t>Coastel material</t>
  </si>
  <si>
    <t>MATERIAL RATES FOR SSR FOR YEAR 2022-2023</t>
  </si>
  <si>
    <t>LABOUR RATES FOR SSR FOR YEAR 2022-23</t>
  </si>
  <si>
    <t>(A) USAGE RATES OF PLANT AND MACHINERY FOR YEAR 2022-23</t>
  </si>
  <si>
    <r>
      <t xml:space="preserve">(FOR YEAR 2022-2023)  </t>
    </r>
    <r>
      <rPr>
        <b/>
        <sz val="16"/>
        <rFont val="Times New Roman"/>
        <family val="1"/>
      </rPr>
      <t>Maharashtra</t>
    </r>
  </si>
  <si>
    <r>
      <t xml:space="preserve">(FOR YEAR 2022-2023)   </t>
    </r>
    <r>
      <rPr>
        <b/>
        <sz val="16"/>
        <rFont val="Times New Roman"/>
        <family val="1"/>
      </rPr>
      <t>Maharashtra</t>
    </r>
  </si>
  <si>
    <r>
      <rPr>
        <sz val="12"/>
        <rFont val="Times New Roman"/>
        <family val="1"/>
      </rPr>
      <t>a)Granular base (Not primed)</t>
    </r>
  </si>
  <si>
    <r>
      <rPr>
        <sz val="12"/>
        <rFont val="Times New Roman"/>
        <family val="1"/>
      </rPr>
      <t>b)Cement concrete pavement</t>
    </r>
  </si>
  <si>
    <r>
      <t>of total mix (Data book) (Density 2.20)</t>
    </r>
    <r>
      <rPr>
        <sz val="12"/>
        <rFont val="Times New Roman"/>
        <family val="1"/>
      </rPr>
      <t xml:space="preserve"> Clause no. 504 </t>
    </r>
  </si>
  <si>
    <r>
      <rPr>
        <b/>
        <sz val="12"/>
        <rFont val="Times New Roman"/>
        <family val="1"/>
      </rPr>
      <t>of total mix</t>
    </r>
  </si>
  <si>
    <r>
      <rPr>
        <b/>
        <sz val="12"/>
        <rFont val="Times New Roman"/>
        <family val="1"/>
      </rPr>
      <t xml:space="preserve"> Built up Spray Grout </t>
    </r>
    <r>
      <rPr>
        <sz val="12"/>
        <rFont val="Times New Roman"/>
        <family val="1"/>
      </rPr>
      <t>(Excluding Primer/ Tack coat)clause no. 506</t>
    </r>
  </si>
  <si>
    <r>
      <rPr>
        <b/>
        <sz val="12"/>
        <rFont val="Times New Roman"/>
        <family val="1"/>
      </rPr>
      <t>Dense Bituminious Macadam</t>
    </r>
    <r>
      <rPr>
        <sz val="12"/>
        <rFont val="Times New Roman"/>
        <family val="1"/>
      </rPr>
      <t xml:space="preserve"> (Density 2.30) 40mm compacted thickness</t>
    </r>
  </si>
  <si>
    <r>
      <rPr>
        <b/>
        <sz val="12"/>
        <rFont val="Times New Roman"/>
        <family val="1"/>
      </rPr>
      <t>Open graded premix carpet 20mm thick</t>
    </r>
    <r>
      <rPr>
        <sz val="12"/>
        <rFont val="Times New Roman"/>
        <family val="1"/>
      </rPr>
      <t xml:space="preserve"> (Table 500.16 Page 178) Clause no. 509</t>
    </r>
  </si>
  <si>
    <r>
      <rPr>
        <b/>
        <sz val="12"/>
        <rFont val="Times New Roman"/>
        <family val="1"/>
      </rPr>
      <t xml:space="preserve">Bituminous Concrete </t>
    </r>
    <r>
      <rPr>
        <sz val="12"/>
        <rFont val="Times New Roman"/>
        <family val="1"/>
      </rPr>
      <t xml:space="preserve">(Excluding primer /tack coat with cement filler) </t>
    </r>
  </si>
  <si>
    <r>
      <rPr>
        <b/>
        <sz val="12"/>
        <rFont val="Times New Roman"/>
        <family val="1"/>
      </rPr>
      <t>P &amp; L semidense bituminous concrete with 5.50% Bitumen</t>
    </r>
    <r>
      <rPr>
        <sz val="12"/>
        <rFont val="Times New Roman"/>
        <family val="1"/>
      </rPr>
      <t xml:space="preserve"> Clause No. 511 </t>
    </r>
  </si>
  <si>
    <r>
      <rPr>
        <b/>
        <sz val="12"/>
        <rFont val="Times New Roman"/>
        <family val="1"/>
      </rPr>
      <t>Providing and applying premixed seal coat type "B"</t>
    </r>
    <r>
      <rPr>
        <sz val="12"/>
        <rFont val="Times New Roman"/>
        <family val="1"/>
      </rPr>
      <t xml:space="preserve"> Clause no. 513</t>
    </r>
  </si>
  <si>
    <r>
      <t xml:space="preserve">Dose       500.00
</t>
    </r>
    <r>
      <rPr>
        <u/>
        <sz val="12"/>
        <rFont val="Times New Roman"/>
        <family val="1"/>
      </rPr>
      <t>Seal coat 125.00</t>
    </r>
    <r>
      <rPr>
        <sz val="12"/>
        <rFont val="Times New Roman"/>
        <family val="1"/>
      </rPr>
      <t xml:space="preserve">
Total       625.00</t>
    </r>
  </si>
  <si>
    <r>
      <t xml:space="preserve">Dose       275.00
</t>
    </r>
    <r>
      <rPr>
        <u/>
        <sz val="12"/>
        <rFont val="Times New Roman"/>
        <family val="1"/>
      </rPr>
      <t>Seal coat 125.00</t>
    </r>
    <r>
      <rPr>
        <sz val="12"/>
        <rFont val="Times New Roman"/>
        <family val="1"/>
      </rPr>
      <t xml:space="preserve">
Total      400.00</t>
    </r>
  </si>
  <si>
    <r>
      <t xml:space="preserve">Dose       225.00 
</t>
    </r>
    <r>
      <rPr>
        <u/>
        <sz val="12"/>
        <rFont val="Times New Roman"/>
        <family val="1"/>
      </rPr>
      <t>Seal coat 125.00</t>
    </r>
    <r>
      <rPr>
        <sz val="12"/>
        <rFont val="Times New Roman"/>
        <family val="1"/>
      </rPr>
      <t xml:space="preserve">
Total       350.00</t>
    </r>
  </si>
  <si>
    <t>Effective from  1/ 07/2022 and valid Upto 30/06/2023</t>
  </si>
  <si>
    <t>Rate (Excluding GST) SSR 2022-23</t>
  </si>
  <si>
    <t>SSR 2022-23 :- Road Sub Grade</t>
  </si>
  <si>
    <t>SSR 2022-23 :- Road Sub Base and Base Course</t>
  </si>
  <si>
    <t>SSR 2022-23 :- Road surface and ragid pavement</t>
  </si>
  <si>
    <t>SSR 2022-23 :- Rigid Pavement</t>
  </si>
  <si>
    <t>SSR 2022-23 :- Roads Furniture</t>
  </si>
  <si>
    <t>SSR 2022-23 :- Road Miscellaneous items</t>
  </si>
  <si>
    <t>SSR 2022-23 :- Road Maintenance</t>
  </si>
  <si>
    <t>SSR 2022-23 :- Cross Drainage Works</t>
  </si>
  <si>
    <t>SSR 2022-23 :- Bridge Foundation and Sub Structure</t>
  </si>
  <si>
    <t>SSR 2022-23 :- Bridge Bearings</t>
  </si>
  <si>
    <t>SSR 2022-23 :- Bridge Super Structure</t>
  </si>
  <si>
    <t>SSR 2022-23 :- Bridge : Bored Pile</t>
  </si>
  <si>
    <t>SSR 2022-23 :- Bridge Maintenance</t>
  </si>
  <si>
    <t>SSR 2022-23 :- Arch Bridge</t>
  </si>
  <si>
    <t>SSR 2022-23 :- Bridge Maintenance 
New Item</t>
  </si>
  <si>
    <t>SSR 2022-23 :- Excavation</t>
  </si>
  <si>
    <t>SSR 2022-23 :- Pile Foundation: Building</t>
  </si>
  <si>
    <t>SSR 2022-23 :- Structural Steel Work</t>
  </si>
  <si>
    <t>SSR 2022-23 :- Plain Cement Concrete</t>
  </si>
  <si>
    <t>SSR 2022-23 :- Reinforced Cement Concrete</t>
  </si>
  <si>
    <t>SSR 2022-23 :- Brick Masonry</t>
  </si>
  <si>
    <t>SSR 2022-23 :- Stone Masonry</t>
  </si>
  <si>
    <t>SSR 2022-23 :- Concrete Block Masonry</t>
  </si>
  <si>
    <t>SSR 2022-23 :- Expansion Joint</t>
  </si>
  <si>
    <t>SSR 2022-23 :- Water Proofing</t>
  </si>
  <si>
    <t>SSR 2022-23 :- Plastering and Pointing</t>
  </si>
  <si>
    <t>SSR 2022-23 :- Paving Flooring and dado</t>
  </si>
  <si>
    <t>SSR 2022-23 :- Wood Finish</t>
  </si>
  <si>
    <t>SSR 2022-23 :- Oil Painting</t>
  </si>
  <si>
    <t>SSR 2022-23 :- Colouring</t>
  </si>
  <si>
    <t>SSR 2022-23 :- Wood Work</t>
  </si>
  <si>
    <t>SSR 2022-23 :- Roofing and Ceiling</t>
  </si>
  <si>
    <t>SSR 2022-23 :- Doors and Windows</t>
  </si>
  <si>
    <t>SSR 2022-23 :- Iron Work</t>
  </si>
  <si>
    <t>SSR 2022-23 :-Water Supply and  Sanitary Fitting</t>
  </si>
  <si>
    <t>SSR 2022-23 :-Water Supply and  Sanitary
 Fitting</t>
  </si>
  <si>
    <t>SSR 2022-23 :-Building Miscellaneous Item</t>
  </si>
  <si>
    <t>SSR 2022-23 :- Building Maintenance</t>
  </si>
  <si>
    <t>SSR 2022-23 :- Structural Strengthening</t>
  </si>
  <si>
    <t>SSR 2022-23 :- Green Building</t>
  </si>
  <si>
    <t>SSR 2022-23 :- Coastal</t>
  </si>
  <si>
    <t>SSR 2022-23 :- New Items 2018-19</t>
  </si>
  <si>
    <t>SSR 2022-23 :- New Items 2019--20</t>
  </si>
  <si>
    <t>SSR 2022-23 :- New Items 2020-21</t>
  </si>
  <si>
    <t>SSR 2022-23 :- New Items 2021-22</t>
  </si>
  <si>
    <t>Providing and fixing kerbstone with led lighting system as per following specifications: dimensions with vertical mounting legs with 10mm horizontal square shape mild steel reinforcements.  Illuminated kerb stone having visible dimensions :-500mm x 150mm x 150mm.(as per irc - 86-1983 ) 80mm legs having ms reinforcements shal be embedded in bt/concrete road surface.the kerb stone should have kerb angle of 45 degree, with rubber plugs at both ends of the kerbstones (2 nos)having load carrying capacity - vertical : 1465kg, horizontal : 2349 (certified by govt. Recoganized bodies)having thermal stability -: -40 to +120 degree celcius (certified by govt. Recoganized bodies. Illuminated kerb stones including : ingrace protection and connector rating ip67, electrical wire -(as per is: 694), led strip (as per lm:80) standard. Including for electrical fixing -frp junction box consisting of - 10amp. Switch module power supply(smps)having  input voltage - 230v ac, output voltage 36v dc, 2 pole mcb. Illuminated kerb stones  having warranty for 3 years.  illuminated kerbstone shall be fixed into cast-in-situ cement concrete of m20 grade at base,  back filling and grooves, including dismantling, fixing, removal of dismantled material and cleaning etc. Complete. The colour of kerb stone shall be provided as directed by engineer in charge.</t>
  </si>
  <si>
    <t>Providing and laying in situ / ready mix M-30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)i) Height up to 5 m, normal rate.  
ii) Height 5 to 7.50 m, add 5 percent extra over basic rate.             
iii) Height 7.50 to 10 m, 7.50 percent extra.     
iv) Over 10 m Height, add 10 percent extra for every 2.50m rise.</t>
  </si>
  <si>
    <t xml:space="preserve">CUSTOM PRINTED ACOUSTICAL  FALSE CEILING :Providing &amp; Fixing of Custom color Printed Mineral Fibre Acoustical Suspended Ceiling System with 19mm thick Microlook 90 Edge Tiles with 15mm face exposed grid. The tiles shall have smooth bright laminated visual with Humidity Resistance (RH) of 99%, NRC 0.7 (Average value of Absorption Co-efficient readings taken at 250 Hz, 500 Hz, 1000 Hz and 2000 Hz) as per ASTM C423 standard, CAC of 41db as per ASTM E1414, Light Reflectance ≥87% as per ASTM E-1477, Thermal Conductivity k = 0.045 - 0.048 W/mK, Colour Global White, Fire Performance of Class 0/1 as per BS 476 Part6/7 and Class A as per ASTM E 84 with 19mm Square Tegular/Microlook 90˚ edge and 8mm drop in module size of 600 x 600mm. The scrim on the face of the tile shall be cleanable, soil and scratch resistant and having superior scrub-ability (Gardner Test). The tiles shall be classified as ISO 14644-1 cleanroom class 5. The tile shall have a rating of 8 or above for tests conducted for Resistance to growth of Mold in accordance to ASTM D3273. It shall be suitable for Green Building application, with Recycled content of 36%. The tile shall have certifications from GRIHA and GreenPro thereby confirming that it is an environment friendly product. SUSPENSION: The tile shall be laid on with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t>
  </si>
  <si>
    <t>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</si>
  <si>
    <t xml:space="preserve">NATURAL BAMBOO  CEILING: Providing &amp; fixing of Wooden Grill panel with backer made of natural bamboo with 24mm Face black exposed grid. The Grill panels shall be made of rapidly renewable natural bamboo core having density 600+Kgs/m3 as per BS EN323 (1993) and bending strength of 96+ N/mm2 as per BS EN310 (1993). The Grill panel shall have a seven layer UV coating of thickness 0.09-0.11mm as per BS EN71 finished to natural or carbonized shades. The Grill panel shall be of nominal size 35x300x2400mm comprising 8 blades/slats of 35x16x2376mm with centre to centre spacing of 37.5mm fixed through Backer of size 12x22x300mm having centre to centre spacing of 300mm and additional end backers at 150mm from both the edges. The Grill panel shall have a fire performance of Class A according to ASTM-E84. The Grill panel shall have moisture content of 8-14% as per IS 1708 (Part 1):1986 and a Humidity Resistance (RH) of 70%. SUSPENSION: The tile shall be installed on 24 mm wide T - section flanges having rotary stitching on all T sections i.e. the Main Runner, 1200 mm &amp; 600 mm Cross Tees with a web height of 43mm, 35mm and 30mm respectively. The deflection loading of the system shall be 17.8 kg/m2 (as per standard installation layout mentioned below) and main beam tested as per ASTM C635 (Deflection limit less than L/360) with a deflection loading of 21.4kg/m. The end details of the main beam and cross tee shall be made of pre hardened steel fixed to the ends. The cross tee to provide double locking between “cross tee to cross tee” and “cross tee to main beam”. All main beam to main beam and cross tee to cross tee connection shall have a pull out strength of more than 100kg. The T Sections shall be made of hot dipped galvanized steel of 100 gsm as per IS 277 (2003) and pre-painted steel with baked polyester paint with 0T bending capability. All exposed panel ends to be covered using edge caps. All wall angles to be covered using ledgers. Installation should be carried out as per Manufacturer recommended procedure. The grid shall be installed with suspension system of recommended make. </t>
  </si>
  <si>
    <t xml:space="preserve">METAL FALSE CEILING WITHOUT SUSPENSION SUPPORT FROM TRUE CEILING:   Providing &amp; fixing horizontal level suspended metal ceilings comprising of Metalworks F-H 600 Hook-on corridor system manufactured by Armstrong Ceiling Solutions with Rectangular panels made of 0.7mm thick Galvanised Steel (GI) of 120gsm, post coated to Global White colour, suitable for Interior applications and architectural finishes, double grid concealed system and butt joint panels. The panel width shall be 300mm, length ranging from 1500mm to 2660mm. General Specifications:Entire system to be designed for Interior applications, and concealed Grid, Butt joint panels. Panel Specifications: Material: The F-H 600 rectangular Hook-on panels to be made of galvanized steel (GI) of minimum 120gsm hot dipped galvanization (both sides included) as per IS 277 (2003), zero or minimum spangled, in minimum base material thickness of 0.7mm as per in IS:513 (1994). Dimensions: The panel Length varies between 1500mm to 2660mm, panel Width shall be 300mm. The dimensional tolerances for length shall be ±1.0m up to 1000mm L; ±1.5mm between 1001 to 2000mm L; ±2.0mm between 2001 to 3000mm L. The dimensional tolerances for width shall be ±0.5m up to 300mm W. Dimensional Tolerances for panel Thickness / panel width / panel length - to be measured in accordance with TAIM standards. Edge detail: the panels shall ha+A3ve Square Edge, with a 3mm(W) x 8mm(H) black foam gasket glued at the edges, typically on one long and one short side. All adjacent panels shall touch each other forming a butt joint and concealed grid visuals. Upturns: The short side of the panel shall have vertical upturns of minimum 30mm (H) and shall be bent appropriately bent as per the manufacturer’s specifications for providing hook-on ends. The long side shall have inside horizontal bends of 5-15mm for rigidity and vertical upturns of 40mm (for length ranging from 1251-2660mm). Surface Finish: Plain: The panels shall be in plain unperforated finish (without any acoustical backing / felt). Colour and finishes: The panel surface shall be electrostatically powder coated (post coat) on visible side after mechanical production, using RoHS compliant powder, to achieve coating thickness ranging from 60-80µ and architectural quality finish. The powder coating shall pass Salt Spray Test for 750 Hours as per ASTM B117, QUV –A Test for 1000hours as per ASTM G-154 – (Cycle – 1) and Humidity test for 1000hours as per DIN 50017, 250 hours of condensation test (as per DIN 50017 or DIN EN ISO 6270-1 Norms), UV resistance of 500 hours and 50% gloss retention (as per ASTM G 154 UVB-313 Norms). The powder coating shall have an adhesion of GT0 as per EN ISO 2409. The shade variation across batches shall be delta E (∆e) &lt;1 measured using Excite/BYK Gardner instrument and gloss level of 25±5% at 60˚ as per ASTM D523.The colour / shade to be Global White (Polyester for Interior) as approved by the Architect or Engineer-in-charge. Surface Protection: The visible panel surface shall be protected using a guard film made of LDPE of 50µ thickness, having appropriate surface adhesion (or tackiness) corresponding to surface gloss level. Light reflectance: The panel shall have a Light Reflectance of ≥ 63% in accordance to ASTM 1477-98. Flatness and Sag limit: Panels shall be flattened by precision leveller to minimize sag to less than Length/400mm. The difference between the two diagonal dimensions of the panel to be less than 1mm. The sag to be measured at the center in accordance with TAIM standards. Access and Plenum space: The panels to be Fully Accessible, with system height of 98mm, and would require a plenum height of a minimum 450mm clear space from bare ceiling / rigid structure for installation. Packaging: The Panels shall be packed in wooden crates of appropriate dimensions based on panel sizes. The wooden planks for rates shall have thickness of approx.15mm, width of around 4” and gap between two planks around 3”. Crates to have layer separators of 1” x 2” dimensions to prohibit load transfer on bottom panels, and the crates lifting to be 2way or 4way. The bottom of crates shall be completely closed, and the panels kept inside shall have cushioning of corrugated sheets or other appropriate material. </t>
  </si>
  <si>
    <t xml:space="preserve">Installation Specifications: Primary and secondary runners Installation: U-Profiles, spaced at 1200mm, to be suspended from ceiling using clamping brackets and threaded rods OR hanger wires. Hanger wires must be wrapped tightly with 3 full wraps. The J-Bars (directional) shall intersect the U-profile at 90° at every module dictated by the panel length. The J-Bar is connected to the U-profile with a J-Bar hanger and secured to the matching square U-Profile slots using plug-in clips. Self-tapping screws to be used when square U-Profile slots do not match the hangers. The U-profiles and J-Bars be fastened to two adjacent walls using the wall anchor and bolts. U-Profiles and J-bars to be at a maximum distance of 450mm (max.) to a perimeter wall or outside edge of a floating module. To join two pieces of continuous U-profiles and J-Bars, a U-Profile splice and J-Bar splice to be used respectively. Panel Installation: Full size metalworks R-H 200 panels (directional) to be hooked on to the J-Bars (in accordance with the shop drawings) along the short side (typical) to cover the span / width of the corridor. Field-cut Panels: Perimeter panels that require field cutting to fit on a wall trim option must have a minimum of 12mm edge resting on the horizontal surface of the wall moldings. Wall Moldings: 19x19 wall angle to be fastened to the perimeter using screws, at every 450mm to 600mm L. Warranty: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 </t>
  </si>
  <si>
    <t xml:space="preserve">METAL BAFFLE CEILING : Providing &amp; fixing of horizontal level suspended ceiling comprising of Vertical Linear Baffle Ceiling made out of Aluminum Extrusion in Aluminum alloy grade 6063 T5. The baffle blade shall be in size of 100x25x3600mm in powder coated to Woodgrain/Plain finish (Red Oak, Cherry, Black &amp; White).. The baffle shall be electrostatically polyester powder coated to a coating thickness of 60-80 micron. The powder coating shall pass Salt Spray Test for 750 Hours as per ASTM B117, QUV –A Test for 1000hours as per ASTM G-154 – (Cycle – 1) and Humidity test for 1000hours as per DIN 50017. The powder coating shall have an adhesion of GT0 as per EN ISO 2409. The shade variation within a manufacturing batch shall be delta E&lt;1 using Excite/BYK Gardner instrument and gloss level 25±5 at 60˚ as per ASTM D523 (Not applicable of Wood Grain Shade). The baffle blade shall be suspended using Slotted U-profile of 20 x 30 x 3700mm (Thk-1.5mm) having slots in module of 25mm to keep baffles at an on-center spacing in multiples of 25mm. Longer lengths of Baffle to be connected by Baffle Joiner and the ends to be fixed with End caps..SUSPENSION: Shall be hanged using baffle hanger from U-profile made of mild steel with powder coating thickness of 60-80 micron. The U – profile to comprise of alternate square &amp; rectangular slots of 6.5x6.5mm &amp; 28x6.5mm respectively on the web for locking the baffle hanger using plugin clip to secure the hanger in perfect position and achieve uniform spacing between baffles. The overall dimension of the U – profile is 20(W) x 30(H) x 3750(L) mm and is rolled form from 1.5mm thick mild steel with a powder coating thickness of 60-80micron. U- Profile to be connected to each other using U –Profile Splice. The U- profile shall be hanged from the true ceiling using threaded rod using a U- Profile hanger.
The Baffle along with suspension system used together shall carry a 10 year warranty against manufacturing defect and manufacturer shall provide a warranty certificate. The supply shall be backed by a Manufacturing Test Certificate. </t>
  </si>
  <si>
    <t>INSTALLATION: 
Installation of U-Grid:
The U profile to be suspended at every 1200mm center to center using 6mm threaded rod from the structural soffit using U-profile hanger. U-profile splice to be used to join more than one U profiles of length 3.7M. 1st U-Grid Channel must be no more than 400mm from the perimeter.
Installation of Baffles: 
Locate the slot for Baffle Hangers in U Profile section at 1200mm centers. Hangers are inserted into the slot, then rotated 90° and fixed into position by tightening the grub screw. Baffle to be lifted into position and hangers engage over lip of U-Grid Channel. Each Hanger to be secured into position by inserting the Locking Clip. 
When doing continuous installation, Baffles blades are to be connected at ends with Baffle Joiner, which are inserted into the top and bottom slots of the Baffle closed profile for alignment only. The bottom Joiner to be located first and fastened on one side only. The top Joiner to be fitted then and secured with grub screws on one side. Then the two Baffle sections shall be joined and the top Joiner is screw fastened on the 2nd Baffle profile.
End Caps to be located by pushing the End Cap tongues into open Baffle slots.
Installation should be carried out as per Manufacturer recommended procedure.</t>
  </si>
  <si>
    <t xml:space="preserve">ACOUSTICAL GLASS FIBRE  FALSE CEILING BLADES : Providing and Fixing Acoustical blade which are 40 mm thick, flat glass fibre panels  with Humidity Resistance RH 90%, with factory fitted embedded metal insert with ¼” – 20 threading for fixing cable adjuster for hanging application. Acoustical blades shall have sizes of 200x1200mm, 200x1600mm, 400x1200mm, 400x1600mm, 400x1800mm, 500x1200mm or 500x1600mm with both side laminated scrim finished with uniform water based paint on all surface (including edges). Acoustical performance of 0.65 NRC(for 400mm high x 40mm thick baffles with 400mm on centre distance and overall depth of construction 1000mm) as per ASTM C-423 (Average value of Absorption Co-efficient readings taken at 250 Hz, 500 Hz, 1000 Hz and 2000 Hz) in standard White color with Light reflectance 87% or in the color specified by the Architect (Shell / Tangerine / Cranberry / Moss / Kiwi / Reef / Lagoon), Fire Performance Class B2 – s1, d0 as per EN 13501-1 .The blade shall be made of Glass fibre panel with density of 110-120 Kg/ m3. SUSPENSION: The panel shall be hung using hanging kit comprising of griper structure anchor &amp; cap of dia 20mm, spring loaded bottom end cable adjuster of dia. 9mm and 2.4m long aircraft cable of  1/16” dia. 
The Blade along with suspension system shall carry a 1 year warranty against manufacturing defect and manufacturer shall provide a warranty certificate. The supply shall be backed by a Manufacturing Test Certificate. 
</t>
  </si>
  <si>
    <t>Suspension System Details 
Components  1) Griper structure  anchor 2) Gripper anchor cap 3) Cable adjuster 4) Aircraft Cable Cable adjuster Spring loaded bottom end cable adjuster of dia. 9mm and 45mm long Aircraft cable Material Galvanized Steel Aircraft cable dimension 1/16”  Ø x 2.4m Tolerance ±1mm. INSTALLATION:
Hanger Wire Attachment to Structure: Attach the gripper structure anchor to the structure with an appropriate fastener (1/4"-20 Threading) that will carry the full weight of the blades. Insert the end of the cable into the gripper anchor cap. Screw the gripper anchor cap completely into the gripper structure anchor.
Insert Suspension Cables:  The panel is to be suspended using the aircraft cables which are suspended from the soffit using the gripper structure anchors and its other end passing through the bottom end cable adjuster. The height &amp; level of the panels can be adjusted using the bottom end cable adjusters.
Suspension of Blade: Locate the two factory fitted female inserts on the blades. Suspend the Blades by screwing the bottom end of the cable adjuster into the female inserts. 
Installation should be carried out as per Manufacturer recommended procedure.</t>
  </si>
  <si>
    <t xml:space="preserve">ACOUSTICAL GLASS FIBRE  FALSE CEILING CLOUDS &amp; SHAPES : Providing and Fixing Acoustical Clouds/Shapes - Acoustical clouds which are 30 mm thick, flat glass fibre panels of Humidity Resistance  RH 95%, with embedded frame made of aluminium extruded section of  38X10mm of grade 6063-T6 as per dimension mentioned in below table for reinforcement and secured hanging. Embedded extrusion shall have grub slot with pre inserted nut for group hanging and connected using Aluminium die casted corner connector with ¼” – 20 threading for hanging using cable adjuster for independent clouds. The form of Acoustical Clouds/Shapes - shall be Square / Convex / Concave / Circle / Hexagon / Trapezoid / Parallelogram (Left &amp; Right) / Rectangle (Small &amp; Large)  in standard Traffic White color with light reflectance 90% as per ASTM 1477-98 or in the color specified by the Architect / Engineer in charge (Shell / Tangerine / Cranberry / Moss / Kiwi / Reef / Lagoon). The Acoustical Clouds/Shapes shall be made of Glass fibre panel with density of 110-120 Kgs/m3 along with acoustical sound absorbing scrim on the face to achieve sound absorption as per below mentioned table in accordance to EN ISO 354 :2003 (average of 500-4000Hz) . The face and edges shall be finished with matching water based texture paint. Shape Nominal Size and Sound Absorption – Metric Sabin
1. Square 1170x1170mm - 2.48 Metric Sabin 2. Convex 1170x1140mm 2.28 Metric Sabin 3. Concave 1170x1140mm 1.94 Metric Sabin 4. Circle 1170 Dia. 2.12 Metric Sabin 5. Hexagon 1170x1010mm 1.61 Metric Sabin 6. Trapezoid 1170x1170mm 2.15 Metric Sabin 7. Left Parallelogram 1170x1170mm 2.15 Metric Sabin 8. Right Parallelogram 1170x1170mm 2.15 Metric Sabin.The panel shall be hung as per the following based on the installation. Individual Suspension - The panel shall be hung using deck hanging kit comprising of griper structure anchor &amp; cap of dia. 20mm, spring loaded bottom end cable adjuster of dia. 9mm and 2.4m long aircraft cable of  1/16” dia. The One Number of deck hanger will be as per Table 1 above. 
</t>
  </si>
  <si>
    <t>The Acoustical Clouds/Shapes shall carry a 1 year warranty against manufacturing defect and supported by a manufacturer warranty certificate. The supply shall be backed by a Manufacturing Test Certificate.
Suspension System Details Components  1) Griper structure anchor, 2) Gripper anchor cap 3) Cable adjuster 4) Aircraft Cable Cable adjuster Spring loaded bottom end cable adjuster of dia. 9mm and 45mm long Aircraft cable Material Galvanized Steel Aircraft cable dimension 1/16”  Ø x 2.4m Tolerance ±1mm INSTALLATION:
Individual Suspension. 
The panels to be suspended individually using the Acoustical Clouds/Shapes Deck hanging kit as per the One Number specified in above Table 1. 
Hanger Wire Attachment to Structure: Attach the gripper structure anchor to the true ceiling using an appropriate fastener (1/4"-20 Threading) that will carry the full weight of the panels. Insert the end of the cable into the gripper anchor cap. Screw the gripper anchor cap completely into the gripper structure anchor.
The panel to be suspended using the aircraft cables  from the soffit by fixing the cap end of the cable to  gripper structure anchors and the  other end passing through the bottom end cable adjuster. The height &amp; level of the panels can be adjusted using the bottom end cable adjusters.
Suspend the Acoustical Clouds/Shapes by locating and screwing the bottom end of the cable adjuster into the threading of the connector. 
The height &amp; level of the panels can be adjusted using the bottom end cable adjusters.</t>
  </si>
  <si>
    <t>FACETED/CURVED INSTALLATION: Perimeter trim to be wall angles of size 3000x19x19mm, secured to walls at 450 mm maximum centre to centre. Mount the wall angle around perimeter at desired height. Install the main beam with factory fitted locking clip at a level 16mm above the wall angle level. Main beam to be supported from the structure with 1st suspension not more than 300mm from the wall and distance between suspensions to be less than 900mm centre to centre. Each main beam are to be place at 600mm centre to centre with the 1st main beam at not more than 100mm from the wall An appropriate vapour barrier (by others) shall be applied/installed on the vertical surface before the installation to properly seal against entry of any moisture. Vapour barrier (by others) shall be installed as per Manufacturer’s recommendation. Install wooden battens (provided by others) of section 50x50mm or as approved by the Architect on the solid wall horizontally using screws and plugs at spacing of 600mm centre-to-centre in plumb line &amp; level. To bend the carrier directly, a curve, as specified by the Architect, should be drawn on an appropriate background material like plywood. Carrier should be partially cut and fixed with faceted joining clip provided by Manufacturer to maintain the curve. Ceiling side of the carrier should be suspended by hanger wire in continuation with the ceiling carriers. These carriers should be installed vertically on the wall spaced at 600mm centre to centre. Install the panels one-by-one by inserting the profile-groove at the back of the panel in the clips fitted on the main beam. Use wood splice accessory provided by Manufacturer to join planks. Continue installing rows of planks till the actual length/width is achieved. Finish the edges using the Edge banding tape to cover the cut edge of the panel provided by Manufacturer.</t>
  </si>
  <si>
    <t xml:space="preserve">SUSPENSION SYSTEM accessories manufactured and supplied by Manufacturer consisting of M6 Anchor Fasteners with hanger hole, pre straightened Hanger wire of dia – 2.5 mm of 1.80 m length having a tensile strength of 344-413 MPa and a minimum loading strength of 110 kgs. Additionally, adjustable hook clips made of 0.7mm thick Grade 1 C55 galvanized spring steel of dimension 100 x 20mm and 4 mm aquiline wire to be used for level adjustment during installation purpose in main runners.
WALL INSTALLATION: An appropriate vapour barrier (by others) shall be applied/installed on the vertical surface before the installation to properly seal against entry of any moisture. Vapour barrier (by others) shall be installed as per Manufacturer’s recommendation. Install wooden battens (provided by others) of section 50x50mm or as approved by the Architect on the solid wall horizontally using screws and plugs at spacing of 600mm centre to centre in plumb line &amp; level. Install the main beam with factory fitted locking clips to the battens using rigid mounting clip. Main beam to be fixed to the batten with 1st rigid mounting clip not more than 300mm from the perimeter and distance between the clips to be less than 900mm c/c. Each main beam are to be place at 600mm centre to centre with the 1st main beam at not more than 100mm from the perimeter. Install the panels one-by-one by inserting the profile groove at the back of the panel in the clips fitted on the main beam. Use wood splice accessory provided by Manufacturer to join planks. Continue installing rows of planks till the actual length/width is achieved. Finish the edges using the edge banding tape to cover the cut edge of the panel provided by Manufacturer. </t>
  </si>
  <si>
    <t xml:space="preserve">PRIVIDING AND FIXING ACOUSTICAL  FALSE CEILING WITH 0.7 NRC:  Sierra Mineral Fibre Acoustical Suspended Ceiling System with 13mm thick Microlook Edge Tiles with  15mm face exposed grid. The tiles shall have smooth laminated salt pepper visual with Humidity Resistance (RH) of 95%, NRC 0.7 (Average value of Absorption Co-efficient readings taken at 250 Hz, 500 Hz, 1000 Hz and 2000 Hz) as per ASTM C423 standard, CAC of 28db as per ASTM E1414, Light Reflectance ≥85% as per ASTM E-1477, Thermal Conductivity λ = 0.037W/mK, Colour Global White, Fire Performance of class A2-s1, d0 according to EN 13501-1 with 13mm Microlook edge and 8mm drop in module size of 600 x 600mm. The scrim on the face of the tile shall be cleanable. The tiles shall be classified as ISO 14644-1 cleanroom class 5. It shall be suitable for Green Building application, with Recycled content of 60%. The tile shall have certifications from GRIHA and GreenPro thereby confirming that it is an environment friendly product. SUSPENSION: The tile shall be laid on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 </t>
  </si>
  <si>
    <t>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</si>
  <si>
    <t xml:space="preserve">PRIVIDING AND FIXING ACOUSTICAL  FALSE CEILING WITH 0.9 NRC:  Sierra Mineral Fibre Acoustical Suspended Ceiling System with 15mm thick Sierra OP Tegular 15/90 Edge Tiles with  Suprafine 15mm face exposed grid. The tiles shall have smooth laminated visual with Humidity Resistance (RH) of 95%, NRC 0.90 (Average value of Absorption Co-efficient readings taken at 250 Hz, 500 Hz, 1000 Hz and 2000 Hz) as per ASTM C423 standard, CAC of 25db as per ASTM E1414, Light Reflectance ≥86% as per ASTM E-1477, Thermal Conductivity λ = 0.040 W/mK, Colour Global White, Fire Performance of class A2-s1, d0 according to EN 13501-1 with 15mm Tegular 15/90˚ edge and 8mm drop in module size of 600 x 600mm. The scrim on the face of the tile shall be cleanable and classified as ISO 14644-1 cleanroom class 5. It shall be suitable for Green Building application, with Recycled content of 43% and VOC Emissions (French) class of A+. The tile shall have Environmental Product Declaration as per ISO 14025 and EN 15804+A2. The tile shall have certifications from GRIHA and GreenPro thereby confirming that it is an environment friendly product. SUSPENSION: The tile shall be laid on  Suprafine 38 with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t>
  </si>
  <si>
    <t>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recommended procedure.  SUSPENSION SYSTEM accessories supplied by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</si>
  <si>
    <t>INSTALLATION: 
To comprise main runner spaced at 1200mm centre to centre securely fixed to the structural soffit using suspension system (specifications below) at 1200mm maximum centre.  The First/Last suspension system at the end of each main runner should not be greater than 450mm from the adjacent wall.  Flush fitting 1200mm long cross tees to be interlocked between main runners at 600mm centre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at 450 mm maximum centre to centre. Metal spring backer clips shall be used to fix the Grill panel to suspension system with a grid formation of 600mm along the blade/slat and 2 pieces along each backer (total 8 clips per full panel size) for every individual panel. Raise the panel up against the suspension system and align the backers with the suspension system. Push upwards on the spring backer clip to engage the clip tabs on to the suspension system flange. Ensure that both clip tabs engage the suspension system flange.SUSPENSION SYSTEM accessories manufactured and supplied by Manufacturer consisting of M6 Anchor Fasteners with hanger hole, pre Straightened Hanger wire of dia – 2.5 mm of 1.80 m length having a tensile strength of 344-413 MPa and a minimum loading strength of 110 kgs. Additionally, adjustable hook clips made of 0.7mm thick Grade 1 C55 galvanized spring steel of dimension 100 x 20mm and 4 mm aquiline wire to be used for level adjustment during installation purpose in main runners.</t>
  </si>
  <si>
    <t>Providing and laying of white pre-formed patterned pavement marking tapes, with pre-coated self-adhesive, having abrasion-resistant high refractive index microcrystalline ceramic beads bonded to a highly durable top coat, having a nominal thickness of 2.0 mm at pattern heights, meeting the requirements specified in ASTM D4505-12. The patterned surface shall have approximately 50% ± 15% of the surface area raised and presenting a near vertical face, angled from 0 degree to 60 degree, to traffic from any direction. All microcrystalline ceramic beads shall have a minimum index of refraction of 2.3 and 1.8 and ceramic beads shall show resistance to corrosion on exposure to a 1% solution of sulfuric acid. The applied marking surface to be level, uniform and free from streaks, cracks and holes. Markings shall have initial average skid resistance value of at least 45 BPN when tested according to ASTM E303 and meet the initial retro reflectance average values as measured in accordance with the stated testing procedures in the following table:
Test Method (Description of conditions) Typical average initial coefficients of retroreflected luminance, RL ASTM E1710 (Dry Average)	500 mcd/m2/lux
ASTM E2177 (Wet Recovery Average)	250 mcd/m2/lux ASTM E2832 (Wet Continuous Average) 250 mcd/m2/lux*Observation Angle = 1.05°, Entrance Angle = 88.8°</t>
  </si>
  <si>
    <t>Providing and laying of white contrast pre-formed patterned pavement marking tapes, with pre-coated self-adhesive, having abrasion-resistant high refractive index microcrystalline ceramic beads bonded to a highly durable top coat, having a nominal thickness of 2.0 mm at pattern heights, meeting the requirements specified in ASTM D4505-12. The patterned surface shall have approximately 50% ± 15% of the surface area raised and presenting a near vertical face, angled from 0 degree to 60 degree, to traffic from any direction. Contrast markings shall consist of durable, retroreflective white, pliant polymer materials with durable matte black, non-reflective, pliant polymer borders. All microcrystalline ceramic beads shall have a minimum index of refraction of 2.3 and 1.8 and ceramic beads shall show resistance to corrosion on exposure to a 1% solution of sulfuric acid.
The applied marking surface to be level, uniform and free from streaks, cracks and holes. Markings shall have initial average skid resistance value of at least 45 BPN when tested according to ASTM E303 and meet the initial retro reflectance average values as measured in accordance with the stated testing procedures in the following table:
Test Method (Description of conditions) Typical average initial coefficients of retroreflected luminance, RL ASTM E1710 (Dry Average)	500 mcd/m2/lux
ASTM E2177 (Wet Recovery Average)	250 mcd/m2/lux ASTM E2832 (Wet Continuous Average) 250 mcd/m2/lux *Observation Angle = 1.05°, Entrance Angle = 88.8°</t>
  </si>
  <si>
    <t xml:space="preserve">PRIVIDING AND FIXING ANTIMICROBIAL ACOUSTICAL FALSE CEILING: Bioguard Mineral Fibre Acoustical Suspended Ceiling System with 19mm thick Acoustics Microlook 90 Edge Tiles with 15mm face exposed grid. The tiles shall have smooth bright laminated visual with Humidity Resistance (RH) of 99%, NRC 0.7 (Average value of Absorption Co-efficient readings taken at 250 Hz, 500 Hz, 1000 Hz and 2000 Hz) as per ASTM C423 standard, CAC of 41db as per ASTM E1414, Light Reflectance ≥87% as per ASTM E-1477, Thermal Conductivity k = 0.052 - 0.057 W/mK, Colour Global White, Fire Performance of Class 0/1 as per BS 476 Part6/7 and Class A as per ASTM E 84  with 19mm Square Tegular/Microlook 90˚ edge and 8mm drop in module size of 600 x 600mm./ 600x1200mm. The scrim on the face of the tile shall be cleanable, washable up to 500 cycle as per ASTM D-4828 and resistant to disinfectants. The tile shall be treated with Anti Microbial coating on the face of the tile to achieve cleanroom classification of class 5 (Class 100) as per ISO 14644-1 and suitable for  zone 4 area having partical emission under normal conditions of ISO 5, Decontamination Class of CP10 and Bacteriological Cleanliness Class B1 for specific strains as per NF S 90-35:2003 The tile shall have a rating of 8 or above (face) for tests conducted for Resistance to growth of Mold in accordance to ASTM D3273. It shall be suitable for Green Building application, with Recycled content of 35% having VOC and Formaldehyde emission rate less than 0.1mg/m2/hr. The tile shall have certifications from GRIHA and GreenPro thereby confirming that it is an environment friendly product. SUSPENSION: The tile shall be laid on 15 mm wide T - section flanges colour global white (matching to tile color) having roll formed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
  </si>
  <si>
    <t>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</si>
  <si>
    <t xml:space="preserve">PRIVIDING AND FIXING MODULAR ACOUCTICAL WOODEN WALL PANELLING: Of nominal width 100 / 150mm, having 80mm wide panel with 20mm reveal having a thickness of 15mm thickness and length 2400 mm. The panel shall be made of a Moisture resistant fibre board substrate having a minimum density of 595 Kg/m3 with a laminated facing as per the approved shade (Portland Maple, Sea Beech, Siam Wood &amp; Mystique Walnut) and a melamine balancing layer on the reverse side. The panel shall have 0.7mm PVC edge banding along the length side with a similar finish as that of the face. The back of the panel shall have a black acoustic felt to cover the reveal of 20mm to attain an NRC of 0.4 for 150mm. / 0.5 for 100mm. module (Average value of Absorption Co-efficient readings taken at 250 Hz, 500 Hz, 1000 Hz and 2000 Hz) as per ASTM C423. The panels shall provide a Humidity Resistance (RH) of 70% with camber limit less than 1mm/1000mm and bow less than 1mm/300mm. The back of the panels shall be profile-grooved to receive 3600mm special main beam carrier with integrated factory fitted clips for installation. SUSPENSION: The panels shall be upward mounted on 24 mm wide T - section flanges having rotary stitching along the length of the beam with a web height of 43mm. The Main Beam shall have integrated (factory fitted) locking clips installed at 100 / 150mm centre to centre distance. The deflection loading of the main beam tested as per ASTM C635 (Deflection limit less than L/360) shall be at least 21.4kg/m. The end details of the main beam shall be made of pre hardened steel and fixed to the ends with 3 point fixing. All main beam to main beam connection shall have a pull out strength of more than 100kg. The T Sections shall be made of hot dipped galvanized steel of 100 gsm as per IS 277 (2003) and pre-painted steel with baked polyester paint with 0T bending capability. Installation should be carried out as per Manufacturer recommended procedure. The grid shall be installed with suspension system of Manufacturer make.
                                                                                                                                 </t>
  </si>
  <si>
    <t xml:space="preserve">The panel &amp; grid system used together shall carry a 1 year warranty against manufacturing defect and manufacturer shall provide a warranty certificate. The panel &amp; grid shall have the manufacturers name embossed/printed on itself. The supply shall be backed by a Manufacturer Test Certificate. CEILING INSTALLATION: 
Perimeter trim to be wall angles of size 3000x19x19mm, secured to walls at 450 mm maximum centre to centre. Mount the wall angle around perimeter at desired height. Install the main beam with factory fitted locking clip at a level 16mm above the wall angle level. Main beam to be supported from the structure with 1st suspension not more than 300mm from the wall and distance between suspensions to be less than 900mm centre to centre. Each main beam are to be place at 600mm centre to centre with the 1st main beam at not more than 100mm from the wall. Install the panels one-by-one by inserting the profile-groove at the back of the panel in the clips fitted on the main beam. Use a wood splice accessory provided by Manufacturer to join planks. Continue installing rows of planks till the actual length/width is achieved. Place the border panels on the wall angles for a finished visual. Finish the edges using the edge banding tape to cover the cut edge of the panel provided by Manufacturer.                                                                                                                   </t>
  </si>
  <si>
    <t xml:space="preserve">PRIVIDING AND FIXING METAL WALL PANELLING: W-H 1100 Hook-on wall cladding system manufactured by Armstrong Ceiling Solutions with Rectangular panels made of 1.0mm thick Galvanised Steel (GI) of 120gsm, post coated to wood grain finish, suitable for Interior applications and architectural finishes, wall mounted concealed grid system and butt joint panels. The panel width shall be 495mm, length ranging from 300mm to 1195mm.
General Specifications: Entire system to be designed in accordance with EN 13964 and TAIM e.V. quality guidelines suitable for Green Building Application for Interior applications, and concealed Grid, Butt joint panels.Panel Specifications: Material: The W-H 1100 rectangular Hook-on panels to be made of galvanized steel (GI) of minimum 120gsm hot dipped galvanization (both sides included) as per IS 277 (2003), zero or minimum spangled, in minimum base material thickness of 1.0mm as per in IS:513 (1994) Dimensions: The panel Length varies between 300mm to 1195mm, panel Width is 495mm. The dimensional tolerances for length shall be ±1.0m up to 1000mm L; ±2.0mm between 1001 to 2000mm L;. The dimensional tolerances for width shall be ±0.75m up to 600mm W;. Dimensional Tolerances for panel Thickness / panel width / panel length - to be measured in accordance with TAIM standards. Edge detail: The panels shall have Square Edge, with a 5mm(W) x 8mm(H) black foam gasket glued at the edges, typically on one long and one short side. All adjacent panels shall touch each other forming a butt joint and concealed grid visuals. Upturns: The hook side of the panel shall have vertical upturns of minimum 30mm (H) and shall be bent appropriately bent as per the manufacturer’s specifications for providing hook-on ends. The long side shall have inside horizontal bends of around 10mm for rigidity and vertical upturns of 30mm.Surface Finish: Plain / Perforated: The panels shall be in plain or perforated finish with acoustical backing / felt. Colour and finishes: The panel surface shall be electrostatically powder coated (post coat) on visible side after mechanical production, using RoHS compliant powder, to achieve coating thickness ranging from 60-100µ and architectural quality finish. The shade variation across batches shall be delta E (∆e) &lt;1 measured using Excite/BYK Gardner instrument and gloss level of 25±5% at 60˚ as per ASTM D523. The shade to be White or std wood grain as approved by the Architect or Engineer-in-charge. Surface Protection: The visible panel surface shall be protected using a guard film made of LDPE of 50µ thickness, having appropriate surface adhesion (or tackiness) corresponding to surface gloss level. Flatness and Sag limit: Panels shall be flattened by precision leveller to minimize sag to less than Length/400mm. The difference between the two diagonal dimensions of the panel to be less than 1mm. The sag to be measured at the center in accordance with TAIM standards. Access space: The panels to be progressively Accessible, with system depth of 60mm (+17mm / -8mm) and would require a plain flat vertical clear rigid wall / structure for installation of the grid system with appropriate depth an clear space. Packaging: The Panels shall be packed in wooden crates of appropriate dimensions based on panel sizes. The wooden planks shall have thickness of approx.15mm, width of around 4” and gap between two planks around 3”. Crates to have layer separators of 1” x 2” dimensions to prohibit load transfer on bottom panels, and the crates lifting to be 2way or 4way. The bottom of crates shall be completely closed, and the panels kept inside shall have cushioning of corrugated sheets or other appropriate material.
Suspension System Specifications:Grids: Primary Runners would be GI U-Wall Profile (minimum galvanization 120gsm) of 50mm(W) x 2400mm(L) x 24mm(D) x 1.5mm(T), machine formed slotted profile.                                                                                                                                                             
Accessories: Accessories would include connector for U-Wall Profile (GI), suspending element for U-Wall Profile (GI), supporting bracket (Rubber), Wall Anchor for U-Wall Profile (GI), Corner Wall Anchor for U-Wall Profile (GI).
Wall anchor for C-wall profile				minimum 1.25mm thick, galvanization 120 gsm
Suspending element					minimum 1.2mm thick, galvanization 120 gsm
Connector for C-wall profile (Galvanised steel, DX51D)	1.5mm Thick, minimum galvanization 120gsm
Wall Molding: Wall Molding would include 25mmx50mm GI L-wall angle, post-coated to Global White.
Suspension: Suspension accessories (third party supply) would include self-drilling (self-tapping) screws (GI or SS), plastic dowel UX-10, wooden furring strips (if required), anchor fasteners.
</t>
  </si>
  <si>
    <t>Supplying and fixing  of Plastic body studs  with two shanks and without shanks of SWAREFLEX or equivalent in yellow, red and white color made of ABS body with size 100*100*17.9 mm, having reflective panels of 34 special Swaro glass reflective elements embedded in plastic and 19 degrees tilted to provide the highest reflectivity. Having reflective panels in yellow, red and white plastic with yellow, red, white or green Swaro glass elements. The studs shall have a compressive strength test certificate of 25 tons in accordance with  ASTDM D 4280 and successfully passing retro reflectivity test as per EN 1463-1 and the road test EN 1463-2 from a reputed laboratory. The fixing of the road studs shall be done by using a recommended Two Component Epoxy. In addition two holes should be drilled in the depth of 50 mm on the road for the version with two shanks.</t>
  </si>
  <si>
    <t>Providing and Laying  of Rumble strips with Plastirib 2K, or equivalent 2 component cold plastic  profiled material to give total width of 500 mm and height of 10 mm. Ramp provided  to give width of 145 mm, width of ribs to be 55mm laid at centre to centre distance of 35 mm, with reflective glass beads @ 350 gm /  One Square Metre.  The finished surface to be levelled, uniform and free from streaks and holes, to be applied on the edge lines, including surface cleaning and cost of all materials etc. complete.</t>
  </si>
  <si>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innovate as approved by Engineer in charge on entire surface. Mix 1 Kg of acrylic polymer with 0.5 Kg of cement. Finish it with ready to use repair polymer modified mortar based on special cements, formaldehyde based polymer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 (15-30 mm thickness at a time).</t>
  </si>
  <si>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enoate as approved by Engineer in charge on entire surface. Mix 1 Kg of acrylic polymer with 0.5 Kg of cement. Finish it with ready to use repair polymer modified mortar based on special cements, aldehyde based polymers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 (Upto 15 mm thickness at a time).</t>
  </si>
  <si>
    <t>Laying of trap / laterite stones by rearrangement of stones displaced from  existing protection bund weighing 50 to 100 kilogram for  Core / Sub armour / Armour layer including collection, sorting and laying in required lines, level, slope as per drawing including necessary equipments and machinery as directed by etc. complete in tidal conditions.</t>
  </si>
  <si>
    <t>(c)  Gabions of size – 2.00 x 1.00 x 1.00 M</t>
  </si>
  <si>
    <t>Providing laying and placing in position segment of a/b diameter UV Resistance Geotextile tubes as per design and drawing of High strength woven Geotextile made from polypropylene multifilament woven in both warf and weft directions, with cover of UV protective pp tape woven Geotextile with pore size less than 0.075 millimetre and permeability greater than 9.00 litre/ One Square Metre/second conforming specification IS:1969 and ASTM standards placed parallel to high water line and duly filled with sea sand mechanically by sand dredging machine so as to act as main burnt and toe burm at offshore to hold accumulated sand on beach including all labour, plant, equipment and machinery required including shuttering and scaffolding as directed by Engineer-in-Charge of the work etc. complete.</t>
  </si>
  <si>
    <t>Removing sub-marine rock below low tide level to the specified section from navigation channel as per the area and depth mentioned on  the drawing by mechanicel means with poclain, hydraulic excavator, rock breaker etc. and barge for establisment all machinery with all required tool tools and equipments, boat for conveying excavetd material, including removing the excavated  materials with all  lift and leads as directed beyond high tide level line of water stacking spreading or disposing,dewatering if required unless otherwise provided alse where complete under tidal condition.</t>
  </si>
  <si>
    <t>Supplying and laying  100% PP Staple fibre Woven Geobags filled with locally available sand (inital Lead of 50m) having minimum mass of 600 GSM and Tensile strength of 175 KN/M2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1.00 x 0.70m with inflated thickness of 10cm at Centre weight of each filled bag shall be in between 130 to 150 kilogram)</t>
  </si>
  <si>
    <t>Supplying and laying  100% PP Staple fibre Woven Geo bags filled with locally available sand (inital Lead of 50m) having minimum mass of 600 GSM and Tensile strength of 175 KN/M2 in MD/CD and elongation of 60/60 %. The specified Geotextile (Bags) shall have puncture resistance of 4100 N and abrasion resistance of greater than 75% of strength &amp; thickness, to be laid as per drawing in required line, level, slope as per drawing, section in tidal condition as directed by Engineer - in - Charge. (Size of Bag 2.00 x 1.50m with inflated thickness of 40cm at Centre weight of each filled bag shall be in between 550 to 600 kilogram)</t>
  </si>
  <si>
    <t>Raising of  scafolding to reach the entire surface area of bridge. upto10 m height above ground level, made with MS tube, horizontal and vertical tub joint with cup and lock system with MS tubes, challies, MS clamp and maintaing it in a serveciabl econdition for execution work of cleaning and/ or pointing and or/applying protection coating and/ inspection of work at required locations and removing it there after etc complete. (Item includes making of temporary support for scaffolding, cost of scaffolding, labour, material, safety devices,etc.,all complete)</t>
  </si>
  <si>
    <t>One Square Meter</t>
  </si>
  <si>
    <t>One Pouch</t>
  </si>
  <si>
    <t>Providing   and   laying   Cast   in   situ/Ready   Mix    cement   concrete   in   M15   of   trap/ granite/quartzite/gneiss metal for foundation and bedding / steps including steel centering,   formwork, laying/pumping, compacting,  roughening  them  if  special  finish  is  to  be  provided,  finishing  uneven  and honeycombed surface and curing etc. complete. The Cement Mortar 1:3 plaster is considered for rendering uneven and honeycombed surface, only. Newly laid concrete shall be covered by  gunny  bag,  plastic,  tarpaulin  etc.  (Wooden  centering  will  not  be  allowed.),with  fully automatic   micro   processor   based   PLC   with   SCADA   enabled   reversible   Drum   Type mixer/concrete  Batch  mix  plant  (Pan  mixer)  etc.  complete.    With  fine  aggregate  (Crushed sand VSI Grade)</t>
  </si>
  <si>
    <t>One Cubic
Metre</t>
  </si>
  <si>
    <t>One Litre</t>
  </si>
  <si>
    <t>One Square
Metre</t>
  </si>
  <si>
    <t>One Running
Metre</t>
  </si>
  <si>
    <t>One Kilogram.</t>
  </si>
  <si>
    <t xml:space="preserve">One Span </t>
  </si>
  <si>
    <t>One cubic meter</t>
  </si>
  <si>
    <t>One Kilo Gram</t>
  </si>
  <si>
    <t>One Kilo
Gram</t>
  </si>
  <si>
    <t>Running One Meter</t>
  </si>
  <si>
    <t>Running one Meter</t>
  </si>
  <si>
    <t xml:space="preserve"> One Kilometre</t>
  </si>
  <si>
    <t>BR.43 Page Number 138</t>
  </si>
  <si>
    <t>B R.45 Page Number 139</t>
  </si>
  <si>
    <t>BR.46 Page  Number 140</t>
  </si>
  <si>
    <t>BR.48 Page  Number 142</t>
  </si>
  <si>
    <t>BR.50 Page Number 143 and B. 7, Page Number38</t>
  </si>
  <si>
    <t>BR.51 (a) Page Number 144 and B. 7, Page  Number38</t>
  </si>
  <si>
    <t>BR.35 Page Number 134</t>
  </si>
  <si>
    <t>BR.36 Page Number 134</t>
  </si>
  <si>
    <t>BR.38(a) Page Number 135 and B. 7, Page Number38</t>
  </si>
  <si>
    <t>BR.38(b and c) Page Number 135 and B. 7, Page Number38</t>
  </si>
  <si>
    <t>BR.38(b and c) Page  Number 135 and B. 7, Page Number38</t>
  </si>
  <si>
    <t>BR.47(a) Page Number 140 and B. 7, Page Number38</t>
  </si>
  <si>
    <t>BR.50 Page  Number 143 and B. 7, Page Number38</t>
  </si>
  <si>
    <t>B.R.51(b) Page Number 145</t>
  </si>
  <si>
    <t>BR.55 Page Number 150</t>
  </si>
  <si>
    <t>MORT and H  700 and 1500</t>
  </si>
  <si>
    <t>One Square Metre</t>
  </si>
  <si>
    <t>Providing and fixing on walls/ ceiling/ floor 15 mm dia. uPVC pipe with necessary fittings, remaking good the demolished portion etc. complete. Including removing existing pipe line if necessary and conveying and stacking the same in PWD chowky or as directed etc. complete.</t>
  </si>
  <si>
    <t>Providing and  fixing on  walls/ceiling/floor 20  mm dia.  uPVC pipe with  necessary fittings, remaking good the demolished portion etc. complete. Including removing existing pipe line if necessary and conveying and stacking the same in PWD chowky or as directed etc. complete.</t>
  </si>
  <si>
    <t>Providing and fixing on walls/ ceiling/ floor 32 mm dia. uPVC pipe with necessary fittings, remaking good the demolished portion etc. complete. Including removing existing pipe line if necessary and conveying and stacking the same in PWD chowky or as directed etc. complete.</t>
  </si>
  <si>
    <t>Providing and fixing on walls/ ceiling/ floor 25 mm dia. uPVC pipe with necessary fittings, remaking good the demolished portion etc. complete. Including removing existing pipe line if necessary and conveying and stacking the same in PWD chowky or as directed etc. complete.</t>
  </si>
  <si>
    <t>Providing and fixing on walls /ceiling/ floor 40 mm dia. uPVC pipe with necessary fittings, remaking good the demolished portion etc. complete. Including removing existing pipe line if necessary and conveying and stacking the same in PWD chowky or as directed etc. complete.</t>
  </si>
  <si>
    <t>Providing and fixing on walls/ ceiling/ floor 50 mm dia. uPVC pipe with necessary fittings, remaking good the demolished portion etc. complete.</t>
  </si>
  <si>
    <t>Providing  and  laying  in  trenches  15  mm  dai.  uPVC  pipe  including  necessary  excavation, fittings.  Refilling  trenches  etc.  complete  Including removing  existing pipe  line if  necessary and conveying and stacking the same in PWD chowky or as directed etc. complete.</t>
  </si>
  <si>
    <t>Providing  and  laying  in  trenches  20  mm  dai.  uPVC  pipe  including  necessary  excavation, fittings. Refilling trenches etc. complete. Including removing existing pipe line if  necessary and conveying and stacking the same in PWD chowky or as directed etc. complete.</t>
  </si>
  <si>
    <t>Providing  and  laying  in  trenches  25  mm  dai.  uPVC  pipe  including  necessary  excavation, fittings. Refilling trenches etc. complete. Including removing existing pipe line if  necessary and conveying and stacking the same in PWD chowky or as directed etc. complete.</t>
  </si>
  <si>
    <t>Providing  and  laying  in  trenches  32  mm  dai.  uPVC  pipe  including  necessary  excavation, fittings. Refilling trenches etc. complete. Including removing existing pipe line if  necessary and conveying and stacking the same in PWD chowky or as directed etc. complete.</t>
  </si>
  <si>
    <t>Providing  and  laying  in  trenches  40mm  dai.  uPVC  pipe  including  necessary  excavation, fittings. Refilling trenches etc. complete. Including removing existing pipe line if  necessary and conveying and stacking the same in PWD chowky or as directed etc. complete.</t>
  </si>
  <si>
    <t>Providing  and  laying  in  trenches  50mm  dai.  uPVC  pipe  including  necessary  excavation, fittings. Refilling trenches etc. complete. Including removing existing pipe line if  necessary and conveying and stacking the same in PWD chowky or as directed etc. complete.</t>
  </si>
  <si>
    <t>Providing and laying White Topping as per IRC-SP 76-2015 over bituminous surface (Existing bituminous surface preparation to be done if necessary either by milling or levelling course with BM/DLC to correct surface profile and to be paid separately) with unreinforced M-40 grade Pavement Quality Concrete using Ordinary Portland Cement (OPC 43/OPC 53-Grade) at 357kg/cum and 105 kgs of Fly Ash (Replacement of Fly Ash to the extent of 15% and Fine aggregate by 10%) coarse aggregate, fine aggregate and Admixture confirming to IS 9130-1999 (R-2004) polymeric synthetic fibre as per ASTM (1116) such as polyester / polyethylene / polypropylene / Glass fibre at 1.20 kg/cum, mixed in batching and mixing plant or weigh batcher as per approved mix design to achieve minimum flexural strength or modulus of rupture of concrete 4.50 MPa at 28 days limiting maximum water cement ratio to 0.40, transported to site, laid with mechanical paver finisher, spread, vibrated, compacted and finished in a continuous operation to the lines and grades as per drawing, texture finishing of surface, spraying two layers of curing compound, curing with water sprayed on hessian cloth covered over concrete surface, groove cutting grid 1m x 1m to a depth of 1/3 of the Thickness and of width 3-5 mm as per design including cost of all material, side form work, sealing joints labour and HOM of machineries etc. complete as per specifications..</t>
  </si>
  <si>
    <t>Square Meter</t>
  </si>
  <si>
    <t>3 Track with Mesh-2 Glass Sash + 1 Mesh Sash (Each sash shall be half of width of window)  (Big Series) Window frame of size 122 x 54 mm &amp; Sash of size 64 x 47 mm.</t>
  </si>
  <si>
    <t xml:space="preserve">2 Track 2 / 4 Sash (Big Series) door frame of size 67 x 54 mm &amp; Sash of size 85 x 47 mm.                   
</t>
  </si>
  <si>
    <t xml:space="preserve">3 Track 3 / 6 Sash (Big Series) door frame of size 122 x 54 mm &amp; Sash of size 85 x 47 mm.       
</t>
  </si>
  <si>
    <t xml:space="preserve">f) 3 Track with Mesh-2 Glass Sash + 1 Mesh Sash (Each sash shall be half of width of door)  (Big Series) Door frame of size 122 x 54 mm &amp; Door Sash ofsize 85 x 47mm &amp; Mesh sash of size 85 x 47 mm.   
</t>
  </si>
  <si>
    <t>Casement Window (Big Series) frame of size 67 x 62 mm &amp; Sash / Mullion of size 67 x 78 mm.</t>
  </si>
  <si>
    <t xml:space="preserve">Casement Door (Big Series) frame of size 67 x 62 mm &amp; Door Sash of size 67 x 115 mm &amp; Mullion (if required) of size 67 x 78 mm. 
</t>
  </si>
  <si>
    <t xml:space="preserve">Fixed Window (Big Series) frame of size 67 x 62 mm &amp; Mullion (if required) of size 67 x 78 mm.
</t>
  </si>
  <si>
    <t xml:space="preserve">Twin Sash Casement Window frame of size 122 x 62 mm, sash 67 x 78 mm &amp; bug-mesh sash of 42 x 84 mm.
</t>
  </si>
  <si>
    <t xml:space="preserve">Twin Sash Casement Door frame of size 122 x 62 mm, door sash 67 x 115 mm &amp; bug-mesh sash of 42 x 84 mm.
</t>
  </si>
  <si>
    <t>SSR 2022-23 :- ADDITIONAL NEW ITEM 2022-23</t>
  </si>
  <si>
    <t>uPVC pipe 15mm dia.</t>
  </si>
  <si>
    <t>uPVC pipe 20mm dia.</t>
  </si>
  <si>
    <t>uPVC pipe 25mm dia.</t>
  </si>
  <si>
    <t>uPVC pipe 32mm dia.</t>
  </si>
  <si>
    <t>uPVC pipe 40mm dia.</t>
  </si>
  <si>
    <t>uPVC pipe 50mm dia.</t>
  </si>
  <si>
    <t>uPVC Coupling for 15mm dia.</t>
  </si>
  <si>
    <t>uPVC Coupling for 20mm dia.</t>
  </si>
  <si>
    <t>uPVC Coupling for 25mm dia.</t>
  </si>
  <si>
    <t>uPVC Coupling for 32mm dia.</t>
  </si>
  <si>
    <t>uPVC Coupling for 40mm dia.</t>
  </si>
  <si>
    <t>uPVC Coupling for 50mm dia.</t>
  </si>
  <si>
    <t>1.25 mm thick Laminate</t>
  </si>
  <si>
    <t xml:space="preserve">25mm block board full pine bwp with test report </t>
  </si>
  <si>
    <t xml:space="preserve">4mm thick Veneer gurjan ply </t>
  </si>
  <si>
    <t xml:space="preserve">19mm plywood 710 bwp full red core  with  test report </t>
  </si>
  <si>
    <t xml:space="preserve">12mm plywood 710 bwp full red core  with test report </t>
  </si>
  <si>
    <t xml:space="preserve">9mm plywood 710 bwp with test report </t>
  </si>
  <si>
    <t xml:space="preserve">19mm plywood 303 bwr full red core  with  test report </t>
  </si>
  <si>
    <t xml:space="preserve">12mm plywood 303 bwr full red core  with test report </t>
  </si>
  <si>
    <t xml:space="preserve">9mm plywood 303 bwr with test report </t>
  </si>
  <si>
    <t xml:space="preserve">1mm white laminate liner </t>
  </si>
  <si>
    <t>kg</t>
  </si>
  <si>
    <t xml:space="preserve">19mm black board full pine bwp with test report </t>
  </si>
  <si>
    <t xml:space="preserve">Heavy Zinc Telescopic channels </t>
  </si>
  <si>
    <t xml:space="preserve"> Per inch </t>
  </si>
  <si>
    <t xml:space="preserve">Heavy Duty Floor spring </t>
  </si>
  <si>
    <t xml:space="preserve">0.9 m high SS door handle </t>
  </si>
  <si>
    <t>BRASS Tower bolt 10mm dia 300mm length</t>
  </si>
  <si>
    <t>Rose mortise lock with long body door set</t>
  </si>
  <si>
    <t>SS Body door's Stopper's</t>
  </si>
  <si>
    <t xml:space="preserve">Digital key drawer lock </t>
  </si>
  <si>
    <t xml:space="preserve">SS auto soft closer hinge </t>
  </si>
  <si>
    <t xml:space="preserve">Zinc concealed door closer </t>
  </si>
  <si>
    <t>SS door handle 20mm thick 300mm long</t>
  </si>
  <si>
    <t xml:space="preserve">12mm bison board </t>
  </si>
  <si>
    <t xml:space="preserve">Metal keyboard drawer </t>
  </si>
  <si>
    <t xml:space="preserve">25*10 mm Beading brama teak </t>
  </si>
  <si>
    <t xml:space="preserve">35*10mm beading brama teak </t>
  </si>
  <si>
    <t xml:space="preserve">50*15mm beading brama teak </t>
  </si>
  <si>
    <t xml:space="preserve">4’’ foam sheet 50 density </t>
  </si>
  <si>
    <t xml:space="preserve">2’’ foam sheet 50 density </t>
  </si>
  <si>
    <t xml:space="preserve">1’’ foam sheet 50 density </t>
  </si>
  <si>
    <t xml:space="preserve"> Per meter  </t>
  </si>
  <si>
    <t>SS Hinges 125mm Ht, 14 Gauge Heavy Duty</t>
  </si>
  <si>
    <t>Veneer melamiane Polishing</t>
  </si>
  <si>
    <t>PU polishing Teak Wood</t>
  </si>
  <si>
    <t>Cement Sheet 4 mm</t>
  </si>
  <si>
    <t>Cement Sheet 8 mm</t>
  </si>
  <si>
    <t>Cement Sheet 12 mm</t>
  </si>
  <si>
    <t>Cnc cutting ms jail 4mm thick with powder coating</t>
  </si>
  <si>
    <t xml:space="preserve">Wpc 18mm 0.5 density </t>
  </si>
  <si>
    <t>Bison board 18mm</t>
  </si>
  <si>
    <t xml:space="preserve">Charcoal 4mm </t>
  </si>
  <si>
    <t xml:space="preserve">Sofa clothe leather finish </t>
  </si>
  <si>
    <t>Sofa leg 4’’</t>
  </si>
  <si>
    <t xml:space="preserve">Window Roller fabric blinds </t>
  </si>
  <si>
    <t>Brass L  Hinge</t>
  </si>
  <si>
    <t xml:space="preserve">Fevicol marine </t>
  </si>
  <si>
    <t> Rft</t>
  </si>
  <si>
    <t>Toughned Glass 12mm</t>
  </si>
  <si>
    <t> 5500</t>
  </si>
  <si>
    <t>Toughned Glass 8mm</t>
  </si>
  <si>
    <t> 4000</t>
  </si>
  <si>
    <t>Toughned Glass 6mm</t>
  </si>
  <si>
    <t>Plain Glass 6mm</t>
  </si>
  <si>
    <t xml:space="preserve">Alluminium SECTION WITH COATING </t>
  </si>
  <si>
    <t xml:space="preserve">6mm one way glass ST 1 </t>
  </si>
  <si>
    <t>silicone sealant 789</t>
  </si>
  <si>
    <t xml:space="preserve">polycarbonate 10mm </t>
  </si>
  <si>
    <t>polycarbonate 16mm</t>
  </si>
  <si>
    <t>polycarbonate 6mm</t>
  </si>
  <si>
    <t> No.</t>
  </si>
  <si>
    <t> Kg</t>
  </si>
  <si>
    <t xml:space="preserve"> Italian marble 18mm thik </t>
  </si>
  <si>
    <t>Kalinga stone tile</t>
  </si>
  <si>
    <t>Vitrified Tile 1200x1800 ,10mm thick</t>
  </si>
  <si>
    <t>Vitrified Tile 600x1200 ,8mm thick</t>
  </si>
  <si>
    <t>Vitrified Tile 800x1600 ,8mm thick</t>
  </si>
  <si>
    <t>Parking Tile 600x600 ,12mm thick</t>
  </si>
  <si>
    <t>Parking Tile 600x600 ,16mm thick</t>
  </si>
  <si>
    <t>Full Body Vitrified Tile 800x2400 ,8mm thick</t>
  </si>
  <si>
    <t>Epoxy for joint sealing of tiles</t>
  </si>
  <si>
    <t>Brass spacer bar</t>
  </si>
  <si>
    <t>Rft</t>
  </si>
  <si>
    <t>Density 2.40 Data Book bitumen content at 5.20 %</t>
  </si>
  <si>
    <t>Providing random rubble masonry second sort of trap / granite / quartzite / gneiss /jamba stones in cement  mortar  1:6  in  plinth  including  bailing  out  water  manually   ,  striking  joints  on unexposed faces. (Excluding pointing) etc.complete.</t>
  </si>
  <si>
    <t>Providing random rubble masonry second sort of trap / granite / quartzite / gneiss /jamba stones in cement mortar 1:6 in superstructure racking out joints when plastering is to be done / striking joints  when  no  pointing or  plastering is  to be  done on  the inside  watering and  scaffolding etc.complete.</t>
  </si>
  <si>
    <t>Providing  random  rubble  masonry  first  sort  of  trap  /granite  /  quartzite  /  gneiss /jamba  stones  in cement mortar 1:6 in superstructure including bailing out water manually  ,raking out joints from  outside  and  striking  joints  when  no  pointing  or  plastering  is  to  be  done  from  inside watering and scaffolding etc.complete.</t>
  </si>
  <si>
    <t>Providing coursed rubble masonry second sort of trap / granite / quartzite / gneiss  stones in cement mortar 1:6 in superstructure including raking out joints when plastering is to be done and  striking  joints  when  no  plastering  is  to  be  done  on  the  inside,  watering  scaffolding etc.complete.</t>
  </si>
  <si>
    <t>Providing coursed rubble masonry second sort of trap / granite / quartzite / gneiss  stones in cement mortar 1:6 in external walls of plinth including bailing out water manually , striking joints inside and raking out joints from outside and watering etc.complete</t>
  </si>
  <si>
    <t>6.12 a</t>
  </si>
  <si>
    <t>Providing and laying 18 mm thick ADONI BROWN LEATHER FINISH stone for flooring, machine cut in required size, approved shade, color and texture laid using white cement slurry over 20 mm (average) thick base of cement mortar 1:4 followed by laying, fixing and jointed with  white  cement  slurry  mixed  with  matching  pigment,  including  rubbing  and  curing moulding and polishing to edge to give high gloss finish etc complete. The application rate for tile adhesives shall be as per manufacturer's recommendations. as per detail drawing. The rate shall be inclusive of all labour, material, wastage, scaffolding, transportation, taxes, including all leads, lifts at all levels and as directed by Engineer in charge. Complete. a) Flooring</t>
  </si>
  <si>
    <t>Providing and laying 18 mm thick ADONI BROWN LEATHER FINISH stone for flooring, machine cut in required size, approved shade, color and texture laid using white cement slurry over 20 mm (average) thick base of cement mortar 1:4 followed by laying, fixing and jointed with  white  cement  slurry  mixed  with  matching  pigment,  including rubbing  and  curing moulding and polishing to edge to give high gloss finish etc complete. The application rate for tile adhesives shall be as per manufacturer's recommendations. as per detail drawing. The rate shall be inclusive of all labour, material, wastage, scaffolding, transportation, taxes, including all leads, lifts at all levels and as directed by Engineer in charge. Complete. a) Skirting</t>
  </si>
  <si>
    <t>Providing and fixing in position U.P.V.C.(Unplasticized Poly Vinyl Chloride) having multi- chambered  outer  frame section  (73  x  50)mm with  an  outer  wall  thickness  of 2mm &amp;  steel reinforcement,  multi-chambered  slider  frame  (73x  60)  mm  with  steel  reinforcement,  multi- chambered  slider  sash  (46x  82)  mm  with  steel  reinforcement  designed  to  give  optimum strength, 5 mm thick toughened  double glass with  12 mm spacer of good quality including alluminium   track,   Inter-locking   profile,   coextruded  beadings,   EPDM   gaskets,silicon sealent,sliding handle, fixtures and fastenings (couplings, hinges) including with all required screws  and  nuts  with  all  necessary  U.P.V.C.  sections  as  per  the  detailed  drawing  and  as directed by Engineer-In-Charge etc. complete.</t>
  </si>
  <si>
    <t>Providing and fixing  sink cock with regular swinging spout (Wall / floor Mounted Model) with wall flange having flow rate up to  6.0 Litr/Minute of Jaquar/Cera/Hindware /Perryware or equivalent  make incluidng other necessary fitting, etc. complete as directed by Engineer in charge.( Make shall conform to manufacturer's Green product and shall got approved from the Engineer In Charge.)</t>
  </si>
  <si>
    <t>Providing and fixing white european type wall-hung, Size 360mm x 360mm x 575 mm with flush valve  having flow rate up to 6.0 Litr/Minute of Jaquar/Cera/Hindware /Perryware or equivalent  make  including PVC soil pipe, vent pipe upto outside face of wall, 100mm dia  PVC  plug bend inlet pipe all fittings,cutting &amp; making good walls, floors etc as directed by Engineer in charge.( Make shall conform to manufacturer's Green product and shall got approved from the Engineer In Charge.)</t>
  </si>
  <si>
    <t>Providing and fixing white glazed urinal   with Pressmatic auto closing valve  having flow rate up to 4.0 Litr/Minute of Jaquar/Cera/Hindware /Perryware or equivalent  make with P.V.C. waste pipe  with fitting  arrangement  etc.complete as directed by Engineer in charge.( Make shall conform to manufacturer's Green product and shall got approved from the Engineer In Charge.)</t>
  </si>
  <si>
    <t>Providing and fixing  wall hung white wash basin of size  550 x 400 x 195 mm with  pillar cock  having flow rate up to 6.0 Litr/Minute,C.P.Angular stop cock long thread  of Jaquar/Cera/Hindware /Perryware or equivalent  make,   including SS bottal trap of approved make etc complete as directed by Engineer in charge.( Make shall conform to manufacturer's Green product and shall got approved from the Engineer In Charge.)</t>
  </si>
  <si>
    <t xml:space="preserve">Providing and fixing divertor with overhead shower,shower arm,spout,hand shower with wall bracket having flow rate up to 12 liters/minutes of Jaquar/Cera/Hindware /Perryware or equivalent  make including all necessary pipes,fittings etc.complete as directed by Engineer In Charge.( Make shall conform to manufacturer's Green product and shall got approved from the Engineer In Charge.) </t>
  </si>
  <si>
    <t xml:space="preserve">Providing and fixing wall mixer with overhead shower,shower arm,hand shower with wall bracket having flow rate up to 12 liters/minutes of Jaquar/Cera/Hindware /Perryware or equivalent  make including all necessary pipes,fittings etc.complete as directed by Engineer In Charge.( Make shall conform to manufacturer's Green product and shall got approved from the Engineer In Charge.) </t>
  </si>
  <si>
    <t>Supplying, filling, spreading &amp; leveling stone boulders of size range 5cm to 20cm in recharge pit, in the required thickness, for all leads &amp; lifts, all complete as per the direction of Engineer- in-charge.</t>
  </si>
  <si>
    <t>Supplying, filling, spreading &amp; leveling coarse fine aggregate (crushed sand VSI grade finely washed etc.) of size range 1.5mm to 2mm in recharge pit, in required thickness over gravel layer, for all leads &amp; lifts, all complete as per direction of Engineer in charge.</t>
  </si>
  <si>
    <t>Cool Mortar - Providing &amp; fixing 40mm thick Cool Mortar for insulation which has proportioned blend of white cement, well-graded fine aggregate (natural sand/crushed sand VSI grade finely washed etc.) and selected assortment of fine metal and mineral stabilizers to provide a heat barrier including filling joints, curing and cleaning complete. The rate shall be inclusive of all labour, material, scaffolding, transportation, taxes, including all leads, lifts at all levels and shall be as directed by Engineer in charge.</t>
  </si>
  <si>
    <t>Bamboowood 10mm thick Wall Cladding including Threshold &amp; T-mold for Accoustic purpose Providing &amp; fixing in position Phenol bonded Bamboowood wall cladding at all height with planks of sizes 10mm thick, 1900mm length (minimum) and 135mm wide approved colour, texture and finish, having Performance Appraisal Certificate (PAC) issued by Building Materials &amp; Technology Promotion Council (BMTPC) with necessary profiled edges fixed with BR nails to frame work made of second class teak wood of size 50 x 50 mm in centre and ends of each tile. The bamboowood cladding shall be laid over glass wool of 50mm thickness filled in between two teak wood frame and hold in place by 50mm thick teak wood placed centre of two teak wood and covered with mesh (rabbit) fixed to teak woodframe work with wire nails as backlayment and covered with 1.00mm thick expanded poly ethylene foam of density 25Kilogram/cum in two layers first layer on wall surface before fixing wooden frame and second layer on frame under cladding. The Bamboowood planks shall have minimum density of 1000 Kilogram/cum &amp; minimum Hardness 1000 Kilogramf. with Eco friendly UV coating, all complete as per direction of Engineer in-charge.</t>
  </si>
  <si>
    <t xml:space="preserve">Providing and Laying hot applied thermoplastic road marking strip on Bituminous Surface of specified shade/ colour of 2.5 mm thick including 1.5 Refractive index reflectorizing glass beads @ 250gm/sqm .Thickness of 2.5 mm is exclusive of surface applied glass beads as per IRC 35:2015. Initial Dry reflectivity RL shall be &gt; 250 mcd/sqm/lux measured in the initial 7 days and sustained reflectivity RL of 100 mcd/sqm/ lux and Qd of 100 mcd/sqm/ lux measured at the end of 2 years by means of a Standard Reflectometer of Zehntner, Easylux, Delta make capable of measuring RL &amp; QD both according to IRC 35:2015 clause 15.5. The finished surface to be level, uniform, and free from streaks and holes complete as per  direction of Engineer-in-charge and in accordance with applicable specifications.(Refer MORTH Clause 803 for technical Specification and  Performance for IRC 35:2015). </t>
  </si>
  <si>
    <r>
      <t>The rates of various Concrete and BT items are inclusive of SCADA. SCADA is compulsarily adopted to the various works as per Govt. circular. However where it is not possible to use/adopt SCADA due to not availabilty of internet network or in case of small works, Misc. works, Repair works the rate shall be deducted from basic SSR rates. The amount to be deducted for concrete  items shall be</t>
    </r>
    <r>
      <rPr>
        <sz val="11"/>
        <color indexed="10"/>
        <rFont val="Times New Roman"/>
        <family val="1"/>
      </rPr>
      <t xml:space="preserve"> </t>
    </r>
    <r>
      <rPr>
        <sz val="11"/>
        <color indexed="8"/>
        <rFont val="Times New Roman"/>
        <family val="1"/>
      </rPr>
      <t>Rs. 126.00</t>
    </r>
    <r>
      <rPr>
        <sz val="11"/>
        <rFont val="Times New Roman"/>
        <family val="1"/>
      </rPr>
      <t xml:space="preserve"> per cum and for BT item shall be</t>
    </r>
    <r>
      <rPr>
        <sz val="11"/>
        <color indexed="8"/>
        <rFont val="Times New Roman"/>
        <family val="1"/>
      </rPr>
      <t xml:space="preserve"> Rs. 63.00</t>
    </r>
    <r>
      <rPr>
        <sz val="11"/>
        <rFont val="Times New Roman"/>
        <family val="1"/>
      </rPr>
      <t xml:space="preserve"> per cum and the amount shall be converted per Sqm respectivily. The permission of not adopting SCADA shall be obtained from the Superitending Engineer or Chief Engineer who is the Competent Authority to accord Technical Sanction  prior to execution or at the time of sanction of estimate as the case may be.</t>
    </r>
  </si>
  <si>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a)40 mm Metal, By breaking Boulders (Hand broken).</t>
  </si>
  <si>
    <t>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a)40 mm Metal, By breaking rubble obtained by blasting.(Hand broken).</t>
  </si>
  <si>
    <t xml:space="preserve">Supplying trap/granite/quartzite/gneiss stone metal of required size by bringing the boulders / Rubble at the road side breaking them to required gradation including conveying the boulders /Rubble and stacking the broken metal etc. complete . (Prior approval of sample stack of broken metal by the Ex. Engineer is necessary the date of approval will form part of the measurements)   a)80 mm Metal, By breaking rubble obtained by blasting.(Hand broken). with prior approval of concerned Superitending Engineer.
</t>
  </si>
  <si>
    <r>
      <rPr>
        <u/>
        <sz val="10.5"/>
        <rFont val="Times New Roman"/>
        <family val="1"/>
      </rPr>
      <t>c) Vision Panel:</t>
    </r>
    <r>
      <rPr>
        <sz val="10.5"/>
        <rFont val="Times New Roman"/>
        <family val="1"/>
      </rPr>
      <t xml:space="preserve">
1 HR rated E Class clear high stress fire rated glass is pre fabricated strategically inside theshutter structure with 10 mm inside the shutter on all sides with U- glazing. An additional insulated powdercoated 'Z' channel of 16 swg MS sheet to be fixed for reinforcement of the joints. With clear fire resistant glass panes 11mm thick having minimum 120 minutes fire Description</t>
    </r>
  </si>
  <si>
    <t xml:space="preserve">Double Faced Mobile Unit for Compactor 2150mmH x 2745mmW x 900mmD 
Providing and fixing Double Faced Mobile Unit for Compactor 2150mmH x 2745mmW x 900mmD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
</t>
  </si>
  <si>
    <t>Single Faced Mobile Unit for Compactor 2150mmH x 2745mmW x 457mmD 
Providing and fixing Single Faced Mobile Unit for Compactor 2150mmH x 2745mmW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</si>
  <si>
    <t xml:space="preserve">Single Faced Fixed Unit for Compactor 2150mmH x 2745mmW x 457mmD 
Providing and fixing Single Faced Fixed Unit for Compactor 2150mmH x 2745mmW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
</t>
  </si>
  <si>
    <t xml:space="preserve"> Double Faced Mobile Unit for Compactor 2150mmH x 1830mmW x 900mmD 
Providing and fixing Double Faced Mobile Unit for Compactor 2150mmH x 1830mmW x 900mmD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</si>
  <si>
    <t xml:space="preserve"> Single Faced Mobile Unit for Compactor 2150mmH x 1830mmW x 457mmD 
Providing and fixing Single Faced Mobile Unit for Compactor 2150mmH x 1830mmW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
</t>
  </si>
  <si>
    <t>Single Faced Fixed Unit for Compactor 2150mmH x 1830mmW x 457mmD 
Providing and fixing Single Faced Fixed Unit for Compactor 2150mmH x 1830mmW x 457mmD  - BASE FRAME : Base Frame shall be fabricated in channel Type from minimum 2.5 mm thick MS Sheet Size of Channel  25mm x 100mm x 45mm. GUIDE RAILS : The guide rails shall be made out of 28mm Bright bar placed on 1.2 mm thick M.S. Plate which will be above the floor and are as per the international standard of safety. SUPER STRUCTURE : Super structure of the Mobile storage system will consist of knock down type panels.  All the components such as shelves, front panel, end panel, vertical rear panel, central partition etc. Will act as an integral member of the Unit. SHELVES : Shelves made of 22SWG thick Prime Quality C.R.C.A. having 10  folds each will be provided  each designed to carry a U.D.L. of 70 Kilograms. VERTICAL PANEL :  Vertical panel consists of the front, Centre &amp; rear panel shall be made out of 20SWG thick C.R.C.A. Prime quality Mild Steel &amp; designed to take the load of shelves. DRIVE COVER PANEL : Made out of 22SWG thick C. R.C. A. prime quality Steel to cover the entire drive mechanism. CENTRE PARTITION : The Centre partition will comprise of a full C.R.C.A. prime quality Mild Steel 22SWG Sheet. LOCKING  :  System will be provided with individual rack locking as well as centralised locking arrangement on the last unit when all units are brought together,  central lock when operated gets locked with the floor &amp; does not allow access to the units. DRIVE MECHANISM  :  Driving Mechanism  will be provided externally supported on special grade anti-friction bearing to have smooth &amp; effortless movement. Entire mechanism or gear &amp; sprockets shall be incorporated within the front panel provided in the front of the unit within an area of 1000mm x 200mm x 60mm.  DRIVING WHEEL : Fully Powder Coated three pronged drive wheel for better torque &amp; free movement of the rack over the guide rail. INDEXING ARRANGEMENT : Acrylic  card holders provided on the front panel for  easy identification &amp; retrieval. FINAL FINISH : Powder Coating (8 tanks process with 70 microns).</t>
  </si>
  <si>
    <t xml:space="preserve">Single Bed @ 2025LX 1000DX 650H  
Providing and fixing Single Bed of Size 2025Lx1000Dx650H  with matress and pillow. Understructure: - The legs are made of Square tube of size 25 x 25mm made out of MS with a thickness of 1.2 mm. The legs should have corner brackets welded to it at two levels. The corner brackets are made of 2mm thick CRCA having a L shaped structure to join the side panels and headboard to the leg. Three nos. of Horizontal stiffeners are provided at equal intervals. The stiffeners are made of Square tube of size 25 x 25mm made out of MS with a thickness of 1.2mm. The middle Horizontal Stiffener has a leg attached to it to transfer the load to the ground and add to the strength and stability of the complete structure. This leg is also made of Square tube of size 25 x 25mm made out of MS with a thickness of 1.2mm. All Metal components to undergo 7 tank treatment process and should be powder coated to the thickness of minimum 50 Microns DFT.Side Panel: - The side panels are made up of 18mm thick Prelam Particle Board with both side decorative laminate. All exposed edges are sealed with 2mm thick PVC edge Banding. The overall width of the side panel is 150mm. The side panels have 18mm thick prelam particle board Baton running for required length to add rigidity to the structure. Head Board :- The head board is made up of 18mm thick Prelam Particle Board with both side decorative laminate. All exposed edges are sealed with 2mm thick PVC edge Banding. The head board size to be considered as 1000 x 650mm. Foot Board :- The foot board is made up of 18mm thick Prelam Particle Board with both side decorative laminate. All exposed edges are sealed with 2mm thick PVC edge Banding. The head board size to be considered as 1000 x 450mm.
Bed Base: - The Bed Base is made up of 12mm thick Prelam Particle Board with both side White laminate. </t>
  </si>
  <si>
    <t xml:space="preserve">Providing internal cement plaster 20mm thick in a single coat using Ready to use wall plaster  in cement mortar 1:3 to stone masonry surfaces in all positions including scaffolding and curing. Providing groove at joint of stone masonry and concrete members complete. With Prior Approval of Concerned S.E. </t>
  </si>
  <si>
    <t xml:space="preserve">Providing internal cement plaster 12 mm thick in a single coat using Ready to use wall plaster to concrete or brick surface in all positions including scaffolding and curing complete. Providing groove at joint of B.B. Masonry and concrete members complete.  a) cement ratio 1:5 With Prior Approval of Concerned S.E.                                                       </t>
  </si>
  <si>
    <t xml:space="preserve">Providing internal cement plaster 12 mm thick in a single coat using Ready to use wall plaster to concrete or brick surface in all positions including scaffolding and curing complete. Providing groove at joint of B.B. Masonry and concrete members complete.  b) cement ratio 1:4 With Prior Approval of Concerned S.E.                                                       </t>
  </si>
  <si>
    <t xml:space="preserve">Providing internal cement plaster 12 mm thick in a single coat using Ready to use wall plaster to concrete or brick surface in all positions including scaffolding and curing complete. Providing groove at joint of B.B. Masonry and concrete members complete. c) cement ratio 1:3 With Prior Approval of Concerned S.E.                                                       </t>
  </si>
  <si>
    <t xml:space="preserve">Providing internal cement plaster 6 mm thick in a single coat using Ready to use wall plaster in cement mortar 1:3 to concrete surface in all positions including scaffolding and curing. Providing groove at joint of B.B.Masonry and concrete members complete.  With Prior Approval of Concerned S.E.                                                       </t>
  </si>
  <si>
    <t xml:space="preserve">Providing Autoclaved areated concrete block masonry of approved manufacture confirming to IS 2185 Part III 1984 of size 600 mm x 200mm and thickness 100,150, 200 or 250 mm using Ready to use BLOCK JOINT MORTAR1:6 in foundations and plinth of inner walls / external walls including bailing out water, striking joints on unexposed faces, racking out joints on exposed faces and watering complete. With Prior Approval of Concerned S.E.                                                       </t>
  </si>
  <si>
    <t>Rehabilitation of existing damaged asphalt pavement by Cold In-Place Recycling (CIPR) process, using foamed bitumen as binder and cement as filler, as per IRC 120-2015 / IRC 37-2018: Providing a layer of fresh aggregates as per design mix by evenly pre-spreading on the exisiting damaged asphalt surface using paver or motor grader to achieve the desired gradation and profile of the road. 1% cement by weight of the mix shall be pre-spread on the layer of fresh aggregates using a truck-mounted automated binder spreader with micro-processor controlled weighing and spreading system. The binder spreader shall have variable working width upto 2.4m to efficiently manage the width of the whole pavement. The pre-spread fresh aggregates and cement and the existing damaged pavement shall be then pulverized and recycled in-situ up to design depth by injecting 2-2.5% bitumen (VG30) as foamed bitumen as per design mix using a self-propelled wheeled Recycler equipment with a minimum working width of 2m or 2.4m and minimum engine horsepower of 305 kW. The Recycler equipment should have in-built automated water-spraying system and temperature-controlled foamed bitumen injection system with variable and controlled working depth of up to 500 mm. The entire in-situ recycling process shall be carried out in a single pass including milling and pulverizing of existing asphalt pavement with pre-spread aggregate and cement up to desired depth and simultaneous injection of foamed bitumen and water as per job mix design.The resultant recycled mix should be then compacted to required density using 14-20 tonne vibratory padfoot compactor as per design depth; profiled by motor grader and further compacted by smooth vibratory roller and PTR and complete in all respects as required including all materials, labor, machinery, etc. (This cold recycled surface shall be then covered with tack coat and bituminous concrete of 50mm thickness, cost of both to be accounted separately)</t>
  </si>
  <si>
    <t xml:space="preserve">Strengthening  structural elements by  providing &amp; fixing CARBON FIBER (Make Sika or BASF or FOSROC) Surface preparation: Grinding concrete substrate, cleaning it with wire brush removing oil, laitance if present, rounding sharp edges to min 25 mm radius etc. complete.Profiling: providing &amp; Applying compatible Mbrace primer on prepared substrate, Filling the holes and uneven surface with  high strength epoxy putty etc. complete IF Required. Wrapping: Providing &amp; Applying first coat of Saturant, cutting the carbon fiber sheet to size, wrapping the fiber sheet to structural element at desired orientation using tamping roller to avoid any air voids etc. complete.Sand pasting: Providing &amp; Applying second coat of  Saturant after min. 12 hrs, rectify air voids if any paste the rive sand on it to make surface rough to take any further finishes(Mode of measurement: Per sq.mt of   Mbrace CF 400 sheet applied and not surface area of Concrete application &amp; Quantity will be measured including wastage) The rate includes all type of material,application,equipment &amp; scaffolding etc complete. Rate is applicable for all height &amp; level.
</t>
  </si>
  <si>
    <t>ACOUSTICAL WALL PANELLING – FABRIC WRAPPED OF SIZE: 600X600/1200X25MM
Providing and Fixing of Acoustical Wall Panel with square edges made of fibre glass substrate 25mm thick, wrapped on the front side with an acoustically transparent fabric as per the approved shade (Husk, Copper, Sangria, Sesame, Coffee, Charcoal, Titanium, Flame, Peanut and Shell). The panel shall be classified for Fire Class A, as per ASTM E-84. The Acoustical Wall Panel shall be of sizes 600x600mm (Nominal) or 600x1200mm (Nominal) and shall achieve an NRC of 0.85 (Average value of Absorption Co-efficient readings taken at 250 Hz, 500 Hz, 1000 Hz and 2000 Hz) with 50mm airgap as per ASTM C423 to be fixed to wall on a framework of wooden battens and using Wall panel Impalers (supplied by the manufacturer) or by using construction adhesives (as per the instructions laid down by the manufacturer). The fibre glass substrate shall have a recycle content of 85%. Installation:An appropriate vapour barrier (by others) shall be applied/installed on the vertical surface before the installation to properly seal against entry of any moisture. Vapour barrier (by others) shall be installed as per Manufacturer’s recommendation. Install wooden batten grid (provided by others) of section 50x50mm or as approved by the Architect on the solid wall/partition to provide level and plumb surface. The Impalers shall be fixed to the battens using self-tapping screws, 3 nos. in case of 600x600mm and 4 nos. in case of 600x1200mm. Silica based construction adhesive (by others) to be dabbed on to the projecting elements (spikes) of the Impalers.   Wall Panels shall be pierced through the spikes of the Impalers ensuring the line and level of the panels are maintained</t>
  </si>
  <si>
    <t>Providing &amp; Fixing Of Classic Axiom Perimeter Trim with 19mm face for perimeter solution of acoustical ceiling using appropriate Accessories  Classic Vector Axiom (AX4VESTRI/ AX4VECURI xx) to offer perimeter solution with acoustical ceiling system. Classic Vector Axiom (AX2STR42I/ AX2CUR42Ixx) is made of extruded aluminum of O/L dimension of 19.3 x 100  x 3000mm. The inverted F- Shape section provides 2 flanges and 19mm face for resting of tiles. Classsic Axiom must be powder coated in Global White. Profile to have engineered design boss for fitment of Tee bar connector, Splice plate Corner connector &amp; hanger clips. Classic Axiom ( AX4VECURI xx) can be curvered to a minumum radius of 600mm   Axiom Splice Plate (AX4SPLICEI/AXSPLICEI): Formed to fit into special boss in the Axiom and locked in place with factory-installed screws. These Steel splice plates (AX4SPLICEI) are used to align and secure all joints between sections of Axiom trims. Corners are to be formed by mitering the end of axiom and splice plate (AXSPLICE) to be bent at right angle for connecting the end pieces. Axiom Tee-Bar Connection Clip (AXTBCI): Commercial quality G.I formed to fit into special boss of trim and locked in place by factory-installed screws and attached to (XL-24 / XL-15/Silhouette) suspension system members. T-Bar connection clips are used to attach the Axiom to the supporting Suspension system members. One clip is required at each location where the grid system intersects the Axiom trim. Hanging Grid clips (AXHGCI): Axioms to be hung independently to the structural soffit by engaging the Hanging Grid Clip into the boss of the Axiom trim channel and securing it to structural soffit Suspension . INSTALLATION: Hang the sections of Axiom Trim onto the grid system by engaging the top ear of the connection clip under the boss of the channel trim. Slide the lower leg downward to engage the lower boss on the trim and secure by tightening the locking screw. Complete the installation of all channel trims sections. Install and secure the splice plates, corner pieces, and alignment plate’s etc. Make adjustments as necessary to properly align the complete installation.</t>
  </si>
  <si>
    <t>Conference Table @ 3600Lx1400Dx750HT
Providing &amp; Fixing of Main Table @ 3600Lx1400Dx750HT - made up of 18+18mm Thick MDF top with PVC Membrane finish and waterfall edge profile. Aluminium Anodizied finish beeding of 4mm thich is running all over the table top edge. Gable ends is Aerofoiled Shape with front edges in PVC Membrane finish and rest in Prelaminated MDF with batton structure. Gable ends should be hollow from inside for the provision of passing electrical and Data wiring. , MODESTY PANEL:- to be made of 18 mm thick Prelaminated particle board with PVC edge band Access Flap:- For Wire manager 2 Nos.</t>
  </si>
  <si>
    <t>Conference Table @ 1800 x 900 x 750 mm Ht.
Providing &amp; Fixing of Main Table @ 1800Lx900Dx750HT - made up of 18+18mm Thick MDF top with PVC Membrane finish and waterfall edge profile. Aluminium Anodizied finish beeding of 4mm thich is running all over the table top edge. Gable ends is Aerofoiled Shape with front edges in PVC Membrane finish and rest in Prelaminated MDF with batton structure. Gable ends should be hollow from inside for the provision of passing electrical and Data wiring. , MODESTY PANEL:- to be made of 18 mm thick Prelaminated particle board with PVC edge band Access Flap:- For Wire manager 1 Nos.</t>
  </si>
  <si>
    <t xml:space="preserve">12 Seater Reading Table for Library @ 3600Lx1200Dx750HT
Providing and Fixing 12 Seater Reading Table for Liberary @ 3600Lx1200Dx750HT Top: made from 25 mm Prelaminated Particle board.  All edges are covered by 2 mm. Thk. PVC edge bands glued by hot melt glue applied by auto edge banding machine. Gable Ends : made from 25 mm Prelaminated Particle board.  All edges are covered by 2 mm. Thk. PVC edge bands glued by hot melt glue applied by auto edge banding machine. Modesty panel : Made from 18mm both side prelaminated particle boards.All edges are covered by 0.8mm PVC edge bands glued by hot melt glue applied by auto edge banding machine. </t>
  </si>
  <si>
    <r>
      <t xml:space="preserve">Providing and fixing Cautionary/Warning sign boards in Octagone size of _____mm  made out of ____mm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750 mm  made out of 4mm aluminum composite material with 0.5 mm skin thickness on either side</t>
    </r>
  </si>
  <si>
    <r>
      <t xml:space="preserve">Providing and fixing Cautionary/Warning sign boards in Octagone size of _____mm  made out of ____mm aluminum sheet bonded with white retro reflective sheeting of  Class B ( Type IV High intensity micro-prismatic grade sheeting-HIP) having pressure sensitive/heat activated adhesive retoreflective specified back ground, border and back side retoreflctive symbols, letters, numerals, arrow as per IRC:67-2012 Table No 8.3 Supported with back support frame 25mm x 25mm x 3mm, duly painted on back side with grey stove enamel paint and  supported on one no. of  M. S. angle iron post of size  65 mm X 65 mm X 6 mm, 3.45 m long,  duly painted  with  with flat oil paint having alternate black and white bands of 25 cm width including G.I. fixtures etc; fixing the boards in M25 grade concrete block of size 60cm X 60cm X 75cm including transportation etc; complete. Class B ( Type IV High intensity micro-prismatic grade sheeting-HIP) shall have 7 years written warranty  from the manufacturer and authorised distributor/convertor issued for field performance including the screen printed areas and cut-out sheeting and cut-out durable transparent overlay film and this warranty certificate  in original should be submitted to the Engineer in charge by the contractor/supplier.  </t>
    </r>
    <r>
      <rPr>
        <b/>
        <sz val="10.5"/>
        <rFont val="Times New Roman"/>
        <family val="1"/>
      </rPr>
      <t>900 mm  made out of 4mm aluminum composite material  with 0.5 mm skin thickness on either side</t>
    </r>
  </si>
  <si>
    <t>Finishing upto 225 mm thick cement concrete laid to proper level and slope including compacting finishing with tremix treatment for paving slab with compaction by screed vibrator , removing excess water from the cement concrete by tremix vaccum dewatering system , finishing the surface with floater and trowel including all etc. complete as directed</t>
  </si>
  <si>
    <r>
      <rPr>
        <sz val="10.5"/>
        <color indexed="8"/>
        <rFont val="Times New Roman"/>
        <family val="1"/>
      </rPr>
      <t> 2 Track 2 / 4 Sash (Big Series) window frame of size 67 x 54 mm &amp; Sash of size 64 x 47 mm</t>
    </r>
  </si>
  <si>
    <r>
      <rPr>
        <sz val="10.5"/>
        <color indexed="8"/>
        <rFont val="Times New Roman"/>
        <family val="1"/>
      </rPr>
      <t xml:space="preserve"> 3 Track 3 / 6 Sash  (Big Series) window frame of size 122 x 54 mm &amp; Sash of size 64 x 47 mm</t>
    </r>
  </si>
  <si>
    <r>
      <t xml:space="preserve">Providing and Fixing factory made </t>
    </r>
    <r>
      <rPr>
        <b/>
        <sz val="10.5"/>
        <color indexed="8"/>
        <rFont val="Times New Roman"/>
        <family val="1"/>
      </rPr>
      <t>PVC door frame</t>
    </r>
    <r>
      <rPr>
        <sz val="10.5"/>
        <color indexed="8"/>
        <rFont val="Times New Roman"/>
        <family val="1"/>
      </rPr>
      <t xml:space="preserve"> made of PVC extruded sections of size 77 mm x 58 mm, having wall thickness 2.0 mm (± 0.2 mm). Both verticalssides of the frame reinforced with PVC profile of cross section size 29 mm x 31 mm x 2 mm thickness (± 0.2 mm) and 75 mm x 200 mm long, including reinforcing both ends of the top frame with PVC profile. PVC Door Frame and PVC reinforcement profile to be mitred cut, jointed and fusion welded together, including providing and fixing 3 nos of 125 mm long stainless steel hinges to frame, fixing the frame with jamb with required nos &amp; sizes of anchor dash fastener, all complete as per manufacturer's specification and direction of engineerin-charge.</t>
    </r>
  </si>
  <si>
    <r>
      <t xml:space="preserve">Providing and fixing 37 mm thick factory made </t>
    </r>
    <r>
      <rPr>
        <b/>
        <sz val="10.5"/>
        <color indexed="8"/>
        <rFont val="Times New Roman"/>
        <family val="1"/>
      </rPr>
      <t>PVC Door shutter</t>
    </r>
    <r>
      <rPr>
        <sz val="10.5"/>
        <color indexed="8"/>
        <rFont val="Times New Roman"/>
        <family val="1"/>
      </rPr>
      <t>, styles and rails made of PVC hollow extruded printed and laminated section having overall dimension 115 mm x 37 mm with wall thickness 2 mm (± 0.2 mm) with inbuilt beading on one side, the styles and rails mitred cut and joint at corners by inserting 2 nos PVC profile reinforcement of size 75 mm x 200 mm long with cross section size of 29 mm x 31 mm having wall thickness 2 mm (± 0.2 mm). Styles, rails and reinforcements to be fusion welded together. Only hinge side vertical style to be reinforced with PVC profile reinforcement in full length. Printed and laminated PVC lock rail of size 110 mm x 37 mm having wall thickness 2 mm (± 0.2 mm) to be welded horizontally with the vertical styles after inserting PVC profile reinforcement as in styles and rails, providing with PVC snap fit beading, panels of 100 x 20 mm printed &amp; laminated and inserting 2 nos 6 mm dia bright steel rod horizontally with both side threaded and tightened with check nuts and washers complete, all as per manufacturer's specification and direction of engineer-in-charge.</t>
    </r>
  </si>
  <si>
    <t>g) 250 mm dia</t>
  </si>
  <si>
    <t>h) 300 mm dia</t>
  </si>
  <si>
    <t>The Acoustical Clouds/Shapes shall carry a 1 year warranty against manufacturing defect and supported by a manufacturer warranty certificate. The supply shall be backed by a Manufacturing Test Certificate. Suspension System Details Components  1) Griper structure anchor, 2) Gripper anchor cap 3) Cable adjuster 4) Aircraft Cable Cable adjuster Spring loaded bottom end cable adjuster of dia. 9mm and 45mm long Aircraft cable Material Galvanized Steel Aircraft cable dimension 1/16”  Ø x 2.4m Tolerance ±1mm INSTALLATION: Individual Suspension. The panels to be suspended individually using the Acoustical Clouds/Shapes Deck hanging kit as per the One Number specified in above Table 1. Hanger Wire Attachment to Structure: Attach the gripper structure anchor to the true ceiling using an appropriate fastener (1/4"-20 Threading) that will carry the full weight of the panels. Insert the end of the cable into the gripper anchor cap. Screw the gripper anchor cap completely into the gripper structure anchor.The panel to be suspended using the aircraft cables  from the soffit by fixing the cap end of the cable to  gripper structure anchors and the  other end passing through the bottom end cable adjuster. The height &amp; level of the panels can be adjusted using the bottom end cable adjusters.Suspend the Acoustical Clouds/Shapes by locating and screwing the bottom end of the cable adjuster into the threading of the connector. The height &amp; level of the panels can be adjusted using the bottom end cable adjusters.</t>
  </si>
  <si>
    <t>PRIVIDING AND FIXING METAL WALL PANELLING: W-H 1100 Hook-on wall cladding system manufactured by Armstrong Ceiling Solutions with Rectangular panels made of 1.0mm thick Galvanised Steel (GI) of 120gsm, post coated to wood grain finish, suitable for Interior applications and architectural finishes, wall mounted concealed grid system and butt joint panels. The panel width shall be 495mm, length ranging from 300mm to 1195mm.
General Specifications: Entire system to be designed in accordance with EN 13964 and TAIM e.V. quality guidelines suitable for Green Building Application for Interior applications, and concealed Grid, Butt joint panels.Panel Specifications: Material: The W-H 1100 rectangular Hook-on panels to be made of galvanized steel (GI) of minimum 120gsm hot dipped galvanization (both sides included) as per IS 277 (2003), zero or minimum spangled, in minimum base material thickness of 1.0mm as per in IS:513 (1994) Dimensions: The panel Length varies between 300mm to 1195mm, panel Width is 495mm. The dimensional tolerances for length shall be ±1.0m up to 1000mm L; ±2.0mm between 1001 to 2000mm L;. The dimensional tolerances for width shall be ±0.75m up to 600mm W;. Dimensional Tolerances for panel Thickness / panel width / panel length - to be measured in accordance with TAIM standards. Edge detail: The panels shall have Square Edge, with a 5mm(W) x 8mm(H) black foam gasket glued at the edges, typically on one long and one short side. All adjacent panels shall touch each other forming a butt joint and concealed grid visuals. Upturns: The hook side of the panel shall have vertical upturns of minimum 30mm (H) and shall be bent appropriately bent as per the manufacturer’s specifications for providing hook-on ends. The long side shall have inside horizontal bends of around 10mm for rigidity and vertical upturns of 30mm.Surface Finish: Plain / Perforated: The panels shall be in plain or perforated finish with acoustical backing / felt. Colour and finishes: The panel surface shall be electrostatically powder coated (post coat) on visible side after mechanical production, using RoHS compliant powder, to achieve coating thickness ranging from 60-100µ and architectural quality finish. The shade variation across batches shall be delta E (∆e) &lt;1 measured using Excite/BYK Gardner instrument and gloss level of 25±5% at 60˚ as per ASTM D523. The shade to be White or std wood grain as approved by the Architect or Engineer-in-charge. Surface Protection: The visible panel surface shall be protected using a guard film made of LDPE of 50µ thickness, having appropriate surface adhesion (or tackiness) corresponding to surface gloss level. Flatness and Sag limit: Panels shall be flattened by precision leveller to minimize sag to less than Length/400mm. The difference between the two diagonal dimensions of the panel to be less than 1mm. The sag to be measured at the center in accordance with TAIM standards. Access space: The panels to be progressively Accessible, with system depth of 60mm (+17mm / -8mm) and would require a plain flat vertical clear rigid wall / structure for installation of the grid system with appropriate depth an clear space. Packaging: The Panels shall be packed in wooden crates of appropriate dimensions based on panel sizes. The wooden planks shall have thickness of approx.15mm, width of around 4” and gap between two planks around 3”. Crates to have layer separators of 1” x 2” dimensions to prohibit load transfer on bottom panels, and the crates lifting to be 2way or 4way. The bottom of crates shall be completely closed, and the panels kept inside shall have cushioning of corrugated sheets or other appropriate material.
Suspension System Specifications:Grids: Primary Runners would be GI U-Wall Profile (minimum galvanization 120gsm) of 50mm(W) x 2400mm(L) x 24mm(D) x 1.5mm(T), machine formed slotted profile.                                                                                                                                                             
Accessories: Accessories would include connector for U-Wall Profile (GI), suspending element for U-Wall Profile (GI), supporting bracket (Rubber), Wall Anchor for U-Wall Profile (GI), Corner Wall Anchor for U-Wall Profile (GI).
Wall anchor for C-wall profile minimum 1.25mm thick, galvanization 120 gsm
Suspending element minimum 1.2mm thick, galvanization 120 gsm
Connector for C-wall profile (Galvanised steel, DX51D) 1.5mm Thick, minimum galvanization 120gsm Wall Molding: Wall Molding would include 25mmx50mm GI L-wall angle, post-coated to Global White. Suspension: Suspension accessories (third party supply) would include self-drilling (self-tapping) screws (GI or SS), plastic dowel UX-10, wooden furring strips (if required), anchor fasteners</t>
  </si>
  <si>
    <t>Providing  and  fixing  double  scaffolding  system  (cup  lock  type)  on  the  exterior  side  of building/structure,  including  additional  rows  of  scaffolding  in  stepped   manner  as  per requirement  of  site,  made  with  40mm  dia  M.S.  tube,  placed  1.5  metre  centre  to  centre, horizontal &amp; vertical tubes joint with cup &amp; lock system with M.S. Tubes, M.S. tube challis, M.S. clamps and staircase system in the scaffolding for working platform etc. and maintaining it  in  a  serviceable  condition  for  execution  of  work  of  cleaning  and/  or  pointing  and/  or applying chemical and removing it thereafter. The scaffolding system shall be stiffened with bracings,   runners,   connecting   with   the   building   etc,   wherever  required,  if  feasible,  for inspection of work at required locations with essential safety features for the workmen etc., complete  as  per  directions  and  approval  of  Engineer-in-charge.   Note:-  (1)  The  elevational area of the scaffolding shall be measured for payment purpose. (2) The payment will be made once only for execution of all items for such works.</t>
  </si>
  <si>
    <t>Removing  rafters  from  roof  including  the  materials   as  directed  with  all  leads ,  lifts  etc. complete.</t>
  </si>
  <si>
    <t>Providing placing and Driving in position 6 millimeter mild steel liner for R.C.C. Piles upto required depth with 12mm thick mild steel cutting edge of 0.50m length at bottom including fabricating cutting the mild steel sheet to required diameter and shape ,welding the joints and driving  with  the  help  of  required  machineries  including  all  materials  labours  and  lifts  etc. complete as directed by the Engineer in charge. Upto 3.00 meter deep liner</t>
  </si>
  <si>
    <t>Providing bentonite slurry process for various diameter of piles vide Item Nos 1 (i to xxiv) above. Spec : (As directed by Engineer in Charge)</t>
  </si>
  <si>
    <t>Providing placing and Driving in position 6 millimeter mild steel liner for R.C.C. Piles upto required depth with 12mm thick mild steel cutting edge of 0.50m length at bottom including fabricating cutting the mild steel sheet to required diameter and shape ,welding the joints and driving  with  the  help  of  required  machineries  including  all  materials  labours  and  lifts  etc. complete as directed by the Engineer in charge. Spec :(As directed by Engineer in Charge From 3.00 to 9.50 meter deep liner</t>
  </si>
  <si>
    <t>Providing and laying Cast in situ/Ready Mix cement concrete M-25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complete.with  Crushed  sand  VSI  Grade/V.S.I. quality Artificial Sand,  complete. (Excluding steel reinforcement)</t>
  </si>
  <si>
    <t>Providing  and  laying  Cast  in  situ/Ready  Mix  cement  concrete  in  M-20  of  trap  /  granite/quartzite/ gneiss metal for arches including skew backs as per detailed drawing or as directed in superstructure including steel centering,  formwork, compacting,  finishing with  minimum thickness  of  1:3  cement  plaster  to  give  a  smooth  and  even  surface  or  roughening  them  if special  finish  is  to  be  provided  and  curing  and  finishing  if  required  complete,  with  fully automatic  micro  processor  based  PLC  with  SCADA  enabled  reversible  Drum Type  mixer. complete, . With fine aggregate (Crushed sand VSI Grade)</t>
  </si>
  <si>
    <t>Providing  and  laying  Cast  in  situ/Ready  Mix  cement  concrete  M-25  of  trap  /  granite/quartzite/  gneiss  metal  for  R.C.C.  work  in  foundations  like raft,  strip foundations,  grillage and footings of R.C.C. columns and steel stanchions etc. including bailing out water,  Steel centering,  formwork  ,cover  blocks,  laying/pumping,  compaction  and  curing roughening the surface if special finish is to be provided (Excluding reinforcement and structural steel) etc. complete, with fully automatic micro processor based PLC with SCADA enabled reversible Drum Type mixer/ concrete Batch mix plant (Pan mixer) etc. complete. With fine aggregate (Crushed sand VSI Grade)</t>
  </si>
  <si>
    <t>Providing  and  laying  Cast  in  situ/Ready  Mix  cement  concrete  M-30  of  trap  /  granite/quartzite/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</si>
  <si>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cement  concrete  M-35  of  trap  /  granite/quartzite/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</si>
  <si>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M-40  of  trap  /  granite/quartzite/ gneiss metal for R.C.C. work  in foundations like raft, strip foundations, grillage and  footings of R.C.C. columns and steel stanchions  etc.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</si>
  <si>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M-20  of  trap  /  granite /quartzite/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</si>
  <si>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M-25  of  trap  /  granite /quartzite/  gneiss  metal  for  R.C.C.  columns  as  per  detailed  designs  and  drawings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</si>
  <si>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M-30  of  trap  /  granite/quartzite/ gneiss metal for R.C.C. columns as per detailed designs and drawing or as directed including steel centering, formwork,cover blocks, laying/pumping, compaction finishing the formed surfaces with cement mortar 1:3 of sufficient minimum thickness to give a smooth and even   surface   or   roughening   if   special   finish   is   to   be   provided   and   curing   etc. complete,(Excluding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</si>
  <si>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cement  concrete  M-35  of  trap  /  granite/quartzite/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without SCAD Aenabled reversible Drum Type mixer/ concrete Batch mix plant (Pan mixer) etc. complete. With fine aggregate (Crushed sand VSI Grade)</t>
  </si>
  <si>
    <t>Providing  and  laying  Cast  in  situ/Ready  Mix  cement  concrete  M-40  of  trap  /  granite/quartzite/ gneiss metal for R.C.C. columns as per detailed designs and drawing or as directed including steel centering, formwork, cover blocks, laying/pumping, compaction finishing the formed surfaces with cement mortar 1:3 of sufficient minimum thickness to give a smooth and even   surface   or   roughening   if   special   finish   is   to   be   provided   and   curing   etc. complete,(Excluding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</si>
  <si>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M-20  of  trap  /  granite/quartzite/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</si>
  <si>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cement  concrete  M-30  of  trap  /  granite/quartzite/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steel).with fully automatic micro processor based PLC with SCADA enabled reversible Drum Type mixer/ concrete Batch mix plant (Pan mixer) etc. complete. With fine aggregate (Crushed sand VSI Grade)</t>
  </si>
  <si>
    <t>Providing  and  laying  Cast  in  situ/Ready  Mix  cement  concrete  M-40  of  trap  /  granite/quartzite/ gneiss metal for R.C.C. beams and lintels as per detailed designs and drawings or as    directed    including    steel    centering,    formwork,    cover    blocks,    laying/pumping, compactionand  roughening  the  surface  if  special  finish  is  to  be  provided  and  curing  etc. complete.   (Excluding   reinforcement   and   structural   steel).   with   fully   automatic   micro processor based PLC with SCADA enabled reversible Drum Type mixer/ concrete Batch mix plant (Pan mixer) etc. complete. With fine aggregate (Crushed sand VSI Grade)</t>
  </si>
  <si>
    <t>Providing  and  laying  Cast  in  situ/Ready  Mix  cement  concrete  in   M-20  of  trap  /  quartzite/granite /gneiss metal for R.C.C. Waist slab, and steps of staircases as per detailed design and drawings  or  as  directed  including  steel  centering,   formwork,  steel  props,  laying/pumping, compaction, finishing uneven and honeycombed surface with C.M. 1:3 of sufficient minimum thickness to give a smooth and even surface or roughening the surface if special finish is to be provided and curing etc. complete. (Excluding einforcement, including cover block).(Newly laid concrete shall be covered by gunny bag, plastic, tarpaulin etc.) with fully automatic micro processor based PLC with SCADA enabled reversible Drum Type mixer/ concrete Batch mix plant (Pan mixer) etc. complete. With fine aggregate (Crushed sand VSI Grade)</t>
  </si>
  <si>
    <t>Providing  and  laying  Cast  in  situ/Ready  Mix  cement  concrete  in   M-25  of  trap  /  quartzite/granite /gneiss metal for R.C.C. Waist slab, and steps of staircases as per detailed design and drawings  or  as  directed  including  steel  centering,  plywood/  steel  formwork,  steel  props, laying/pumping,  compaction,  finishing uneven  and  honeycombed  surface with  C.M.  1:3  of sufficient minimum thickness to give a smooth and even surface or roughening the surface if special finish is to be provided and curing etc. complete. (Excluding einforcement, including cover block).(Newly laid concrete shall be covered by gunny bag, plastic, tarpaulin etc.) with fully  automatic  micro  processor  based  PLC  with  SCADA  enabled  reversible  Drum  Type mixer/  concrete  Batch  mix  plant  (Pan  mixer)  etc.  complete.  With  fine  aggregate  (Crushed sand VSI Grade)</t>
  </si>
  <si>
    <t>Providing  and  laying  Cast  in  situ/Ready  Mix  cement  concrete  in   M-20  of  trap  /  quartzite/granite /gneiss metal for R.C.C.newel posts of staircase as per detailed design and drawings including   steel   centering,   plywood   /   steel   formwork,   steel   props,   laying   /   pumping, compaction, finishing uneven and honeycombed surface with C.M.1:3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</si>
  <si>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t>Providing  and  laying  Cast  in  situ/Ready  Mix  cement  concrete  in   M-25  of  trap  /  quartzite/granite /gneiss metal for R.C.C.newel posts of staircase as per detailed design and drawings including steel centering, plywood / steel formwork, steel props, laying/pumping, compaction, finishing uneven and honeycombed surface with C.M.1:3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</si>
  <si>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t>Providing  and  laying  Cast  in  situ/Ready  Mix  cement  concrete  in   M-20  of  trap  /  granite/gneiss  /  quartzite  metal  for  R.C.C.  fins  of  required  thickness  in  position  as  shown  on  the drawings  or  as  directed  by  Engineer-in-charge  including  steel  centering,  plywood  /  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</si>
  <si>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t>Providing  and  laying  Cast  in  situ/Ready  Mix  cement  concrete  in   M-25  of  trap  /  granite/gneiss  /  quartzite  metal  for  R.C.C.  fins  of  required  thickness  in  position  as  shown  on  the drawings  or  as  directed  by  Engineer-in-charge  including  steel  centering,  plywood  /  steel formwork,  steel  props,  laying/pumping,  compaction,  finishing  uneven  and  honeycombed surface with C.M. 1:3 of sufficient minimum thickness to give a smooth and even surface or roughening the surface if special finish is to be provided and curing etc. complete. (Excluding reinforcement,  including cover  block)  Newly  laid  concrete shall  be covered  by gunny  bag, plastic, tarpaulin etc. with fully automatic micro processor based PLC with SCADA enabled reversible Drum Type mixer/ concrete Batch mix plant (Pan mixer) etc. complete. With fine aggregate (Crushed sand VSI Grade)</t>
  </si>
  <si>
    <t>Providing and fixing in position TMT - FE - 500 bar reinforcement of various diameters for R.C.C.  pile  caps,  footings,  foundations,  slabs,  beams  columns,  canopies,  staircase,  newels, chajjas,  lintels  pardis,  copings,  fins,  arches  etc.  as  per  detailed  designs,  drawings  and schedules. including cutting, bending, hooking the bars, binding with wires or tack welding and supporting as required complete.</t>
  </si>
  <si>
    <t xml:space="preserve">Providing Fusion  Bonded  Epoxy Coating (FBEC) to reinforced bars of 25mm  diameter  as per IS: 13620-1993 specifications for a thickness of 175micron Permissible variation of 50 micron including testing of coating at plant extra cost for careful handling using PVC coating, binding  wires  instead  of  G.  I.  wires  to  and  from  Plant)  touching  up  the  material  supplied repair  work  etc  complete  as  per  detailed  specifications.  (Lead  200km  from  plant)  etc complete. (Item shall be used for new structures.) Note : The item should be executed with prior approval of Superintending Engineer. charge   </t>
  </si>
  <si>
    <t>Providing  and  laying  masonry  of  I.S.  Standard  C.C.  hollow  block  200  x  200  x  400  with 200mm  thick  mm  in  cement  mortar  1:6  proportion  for  superstructure  including  curing, scaffolding etc. complete.</t>
  </si>
  <si>
    <t>Providing and laying masonry of I.S. Standard C.C. hollow block 100 x 200 x 400 mm with 100mm thick in cement mortar 1:6 proportion for superstructure including curing, scaffolding etc. complete.</t>
  </si>
  <si>
    <t>Providing   expansion   joints   in   R.C.C.   framed   structure   (exterior   column)   with   plain premoulded  filler  25  mm thick  with  75  mm wide and  1  mm thick  stainless  steel  plate  and finishing etc. complete.</t>
  </si>
  <si>
    <t>Providing expansion joints in R.C.C. framed structure (at floor level) with plain premoulded filler  25  mm thick  with  75 mm wide and  1 mm thick stainless  steel plat  and  finishing etc. complete.</t>
  </si>
  <si>
    <t>Providing  internal  cement  plaster  12mm thick  in  single  coat  in  cement  mortar  1:5  without neeru finish to concrete or brick surfaces, in all positions including scaffolding and curing etc. complete.</t>
  </si>
  <si>
    <t>Providing  internal  cement  plaster  12mm thick  in  single  coat  in  cement  mortar  1:4  without neeru finish to concrete or brick surfaces, in all positions including scaffolding and curing etc. complete.</t>
  </si>
  <si>
    <t>Providing  internal  cement  plaster  12mm thick  in  single  coat  in  cement  mortar  1:3  without neeru finish to concrete or brick surfaces, in all position including scaffolding and curing etc. complete.</t>
  </si>
  <si>
    <t>Providing internal cement plaster 20mm thick in  Single coats in cement mortar 1:5  without neeru finish, to concrete, brick surface, in all positions including scaffolding and curing etc. complete</t>
  </si>
  <si>
    <t>Providing internal cement plaster 20mm thick in  Single coats in cement mortar 1:4  without neeru  finish,  to  concrete,  brick  surface,  in  all  positions  including  scaffolding  and  curing etc.complete.</t>
  </si>
  <si>
    <t>Providing internal cement plaster 20mm. thick in Single coats in cement mortar 1:3 without neeru finish, to concrete, brick surface, in all positions including scaffolding and curing etc. complete.</t>
  </si>
  <si>
    <t>Providing rough  cast  cement plaster  externally in  two coats  with  coloured  cement finish  to concrete/ brick/ stone masonry surfaces in all positions with base coat 12 to 15 mm. thick in C.M. 1:4 using gray cement and rough cast treatment 12 mm thick in proportion of 1:1 1/2:3 using colour pigment including scaffolding and fourteen days curing etc. complete.</t>
  </si>
  <si>
    <t>Providing neeru finish to plastered surfaces in all positions including scaffolding and curing etc. complete.</t>
  </si>
  <si>
    <t>Providing flush grooved pointing with cement mortar 1:3 for brick work including scaffolding and curing etc. complete.</t>
  </si>
  <si>
    <t>Providing flush grooved pointing with cement mortar 1:3 for stone masonry work including scaffolding and curing etc. complete.</t>
  </si>
  <si>
    <t>Providing   tuck   pointing   with   cement   mortar   1:3   for   stone/Brick   masonry including scaffolding and curing etc. complete.</t>
  </si>
  <si>
    <t>Providing  weathered  pointing  with  cement  mortar  1:3  for  stone/  Brick  masonary  including scaffolding and curing etc. complete.</t>
  </si>
  <si>
    <t>Providing  vee  pointing  with  cement  mortar  1:3  for  stone  /  Brick  masonry  including scaffolding and curing etc. complete</t>
  </si>
  <si>
    <t>Removing  the  existing  cement  plaster  of  any  thickness  without  causing  dust  nuisance  and stacking the debris upto a distance of 50 metres or spreading in the compound and cleaning the site etc. complete.</t>
  </si>
  <si>
    <t>Providing sills of polished Kota stone 25 mm to 30mm thick, on a bed of 1:4 cement mortar including  cement  float,  filling  joints  with  slurry,  curing,moulding  edges,  polishing  and cleaning etc. complete.</t>
  </si>
  <si>
    <t>Providing  sills  of  polished  Kadappa  stone  25mm  to  30mm  thick,  on  a  bed  of  1:4  cement mortar  including  cement  float,  filling joints  with  slurry,  curing  polishing  and  cleaning  etc. complete.</t>
  </si>
  <si>
    <t>Providing  sills  of  required  material  20mm  to  25mm  thick,  on  a  bed  of  cement  mortar  1:4 including  cement  float,  filling  joints  with  neat  cement  slurry,  curing,  polishing,  moulding edges, cleaning complete. a) Marble other than white makrana</t>
  </si>
  <si>
    <t>Providing and laying ceramic tiles  having size 30 cm. x 45 cm. confirming to corresponding I.S. for dado and skirting in required position with readymade adhesive mortar of approved quality on plaster of 1:2 cement mortar including joint filling with white/ colour cement slurry cleaning curing etc. complete.</t>
  </si>
  <si>
    <t>Providing and laying ceramic tiles having size 30 cm. x 60 cm. confirming to corresponding I.S.  for dado and skirting in required position with readymade adhesive mortar of approved quality on plaster of 1:2 cement mortar including joint filling with white/ colour cement slurry cleaning curing etc. complete.</t>
  </si>
  <si>
    <t>Providing  and  laying  in  situ  cement  concrete  M20  with  tremix  treatment  for  100  mm thickness  for  flooring  with  groove  cutting  of  4mm  wide  and  20mm deep  with  necessary refilling with bitumen  etc. complete.</t>
  </si>
  <si>
    <t>Providing and fixing 1.5 mm thick polyvenyl venyl chloride flooring including leveling the base with white cement including pasting with appropriate material cleaning the surface etc. complete</t>
  </si>
  <si>
    <t>Providing and applying Wax polish to the new wood work including knotting, preparing the surface, scaffolding etc. complete as directed.</t>
  </si>
  <si>
    <t>Providing  and  applying  Varnish  in  two  coats  on  new  wood  work  including  knotting, preparing the surface, scaffolding etc. Complete.</t>
  </si>
  <si>
    <t>Providing  and  applying  coal  tar  in  one  coat  on  previously  coal  tarred  wood  including preparing the surface,  scaffolding etc.  complete. (coal  tar shall  be minimum 300 grams  per  One Square Metre.)</t>
  </si>
  <si>
    <t>Providing and applying two coats of exterior  weather shield paint of approved manufacture and  of  approved  colour  to  the  plastered  surfaces  including  cleaning  ,preparing  the  plaster surface ,applying primer coat ,scaffolding if necessary, and watering the surface for two days etc  complete. NOTE:   For
Item One Number 15 to 18 prior approval of Superintending Engineer will be necessary</t>
  </si>
  <si>
    <t>Providing and applying colour-wash of approved colour and shade in one coat to new surface including scaffolding, brushing and brooming down (excluding base coats of white wash) etc. complete.</t>
  </si>
  <si>
    <t>Providing  and  applying  colour-wash  of  approved  colour  and  shade  in  two  coats  to  new surface  including  scaffolding,  brushing  and  brooming  down  (excluding  base  coat  of  white- wash) etc. complete.</t>
  </si>
  <si>
    <r>
      <t xml:space="preserve">Providing and fixing   </t>
    </r>
    <r>
      <rPr>
        <u/>
        <sz val="10.5"/>
        <rFont val="Times New Roman"/>
        <family val="1"/>
      </rPr>
      <t>Indian</t>
    </r>
    <r>
      <rPr>
        <sz val="10.5"/>
        <rFont val="Times New Roman"/>
        <family val="1"/>
      </rPr>
      <t xml:space="preserve">   teak wood planking 50 mm thick for flooring plained on both sides,  tongued  and  grooved including scaffolding, if  necessary, and  one coat  of primer  etc. complete.</t>
    </r>
  </si>
  <si>
    <t>Providing and fixing Jungle (hard) wood of approved species joists and girders in timber floor of single, double or framed type including scaffolding if necessary and one primer coat etc. complete.</t>
  </si>
  <si>
    <t>Providing and fixing country teak wood two way trellis work with battens or laths 2.5 cm x 1.2 cm and  5 cm x 5 cm openings including frame of 8 cm x 5 cm vertical and  horizontal scantlings and coat of primer etc. complete.</t>
  </si>
  <si>
    <t>Providing and fixing seasoned and treated jungle wood of approved species eaves board 15 cm wide and 25 mm thick plain decorative type including scaffolding and painting with two coats etc. complete.</t>
  </si>
  <si>
    <t>Providing and fixing Teak wood eaves plate of size 10cm wide and 20 mm thick includingscaffolding and painting in two coats etc. complete.</t>
  </si>
  <si>
    <t>Providing and fixing seasoned and treated jungle wood of approved species barge board 22 cm  wide  and  20  mm  thick  plain  type  including  scaffolding  and  painting  in  two  coats  etc. complete.</t>
  </si>
  <si>
    <t>Providing and  applying Wax polishing to the old  wood work including knotting, preparing the surface, scaffolding etc. complete as directed.</t>
  </si>
  <si>
    <t>Providing and fixing glass tiles of Mangalore type at required places in Mangalore tile roof including scaffolding if necessary etc. complete.</t>
  </si>
  <si>
    <t>Providing  and  fixing  frame  work  of  galvanised  iron  for  suspended  false  ceiling  which includes  galvanised  iron  perimeter  channels  of  size  27  mm  and  0.5  mm  thick  having  one flange of 20 mm and another of 30 mm along with  perimeter of the ceiling, fixing in brick wall  /  partition  with  the  help  of  rawal  plugs  and  screws,  suspending  galvenised  iron intermediate channels of size 45 mm and 0.9 mm thick with two flanges of 15 mm each from the soffit at 1200 mm centers with  steel galvanised  iron hanger of width  25 mm x 0.5  mm fasteners,  ceiling  section  of  0.5  mm  thickness  having  curved  wedge  of  51.5  mm  and  two flanges of 26 mm each with lips of 10.5 mm fixed to the intermediate channel with the help of connecting clips and in direction perpendicular to the intermediate channel at 450 mm centers, 12.5 mm dry walls screws at 230 mm centers; fixing screws mechanically either with screw driver or drilling machine with suitable attachment etc. complete.</t>
  </si>
  <si>
    <t>Providing and fixing false ceiling of T.W. partical board half perforated sheets 12 mm thick with frame work of M.S. angle 40 x 40 x 5 mm and T of size 40 x 40 x 6 mm at 60 cm center to center including 12 mm dia. hangers, T.W. battens 50 x 25 mm and beading 25 x 15 mm thick scaffolding, if necessary, all iron work and two coats of painting to boards and beading i.e. visible surface etc. complete.</t>
  </si>
  <si>
    <t>Providing and fixing False ceiling of 12 mm thick Laminated board with frame of M.S. angle 40 x 40 x 5 mm and Tee of size 40 x 40 x 6mm at 60 cm c/c including 12 mm dia. hangers, T.W. battens 50 x 25 mm and  beading 25 x 15  mm thick scaffolding if necessary, all Iron work etc. complete.</t>
  </si>
  <si>
    <t>Providing and fixing of colour coated Zinc aluminium ( R ) AZ150 ( min 150 gms/sq.mt. total on each side ) profiled sheets for roofing. The feed material is manufactured out of nominal 0.45 mm Base Metal Thickness ( BMT ) (0.5 mm TCT ), Hi-strength steel with min.550 MPa yield strength, metallic hot dip coated with Aluminium-Zinc alloy (55% aluminiumm 43.4% zinc 1.6% silicon) with COLORBOND ( R ) steel quality super durable polyster paint coat ( with  inorganic  pigment).  The  paint  shall  have a  total  coating  thickness  of  nominal  35  um, comprising of nominal 25um exterior coat on top surface and nominal 10 um reverse coat on back surface. Profile sheet shall have nom. 950-1050 mm effective cover width and nominal 25-30 mm deep ribs with subtle square fluting in the five pan at nominal 180-250 mm center- to-center.  The  end  rib  shall  be  designed  for  anti-capacity  groove.  and  return  leg.  The  feed material should have coil manufacturers product details marked a regular interval. including fasteners with min. fastened with min. 25 um Zinc-Tin alloy coated, Hex head, self-drilling screw etc. complete. (weight of profile 4.52 Kilogram/ One Square Metre)  900 mm girth (Surface Width).</t>
  </si>
  <si>
    <t>Providing and fixing 15 mm thick eco-friendly densified edge calcium silicate false ceiling of  approved  texture  of  size  595mm  x  595mm  in  true horizontal level, suspended on interlocking metal grid of hot dipped galvanized steel sections (galvanising  at  @12  gm/sq.m  including  both  sides) consisting  of  main  T  runner  suitably spaced   at   joints   to   get   required   length   and   size   24X38mm.   made   from   0.33mm thick(minimum ) sheet, spaced 1200mm center to center and cross T of size 24X28mm made of 0.33mm thick(minimum ) sheet to be interlocked at the middle of the 1200x600 mm panel to form the grid of size 600x600mm resting on periphery walls/partitions on a perimeter wall angle precoated  steel of size 24x24x3000 made of 0.4 mm thick (minimum) sheet with  the help of all plugs at 450mm and laying 15 mm thick densified edges calcium silicate ceiling tiles of approved texture (spintone/cosmos/hexa) in the grid, including light fittings , fixtures , smoke detectors etc., wherever required. Main T runners suspended from ceiling with using G.I. slotted cleats of size 25x35x1.6 mm fixed to ceiling using 12.5mm dia. And 50mm long dash   fasteners,   4mm   G.I.   adjustable   rods   with   galvanized   steel   levels   clips   of   size 85x30x0.8mm, spaced at 1200mm center to center along main T bottom exposed with 24mm of  all  T-sections  shall  be  prepainted  with  polyester  baked  paint,  for  all  heights,  as  per specifications, drawings etc. complete.(currently this item should be used only for VIP cabins)</t>
  </si>
  <si>
    <t>Providing  and  fixing  false  ceiling  with  eco-friendly  light-weight  calcium  silicate  tiles  of spintone surface texture aerolite make or equivalent of size 595mm x 595mm having 15mm thick  densified  micro  look  edge  and  100%  humidity  resistance  incombustible  as  per  BS 46part IV and thermal conductivity 0.043 w/m 0 KC and NRC 0.50 placed in true horizontal level  suspended  grid  of  size  600x600mm  made  from  hot  dipped  G.I.  steel  sections  ion silhouette profile, rotary stitched double webbed white with 6mm reveal profile (white/black), wherein, main  T runner of size 42mmx14mm between main tee 600mm center-tocenter and secondary cross T of size 33x14x0.43mm thick of length 600mm long spaced inter-locked at middle  of  the  first  crossed  T  in  each  panel  to  form  grid  of  1200mmx600mm  resting  on periphery  wall  Profile  wall  section  19mm (7+7)  x  19mmx0.40thicknesses  and  laying  false ceiling for  services like diffusers  grills  including cutting,  making opening for  light  fittings, fixtures,  ,  smoke detectors  etc.,  wherever  required. Main  T runners  suspended  from ceiling with using G.I. soffit cleats of size 25x35x1.6 mm of required length fixed to the ceiling with 6mm  dia  and   50mm  long  dash   fastener,  4mm  dia  G.I.   adjustable  rods   with   powder- coated/good  quality  G.I.  level  adjustment  clips  of  35x35x0.8mm  spaced  @1200,  center-to- center along main T all complete at all heights as per the specifications, drawings and as per</t>
  </si>
  <si>
    <t>Providing  and  Fixing   Mineral  Fibre  Acoustical  Suspended  Ceiling  System  with  Dune (Bevelled Tegular) Edge Tiles of size 15mm Exposed Grid. The tiles should have Humidity Resistance (RH) of 99%,NRC 0.5, Light Reflectance 85%, Thermal Conductivity k = 0.052 - 0.057 w/m K, Colour White, Fire Performance UK Class 0 / Class 1 (BS 476 pt - 6 &amp;7) in module size of 600 x 600 x 16mm , with Recycled content of 35 %. The tile shall be laid on precoated  G.I.channel  height 32  with  15  mm wide T -  section flanges  colour white having rotary stitching and XL2 CLIP on all T sections i.e. the Main Runner, 1200 mm and 600 mm Cross Tees with a web height of 32mm and a load carrying capacity of 7.57 Kilograms/M2 and pull out stength of minimum 100 Kilograms.. The T Sections have a Galvanizing of 90 grams  per M2  and  need  to be installed with  Suspension  system.  The Tile and  Grid  system used  together  should  carry  a  10  year  warranty.approved  as  per  GRIHA  and  BS  476  etc. complete.</t>
  </si>
  <si>
    <t>Providing and Fixing Mineral Fibre Acoustical Suspended Ceiling System with Fine Fissured (Bevelled Tegular) Edge Tiles of size 15mm Exposed Grid. The tiles should have Humidity Resistance (RH) of 99%,NRC 0.6, Light Reflectance 85%, Thermal Conductivity k = 0.052 - 0.057 w/m K, Colour White, Fire Performance UK Class 0 / Class 1 (BS 476 pt - 6 &amp;7) in module size of 600 x 600 x 16mm , with Recycled content of 31 %. The tile shall be laid on precoated G.I channel height of 32 with 15 mm wide T - section flanges colour white having rotary stitching and XL2 CLIP on all T sections i.e. the Main Runner, 1200 mm and 600 mm Cross Tees with a web height of 32mm and a load carrying capacity of 7.57 Kilograms/M2 and pull out stength of minimum 100 Kilograms.. The T Sections have a Galvanizing of 90 grams  per M2  and  need  to be installed with  Suspension  system.  The Tile and  Grid  system used together should carry a 10 year warranty. product approved in GRIHA and BS 476 etc. complete.</t>
  </si>
  <si>
    <t>Providing and fixing Modular false ceiling of 600 x 600 mm center to center and 13 mm thick square mineral fiber board to be fixed on frame work of alluminium sections for suspended false  ceiling  consisting  of  alluminium  T  2”x1  ½”  (50  mm  x  40  mm)  weighing  0.39 Kilogram/m at 60 cms center center and fixed with ½” x ½” (15 x 15 mm) flanges weighing 0.19 Kilogram/m suspended on 6 mm dia mild steel rod weighing 0.22 Kilogram/m, fixed on wall and beams including rounding of the edges with alluinium T of 2” x 1 ½” (50 mm x 40 mm) weighing 0.39 Kilogram/m etc. (all alluminium sections shall be anodized) including all labour, material, lifts etc. complete.</t>
  </si>
  <si>
    <t>Providing and fixing steel frame door of angle 40 x 40 x 5 mm with 16 mm dia. mild steel bars  horizontally  at  10cm  c/c  for  ventilator  portion  including  iron  hold  fast  for  the  fixing shutters including welding, painting, finishing etc. complete.</t>
  </si>
  <si>
    <t>Providing and fixing in position. (as per I.S.1868 / 1982) Aluminium sliding window of two tracks  with  rectangular  pipe having overall  dimension  63.50  x  38.10  x  1.02  mm at  weight 0.547 Kilogram/One Running Metre. and window frame bottom track section 61.85 x 31.75 x 1.20 mm at  weight  0.695  Kilogram/One Running Metre.  Top  and  side track section  61.85  x  31.75  x 1.30 mm at weight 0.659 Kilogram/One Running Metre. The shutter should be of bearing bottom 40 x 18 x 1.25 mm at weight 0.417 Kilogram/One Running Metre.  Inter  locking section  40  x  18  x  1.10  mm at  weight  0.469  Kilogram/Running  metre. And  handle section  40 x  18 x  1.25  mm at weight  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colour Anodising without box</t>
  </si>
  <si>
    <t>Providing and fixing in position. (as per I.S.1868 / 1982) Aluminium sliding window of two tracks  with  rectangular  pipe having overall  dimension  63.50  x  38.10  x  1.02  mm at  weight 0.547 Kilogram/One Running Metre. and window frame bottom track section 61.85 x 31.75 x 1.20 mm at  weight  0.695  Kilogram/One Running Metre.  Top  and  side track section  61.85  x  31.75  x 1.30 mm at weight 0.659 Kilogram/One Running Metre. The shutter should be of bearing bottom 40 x 18 x 1.25 mm at weight 0.417 Kilogram/One Running Metre. Inter locking section 40 x 18 x 1.10 mm at weight 0.469 Kilogram/One Running Metre. And handle section 40 x 18 x 1.25 mm at weight 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powder coating with box</t>
  </si>
  <si>
    <t>Providing and fixing in position. (as per I.S.1868 / 1982) Aluminium sliding window of two tracks with rectangular pipe having overall dimension ?63.50 x 38.10 x 1.02 mm at weight 0.547 Kilogram/One Running Metre. and window frame bottom track section 61.85 x 31.75 x 1.20 mm at  weight  0.695  Kilogram/One Running Metre.  Top  and  side track section  61.85  x  31.75  x 1.30 mm at weight 0.659 Kilogram/One Running Metre. The shutter should be of bearing bottom 40 x 18 x 1.25 mm at weight 0.417 Kilogram/One Running Metre. Inter locking section 40 x 18 x 1.10 mm at weight 0.469 Kilogram/One Running Metre. And handle section 40 x 18 x 1.25 mm at weight 0.417 Kilogram/One Running Metre. and top section 40 x 18 x 1.25 mm at weight 0.417 Kilogram/Running  metre.  As  per  detailed  drawings  and  as  directed  by  Engineer  in  charge with all necessary Aluminium sections fixtures and fastenings such as roller bearing in nylon casting and self locking catch fitted in vertical section of shutter including 5 mm thick plain glass with all required screws and nuts etc, complete. With powder coating without box</t>
  </si>
  <si>
    <t>Providing and  fixing in position  (as per 1868 / 1982) Alluminium sliding window of three tracks with rectangular pipe 95 x 38.10 x 0.90 mm at weight 0.637 Kilogram/One Running Metre. with   window   frame   bottom   track   section   92   x   31.75   x   1.30   mm   at   weight   1.070 Kilogram/One Running Metre.. Top and side track section 92 x 31.75 x 1.30 mm at weight 0.933 Kilogram/Running  metre.  The  shutter  should  be  of  bearing  bottom  40  x  18  x  1.25  mm  at weight 0.417  Kilogram/One Running Metre.  Inter locking section 40  x 18  x 1.10  mm at  weight 0.469  Kilogram/Running  metre.  and  handle  and  top  section  40  x  18  x  1.25  mm at  weight 0.417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colour Anodising with box</t>
  </si>
  <si>
    <t>Providing and  fixing in  position  (as  per  1868  /  1982)  Aluminium sliding window  of  three tracks with rectangular pipe 95 x 38.10 x 0.90 mm at weight 0.637 Kilogram/One Running Metre. with   window   frame  bottom  track   section   92   x   31.75   x   1.30   mm  at   weight    1.070 Kilogram/One Running Metre.. Top and side track section 92 x 31.75 x 1.30 mm at weight 0.933 Kilogram/Running  metre.  The  shutter  should  be  of  bearing  bottom  40  x  18  x  1.25  mm  at weight 0.417  Kilogram/One Running Metre.  Inter locking section 40  x 18  x 1.10  mm at  weight 0.469  Kilogram/Running  metre.  and  handle  and  top  section  40  x 18  x  1.25  mm at  weight 0.417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colour Anodising without box</t>
  </si>
  <si>
    <t>Providing and  fixing in  position  (as  per  1868  /  1982)  Aluminium sliding window  of  three tracks with rectangular pipe 95 x 38.10 x 0.90 mm at weight 0.637 Kilogram/One Running Metre. with   window   frame   bottom   track   section   92   x   31.75   x   1.30   mm   at   weight   1.070 Kilogram/One Running Metre.. Top and side track section 92 x 31.75 x 1.30 mm at weight 0.933 Kilogram/Running  metre.  The  shutter  should  be  of  bearing  bottom  40  x  18  x  1.25  mm  at weight 0.417  Kilogram/One Running Metre.  Inter locking section 40  x 18  x 1.10  mm at  weight 0.469  Kilogram/Running  metre.  and  handle  and  top  section  40  x  18  x  1.25  mm at  weight 0.417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powder coating with box</t>
  </si>
  <si>
    <t>Providing and  fixing in  position  (as  per  1868  /  1982)  Aluminium sliding window  of  three tracks with rectangular pipe 95 x 38.10 x 0.90 mm at weight 0.637 Kilogram/One Running Metre. with   window   frame   bottom   track   section   92   x   31.75   x   1.30   mm   at   weight   1.070 Kilogram/One Running Metre.. Top and side track section 92 x 31.75 x 1.30 mm at weight 0.933 Kilogram/Running  metre.  The  shutter  should  be  of  bearing  bottom  40  x  18  x  1.25  mm  at weight 0.417  Kilogram/One Running Metre.  Inter locking section 40  x 18  x 1.10  mm at  weight 0.469  Kilogram/Running  metre.  and  handle  and  top  section  40  x  18  x  1.25  mm at  weight 0.417    Kilogram/Running    metre.    As    per    detailed    drawings    and    as    directed    by Engineerincharge with all necessary Aluminium sections fixtures and fastenings such as roller bearing in nylon casting and self locking catch fitted in vertical section of shutter including 5 mm  thick  plain  glass  and  aluminium  mosquito  net  shutter  with  stainless  steel  jail  with  all required screws and nuts etc, complete. With powder coating without box</t>
  </si>
  <si>
    <t>a) Supplying and fixing in position Aluminium four track sliding windows with outer frame made  from section of over all size 122 mm x 45 mm, bottom section with drain section track weighing 1.83Kilogramper metre and  top and  side section of size 122x 31.75 mm weighing 1.15Kilogramper One Running Metre with shutter sections made of 18 mm x 40 mm size having average weight of 0.6Kilogramper One Running Metre (or as required size) with change in proportionate weight, with 6 mm float glass in three equal panels and alluminium coated stainless  steel  mosquito  net  in  one (2/3 of  opening) panel  fixed with  new neoprene gasket, shutters to be provided with nylon encased stainless steel rollers, necessary locks and handles complete.</t>
  </si>
  <si>
    <t>Providing  and  fixing  cold  rolled  steel  hollow  door  frame  105mm  x  60mm  for  anysizes including hold  fast  hinges, tie members with  red  oxide and  gray paint etc.  complete as  per I.S.I.  specifications  and  code  of  practice  prescribed  including  anticorrosive  treatment  as directed by the engineer.</t>
  </si>
  <si>
    <t>Providing  and  fixing  in  position  aluminium  fixed  window  fully  glazed  of  any  size  as  per detailed drawing and as directed by Engineerincharge with all necessary alluminium sections including necessary fixtures and fastening such as 5 mm thick clear float glass etc. complete. Note While arriving at  the rate  of  item of  item weight  at  6.90 Kilogram/ One Square Metre is considered.</t>
  </si>
  <si>
    <t>Providing and fixing Country cut teak wood partly veneered and partly glazed partition with 75  mm  x  50  mm  frame  at  60  cm  center  and  9  mm  thick  commercial  ply  on  both  sides, decorative veneer of 4 mm thick and plain glass 5 mm thick, including French polishing etc.complete</t>
  </si>
  <si>
    <t>Providing and fixing welded mesh of 50 mm x 25 mm and (11 gauge) to Country cut teak wood  frame  work  as  per  detailed  drawing  or  as  directed,  iron  fastening  with  one  coat  of primer, scaffolding, including TW frame work of 70 mm x 75 mm and covering CCTW battens of 45 mm x 10 mm etc. complete.</t>
  </si>
  <si>
    <t>Providing  and  fixing  22  B.W.G.  plain  FRP  sheets  on  top  of  weather  shed,  including scaffolding, fixing by means of nut and bolts or as directed etc. complete. (Brackets of 70 x 45 mm to be paid separately)</t>
  </si>
  <si>
    <t>Providing and fixing country teak wood  runner size 150 x 75 mm over partition, including rounding, fixing in the masonry where necessary beading on sides etc. complete.</t>
  </si>
  <si>
    <t>Providing and fixing teak wood cover moulding 45 x 20 mm over doors and windows in the required  shape and  size as  per  drawing,  including all  mouldings  and  finishing with  french polishing etc. complete.</t>
  </si>
  <si>
    <t>Providing and erecting Y type barbed wire fencing with seven rows of wire with 2.45 mm dia G.I. pipe ( Rezan/ concentiDeleted ire 0.75 mm dia ) with hot dip and G.I. coated hooks as per drawing  supported  on  M.S.  angle  50  x  50  x  6  mm  at  2.5  mtr.  c/c  including  fixing  and fastening with wire, painting M.S. angles with one coat of red lead primer and two coat of oil paint etc. complete.</t>
  </si>
  <si>
    <t>Providing and Fixing mat finish stainless steel (of 302 grade ) railing with top  pipe of 50 mm dia. and vertical pipe of 38 mm dia at 0.60 m c/c or as required and horizontal pipes of 25 mm dia in three rows, all pipes of 2 mm thick including buffing,fabricating fixtures and fastening including pipe base of appropriate diameter and ball base of 75 mm dia above newel post of 75  mm  diameter  etc.  complete  (Prior  approval  of  sample  and  brand  by  Ex.Engineer  is necessary before use)</t>
  </si>
  <si>
    <t>Providing and fixing mild steel grill railing weighing 15Kilogram/  One Square Metre. with PVC handrail cover and newel post for staircases, including fabricating, fixtures, drilling holes in concrete / other surface, erecting the grill work, necessary welding, fixing by nuts and bolts, fixing PVC handrail cover, with one coat of anticorrosive paint and two coats of oil painting with approved colour and shade, remaking the damaged surface, cleaning, etc. complete. Spec. One Number : As directed by Engineer in charge.</t>
  </si>
  <si>
    <t>Providing and  fixing 15mm diameter  water  meter  with  non-return  valve including  strainer, sockets/ union nut including water meter box making locking arrangement and lock. [Without chamber].</t>
  </si>
  <si>
    <t>Providing and  laying in  trenches  25  mm dia.  medium grade  having embossed  as  ISI  Mark galvanised   iron   pipes   ?of   2.49   Kilogram/meter   necessary   fitting   remaking   good   the demolished portion with filling trenches and with primer of anti-corrosive oil paint, 2 coats Including removing existing pipe line if necessary  and  conveying and  stacking the same in PWD chowky or as directed etc. complete.</t>
  </si>
  <si>
    <t>Providing and  fixing 20mm diameter  water  meter  with  non-return  valve including  strainer, sockets/ union nut including water meter box making locking arrangement and lock. (without chamber).</t>
  </si>
  <si>
    <t>Providing and  fixing 25mm diameter  water  meter  with  non-return  valve including  strainer, sockets/  union  nut  and  including  water  meter  box  making  locking  arrangement  and  lock. [Without chamber].</t>
  </si>
  <si>
    <t>Providing  and  laying  100mm  diameter  half  round  salt  glazed  stoneware  pipes  in  brick masonry  including  fittings  such  as  bends,  tees,  single  junction,  necessary  excavation  and jointing complete.</t>
  </si>
  <si>
    <t>Providing and laying 100 mm dia salt glazed stoneware pipe including fittings such as bends, tees, single junction, double junctions laying, jointing (including excavation and refilling the trenches) complete.</t>
  </si>
  <si>
    <t>Providing and  laying for 150 mm dia salt glazed  stoneware pipe including fittings Such  as bends,  tees,  single  junction,  double  junctions  laying,  jointing  (including  excavation  and refilling the trenches) complete.</t>
  </si>
  <si>
    <t>Providing  and  constructing  Brick  Masonry  Inspection  Chamber  60cm  x  45cm  x  90cm including  1:4:8  cement  concrete  foundation  1:2:4  cement  concrete  channels  half  round G.S.W.   pipes,   Brick   Masonry,   plastering   from   inside   and   airtight   C.   I.   cover   of 75Kilogramwith lid and frame fixed in cement concrete.</t>
  </si>
  <si>
    <t>Providing  and  constructing  Brick  Masonry  Inspection  Chamber  60cm  x  45cm  x  90cm including  1:4:8  cement  concrete  foundation  1:2:4  cement  concrete  channels  half  round G.S.W. pipes, Brick Masonry, plastering from inside and with frame fixed in cement concrete with R.C.C. Cover medium duty 140Kilogramwith frame etc complete.</t>
  </si>
  <si>
    <t>Providing and constructing Brick Masonry inspection Chamber 90cm x 45cm including 1:4:8 C.C  foundation,  1:2:4  C.C.channels/half  round  glazed  stoneware  pipe  channel,  salt  glazed stone-ware  intercepting  trap  with  rodding  pipe  set  in  1:4:8  cement  concrete  block,  brick masonry plastering inside and Outside, with C.I. lead cover of 75Kilogramwith frame fixed in cement concrete.</t>
  </si>
  <si>
    <t>Providing and fixing partition with kadappa stone of all sizes and 25 mm thick polished on both side and edges to original including fixing in position in cement mortor 1:4 curing polish- ing, cleaning etc complete.</t>
  </si>
  <si>
    <t>Providing  and  fixing  100  mm  dia  stabiliser  pipe/  P.V.C.  soil  vent/waste  pipe  and  with necessary fixtures and  fitting such as bends, tees, single junctions, slotted vent, clamps etc. complete.</t>
  </si>
  <si>
    <t>Providing and  fixing rain tattis with  bamboos and  karve grass with  75 mm thick grass and removing the same after rain is over (size of bamboos 50 mm to 75mm dia and 3 M to 3.5 M long)</t>
  </si>
  <si>
    <t>Providing  and  fixing  grass  chhapper  (roof)  with  necessary  bamboos  and  karve  frame  with 75mm. thick grass etc.removing the same after rain is over (size of bamboos 25mm dia and 3 M to 3.5 M long)</t>
  </si>
  <si>
    <t>Removing planking from roof or ceiling and stacking them sa directed with all leads and lifts etc. complete</t>
  </si>
  <si>
    <t>Removing Queen Post truss from roof and stacking the materials as directed with all leads and lifts etc. complets</t>
  </si>
  <si>
    <t>Removing King Post truss from roof and stacking the materials as directed with all leads and lifts etc. complets</t>
  </si>
  <si>
    <t>Removing  other  type   truss  below  5  metres  span  from  roof  and  stacking  the  materials  as directed with all leads and lifts etc. complets</t>
  </si>
  <si>
    <t>Cleaning the existing steel surface by mechanical means such as sand blasting so as to remove all the existing loose  rust etc. Using cotton waste swab and apply Rusticide as approved by Engineer in charge rust converting, steel passivating, flash rust preventing sulphate and chloride free, non-alkaline, inorganic single component, and nano film forming surface passivator (conforms to IS 9077-1979 (reaffirmed 1997) App. B CI. 5.3.3 for procedure). After 24 hours remove the free / loose rust particles by simple dusting with brush. Providing and applying  one coat of Two component, anti-corrosive, solvent free, substituted long chain nylon reticulant based coating/primer LCNR as approved by Engineer in charge. This should be followed by two coats of protective two component, acryclic polyisocyanate reticulant based, UV resistant anticorrosive coating of APR as approved by Engineer in charge. Apply the coats by brush or spray at 4-6 hours interval between each coat. Two Component, Air Drying, Acryclic Polyisocyanate Reticulant (APR) based Coating should have following properties:        
1. Volume Solids: 40 ± 3% (Depending upon shade)                                                   2. Adhesion (ASTM D 4541): &gt; 500 psi (Concrete Failure)
3. Impact Resistance (ASTM G 14): 25 - 30 J
4. Conformance: IS 13213
5. Dry Film Thickness/Coat: 40-50 microns at recommended coverage
It shall be applied as per manufacturer’s specification.  
(If scaffolding is required, same shall be provided and will be paid under relevant item)</t>
  </si>
  <si>
    <t xml:space="preserve">900 mm dia  made out of 4mm aluminum composite material </t>
  </si>
  <si>
    <t xml:space="preserve">600 mm dia  made out of 3mm aluminum composite material  </t>
  </si>
  <si>
    <t>Executive Table @ 2250Lx2100Dx750HT including Low Height Credestal @ 1200Lx450Dx650HT Providing &amp; Fixing of Table  @ 2250Lx2100Dx750HT TOP &amp; GABLE END to be made of  Membrane finish with soft water fall edges &amp; curved panel &amp; Decorated Anodized section MODESTY PANEL to be made of 18 mm thick Prelaminated particle board with PVC edge band. INCLUDING CREDESTAL @ 1200L X 450D X 650H  :- To be made out of Membrane Finish ( 2 Openable Shutter &amp; 3 Drawer Pedestal in between ) as per drawing.</t>
  </si>
  <si>
    <t>Providing and laying in situ / ready mix   M-35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</si>
  <si>
    <t>Providing and laying in situ / ready mix   M-30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</si>
  <si>
    <t>Providing and laying in situ / ready mix   M-25 cement concrete of trap / granite / quartzite/ gniess metal for reinforced cement concrete well   caps including necessary formwork compaction by vibrating finishing in CM 1:3  with fine agreegates of required specifications ( VSI sand finely washed etc ) etc complete (Excluding reinforcement) A) Well Cap (With with reversible drum type mixer/ concrete batch mix plant (pan mixer) .</t>
  </si>
  <si>
    <t>Providing and laying in situ / ready mix M-30 cement concrete of trap / granite / quartzite/ gniess metal for top plug of wells including compaction by vibration and curing etc complete centering formwork shall be of steel/plywood   B) With Batch Mix Plant With fully automatic micro processor based PLC with SCADA enabled fine agreegates of required specifications ( VSI sand finely washed etc )</t>
  </si>
  <si>
    <t>Providing and laying in situ / ready mix M-25 cement concrete of trap / granite / quartzite/ gniess metal for top plug of wells including compaction by vibration and curing etc complete centering formwork shall be of steel/plywood   B) With Batch Mix Plant With fully automatic micro processor based PLC with SCADA enabled, fine agreegates of required specifications ( VSI sand finely washed etc )</t>
  </si>
  <si>
    <t xml:space="preserve">Providing and laying in situ / ready mix  M-30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 </t>
  </si>
  <si>
    <t xml:space="preserve">Providing and laying in situ / ready mix  M-25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 </t>
  </si>
  <si>
    <t>Providing and laying in situ / ready mix  M-20 cement concrete trap / granite / quartizite / gneiss metal for the intermediate plug  of wells in the dry or under water including compation by vibrating and curing wherever necessary etc complete   with fine agreegates of required specifications ( VSI sand finely washed etc )  D) INTERMEDIATE  PLUG  With Batch Mix Plant, With fully automatic micro processor based PLC with SCADA enabled</t>
  </si>
  <si>
    <t>Providing and laying in situ / ready mix M-15 plain cement concrete of trap /granite/quartzite/ gneiss metal for cast in citu piers, abutment, returns, wings etc. including provision of "V" shaped false joints to form suitable panels on the faces to approve design with compacting by vibrating and curing complete, including plywood/steel  form work centering ( excluding dewatering by means of pump) and including bailling out water and curing finishing in CM 1:3 etc. complete.   as directed by engineer in charge   basic rate shall be increased for height above 5.00 m in followinh manners 
(a) Height upto 5 M. (With Concrete Mixer)With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</si>
  <si>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placing Cage Unit, with 12 m Dia of each cage in the unit, for each support of staging for 6 m well foundation to two lane bridge, embedded 0.50m below the bed and raised 0.50m above HTL, comprising 25mm dia vertical HYSD bars/ ISMB Sections  and bamboos within, strirrups of 25mm and 12mm dia - HYSD bars, including boulder filling with void filling and compaction, with reinforcement, Bolts, fabrication and placing cage in position as per design and drawing complete. 1). For depth of water 5.0 M (Item shall be included in Estimate with prior permission of SE, with due attention to site condition and actual requirement for creek bridges.  Depth of standing water shall be verified and certified by EE for each span seperately, and accordinly provisions shall be made)  For intermidiate depth of water rate shall be derived by interpolation.</t>
  </si>
  <si>
    <t>Providing and placing Cage Unit, with 12 m Dia of each cage in the unit, for each support of staging for 6 m well foundation to two lane bridge, embedded 0.50m below the bed and raised 0.50m above HTL, comprising 25mm dia vertical HYSD bars/ ISMB Sections  and bamboos within, strirrups of 25mm and 12mm dia - HYSD bars, including boulder filling with void filling and compaction, with reinforcement, Bolts, fabrication and placing cage in position as per design and drawing complete. 1). For depth of water 10.0 M (Item shall be included in Estimate with prior permission of SE, with due attention to site condition and actual requirement for creek bridges.  Depth of standing water shall be verified and certified by EE for each span seperately, and accordinly provisions shall be made)  For intermidiate depth of water rate shall be derived by interpolation.</t>
  </si>
  <si>
    <t xml:space="preserve">Providing and fixing additional reinforcement to replace the corroded diameter of  existing steel for strengthening purpose. </t>
  </si>
  <si>
    <t>Providing second  class  Burnt  Brick  masonry  with  conventional/  I.S.  type  bricks  in  cement mortar  1:6  in  superstructure  including  striking  joints,  raking  out  joints,  watering  and scaffolding etc. Complete</t>
  </si>
  <si>
    <t>Providing  random  rubble  masonry  first  sort  of  trap  /  granite  /  quartzite  /  gneiss /jamba stones   in cement mortar 1:6 in external walls of plinth including bailing out water manually , racking out  joints  when  pointing  is  to  be  done  and  striking  joints  from  inside  including  watering etc.complete.</t>
  </si>
  <si>
    <t>Providing and constructing masonry in Autoclaved Areaclaved ( Celluar) Concrete Block of aproved manufacturer confirming to IS 2185 Part III 1984 of size ( 625x240x225)mm in extra fine jointing mortar of fixoblock of in foundaions and plinth of inner walls/in  plinth  external  walls  including  bailing  out  water,striking joints  on  unexposed faces,racking out joints on exposed faces and watering etc.complete</t>
  </si>
  <si>
    <t>Providing   expansion   joints   in   R.C.C.   framed   structure   (interior   column)  with   plain premoulded filler 25 mm thick including fixing T.W. battens on both faces and finishing as directed etc. Complete.</t>
  </si>
  <si>
    <t>Providing  and  fixing  75  mm  dia  stabiliser  pipe/  P.V.C.  soil  vent/waste  pipe  and  with necessary fixtures and  fitting such as bends, tees, single junctions, slotted vent, clamps etc. complete</t>
  </si>
  <si>
    <t>Providing and fixing oval type under counter wash hand basin of 16 inch x 22 inch size and of  special  colour  shade  having  telephonic  black  /  coloured  granite  of  180  mm thick  stone black  kadappa  framework  including  chromium  plated  coupling  bottle  -  Trap  using  CERA company  or  equivalent  oval  typa  wash  basin  model  no 3448  as  per  detailed  drawing or  as directed by engg incharge etc complete. (Counter size 1.20 m x 0.60 m )</t>
  </si>
  <si>
    <t>Providing  and  fixing  P.V.C.  Rain  water  pipes  of  110mm  outer  diameter  and  having  wall thickness  of  2.2  to  2.7  mm  confirming  to  I.S.  13592-1992  including  proper  rainwater receiving recess with P.V.C. plug, bend, necessary fittings, such as, offsets, shoes, inluding fixing the pipe on wall using approved wooden cleats projecting 25mm to 40mm from face of wall a fixing with clips of approved quality and One Number ,filing the joint using rubber gasket with  solvent cement  and  properly  resting  the  shoe  of  pipes  on  C.C.  or  masonry  blocks, including necessary scaffolding and maintenance for 3 yrs for any leakages or dislocations of pipes. All the P.V.C. fittings and additional 2 piece socket clips shall be got approved from engineer in charge etc. complete.</t>
  </si>
  <si>
    <t>Providing and fixing 8 cm rigid PVC Nahani trap including PVC grating ,bend, connecting piece of UPVC  pipe up to the outside face of  wall ,making the good  damaged  surface and testing etc. complete ( Prior approval of sample and brand by Ex. Engr. is necessary before use)</t>
  </si>
  <si>
    <t>Providing    and    fixing    15    cm    rigid    PVC    Nahani    trap    including    PVC    grating ,bend,connectingpiece  of  UPVC  pipe  up  to  the  outside  face  of  wall  ,making  the  good damaged surface and testing etc. complete ( Prior approval of sample and brand by Ex. Engr. is necessary before use)</t>
  </si>
  <si>
    <t>Providing and fixing European type white glazed earthenware water closet pan with UPVC seat and lid with chromium plated brass hinges and rubber buffers including UPVC and vent pipe up to the outside face of wall 10 litre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complete.(prior approval of sample and brand by Ex. Engineer is necessary before use)</t>
  </si>
  <si>
    <t>Providing and fixing European type Colour glazed earthenware water closet pan with UPVC seat and lid with chromium plated brass hinges and rubber buffers including UPVC and vent pipe up to the outside face of wall 10 liter enameled low level flushing cistern with fittings pipe stop tap brackets for fixing cistern 32 mm dia. UPVC flush pipe with fittings and clamps ,20 mm dia.UPVC overflow pipe ,mosquito proof couplings G.I. chain and pulley,with water Jet  and  fitting  including  cutting  and  making  good  to  the  walls  and  floors  testing  etc. complete.( prior approval of sample and brand by Ex. Engineer is necessary before use)</t>
  </si>
  <si>
    <t>Providing and  fixing high  level 10 liter capacity with  fittings inlet PVC pipe with  stop  tap ,brackets for fixing the cistern,32 mm dia. PVC flush pipe with fitting and clamps 20 mm dia. PVC overflow pipe with mosquito proof couplings, galvanised iron chain and pulley painting if ordered to cistern pipe etc. and cutting and making good the damaged wall and testing etc. complete ( Prior approval of sample and brand by Ex. Engr. is necessary before use)</t>
  </si>
  <si>
    <t>Providing  and  fixing  90  cm  x  60  cm Granite  plate  engraving  10  cm.  Height letter,  figures including painting the lefters/figures with approved colour and shade complete</t>
  </si>
  <si>
    <t>Providing  and  fixing  copper  strip  25mm  wide  and  3mm  thick  for  lightening conductor including fixing with  screws  required  scaffolding etc.complete  Note-  Lightening  conductor and earthinf pits is not considered in this item</t>
  </si>
  <si>
    <t>Filling tiles joint portion of  flooring and dado filling with white cement by removing existing loose morter/ cement slurry from joint with tools and finish with washing cleaning and curing etc. complete.</t>
  </si>
  <si>
    <t>Tack coat</t>
  </si>
  <si>
    <t>3 Kg /10 Sqm</t>
  </si>
  <si>
    <t>Design of junctions including detail layout of traffic signs, informatory boards traffic islands. Breaks in median verge including working levels at junctions as per IRC standards etc. complete. a) Major Junction</t>
  </si>
  <si>
    <t>Design of junctions including detail layout of traffic signs, informatory boards traffic islands. Breaks in median verge including working levels at junctions as per IRC standards etc. complete.  b) Minor Junction</t>
  </si>
  <si>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Other Rock  with diamond drill. 0 to 50 metre</t>
  </si>
  <si>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Quartzite with diamond drill with Ax Bit  0 to 50 metre</t>
  </si>
  <si>
    <t>Taking trial bores 75 to 100 mm for 53.0 to 88.9 mm core dia in rocks as specified below including all necessary materials such as oil,grease,steel boostan and such other materials as required (including conveying the material to site of work) and Preserving the core sample serially on site of work and conveying the same to HQ of concernring office as directed. Quartzite with diamond drill with Nx Bit 0 to 50 metre</t>
  </si>
  <si>
    <t>Taking trial bores 75 to 100 mm for 53.0 to 88.9 mm core dia over burden ( by diamond drilling machine ) such as soil of all sorts, soft murum,hard murum and boulders and in soft rock including all materials such as casing pipes and accessories oil, grease, steel, rods, and such other materials as required (including conveying the material to site of work) . Preserving the loose sample in glass jar and core sample serially on site of work and conveying the same to HQ of concernring office as directed.    a) over burden 0 to 50 meter.</t>
  </si>
  <si>
    <t xml:space="preserve"> Total Cost Per Trip  Lead Charges (Including lodar)</t>
  </si>
  <si>
    <t>Lead Charges for NP-4 Class Pipes</t>
  </si>
  <si>
    <t xml:space="preserve"> Total Cost Per Trip Lead Charges (Including lodar)</t>
  </si>
  <si>
    <r>
      <t xml:space="preserve">(FOR YEAR 2022-2023)  </t>
    </r>
    <r>
      <rPr>
        <sz val="16"/>
        <rFont val="Times New Roman"/>
        <family val="1"/>
      </rPr>
      <t>Maharashtra</t>
    </r>
  </si>
  <si>
    <r>
      <t xml:space="preserve">Tack coat    73.50
Dose           40.00
</t>
    </r>
    <r>
      <rPr>
        <u/>
        <sz val="12"/>
        <rFont val="Times New Roman"/>
        <family val="1"/>
      </rPr>
      <t>Seal coat     97.50</t>
    </r>
    <r>
      <rPr>
        <sz val="12"/>
        <rFont val="Times New Roman"/>
        <family val="1"/>
      </rPr>
      <t xml:space="preserve">
Total       211.00</t>
    </r>
  </si>
  <si>
    <t>124.80 Kg/M3</t>
  </si>
  <si>
    <t>Providing and laying in situ / ready mix M-30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</si>
  <si>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M-25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</si>
  <si>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M-20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</si>
  <si>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t>Providing and laying in situ / ready mix M-25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and fine agreegates of required specifications ( VSI sand finely washed etc )          i) Height up to 5 m, normal rate. 
ii) Height 5 to 7.50 m, add 5 percent extra over basic rate.             
iii) Height 7.50 to 10 m, 7.50 percent extra.     
iv) Over 10 m Height, add 10 percent extra for every 2.50m rise.</t>
  </si>
  <si>
    <r>
      <t xml:space="preserve">Providing and fixing of factory made </t>
    </r>
    <r>
      <rPr>
        <b/>
        <sz val="10.5"/>
        <color indexed="8"/>
        <rFont val="Times New Roman"/>
        <family val="1"/>
      </rPr>
      <t>uPVC Louver window</t>
    </r>
    <r>
      <rPr>
        <sz val="10.5"/>
        <color indexed="8"/>
        <rFont val="Times New Roman"/>
        <family val="1"/>
      </rPr>
      <t xml:space="preserve"> (White Colour) comprising of uPVC multi-chambered with wall thickness of 2.3mm (+-0.2 mm ),  duly reinforced with 1.5 mm thick G. I. Section. uPVC window &amp; door profile shall be made in India &amp; shall conform to BS EN 12608 and other standards as mentioned below: S.No. Name of the test        Test Method      Specifie Parameter
1 Tensile Impact Strength    ISO 8256  - more than  700Kj/m2                             2 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 corners of frame shall be fusion welded. Both vertical sides of the frame, adjustable louver mechanism having one lever or fixed louver bracket shall be fitted with the of 4 mm Frosted Annealed glass. Window will be fixed to the wall with 100mm long and 8mm dia. Fasteners and complete in all respect as per direction of Engineer-In-Charge. 
uPVC Window and Door Profiles are warranted for a period of ten (10) years against non-uniform discoloration,wrapping and rotting under general use.
a.Louver Window (Big Series) frame of size 67 x 62 mm &amp; Mullion (if required) of size 67 x 78 mm.</t>
    </r>
  </si>
  <si>
    <t>Providing and fixing of factory made uPVC casement window / Fixed Window &amp; Casement Door (White Colour) comprising uPVC multi-chambered frame, Sash, &amp; Mullion with wall thickness of 2.3mm (+-0.2 mm ),  duly reinforced with G.I. section 1.5 mm, wherever required. uPVC window &amp; door profile shall be made in India &amp; shall conform to BS EN 12608 and other standards as mentioned below:  S.No. Name of the test          Test Method      Specified Parameter
1 Tensile Impact Strength    ISO 8256  - more than  700Kj/m2                             2 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 corners of frame and sash will be fusion welded. Mullion shall be welded / screwed. EPDM / TPE Gasket shall be provided in all frame, sash &amp; mullion, wherever necessary.Thereafter, 5 mm Float Annealed glass shall be provided in the sash with the help of uPVC glazing bead and hardware, i.e., friction hinge &amp; single point handle (in window) &amp; 3D Hinges &amp; Multipoint Lock (in door) shall be provided. Window / Door shall be fixed to the wall with 100mm long and 8mm dia. Fasteners and complete in all respect as per direction of Engineer-In-Charge.  uPVC Window and Door Profiles are warranted for a period of ten (10) years against non-uniform discoloration, wrapping and rotting under general use.</t>
  </si>
  <si>
    <t>Lifting  of  span  and  bearing  locations  by suitable hydraulic jacks connected by high pressure, rubber hoses to pump &amp; removal  of old exsting bearing ( Roller side only) As per Quotation</t>
  </si>
  <si>
    <t xml:space="preserve">Rs. 63755/-   Per  M. T.     </t>
  </si>
  <si>
    <t>Rs. 65720/-   Per M.T.</t>
  </si>
  <si>
    <t xml:space="preserve">Rs. 62575/-   Per  M. T.  </t>
  </si>
  <si>
    <t xml:space="preserve">Rs. 61000/-  Per  M. T.  </t>
  </si>
  <si>
    <t xml:space="preserve">Rs. 4300/-    Per  M. T.  </t>
  </si>
  <si>
    <t xml:space="preserve">Rs. 6385/-    Per  M. T.  </t>
  </si>
  <si>
    <t xml:space="preserve">Rs. 6000/-    Per  M. T.  </t>
  </si>
  <si>
    <t xml:space="preserve">Rs. 59411/-  Per  M. T.Ex. Refinery Mumbai </t>
  </si>
  <si>
    <t xml:space="preserve">Rs. 40000/-  Per  M. T.  Ex. Refinery Mumbai </t>
  </si>
  <si>
    <t>Rs. 55580/- Per M. T.</t>
  </si>
  <si>
    <t>(58%</t>
  </si>
  <si>
    <t>0.865M3</t>
  </si>
  <si>
    <t xml:space="preserve">0.596M3 </t>
  </si>
  <si>
    <t>(40%</t>
  </si>
  <si>
    <t>0.03MT/M3</t>
  </si>
  <si>
    <t>129.6 Kg/M3</t>
  </si>
  <si>
    <t>1.461M3</t>
  </si>
  <si>
    <t xml:space="preserve">Providing and laying CE Marked Woven Polypropylene Geotextile indigenously manufactured from black UV stabilized polypropylene tape yarn of Techfab India on the prepared subgrade for Reinforcement cum separation cum drainage &amp; filtration application with necessary overlaps as per drawing etc. complete. (Specification: MORTH Section-700) with prior approval of concerned Superitending Engineer. a)TFI-5300 Type-I
</t>
  </si>
  <si>
    <t>Surface Dressing -- Providing and laying surface dressing as wearing course in single coat using crushed stone aggregates of specified size on a layer of bituminous binder laid on prepared surface and rolling with 8-10 tonne smooth wheeled steel roller. -</t>
  </si>
  <si>
    <t>Providing and laying in-situ  M30 Grade unreinforced plain cement concrete  pavement  over a prepared sub base with 43 grade cement , coarse and fine aggregate(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</si>
  <si>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Providing and laying in-situ  M35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</si>
  <si>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Providing and laying in-situ  M40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</si>
  <si>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 xml:space="preserve">Providing and laying in-situ  M30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 </t>
  </si>
  <si>
    <t>Providing and laying in-situ  M35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</si>
  <si>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 xml:space="preserve">Providing and laying in-situ  M40 Grade unreinforced plain cement concrete  pavement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  </t>
  </si>
  <si>
    <t>Providing and laying in-situ  M35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batching and mixing plant/ non tilting mixer and Weigh batcher  as per approved mix design, admixtures, transporting to site, spreading, laying with approved make paver,compacted and finished in a continuous operation,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t>
  </si>
  <si>
    <t xml:space="preserve">Providing and laying in-situ  M30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 </t>
  </si>
  <si>
    <t xml:space="preserve">Providing and laying in-situ  M40 Grade unreinforced plain cement concrete  pavement  with max 20% fly Ash ( Fly-ash upto 20% by weight of Cement) over a prepared sub base with 43 grade cement , coarse and fine aggregate ( natural sand/ VSI grade finely washed crushed sand) conforming to IS 383, using fine and coarse aggregates combined gradation  as per Table 600-3 of MORTH Specification 2013, mixed in a Tilting type Concrete Mixer as per approved mix design, admixtures, spreading, laying compacting and finished in a continuous operation without paver machine, finishing to lines and grades  as directed by Engineer-in-charge and curing  by curing compound /by providing cement vata in cement Mortar 1:8 @0.6m X 0.6m centre to centre, admeasuring 80 mm at bottom and 40 mm at top with  depth of 75mm and maintaining the same throughout curing period by any other method approved by Engineer-in-charge.  with fully automatic micro processor based PLC with SCADA enabled reversible Drum Type mixer/ concrete Batch mix plant (Pan mixer) etc. complete. </t>
  </si>
  <si>
    <t>Construction of dry lean cement concrete Sub- base over a  prepared sub-grade  with coarse and fine aggregate ( natural sand/ VSI grade finely washed crushed sand) conforming to IS: 383, the size of coarse aggregate not exceeding 25 mm, , cement content not to be less than 150 kg/ cum, optimum moisture content to be determined during trial length construction, concrete strength not to be less than 10 Mpa at 7 days, mixed in a batching plant/ Weigh batch mixer, transported to site with all leads and lifts, laid with a paver with electronic sensor /by suitable means as approved by  Engineer-in-charge , compacting with  vibratory roller, finishing,  curing and  including preparation of sub-grade surface if required etc. complete.  with fully automatic micro processor based PLC with SCADA enabled reversible Drum Type mixer/ concrete Batch mix plant (Pan mixer) etc. complete.</t>
  </si>
  <si>
    <t>Providing and laying in situ cement concrete M -30 with tremix treatment for 200 mm thickness for Concrete Road is including laying plastic sheet for 125 micron thickness with groove cutting of 4 mm wide and 20 mm deep with necessary refilling with bitumen ( excluding reinforcement) with coarse and fine aggregate ( natural sand/ VSI grade finely washed crushed sand) etc. complete  with fully automatic micro processor based PLC with SCADA enabled reversible Drum Type mixer/ concrete Batch mix plant (Pan mixer) etc. complete.</t>
  </si>
  <si>
    <t>Providing and laying in situ cement concrete M -30 with tremix treatment for 200 mm thickness for Concrete Road is including laying plastic sheet for 125 micron thickness with groove cutting of 4 mm wide and 20 mm deep with necessary refilling with polysuphide sealent (Pouring grade) confirming to BS : 5212 - 1989 into sawed groove widened at top for sealent reservoir of specified size and shape as per detailed drawing including fixing Polyethylene foam backer rod of required diameter  ( excluding reinforcement) with coarsen and fine aggregate Using V.S.I.Quality Artifitial Sand etc. complete  with fully automatic micro processor based PLC with SCADA enabled reversible Drum Type mixer/ concrete Batch mix plant (Pan mixer) etc. complete.</t>
  </si>
  <si>
    <t>Providing and laying in situ M35 controlled cement concrete of trap/  granite/  quartzite/  gneiss metal for RCC work in solid/ deck slab etc.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</si>
  <si>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Providing and fixing Factory made 31mm ABS Plastic Door made of abs plastic moulded sheet of 1.5 mm thickness P.U. foam insulated of density 40 kg per cubic meter with seasoned wood to fit lock and hardware covered with aluminium ‘A’ section of 31mm x 27mm x27mm x 1.5mm thick powder coated and fitted with PVC ‘ L’ Corner of dimension 75mm x75mm x 10mm thick on all four sides including all labour, material,stainless steel fixtures and fastening etc complete</t>
  </si>
  <si>
    <t>Providing Water proofing treatment to old terraces by removing existing treatment, sealing of cracks by non shrink crack fill compound applying first coat of polymer modified semi-viscous paste prepared by mixing polymer of approved make  and Cement in 1 : 2 proportion (1 litre polymer : 2 Kg Cement ) to a neatly cleaned and dust free concrete surface and upto 300 mm over parapet wall prepared by removing loose and deposited material with brush and water, followed by a coat of flexible cementious coating eg. MYK-Aqufine U.M.,  EL Monobond or equivalent as per manufacturer specification after laying glass fibre mesh of 10 x 10 specification of approved make over tacky surface of first coat of polymer followed by second coat in transverse direction, sprinkling coarse sand over it, followed by protective mechanical cover of 20 mm water proof plaster after sufficient curing 40 to 75 mm IPS 1:2:3 proportion using coarse aggregate of 10 MSA and water proofing compound and polypropylene fibres @ 125 gm per bag of cement within it conforming to IS in pannels making groove 3 to 4 mm wide &amp; 10 mm deep &amp; 3m/4m or as per site condition &amp; filling the joints with polt sulphide sealant after curing, including providing holler with drip moulds  at  the  junction and finishing  the concrete surface with neat cement slurry including curing as directed and ponding the surface as directed etc. complete; covering 10 years guarantee against leakproofness on Court Fee Stamp Paper of Rs. 100/-</t>
  </si>
  <si>
    <t>Providing Water proofing treatment to newly laid fully cured concrete slab of terraces by applying first coat of polymer modified semi-viscous paste prepared by mixing polymer of approved make and Cement in 1 : 2 proportion ( 1 litre polymer : 2 Kg. Cement) to a neatly cleaned and dust free concrete surface and upto 300 mm. over parapet wall prepared by removing loose and deposited material with brush and water, laying glass fibre mesh of 10 x 10 specification of approved make over tacky surface of first coat of polymer followed by second coat in transverse direction, sprinkling coarse sand over it, followed by protective mechanical cover water proof plaster 20 mm thick after sufficient curing apply IPS 40 mm to 75 mm. thick cement concrete of 1:2:3 proportion using coarse aggregate of 10 MSA and water proofing compound of approved make and polypropylene fibres @ 125 gm per bag of cement making groovr 3 to 4 mm wide &amp; 10 mm deep  in concrete, in pannels of 3m/4m or as per site condition &amp; filling the joints with poly sulphide sealant after curing including providing holler with drip moulds at the junction and finishing the concrete surface with neat cement slurry, as directed and ponding the surface as directed etc.complete ; covering 10 years guarantee against leakproofness on court Fee stamp paper of Rs 100/-</t>
  </si>
  <si>
    <t xml:space="preserve">Cleaning the existing surface by mechanical means such as sand blasting so as to remove all the existing loose  rust etc. Cleaning the existing concrete substrate to achieve maximum adhesion between the coating and substrate. Free the surface from loose material, grease and oil by water jet/mechanical means. Dry the surface completely.  Providing and applying  one coat of Two component, solvent free, substituted long chain nylon reticulant based coating/primer as approved by Engineer in charge. This should be followed by two coats of protective two component, acyclic polyisocyanate reticulant (APR) based, UV resistant coating as approved by Engineer in charge. Apply the coats by brush or spray at 4-6 hours interval between each coat. Manufacturer of the coating shall be Dakks ISO 9001:2015 accredited for manufacturing and design; &amp; have a track record of supplying the anticarbonation coating internationally. Two Component, Air Drying, Acyclic, Polyisocyanate Reticulant (APR) based coating should have following properties: 1. Carbon dioxide diffusion equivalent air layer thickness (DIN EN 1062-6): &gt; 200 m   2. Carbon dioxide diffusion resistance co-efficient (DIN EN 1062-6): &gt; 1.0 X 10^5 3. Elongation of cured film shall be as per ASTM D 2370/98: &gt; 17 %    4. Chloride Ion Diffusion (ASTM C 1556): &gt; 8.61 X 10^-12 5. The top coat shall have a minimum 5 year track record of use in the weather conditions of the Mumbai region 6. Minimum DFT of the entire coating system: 250 micron  7. Solid content of the base coat material: &gt; 95%  8. Solid content of the top coat material: &gt; 37%  9. The shade of the top coat should be different from the shade of the base anti-carbonation coating. 10. The base anti-carbonation coating material shall have evaluated test reports demonstrating conformance to the following properties when tested  from a research institution NBA accredited Grade A and internationally ranked among top 5 research institutions in the world in Annual Survey conducted by Georgia Institute of Technology ranking of research institutions. It shall be applied as per manufacturer’s specification. (If scaffolding is required, same shall be provided and will be paid under relevant item)               
</t>
  </si>
  <si>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innovate as approved by Engineer in charge on entire surface. Mix 1 Kg of acrylic polymer with 0.5 Kg of cement. Finish it with ready to use repair polymer modified mortar based on special cements, formaldehyde based polymer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item)(15-30 mm thickness at a time).</t>
  </si>
  <si>
    <t>Removing loose rust from the reinforcement bars by wire brushing, light hammering etc. and applying sulphate and chloride free inorganic single component rust remover Rusticide  as approved by Engineer in charge conforming to IS 9077. The rusted surface shall become blackish non rusted colour. After 24 hours of application of rust remover, loose particles shall be removed by brush. Apply one more coat of Rusticide. Apply bonding coat slurry of high performance acrylic polymer - Methyl 2-methylpropenoate copolymer with another enoate as approved by Engineer in charge on entire surface. Mix 1 Kg of acrylic polymer with 0.5 Kg of cement. Finish it with ready to use repair polymer modified mortar based on special cements, aldehyde based polymers with thixotropy modifying agents as approved by Engineer in charge (The Polymer Modified Mortar (PMM) should attain min. compressive strength of 20 N/mm2  in 1 day and 30 N/mm2  in 7 days) by adding 13 - 16% water by weight of polymer modified mortar for treatment to the damaged RCC members. Add 1 Kg of Migrating Corrosion Inhibiting Admixture as approved by Engineer in charge per 25 Kg bag of polymer modified mortar. After mixing polymer modified mortar, it can be trowel applied or sprayed. When applying by hand, polymer modified mortar must be forced tightly into the substrate to ensure complete contact with the substrate. 
(If scaffolding is required, same shall be provided and will be paid under relevant item)(Upto 15 mm thickness at a time).</t>
  </si>
  <si>
    <t>METAL OPEN CELL CEILING : Providing &amp; fixing horizontal level Open cell Aluminium lay-in ceiling tiles with border panels forming board edge of size 600x600x38mm (Nominal) having cell size of 100x100mm made of AA-3003-H14 (Tempered) grade Aluminium suitable for architectural finishes in 0.35mm thickness as per in IS:2676 (1981) in Global white color. The tile shall be electrostatically polyester powder coated using RoHS compliant powder having coating thickness ranging from 60-80 microns. The powder coating shall pass Salt Spray Test for 750 hours as per ASTM B117, QUV –A Test for 1000 hours as per ASTM G-154 – (Cycle – 1) and Humidity test for 1000 hours as per DIN 50017. The powder coating shall have an adhesion of GT0 as per EN ISO 2409. The shade variation across batches shall be delta E&lt;1 using Excite/BYK Gardner instrument and gloss level of 25±5% at 60˚ as per ASTM D523. Tile shall have a Fire Performance class A as per GB 8624-2012. SUSPENSION: The tile shall be laid on 15 mm wide T - section flanges colour global white (matching to tile colour) having double stroke rotary stitching on all T sections i.e. the Main Runner, 1200 mm &amp; 600 mm Cross Tees with a web height of 38mm (all sections). The deflection loading of the system shall be 12.5 kg/m2 (as per standard installation layout mentioned below) and main beam tested as per ASTM C635 (Deflection limit less than L/360) with a deflection loading of 15kg/m. The end details of the cross tee shall be made of pre hardened steel clip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90 gsm and pre-painted steel with baked polyester paint of 0T bending capability.  , The Tile &amp; Grid system used together shall carry a 10 year warranty against manufacturing defect and manufacturer shall provide a warranty certificate. The Tile &amp; Grid shall have the manufacturers name embossed/printed on it. The supply shall be backed by a Manufacturing Test Certificate. INSTALLATION: To comprise main runner spaced at 1200mm securely fixed to the structural soffit using  suspension system (specifications below)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All border cut tiles shall be laid, using  lay-in end cap for installation to have a Microlook effect on perimeters.
Installation shall be carried out as per Manufacturer recommended procedure.
 SUSPENSION SYSTEM accessories manufactured and supplied by Manufacturer consisting of M6 Anchor Fasteners with hanger hole, pre Straightened Hanger wire of dia – 2.5 mm of 1.80 m length having a tensile strength of 344-413 MPa and a minimum loading strength of 110 kgs. Additionally, adjustable hook clips made of 0.7mm thick Grade 1 C55 galvanized spring steel of dimension 100 x 20mm and 4 mm aquiline wire to be used for level adjustment during installation purpose in main runners.</t>
  </si>
  <si>
    <t xml:space="preserve">ACOUSTICAL GLASS FIBRE  FALSE CEILING BLADES : Providing and Fixing Acoustical blade which are 40 mm thick, flat glass fibre panels  with Humidity Resistance RH 90%, with factory fitted embedded metal insert with ¼” – 20 threading for fixing cable adjuster for hanging application. Acoustical blades shall have sizes of 200x1200mm, 200x1600mm, 400x1200mm, 400x1600mm, 400x1800mm, 500x1200mm or 500x1600mm with both side laminated scrim finished with uniform water based paint on all surface (including edges). Acoustical performance of 0.65 NRC(for 400mm high x 40mm thick baffles with 400mm on centre distance and overall depth of construction 1000mm) as per ASTM C-423 (Average value of Absorption Co-efficient readings taken at 250 Hz, 500 Hz, 1000 Hz and 2000 Hz) in standard White color with Light reflectance 87% or in the color specified by the Architect (Shell / Tangerine / Cranberry / Moss / Kiwi / Reef / Lagoon), Fire Performance Class B2 – s1, d0 as per EN 13501-1 .The blade shall be made of Glass fibre panel with density of 110-120 Kg/ m3. SUSPENSION: The panel shall be hung using hanging kit comprising of griper structure anchor &amp; cap of dia 20mm, spring loaded bottom end cable adjuster of dia. 9mm and 2.4m long aircraft cable of  1/16” dia.  The Blade along with suspension system shall carry a 1 year warranty against manufacturing defect and manufacturer shall provide a warranty certificate. The supply shall be backed by a Manufacturing Test Certificate. 
</t>
  </si>
  <si>
    <t xml:space="preserve">Procurement, Supply, Fabrication, Erection, Installation  of required height Sign Board to have a clear and legible visibility, made with 100mm x 50mmx 5mm thick 'C' Channel Section, cross bracing in Angle section of size 35mm x 35mm x 5mm (wherever required) and EPS panels of thickness 75mm. The base will be grouted with a M20 grade Plain Cement concrete foundation of size 600mm x 600mm x 750mm etc (Complete of final size of visible area 10 ft height X ( 4ft horizontal X 4ft Vertical EPS Panel)
</t>
  </si>
  <si>
    <t xml:space="preserve">Procurement, Supply, Fabrication, Erection, Installation  of required height Sign Board to have a clear and legible visibility, made with 100mm x 50mmx 5mm thick 'C' Channel Section, cross bracing in Angle section of size 35mm x 35mm x 5mm (wherever required) and EPS panels of thickness 75mm. The base will be grouted with a M20 grade Plain Cement concrete foundation of size 600mm x 600mm x 750 mm etc (Complete of final size of visible area 10 ft height X ( 3ft horizontal X 4ft Vertical EPS Panel)
</t>
  </si>
  <si>
    <t xml:space="preserve">Procurement, Supply, Fabrication, Erection, Installation  of required height Sign Board to have a clear and legible visibility, made with 100mm x 50mmx 5mm thick 'C' Channel Section, cross bracing in Angle section of size 35mm x 35mm x 5mm (wherever required) and EPS panels of thickness 75mm. The base will be grouted with a M20 grade Plain Cement concrete foundation of size 600mm x 600mm x 750mm etc (Complete.Of final size of visible area 10 ft height X ( 5ft horizontal X 4ft Vertical EPS Panel)
</t>
  </si>
  <si>
    <t xml:space="preserve">Procurement, Supply, Fabrication, Erection, Installation  of required height Sign Board to have a clear and legible visibility, made with 100mm x 50mmx 5mm thick 'C' Channel Section, cross bracing in Angle section of size 35mm x 35mm x 5mm (wherever required) and EPS panels of thickness 75mm. The base will be grouted with a M20 grade Plain Cement concrete foundation of size 600mm x 600mm x 750mm etc (Complete of final size of visible area 08 ft height X ( 4ft horizontal X 4ft Vertical EPS Panel)
</t>
  </si>
  <si>
    <t xml:space="preserve">Procurement, Supply, Fabrication, Erection, Installation (upto 20kms lead within city limits)  of required height Sign Board to have a clear and legible visibility, made with 100mm x 50mmx 5mm thick Channel Section, cross bracing in Angle section of size 35mm x 35mm x 5mm (wherever required) and EPS panels of thickness 75mm. The base will be grouted with a M20 grade Plain Cement concrete foundation of size 600mm x 600mm x 750mm etc (Complete of final size of visible area 08 ft height X ( 3ft horizontal X 4ft Vertical EPS Panel)
</t>
  </si>
  <si>
    <t xml:space="preserve">Procurement, Supply, Fabrication, Erection, Installation (upto 20kms lead within city limits)  of required height Sign Board to have a clear and legible visibility, made with 100mm x 50mmx 5mm thick Channel Section, cross bracing in Angle section of size 35mm x 35mm x 5mm (wherever required) and EPS panels of thickness 75mm. The base will be grouted with a M20 grade Plain Cement concrete foundation of size 600mm x 600mm x 750mm etc (Complete of final size of visible area 08 ft Vertical X( 5ft  horizontal X 4ft vertical) EPS panel
</t>
  </si>
  <si>
    <t xml:space="preserve">Procurement, Supply, Fabrication, Erection, Installation (upto 20kms lead within city limits)  of required height Sign Board to have a clear and legible visibility, made with 100mm x 50mmx 5mm thick Channel Section, cross bracing in Angle section of size 35mm x 35mm x 5mm (wherever required) and EPS panels of thickness 75mm. The base will be grouted with a M20 grade Plain Cement concrete foundation of size 600mm x 600mm x 750mm etc (Complete of final size of visible area 06 ft  Vertical X (4ft Horizonal X 4 Vertical)
</t>
  </si>
  <si>
    <t xml:space="preserve">Procurement, Supply, Fabrication, Erection, Installation (upto 20kms lead within city limits)  of required height Sign Board to have a clear and legible visibility, made with 100mm x 50mmx 5mm thick Channel Section, cross bracing in Angle section of size 35mm x 35mm x 5mm (wherever required) and EPS panels of thickness 75mm. The base will be grouted with a M20 grade Plain Cement concrete foundation of size 600mm x 600mm x 750mm etc (Complete of final size of visible area 06 ft height X ( 3ft horizontal X 4ft Vertical EPS Panel)
</t>
  </si>
  <si>
    <t xml:space="preserve">Procurement, Supply, Installation of required height Sign Board to have a clear and legible visibility, made with 150mm x 150mm size RCC Pole of M30 grade - 10ft height  and EPS panel of thickness 75mm having size 4  ft Horizontal X 4 ft. vertical. The base will be grouted with a M20 grade Plain Cement concrete foundation of size 600mm x 600mm x 750mm etc </t>
  </si>
  <si>
    <t xml:space="preserve">Procurement, Supply, Installation of required height Sign Board to have a clear and legible visibility, made with 150mm x 150mm size RCC Pole of M30 grade - 10ft height  and EPS panel of thickness 75mm having size 3  ft Horizontal X 4 ft. vertical. The base will be grouted with a M20 grade Plain Cement concrete foundation of size 600mm x 600mm x 750mm etc </t>
  </si>
  <si>
    <t xml:space="preserve">Procurement, Supply, Installation of required height Sign Board to have a clear and legible visibility, made with 150mm x 150mm size RCC Pole of M30 grade - 10ft height  and EPS panel of thickness 75mm having size 5  ft Horizontal X 4 ft. vertical. The base will be grouted with a M20 grade Plain Cement concrete foundation of size 600mm x 600mm x 750mm etc </t>
  </si>
  <si>
    <t xml:space="preserve">Procurement, Supply, Installation of required height Sign Board to have a clear and legible visibility, made with 150mm x 150mm size RCC Pole of M30 grade - 8ft height and EPS panel of thickness 75mm having size 3  ft Horizontal X 4 ft. vertical. The base will be grouted with a M20 grade Plain Cement concrete foundation of size 600mm x 600mm x 750mm etc 
</t>
  </si>
  <si>
    <t xml:space="preserve">Procurement, Supply, Installation of required height Sign Board to have a clear and legible visibility, made with 150mm x 150mm size RCC Pole of M30 grade - 8ft height and EPS panel of thickness 75mm having size5  ft Horizontal X 4 ft. vertical. The base will be grouted with a M20 grade Plain Cement concrete foundation of size 600mm x 600mm x 750mm etc 
</t>
  </si>
  <si>
    <t xml:space="preserve">Procurement, Supply, Installation of required height Sign Board to have a clear and legible visibility, made with 150mm x 150mm size RCC Pole of M30 grade - 6ft height and EPS panel of thickness 75mm having size 4 ft Horizontal X 4 ft. vertical. The base will be grouted with a M20 grade Plain Cement concrete foundation of size 600mm x 600mm x 750mm etc 
</t>
  </si>
  <si>
    <t xml:space="preserve">Procurement, Supply, Installation of required height Sign Board to have a clear and legible visibility, made with 150mm x 150mm size RCC Pole of M30 grade - 6ft height and EPS panel of thickness 75mm having size 3 ft Horizontal X 4 ft. vertical. The base will be grouted with a M20 grade Plain Cement concrete foundation of size 600mm x 600mm x 750mm etc 
</t>
  </si>
  <si>
    <t xml:space="preserve">Procurement, Supply, Installation of required height Sign Board to have a clear and legible visibility, made with 150mm x 150mm size RCC Pole of M30 grade - 6ft height and EPS panel of thickness 75mm having size 5 ft Horizontal X 4 ft. vertical. The base will be grouted with a M20 grade Plain Cement concrete foundation of size 600mm x 600mm x 750mm etc 
</t>
  </si>
  <si>
    <t>Excavation for roadway in hard rock by controlled blasting including dressing section to the required grade, camber and side slopes and conveying the excavated materials with all lifts upto a lead of 50m. and spreading for embankment or stocking as directed.(Inculding 50% Utilisation of useable Excavated material)</t>
  </si>
  <si>
    <t>Moulded Shank Raised
Pavement Marker Road stud</t>
  </si>
  <si>
    <t>While Applying Hot Thermoplastic Road Marking on Concrete Road Surface, Base primer coat should be added separately in Rate Analysis.</t>
  </si>
  <si>
    <t xml:space="preserve">The Rates of Bitumen given above are Average Basic rates for 12 month as on . While preparing estimates, the rates prevailing at that time of Ex-Refinery Mumbai, shall be considered. The Rates of Steel and cement indicated above are considered as per the average annual rate for the year 2021-22  All rates are exclusive of GST.                                               </t>
  </si>
  <si>
    <t xml:space="preserve">xxvi)   </t>
  </si>
  <si>
    <t>Providing and applying well mixed polymer cement slurry in ratio 1:2 over well soaked but surface dry concrete and steel rebar for adhesion of fresh cement and sand mortar as per specification as directed etc. complete. (item includes use of polymers like sikaapproved or similar materials of relevant specification and scaffolding for height 8 to 10 meter)</t>
  </si>
  <si>
    <t>Providing &amp; applying structural grade epoxy  approved bond coat prior to application of any type of mortar confirming to IS codes or equivalent to ensure bond between old concrete &amp; new concrete by brush application etc complete.</t>
  </si>
  <si>
    <t>Providing  and  applying  2  Coats  of  high  quality  acrylic  copolymer  matt  approved  low VOC emulsion paint of approved shadethat gives smooth, flat and washable and durable finishing of approved  make. Paint should have good flow levelling property with good colour retention and  incan  antibacterial  property.  Paint  has  to  be  applied  on  smooth  and  uniform  surface prepared by an acrylic copolymer low VOC &amp; Odour putty. This surface should be primed with water based low VOC acrylic copolymer based primer sealer that has incan antibacterial property.  The  work  activity  should  cover  all  aspects  of  applying  paints  from  surface preparation,  filling  to  erecting  and  dismantling  of  scaffolding,  finishing  the  surface  etc  as directed by Engineer in charge.</t>
  </si>
  <si>
    <t xml:space="preserve">Providing and Laying CE marked Knitted and PVC coated Polyester Biaxial Geogrid (Techgrid) for Basal Reinforcement indigenously manufactured  from selected high tenacity polyester yarn with high molecular weight of Techfab India (&gt; 25000 g/mol), and low carboxyl end group (&lt;30mmol/Kilogram)  (extruded PP geogrids &amp; Polyester strips &amp; Geostrips, Steel Strips not allowed &amp; not accepted). Requirement of geogrid strength in both direction and granular fill. (Coating of Geogrid/ reinforcing geosynthetic material with LDPE, approved, Bitumen and any other coating will not be allowed and will not be accepted). For reinforcement application to subgrade, unbound sub base / base courses &amp; soil stabilization, etc. complete (Specification: MORTH Section-700). with prior approval of concerned Superitending Engineer.
</t>
  </si>
  <si>
    <t xml:space="preserve">Providing and laying CE Marked knitted and PVC coated Polyester Uniaxial Geogrid (Techgrid) indigenously manufactured from selected high tenacity polyester yarn with high molecular weight of Techfab India  (&gt; 25000 g/mol), and low carboxyl end group (&lt;30 mm mol /Kilogram)  (extruded PP geogrid &amp; Polyester  strip &amp; Geostrip, steel strips not allowed &amp; not accepted ) with granular fill as per design prepared by technical provider of reinforced earth wall and slope. The reinforced earth wall and slope should have 100% coverage of 5m width knitted and PVC coated Polyester geogrid. (Coating of Geogrid/Reinforcing geosynthetic material with LDPE, approved, Bitumen and any other coating will not be allowed and will not be accepted) for reinforced soil wall and reinforced slope application, etc. complete (Specification: MORTH Section-3100).with prior approval of concerned Superitending Engineer.
</t>
  </si>
  <si>
    <t xml:space="preserve">Construction of Reinforced Earth Wall in M-35 Block Facia by Providing and Laying CE marked Knitted and PVC coated Polyester Uniaxial Geogrid (Techgrid) of Techfab India indegeniously manufactured  from selected high tenacity polyester yarn with high molecular weight (&gt; 25000 g/mol), and low carboxyl end group (&lt;30mmol/Kilogram) for Reinforced soil wall (extruded PP geogrids &amp; Polyester strips &amp; Geostrips, Steel Strips not allowed &amp; not accepted) with granular fill of PHi-32 degree (design is to be carried out in accordance with BS-8006 / FHWA) with concrete block by M-35 as facia, casting &amp; erection of blocks with Techgrid, providing &amp; laying levelling pad by M-15, providing and laying coping beam by M-35, providing and laying 300mm thick filtermedia etc. completed as per necessary drawing and instruction of Engineer-in-charge. Excluding providing, laying and compacting selected backfill and retained fill behind the wall, excavation and ground improvement, if any. The reinforced earth wall and slope should have 100% coverage of 5m width Knitted and PVC coated Polyester Geogrid. (Coating of Geogrid/ Reinforcing geosynthetic material with LDPE, approved, Bitumen and any other coating will not be allowed and will not be accepted). (Specification: MORTH Section-3100) with prior approval of concerned Superitending Engineer.
</t>
  </si>
  <si>
    <t>Providing and fixing of retro- reflectorised informatory sign board rectangular/Square in shape having area less than 0.9 One Square Meterr made out of 4 mm aluminum composite panel with 0.5 mm skin thickness on either side bonded with white retro reflective sheeting of  Class B ( Type IV High intensity micro-prismatic grade sheeting-HIP)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</si>
  <si>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Providing and fixing of retro- reflectorised informatory sign board rectangular/Square in shape having area less than 0.9 One Square Meter made out of 4 mm aluminum composite panel with 0.5 mm skin thickness on either side bonded with white retro reflective sheeting of  Class C ( Type XI Type XI Micro prismatic grade sheeting)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one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C (Type XI Micro prismatic grade sheeting))  sheeting shall have 10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</si>
  <si>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Providing and fixing of retro- reflectorised  informatory sign board rectangular/Square in shape having area greater than 0.9 One Square Meterr made out of  4 mm aluminum composite panel  with 0.5 mm skin thickness on either side bonded with white retro reflective sheeting of  Class B ( Type IV High intensity micro-prismatic grade sheeting-HIP)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 B ( Type IV High intensity micro-prismatic grade sheeting-HIP)  sheeting shall have 7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</si>
  <si>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Providing and fixing of retro- reflectorised  informatory sign board rectangular/Square in shape having area greater than 0.9 One Square Meterr made out of 4 mm aluminum composite panel bonded with 0.5 mm skin thickness on either side with white retro reflective sheeting of  Class C ( Type XI Type XI Micro prismatic grade sheeting) having pressure sensitive adhesive retoreflective specified back ground, border and back side retoreflctive symbols, letters, numerals, arrow as per IRC:67-2012 Table No 8.3,  supported  with back support frame 25mm x 25mm x 3mm, duly painted on back side with two coats of grey stove enamel paint and supported on two no. mild steel angle iron post 75 mm x 75 mm x 6 mm, 3.5 mt ~ 3.9 mtlong firmly fixed to the ground by means of properly designed foundation with M25 grade cement concrete 45 cm x 45 cm x 60 cm, 60 cm below ground level as per approved drawing The angle iron post  shall be duly painted with one coat of epoxy primer and two coats of epoxy finish paints having alternate black and white bands of 25 cm width including fixures and transportation etc.complete.The nut bolts of board with angle iron post/supporting structure after fixing at site has to be electrically welded. ClassC_ ( Type XI Type XI Micro prismatic grade sheeting)  sheeting shall have 10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
  </si>
  <si>
    <t>Providing and erecting Overhead signs made out of 4 mm aluminum composite panel  with 0.5 mm skin thickness on either side bonded with white retro reflective sheeting of Class B ( Type IV High intensity micro-prismatic grade sheeting-HIP) having pressure sensitive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B ( Type IV High intensity micro-prismatic grade sheeting-HIP)  sheeting shall have 7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contractor/supplier.This item does not include the cost of structural steel work required for support system.</t>
  </si>
  <si>
    <t>Providing and erecting Overhead signs made out of 4 mm aluminum composite panel  with 0.5 mm skin thickness on either side bonded with white retro reflective sheeting of  Class C (Type XI Micro prismatic grade sheeting)  having pressure sensitive adhesive retoreflective specified back ground, border and back side retoreflctive symbols, letters, numerals, arrow as per IRC:67-2012, with designed back support frame of mild steel angle with vertical and lateral clearance given in clause 801 and 802, duly painted on back side with two coats of grey stove enamel paint and installed as per clause 802.6 over a designed support system of structural steel work trestles and trusses of sections and type as per structural design requirements and approved plans including painting with one coat of epoxy primer and two coats of epoxy finish paint.The nut bolts of board with angle iron post/supporting structure after fixing at site has to be electrically welded.  Class _C_ ( Type XI Type XI Micro prismatic grade sheeting)   sheeting shall have 10 years  written warranty  from the manufacturer including the Digitally Printed areas with approved printing technology with sheeting manufacturer approved inks and laminated with UV overlay film and this warranty certificate along with sheeting manufacturer attested 3 years outdoor weathering test report from Indian govt lab must be submitted to the Engineer in charge by the contractor/supplier.This item does not include the cost of structural steel work required for support system.</t>
  </si>
  <si>
    <t xml:space="preserve">Providing and fixing board displaying information, such as "Name of work, Tender cost, Name of Contractor, Work completion and liability period etc", having rectangular shape of 1.20m x 0.90m size made up of 4 mm aluminum composite pannel sheet with 0.5 mm skin thickness on either side bonded with white retro reflective sheeting of Class B (Type IV High intensity micro-prismatic grade sheeting-HIP)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B (Type IV High intensity micro-prismatic grade sheeting-HIP) shall have 7 years written warranty from the manufacturer including the Digitally Printed areas with approved printing technology with sheeting manufacturer approved inks and laminated with UV overlay film and this warranty certificate in original should be submitted to the Engineer in charge by the contractor/supplier.     </t>
  </si>
  <si>
    <t xml:space="preserve">Providing and fixing board displaying information, such as "Name of work, Tender cost, Name of Contractor, Work completion and liability period etc", having rectangular shape of 1.20m x 0.90m size made up of 4 mm aluminum composite pannel sheet with 0.5 mm skin thickness on either side bonded with white retro reflective sheeting of Class C (Type XI Micro prismatic grade sheeting)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_C_ (Type XI Micro prismatic grade sheeting)  shall have 10 years written warranty from the manufacturer including the Digitally Printed areas with approved printing technology with sheeting manufacturer approved inks and laminated with UV overlay film and this warranty certificate in original should be submitted to the Engineer in charge by the contractor/supplier.     </t>
  </si>
  <si>
    <t xml:space="preserve">Providing and fixing board displaying information, such as "Name of work, Tender cost, Name of Contractor, Work completion and liability period etc", having rectangular shape of 1.80m x 1.20m size made up of 4 mm aluminum composite pannel sheet with 0.5 mm skin thickness on either side bonded with white retro reflective sheeting of Class B (Type IV High intensity micro-prismatic grade sheeting-HIP)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B (Type IV High intensity micro-prismatic grade sheeting-HIP) shall have 7 years written warranty from the manufacturer including the Digitally Printed areas with approved printing technology with sheeting manufacturer approved inks and laminated with UV overlay film and this warranty certificate in original should be submitted to the Engineer in charge by the contractor/supplier.     </t>
  </si>
  <si>
    <t xml:space="preserve">Providing and fixing board displaying information, such as "Name of work, Tender cost, Name of Contractor, Work completion and liability period etc", having rectangular shape of 1.80m x 1.20m size made up of 4 mm aluminum composite pannel sheet with 0.5 mm skin thickness on either side bonded with white retro reflective sheeting of Class C (Type XI Micro prismatic grade sheeting) having pressure sensitive adhesive. Retro reflective sheeting with specified background, border and back side reto reflective symbols, letters, numerals, arrow as per IRC: 67-2012 Table No 8.3, on M.S.angle of size 35 x 35 x 3 mm frame with properly cross braced M.S. angles of size 35mmx35mmx3mm duly painted including Two M.S. angle iron posts of size 65 mm x 65 mm x 6 mm, 3.65 m long painted with alternate black and white bands of 25 cm width including all fixtures etc.and fixing the boards in 1:4:8 concrete block of size 60 cm x 60 cm x 75 cm including, excavation, refilling, transportation, and labour etc complete. Class _C_ (Type XI Micro prismatic grade sheeting)) shall have 10 years written warranty from the manufacturer including the Digitally Printed areas with approved printing technology with sheeting manufacturer approved inks and laminated with UV overlay film and this warranty certificate in original should be submitted to the Engineer in charge by the contractor/supplier.     </t>
  </si>
  <si>
    <t>Providing and laying in situ M40 controlled cement concrete of trap/ granite/ quartzite/ gneiss metal for PSC work in main/ cross girders, diaphrams etc.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</si>
  <si>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Providing and laying in situ M35 controlled cement concrete of trap/ granite/ quartzite/ gneiss metal for RCC work in main/ cross girders, diaphrams etc.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</si>
  <si>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Providing and laying in situ M40 controlled cement concrete of trap/  granite/  quartzite/  gneiss metal for PSC work in solid/ deck slab etc. including ramming, vibrating, curing, formwork, centering  and  finishing  in  cement  plaster  excluding reinforcement etc. complete. (with fully automatic micro processor based PLC with SCADA enabled concrete batch mix plant / pan mixer with natural  sand) 
i) Height up to 5 m, normal rate.                                                                
ii) Height 5 to 7.50 m, add 5 percent extra.                
iii) Height 7.50 to 10 m, 7.50 percent extra.     
iv) Over 10 m Height, add 10 percent extra for every 2.50m rise.</t>
  </si>
  <si>
    <t>Providing and laying Cast in situ/Ready Mix cement concrete M-30 of trap metal for R.C.C. pile  caps  as  per  detailed  designs  and  drawings,  including  bailing  out  water  manually, centering,  formwork,  laying/  pumping,  compacting,  finishing  and  curing  etc.  with  fully automatic  micro processor  based  PLC  with  SCADA  enabled  reversible  Drum Type  mixer/ concrete Batch mix plant (Pan mixer) etc. complete. With fine aggregate (Crushed sand VSI Grade)  complete (Excluding steel reinforcement)</t>
  </si>
  <si>
    <t>Providing structural steel work in trusses, other similar trussed purlins and members with all bracing,  gusset  plates  etc.  as  per  detailed  designs  and  drawings  or  as directed  including cutting,  fabricating,  hoisting,  erecting  fixing  in  position, Making  riveted/  bolted/  welded connection  and  one coat of anticorrosive paint and  over it 2 coats of oil painting approved quality and shade etc. complete.</t>
  </si>
  <si>
    <t>Providing Gas or Electrical welding for structural steel section, plates as per detailed drawing. For less than 10 mm thick section.</t>
  </si>
  <si>
    <t>Providing  structural  steel  work  in  hollow  section  of  various  thickness  and  sizes  in  square, rectanular and round shape from 25mm to 450mm  section as per IS 4923 YST 310 Grade produced from iron ore and blast furnace route etc. as per detailed designs and drawing or as directed   including   cutting,   fabricating,   hoisting,   erecting,   fixing   in   position,   making riveted/bolted/ welded connections and painting complete.</t>
  </si>
  <si>
    <t>BDQ 6</t>
  </si>
  <si>
    <t>Providing and  constructing Brick Masonry Inspection Chamber 90cm x 45cm With R.C.C. raft  in  B.C.  soil  area  including  cost  of  reinforcement,  1:2:4  cement  concrete  channels  half round  G.S.W.  pipes,  Brick  Masonry,  plastering from inside and  airtight  with  75  mm thick R.C.C. cover medium duty 140Kilogrametc. complete.</t>
  </si>
  <si>
    <t>Providing and applying two coats Apex Ultima Puranature Anti-Pollution Or equivalent approved brand, paint should decomposes organic substances and inorganic gases(NOx, VOC’s, CO, SOx, formaldehydes, etc.) in presence of natural or artificial light. It contains Graphene and nanoparticles of titanium oxide. and Absorbs CO2 (4.8 Kilogram/15 l). plaster crack should be filled by Acrylic base Crack seal/Textured Crack filler, Paint has to applied on one coat of Apex Ultima Puranature Anti-Pollution Primer or Equivalent. Warranty Should be given by the Manufaturer The work should be done by the Manufacturer Recommended applicator and he should be able to furnish stage wise onsite technical reports from the concerned company technologist.</t>
  </si>
  <si>
    <t xml:space="preserve"> Stone work Joint Filling :Racking of joints in Course rubble masonry (CRM). Sealing of the joints with epoxy mortar confirming to Section 2800 of technical specification, including pointing, finishing ect., complete.( 25mm x 25mm )</t>
  </si>
  <si>
    <t>Dismantelling existing damaged Drainage Water Spout and providing 100mm diameter GI water spouts as per detailed drawings in RCC slab and wearing surface/kerb etc. complete</t>
  </si>
  <si>
    <t>Filling  in  plinth  and  floors  with   approved   excavated  material  in  15cm.  to  20cm.  Layers including watering and compacting etc. complete.</t>
  </si>
  <si>
    <t>Filling in plinth and floors with contractors  material/brought from outside and approved by Engineer  incharge   in  layers  of  15  cm   to  20  cm    including  watering  and  compaction  etc. complete.</t>
  </si>
  <si>
    <t>Providing  dry/  trap/  granite/  quartzite/  gneiss  rubble  stone  soling  15  cm  to  20  cm  thick including hand packing and compacting etc. complete.</t>
  </si>
  <si>
    <t>Providing and fixing 900mm high S.S.304 Grade Stainless steel railing with 40mm diameter and  1.5mm  thick  at  top, 40mm diameter  and  1.5mm thick  vertical  supports  spaced  at  1.5m center  to  center  and  8mm  thick  toughened  glass  including  fabricating  ,fixtures,  errecting  , necessary welding , grinding , finishing, buffing to stainless steel pipe etc. complete</t>
  </si>
  <si>
    <t>Providing and fixing 40mm diameter and 1.5 mm thick Stainless steel hand railing in S.S.304 Grade  including  fabricating  ,fixtures,  errecting,  necessary  welding,  grinding, finishing, buffing to stainless steel pipe etc. complete</t>
  </si>
  <si>
    <t>BR.51(A)/Page No.144/I.S. 456(1978)</t>
  </si>
  <si>
    <t>BR.51(E)/Page No.147/I.S. 456(2000)</t>
  </si>
  <si>
    <t>Providing railing of cast in situ R.C.C posts with  (M-20) cement concrete trap / granite / quartzite / gneiss metal size 150 mm x 150 mm x 1.240 mm and horizantal 3 nos. at distance 370 mm C/C and bottom bar 150 mm above kerb as per the detailed drawings (including cost of reinforcement) scaffolding,steel centering, plywood/steel formwork etc. complete. The C.M. 1:3 plaster is considered for rendering uneven and honeycombed surface only. Newly laid concrete shall be covered by gunny bag, plastic, tarpaulin etc. (Wooden centering/formwork will not be allowed).</t>
  </si>
  <si>
    <t>Core Strengthening of Concrete Structure: Strengthening of concrete structure including grouting of concrete with epoxy, AC-DUR-IE, as detailed in the method statement. Item includes cost of material, labour, equipment’s and also removal of nozzles and finishing of the surface after the work.</t>
  </si>
  <si>
    <t xml:space="preserve"> One Running Metre</t>
  </si>
  <si>
    <t>Providing R.C.C. parapet with M-20 Cement concrete of trap / granite / quartzite / gneiss metal with cast in situ / precast panels as per the detailed drawing height of 1.1 mt.above top of road surface, with post of 225 mm x 190 mm at 2 meter or less at equal distance suitable to span having 10 mm reinforcement of minimum 4 bars and 6 mm stirrups and R.C.C panels of approved design at clear distance of 125 mm and thickness of 150 mm with 10mm dia. 3 no.of bars reinforcement at top and bottom and 6 mm dia. 4 no.bars as vertical or horizontal rails of size 100 mm x 150 mm and with clear speacing of 240 mm including scaffolding, steel centering, plywood/steel formwork, compacting finishing, uneven and honeycombed surface with C.M.1:3 of sufficient minimum thickness to give a smooth and even surface and curing etc. complete. (Including cost of reinforcement &amp; cover block.)</t>
  </si>
  <si>
    <t>The end details of the cross tee shall be made of pre hardened steel and fixed to the ends of the cross tee to provide double locking between “cross tee to cross tee” and “cross tee to main beam”. All main beam to main beam and cross tee to cross tee connection shall have a pull out strength of more than 100kg. The T Sections shall be made of hot dipped galvanized steel of 90 gsm as per IS 277 (2003) and pre-painted steel with baked polyester paint with 0T bending capability. All border cross tee/main beam shall be levelled using perimeter fill. 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</si>
  <si>
    <t>INSTALLATION: To comprise main runner spaced at 1200mm securely fixed to the structural soffit using suspension system (specifications above) at 1200mm maximum. The First/Last suspension system at the end of each main runner shall not be greater than 450mm from the adjacent wall along with the first and the last main beam shall be at less than 600mm from the wall. Flush fitting 1200mm long cross tees to be interlocked between main runners at 600mm to form 1200 x 600 mm module.  Cut cross tees longer than 600mm require independent support. 600 x 600mm module to be formed by fitting 600mm long flush fitting cross tees centrally between the 1200 mm cross tees. Perimeter trim to be wall angles of size 3000x19x19mm, secured to walls using screws at 450mm centre to centre maximum. Installation shall be carried out as per Manufacturer recommended procedure. SUSPENSION SYSTEM accessories supplied by Manufacturer consisting of M6 Anchor Fasteners with hanger hole, pre-straightened hanger wire of dia – 2.5 mm of 1.80 m length having a tensile strength of 344-413 MPa and a minimum loading strength of 110 kgs. (Optionally, adjustable hook clips made of 0.7mm thick Grade 1 C55 galvanized spring steel of dimension 100 x 20mm and 4 mm aquiline wire to be used for level adjustment during installation purpose in main runners).</t>
  </si>
  <si>
    <t>Providing and laying of white pre-formed patterned pavement marking tapes, with pre-coated self-adhesive, having abrasion-resistant high refractive index microcrystalline ceramic beads bonded to a highly durable top coat, having a nominal thickness of 2.0 mm at pattern heights, meeting the requirements specified in ASTM D4505-12. The patterned surface shall have approximately 50% ± 15% of the surface area raised and presenting a near vertical face, angled from 0 degree to 60 degree, to traffic from any direction. All microcrystalline ceramic beads shall have a minimum index of refraction of 2.3 and 1.8 and ceramic beads shall show resistance to corrosion on exposure to a 1% solution of sulfuric acid. The applied marking surface to be level, uniform and free from streaks, cracks and holes. Markings shall have initial average skid resistance value of at least 45 BPN when tested according to ASTM E303 and meet the initial retro reflectance average values as measured in accordance with the stated testing procedures in the following table: Test Method (Description of conditions) Typical average initial coefficients of retroreflected luminance, RL ASTM E1710 (Dry Average)	500 mcd/m2/lux
ASTM E2177 (Wet Recovery Average)	250 mcd/m2/lux ASTM E2832 (Wet Continuous Average) 250 mcd/m2/lux*Observation Angle = 1.05°, Entrance Angle = 88.8°</t>
  </si>
  <si>
    <t>Providing and laying of white contrast pre-formed patterned pavement marking tapes, with pre-coated self-adhesive, having abrasion-resistant high refractive index microcrystalline ceramic beads bonded to a highly durable top coat, having a nominal thickness of 2.0 mm at pattern heights, meeting the requirements specified in ASTM D4505-12. The patterned surface shall have approximately 50% ± 15% of the surface area raised and presenting a near vertical face, angled from 0 degree to 60 degree, to traffic from any direction. Contrast markings shall consist of durable, retroreflective white, pliant polymer materials with durable matte black, non-reflective, pliant polymer borders. All microcrystalline ceramic beads shall have a minimum index of refraction of 2.3 and 1.8 and ceramic beads shall show resistance to corrosion on exposure to a 1% solution of sulfuric acid. The applied marking surface to be level, uniform and free from streaks, cracks and holes. Markings shall have initial average skid resistance value of at least 45 BPN when tested according to ASTM E303 and meet the initial retro reflectance average values as measured in accordance with the stated testing procedures in the following table: Test Method (Description of conditions) Typical average initial coefficients of retroreflected luminance, RL ASTM E1710 (Dry Average) 500 mcd/m2/lux ASTM E2177 (Wet Recovery Average)	250 mcd/m2/lux ASTM E2832 (Wet Continuous Average) 250 mcd/m2/lux *Observation Angle = 1.05°, Entrance Angle = 88.8°</t>
  </si>
  <si>
    <r>
      <t xml:space="preserve">Providing and fixing of factory made </t>
    </r>
    <r>
      <rPr>
        <b/>
        <sz val="10.5"/>
        <color indexed="8"/>
        <rFont val="Times New Roman"/>
        <family val="1"/>
      </rPr>
      <t>uPVC</t>
    </r>
    <r>
      <rPr>
        <sz val="10.5"/>
        <color indexed="8"/>
        <rFont val="Times New Roman"/>
        <family val="1"/>
      </rPr>
      <t xml:space="preserve"> </t>
    </r>
    <r>
      <rPr>
        <b/>
        <sz val="10.5"/>
        <color indexed="8"/>
        <rFont val="Times New Roman"/>
        <family val="1"/>
      </rPr>
      <t xml:space="preserve">Sliding window &amp; door </t>
    </r>
    <r>
      <rPr>
        <sz val="10.5"/>
        <color indexed="8"/>
        <rFont val="Times New Roman"/>
        <family val="1"/>
      </rPr>
      <t xml:space="preserve">(White Colour) complete, comprising uPVC multi-chambered frame having in-built uPVC roller track on top and uPVC sash with wall thickness of 2.3mm (+-0.2 mm), duly reinforced with G.I. section  1.5 mm, wherever required.  uPVC window &amp; door profile shall be made in India &amp; shall conform to BS EN 12608 and other standards as mentioned below:      S.No. Name of the test          Test Method      Specified Parameter
1 Tensile Impact Strength    ISO 8256  - more than  700Kj/m2                             2 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 corners of frame and sash will be fusion welded. After placing 5 mm Float Annealed glass in the sash, uPVC glazing bead, interlock, EPDM / TPE gasket, brush shall be provided including touch lock and rollers &amp; proper drainage system shall be provided. Window / Door will be fixed to the wall with 100mm long and 8mm dia. Fasteners and complete in all respect as per direction of Engineer-In-Charge.  uPVC Window and Door Profiles are warranted for a period of ten (10) years against non-uniform discoloration, wrapping and rotting under general use.
</t>
    </r>
  </si>
  <si>
    <r>
      <t xml:space="preserve">Providing and fixing factory made </t>
    </r>
    <r>
      <rPr>
        <b/>
        <sz val="10.5"/>
        <color indexed="8"/>
        <rFont val="Times New Roman"/>
        <family val="1"/>
      </rPr>
      <t>uPVC twin sash casement glazed window and door</t>
    </r>
    <r>
      <rPr>
        <sz val="10.5"/>
        <color indexed="8"/>
        <rFont val="Times New Roman"/>
        <family val="1"/>
      </rPr>
      <t xml:space="preserve"> (White Colour) comprising of two shutters, one outward opening having glass and one inward opening having SS Mesh and integrated grill provision between two shutters. uPVC multi-chambered frame, sash, bugmesh sash and mullion (where ever required) extruded profiles with wall thickness of 2.3mm (+-0.2 mm) duly reinforced with G.I section 1.50 wherever required. uPVC window &amp; door profile shall be made in India &amp; shall conform to BS EN 12608 and other standards as mentioned below: S.No. Name of the test   Test Method   Specified Parameter
1 Tensile Impact Strength    ISO 8256  - more than  700Kj/m2                             2 Vicat Softening Temperature EN ISO – 306 Shall not be &lt; 750C
3 Charpy Impact Strength EN ISO – 179-2 Shall not be &lt; 20KJ/m2
4 Flexural Modulus Elasticity EN ISO – 178 Shall not be &lt; 2200 N/mm2
5 Mean Breaking Stress for welded corner
(a) For the tensile bending test EN – 514 Shall not be &lt; 25 N/mm2
(b) For the compression bending test Shall not be &lt; 30N/mm2
6 Heat Reversion Test IS:4985-2000 Shall not be &gt; 2.0 %
7 Surface Spread of flame BS : 476 - Part 7 Classification 1
8 Ignitability Evaluation BS : 476 - Part 5 'P' Not easily ignitable
9 Tensile modulus ASTM D 638 Shall not be &lt; 35 MPa
10 Shear Modulus ASTM D 732 Shall not be &lt; 220 MPa
11 Tensile Strength EN ISO 527 Shall not be &lt; 30 MPa.     All corners of frame and sash will be fusion welded. Mullion shall be welded / screwed. EPDM / TPE Gasket shall be provided in all frame, sash &amp; mullion, wherever necessary.Thereafter, 5 mm Float Annealed glass shall be provided in the sash with the help of uPVC glazing bead and hardware, i.e., friction hinge &amp; single point handle (in window) &amp; 3D Hinges &amp; Multipoint Lock (in door) shall be provided. Window / Door shall be fixed to the wall with 100mm long and 8mm dia. Fasteners and complete in all respect as per direction of Engineer-In-Charge.
uPVC Window and Door Profiles are warranted for a period of ten (10) years against non-uniform discoloration, wrapping and rotting under general use.
  </t>
    </r>
  </si>
  <si>
    <t>Suspension System Details  Components  1) Griper structure  anchor 2) Gripper anchor cap 3) Cable adjuster 4) Aircraft Cable Cable adjuster Spring loaded bottom end cable adjuster of dia. 9mm and 45mm long Aircraft cable Material Galvanized Steel Aircraft cable dimension 1/16”  Ø x 2.4m Tolerance ±1mm. INSTALLATION: Hanger Wire Attachment to Structure: Attach the gripper structure anchor to the structure with an appropriate fastener (1/4"-20 Threading) that will carry the full weight of the blades. Insert the end of the cable into the gripper anchor cap. Screw the gripper anchor cap completely into the gripper structure anchor. Insert Suspension Cables:  The panel is to be suspended using the aircraft cables which are suspended from the soffit using the gripper structure anchors and its other end passing through the bottom end cable adjuster. The height &amp; level of the panels can be adjusted using the bottom end cable adjusters.
Suspension of Blade: Locate the two factory fitted female inserts on the blades. Suspend the Blades by screwing the bottom end of the cable adjuster into the female inserts. Installation should be carried out as per Manufacturer recommended procedure.</t>
  </si>
  <si>
    <t>INSTALLATION:  Installation of U-Grid: The U profile to be suspended at every 1200mm center to center using 6mm threaded rod from the structural soffit using U-profile hanger. U-profile splice to be used to join more than one U profiles of length 3.7M. 1st U-Grid Channel must be no more than 400mm from the perimeter. Installation of Baffles:  Locate the slot for Baffle Hangers in U Profile section at 1200mm centers. Hangers are inserted into the slot, then rotated 90° and fixed into position by tightening the grub screw. Baffle to be lifted into position and hangers engage over lip of U-Grid Channel. Each Hanger to be secured into position by inserting the Locking Clip.  When doing continuous installation, Baffles blades are to be connected at ends with Baffle Joiner, which are inserted into the top and bottom slots of the Baffle closed profile for alignment only. The bottom Joiner to be located first and fastened on one side only. The top Joiner to be fitted then and secured with grub screws on one side. Then the two Baffle sections shall be joined and the top Joiner is screw fastened on the 2nd Baffle profile. End Caps to be located by pushing the End Cap tongues into open Baffle slots. Installation should be carried out as per Manufacturer recommended procedure.</t>
  </si>
  <si>
    <t xml:space="preserve">METAL BAFFLE CEILING : Providing &amp; fixing of horizontal level suspended ceiling comprising of Vertical Linear Baffle Ceiling made out of Aluminum Extrusion in Aluminum alloy grade 6063 T5. The baffle blade shall be in size of 100x25x3600mm in powder coated to Woodgrain/Plain finish (Red Oak, Cherry, Black &amp; White).. The baffle shall be electrostatically polyester powder coated to a coating thickness of 60-80 micron. The powder coating shall pass Salt Spray Test for 750 Hours as per ASTM B117, QUV –A Test for 1000hours as per ASTM G-154 – (Cycle – 1) and Humidity test for 1000hours as per DIN 50017. The powder coating shall have an adhesion of GT0 as per EN ISO 2409. The shade variation within a manufacturing batch shall be delta E&lt;1 using Excite/BYK Gardner instrument and gloss level 25±5 at 60˚ as per ASTM D523 (Not applicable of Wood Grain Shade). The baffle blade shall be suspended using Slotted U-profile of 20 x 30 x 3700mm (Thk-1.5mm) having slots in module of 25mm to keep baffles at an on-center spacing in multiples of 25mm. Longer lengths of Baffle to be connected by Baffle Joiner and the ends to be fixed with End caps..SUSPENSION: Shall be hanged using baffle hanger from U-profile made of mild steel with powder coating thickness of 60-80 micron. The U – profile to comprise of alternate square &amp; rectangular slots of 6.5x6.5mm &amp; 28x6.5mm respectively on the web for locking the baffle hanger using plugin clip to secure the hanger in perfect position and achieve uniform spacing between baffles. The overall dimension of the U – profile is 20(W) x 30(H) x 3750(L) mm and is rolled form from 1.5mm thick mild steel with a powder coating thickness of 60-80micron. U- Profile to be connected to each other using U –Profile Splice. The U- profile shall be hanged from the true ceiling using threaded rod using a U- Profile hanger. The Baffle along with suspension system used together shall carry a 10 year warranty against manufacturing defect and manufacturer shall provide a warranty certificate. The supply shall be backed by a Manufacturing Test Certificate. </t>
  </si>
  <si>
    <t>Full Height Partitions in Solid finish - Providing and Fixing 80mm to 85mm thick Full height Double Skin partition up to 3 mtr height with All visible sections in Anodized / Powdercoated finish. Made up of Frames and Tiles. Frame construction In combinaton of Aluminium Rails and Bottom ,Center and Top members, Connected with 2 way Round Shape Post , 3way Post , 4 way Post made up of Aluminium Extruded and Tiles in 9mm thk. Prelaminated  Partical Board of on both side. With all the Joints in the partitions covered with PVC extrusions to provide better sound Proofing. Tiles to be separated 55mm from each other to provide adequate space for drawing cables for electric, data and telephone with proper facility for fixing electrical and data switch plates. as per design and drawing.</t>
  </si>
  <si>
    <t xml:space="preserve">Full Height Partitions in Glass finish -  Providing and Fixing 80mm to 85mm thick Full height Double Skin partition up to 3 mtr height with All visible sections in Anodized / Powdercoated finish. Made up of Frames and Tiles. Frame construction In combinaton of Aluminium Rails and Bottom ,Center and Top members, Connected with 2 way Round Shape Post , 3way Post , 4 way Post made up of Aluminium Extruded and Tiles in 5mm thk. Non Toughened Glass on both side. With all the Joints in the partitions covered with PVC extrusions to provide better sound Proofing. Tiles to be separated 55mm from each other to provide adequate space for drawing cables for electric, data and telephone with proper facility for fixing electrical and data switch plates. as per design and drawing.
</t>
  </si>
  <si>
    <t>Erecting supports for placing the jacks, props and necessary steel structure. Placing of the jacks below bearings. (as per the design of lifting scheme).  The lifting scheme shall be put up to the approval of consultants after approval of the work shall be done by competent authority. Cost of the bearings, design of erection system, jacks, platforms, safety devices, etc., complete including releasing of bridge span on the new bearings.  (Bearing replacement from 50 to 100 One Numbers per bridge)</t>
  </si>
  <si>
    <t xml:space="preserve">Providing and flooding high molecular weight lowest viscous thermoset Monomer MONOPOL (&lt;10 CPs viscocity) at the dosage of 2 Kg/sqm on the deck bridge slab for rendering intrinsic impermeability, improving cohesion and sealing micropores in deck bridge slab. The procedure includes cleaning the slab with wire brushing and air blowing, flooding the slab at the dosage of 2 Kgs/sqm over cleaned surface and brooming it further to allow fullest penetration and complete receival inside the concrete. The material shall have following properties:  Material-Low viscosity high molecular weight thermosett resin grout, Viscosity-Less than 10 centipoise per second, Mechanical strength properties of the material (after 7 days) Compressive strength (ASTM-D-695-96)Min 60 MPa, Tensile strength (ASTM-D-638-95)Min. 18 MPa, Flexure (ASTM-D-790-96)Min. 30 MPa. </t>
  </si>
  <si>
    <t xml:space="preserve">Providing and laying low viscosity, abrasion resistant, insitu UV resistant sealer Monopol-160 into all type of wearing sealer coat &amp; pot hole filler wherever required in culverts, bridges and pavements as per manufacturer’s specifications and guidelines including removing loose concrete, cleaning the surface, mixing and pouring the merterial about 20mm thick etc complete. </t>
  </si>
  <si>
    <t>BR 51 A</t>
  </si>
  <si>
    <t>BR 51 E</t>
  </si>
  <si>
    <t>BR.51(e) Page Number 147 and IS 456 (2000)</t>
  </si>
  <si>
    <t>As per revised circular issued by  Directorate of Insurance Maharashtra State vide letter No. क्र. प्रविनी - 2314/ देयक कपात रक्कम/ संकीर्ण/ अभि-3,दिनांक 31/03/2015, Insurance towards labour is not considered in rate abstract of SSR items. Provision for the same shall be made in the recapitulation sheet as follows.</t>
  </si>
  <si>
    <r>
      <t xml:space="preserve">The Contractor shall insure Project / Work facility for entire period of contract including all assets existing on the date of award of work and any subsequent assets created during </t>
    </r>
    <r>
      <rPr>
        <b/>
        <i/>
        <sz val="11"/>
        <rFont val="Times New Roman"/>
        <family val="1"/>
      </rPr>
      <t xml:space="preserve">construction and maintenance including extension, if any, and </t>
    </r>
    <r>
      <rPr>
        <b/>
        <sz val="11"/>
        <rFont val="Times New Roman"/>
        <family val="1"/>
      </rPr>
      <t xml:space="preserve"> </t>
    </r>
    <r>
      <rPr>
        <b/>
        <i/>
        <sz val="11"/>
        <rFont val="Times New Roman"/>
        <family val="1"/>
      </rPr>
      <t>upto DLP period</t>
    </r>
    <r>
      <rPr>
        <sz val="11"/>
        <rFont val="Times New Roman"/>
        <family val="1"/>
      </rPr>
      <t xml:space="preserve">  shall stand covered under this insurance coverage. The Contrator shall submit the insurance document within 7 working days from the date of work commencement order.  This insurance premium shall stand reimbursable in the 1st RA bill. The amount  for premimum of such insurance shall be as  per GIS ( General Insurance Scheme) norms of  Directorate of Insurance Govt. of  Maharashtra. Such insurance, since reimbursable, is not considered in rate abstract of SSR items, the amount of assets premimum shall be considered as  per percentage specified at Sr.No. (1) A for work value mentioned  for total period of construction and maintenance  including DLP in recapulation sheet while framing the estimate.</t>
    </r>
  </si>
  <si>
    <t xml:space="preserve">Completed Rate for 2022-23 excluding GST 
In Rs. </t>
  </si>
  <si>
    <t xml:space="preserve"> Labour Rate for 2022-23 excluding GST 
In Rs. </t>
  </si>
  <si>
    <t xml:space="preserve"> STATE SCHEDULE OF RATES 2022-23
</t>
  </si>
  <si>
    <t>Schedule of Rates prepared for the year 2022-23 is operative from 25 July 2022 and is applicable for all the Districts of Maharashtra. Schedule of  Rates are worked out considering the rates of materials prevailing in all districts. If the basic rates of murum, sand, metal and bricks  for a particular district deviates from  the rates considered in the SSR, then the Superintending Engineer, PWD of that particular district may change rate/s for that particular item/s. While doing so concerned Superintending Engineer, PWD shall keep the reasons in writing on record.</t>
  </si>
  <si>
    <t>The State Schedule of Rates is recommended for the year 2022-23 with effect from  25th July 2022</t>
  </si>
  <si>
    <r>
      <t>Govt. of Maharashtra, Public works Department is glad to publish new State Schedule of Rates for the year 2022-23 as approved vide</t>
    </r>
    <r>
      <rPr>
        <sz val="16"/>
        <color indexed="8"/>
        <rFont val="Times New Roman"/>
        <family val="1"/>
      </rPr>
      <t xml:space="preserve"> </t>
    </r>
    <r>
      <rPr>
        <sz val="14"/>
        <color rgb="FF000000"/>
        <rFont val="Times New Roman"/>
        <family val="1"/>
      </rPr>
      <t>शासन क्रमांक रादसू -2022 / प्र. क्र. - 12/ नियोजन -०३ दिनांक  25/07/2022</t>
    </r>
  </si>
  <si>
    <t>This S.S.R. shall be effective from 25 July 2022. In 2022-23 S.S.R. all the sections related to Road work, Bridge &amp; CD work, Building work are included. In addition 40 new items based on new innovative technology available in the market are also made available in 2022-23 SSR.</t>
  </si>
  <si>
    <t xml:space="preserve">For Bridges &amp; CD work - 
                                       </t>
  </si>
  <si>
    <t>For the rates in Corporation area, Municipal Council Areas, Notified Tribal area, Hilly inaccessible areas &amp; Central Jail premises, Sugarcane factory area, Tiger Project areas, Coal / Manganese /Lime Mining area, Naxalite affected area and Mental Hospital premises &amp; Pandemic Special Centers, an increase of percentages over the normal schedule of rates (Basic completed item Rates) prescribed for the year 2022-23 are as follows:-</t>
  </si>
  <si>
    <t>Fixing chainage Stone /Bench mark Stone / Center Stone / Apex Stone in earth and all sorts of soil and soft murum including conveying excavated material,  fixing stone, including painting lettering One Numbers and back filling etc. complete.</t>
  </si>
  <si>
    <t>Nipple For Fastening Detonator</t>
  </si>
  <si>
    <t xml:space="preserve">(FOR SSR 2022-2023)  </t>
  </si>
  <si>
    <t>Asst. Chief Engineer (Mech.)
P. W. Region, Nagpur</t>
  </si>
  <si>
    <t xml:space="preserve">Stabilization of Soil or Sub-Base/Base Course or Existing Pavement Crust upto the required depth by In-Situ Stabilization method using Cement / Cementitious additives / Chemical additives / Combination: - Providing and pre-spreading of Binder (Cement / Cementitious additives / Chemical additives / combination) at rate of required quantity (% by weight) as per job mix design in accordance with IRC 37-2018 using a truck-mounted automated binder spreader with micro-processor controlled weighing and spreading system. The binder spreader shall have variable working width upto 2.4m to efficiently manage the width of the whole pavement. The in-situ stabilization process shall be carried out using a self-propelled wheeled Stabilizer / Reclaimer with a minimum working width of 2m or 2.4m and minimum engine horsepower of 305 kW having in-built automated water-spraying and depth control systems with variable working depth of up to 500 mm. The entire in-situ process shall be carried out in a single pass including pulverizing of soil/aggregates/combination or milling of existing asphalt pavement and simultaneous mixing with pre-spread binder (cement/additive) and water to the desired depth. The resultant stabilized mix shall be compacted using a vibratory padfoot compactor of 14-20 tonne weight as per design depth and then graded to the required profile, level and thickness using a motor grader. The graded surface shall be then compacted using a smooth vibratory roller to achieve the desired proctor density as per IRC 37-2018 and complete in all respects including curing with water as required including all materials, labor, machinery, etc. Necessary graded stone aggregates shall be added by pre-spreading with cement to achieve desired gradation and profile of the road. The minimum unconfined compresssive strength (UCS) of stabilized sub-base should be 4.5 / 7 MPa after 7 / 28 days curing as per IRC 37-2018 .Also, durability aspects (wet-dry cycles) of stabilized sub base should be satisfied as per IRC 37-2018 .The gradation mixes and materials should be as per IRC 37-2018.     </t>
  </si>
  <si>
    <t xml:space="preserve">Providing internal cement plaster 25 mm thick in single coat using Ready to use wall plaster in cement mortar 1:4 to concrete, brick, stone surfaces in all positions including scaffolding and curing. Providing groove at joint of B.B. Masonry and concrete members complete. With Prior Approval of Concerned S.E. </t>
  </si>
  <si>
    <t xml:space="preserve">Providing and applying primer coat with bitumen emulsion on prepared surface of Aggregate layer including clearing of road surface and spraying primer mixed with Nano- Technology silance in the ratio 1:100:100(1Kilogramsilance :100 Kilogram SS1 Emulsion : 100 liter water) the rate of 1 Liter/ One Square Metre using mechanical means as per the direction of Engineer-in-charge. with prior approval of concerned Superitending Engineer.
</t>
  </si>
  <si>
    <t xml:space="preserve">organosilance Nanotechnology for Bituminous organosilance nanotechnology such as Zycotherm added in the bitumen binder @ 0.1% dosage to the weight of the bitumen at HMA plant to schive chemical bonding,complete coating and consistant compaction in various bituminous mixes such as BM/ DBM/ Carpet/ sealcoat/ MSS/ SDBC  etc.as per the direction of Engineer-in-charge with prior approval of concerned Superitending Engineer.
</t>
  </si>
  <si>
    <t>Providing and fixing fiber glass reinforced polyster door shutter 35 mm thick as per IS 14856 (2000)   (Reaffirmed   2006)   without   ventilator   including  chromium   plated   fixtures   and fastening with chromium plated handles on both sides, etc complete.</t>
  </si>
  <si>
    <t>Providing and fixing fiber glass reinforced polyster door shutter 30 mm thick as per IS 14856 (2000)   (Reaffirmed   2006)   without   ventilator   including  chromium   plated   fixtures   and fastening with chromium plated handles on both sides, etc complete</t>
  </si>
  <si>
    <t>Providing and fixing in position aluminium partly openable and partly fixed window of any size  as  per  detailed  drawing  and  as  directed  by  Engineerincharge  with  all  necessary alluminium sections including necessary fixtures and fastening with 5 mm thick float glass etc. complete. b) With powder coating Note While arriving at the rate of item of item weight at 6.90 Kilogram/ One Square Metre is considered.</t>
  </si>
  <si>
    <t>Fuel   Componant</t>
  </si>
  <si>
    <t>Cost Per trip 10 MT</t>
  </si>
  <si>
    <t>DSR 2013-14</t>
  </si>
  <si>
    <t>Diff</t>
  </si>
  <si>
    <t>Percentage Rise</t>
  </si>
  <si>
    <t>Cost Per Trip                          Lead Charges</t>
  </si>
  <si>
    <t>Asphalt In Drum       (approx Gross wt 172 kg per drum)</t>
  </si>
  <si>
    <t>Unit Drums.</t>
  </si>
  <si>
    <t>Total Cost</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</si>
</sst>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164" formatCode="_(* #,##0.00_);_(* \(#,##0.00\);_(* &quot;-&quot;??_);_(@_)"/>
    <numFmt numFmtId="165" formatCode="0.000"/>
    <numFmt numFmtId="166" formatCode="###0;###0"/>
    <numFmt numFmtId="167" formatCode="###0.00;###0.00"/>
    <numFmt numFmtId="168" formatCode="###0.000;###0.000"/>
    <numFmt numFmtId="169" formatCode="###0.0;###0.0"/>
    <numFmt numFmtId="170" formatCode="0."/>
    <numFmt numFmtId="171" formatCode="0.00."/>
    <numFmt numFmtId="172" formatCode="0.0000"/>
    <numFmt numFmtId="173" formatCode="0.00_);\(0.00\)"/>
    <numFmt numFmtId="174" formatCode="0.0."/>
    <numFmt numFmtId="175" formatCode="0.00000"/>
  </numFmts>
  <fonts count="104" x14ac:knownFonts="1">
    <font>
      <sz val="11"/>
      <color theme="1"/>
      <name val="Calibri"/>
      <family val="2"/>
      <scheme val="minor"/>
    </font>
    <font>
      <sz val="10"/>
      <name val="Arial"/>
      <family val="2"/>
    </font>
    <font>
      <sz val="11"/>
      <name val="Times New Roman"/>
      <family val="1"/>
    </font>
    <font>
      <sz val="12"/>
      <name val="Times New Roman"/>
      <family val="1"/>
    </font>
    <font>
      <sz val="10"/>
      <name val="Arial"/>
      <family val="2"/>
    </font>
    <font>
      <sz val="11"/>
      <name val="Arial"/>
      <family val="2"/>
    </font>
    <font>
      <b/>
      <sz val="11"/>
      <name val="Arial"/>
      <family val="2"/>
    </font>
    <font>
      <sz val="10"/>
      <name val="Book Antiqua"/>
      <family val="1"/>
    </font>
    <font>
      <sz val="11"/>
      <color indexed="8"/>
      <name val="Calibri"/>
      <family val="2"/>
    </font>
    <font>
      <sz val="13"/>
      <name val="Times New Roman"/>
      <family val="1"/>
    </font>
    <font>
      <sz val="10"/>
      <name val="Times New Roman"/>
      <family val="1"/>
    </font>
    <font>
      <sz val="10"/>
      <color indexed="63"/>
      <name val="Arial"/>
      <family val="2"/>
    </font>
    <font>
      <sz val="8"/>
      <color indexed="63"/>
      <name val="Arial"/>
      <family val="2"/>
    </font>
    <font>
      <b/>
      <sz val="12"/>
      <name val="Times New Roman"/>
      <family val="1"/>
    </font>
    <font>
      <b/>
      <sz val="11"/>
      <name val="Times New Roman"/>
      <family val="1"/>
    </font>
    <font>
      <b/>
      <sz val="14"/>
      <name val="Times New Roman"/>
      <family val="1"/>
    </font>
    <font>
      <b/>
      <sz val="10"/>
      <name val="Times New Roman"/>
      <family val="1"/>
    </font>
    <font>
      <sz val="16"/>
      <name val="Times New Roman"/>
      <family val="1"/>
    </font>
    <font>
      <sz val="14"/>
      <name val="Times New Roman"/>
      <family val="1"/>
    </font>
    <font>
      <sz val="11.5"/>
      <name val="Times New Roman"/>
      <family val="1"/>
    </font>
    <font>
      <b/>
      <sz val="12"/>
      <color indexed="63"/>
      <name val="Times New Roman"/>
      <family val="1"/>
    </font>
    <font>
      <sz val="12"/>
      <color indexed="63"/>
      <name val="Times New Roman"/>
      <family val="1"/>
    </font>
    <font>
      <sz val="12"/>
      <color indexed="23"/>
      <name val="Times New Roman"/>
      <family val="1"/>
    </font>
    <font>
      <i/>
      <sz val="12"/>
      <color indexed="63"/>
      <name val="Times New Roman"/>
      <family val="1"/>
    </font>
    <font>
      <b/>
      <sz val="14"/>
      <color indexed="63"/>
      <name val="Times New Roman"/>
      <family val="1"/>
    </font>
    <font>
      <sz val="11"/>
      <color indexed="8"/>
      <name val="Times New Roman"/>
      <family val="1"/>
    </font>
    <font>
      <b/>
      <u/>
      <sz val="11"/>
      <name val="Times New Roman"/>
      <family val="1"/>
    </font>
    <font>
      <b/>
      <i/>
      <sz val="11"/>
      <name val="Times New Roman"/>
      <family val="1"/>
    </font>
    <font>
      <sz val="10.5"/>
      <name val="Times New Roman"/>
      <family val="1"/>
    </font>
    <font>
      <sz val="10"/>
      <name val="Arial"/>
      <family val="2"/>
    </font>
    <font>
      <sz val="16"/>
      <color indexed="8"/>
      <name val="Times New Roman"/>
      <family val="1"/>
    </font>
    <font>
      <b/>
      <sz val="10.5"/>
      <name val="Times New Roman"/>
      <family val="1"/>
    </font>
    <font>
      <sz val="11"/>
      <color indexed="10"/>
      <name val="Times New Roman"/>
      <family val="1"/>
    </font>
    <font>
      <u/>
      <sz val="10.5"/>
      <name val="Times New Roman"/>
      <family val="1"/>
    </font>
    <font>
      <b/>
      <sz val="11"/>
      <name val="DVOT-SurekhMR"/>
    </font>
    <font>
      <sz val="11"/>
      <color theme="1"/>
      <name val="Calibri"/>
      <family val="2"/>
      <scheme val="minor"/>
    </font>
    <font>
      <u/>
      <sz val="11"/>
      <color theme="10"/>
      <name val="Calibri"/>
      <family val="2"/>
    </font>
    <font>
      <sz val="10"/>
      <color rgb="FF000000"/>
      <name val="Times New Roman"/>
      <family val="1"/>
    </font>
    <font>
      <sz val="11"/>
      <color theme="1"/>
      <name val="Century Gothic"/>
      <family val="2"/>
    </font>
    <font>
      <sz val="12"/>
      <color theme="1"/>
      <name val="Calibri"/>
      <family val="2"/>
      <scheme val="minor"/>
    </font>
    <font>
      <b/>
      <sz val="12"/>
      <color theme="1"/>
      <name val="Times New Roman"/>
      <family val="1"/>
    </font>
    <font>
      <sz val="25"/>
      <color theme="1"/>
      <name val="Times New Roman"/>
      <family val="1"/>
    </font>
    <font>
      <b/>
      <sz val="16"/>
      <color theme="1"/>
      <name val="Times New Roman"/>
      <family val="1"/>
    </font>
    <font>
      <u/>
      <sz val="25"/>
      <color theme="1"/>
      <name val="Times New Roman"/>
      <family val="1"/>
    </font>
    <font>
      <sz val="16"/>
      <color theme="1"/>
      <name val="Times New Roman"/>
      <family val="1"/>
    </font>
    <font>
      <sz val="12"/>
      <color rgb="FF000000"/>
      <name val="Times New Roman"/>
      <family val="1"/>
    </font>
    <font>
      <b/>
      <sz val="12"/>
      <color rgb="FF000000"/>
      <name val="Times New Roman"/>
      <family val="1"/>
    </font>
    <font>
      <sz val="12"/>
      <color rgb="FF232121"/>
      <name val="Times New Roman"/>
      <family val="1"/>
    </font>
    <font>
      <sz val="12"/>
      <color rgb="FF232123"/>
      <name val="Times New Roman"/>
      <family val="1"/>
    </font>
    <font>
      <sz val="12"/>
      <color rgb="FF242424"/>
      <name val="Times New Roman"/>
      <family val="1"/>
    </font>
    <font>
      <sz val="12"/>
      <color rgb="FF262626"/>
      <name val="Times New Roman"/>
      <family val="1"/>
    </font>
    <font>
      <sz val="12"/>
      <color rgb="FF232323"/>
      <name val="Times New Roman"/>
      <family val="1"/>
    </font>
    <font>
      <b/>
      <sz val="12"/>
      <color rgb="FF232121"/>
      <name val="Times New Roman"/>
      <family val="1"/>
    </font>
    <font>
      <sz val="12"/>
      <color rgb="FF262424"/>
      <name val="Times New Roman"/>
      <family val="1"/>
    </font>
    <font>
      <sz val="12"/>
      <color rgb="FF242323"/>
      <name val="Times New Roman"/>
      <family val="1"/>
    </font>
    <font>
      <b/>
      <sz val="12"/>
      <color rgb="FF262626"/>
      <name val="Times New Roman"/>
      <family val="1"/>
    </font>
    <font>
      <b/>
      <sz val="12"/>
      <color rgb="FF232323"/>
      <name val="Times New Roman"/>
      <family val="1"/>
    </font>
    <font>
      <b/>
      <sz val="12"/>
      <color rgb="FF232123"/>
      <name val="Times New Roman"/>
      <family val="1"/>
    </font>
    <font>
      <b/>
      <sz val="12"/>
      <color rgb="FF262424"/>
      <name val="Times New Roman"/>
      <family val="1"/>
    </font>
    <font>
      <b/>
      <sz val="14"/>
      <color rgb="FF232123"/>
      <name val="Times New Roman"/>
      <family val="1"/>
    </font>
    <font>
      <b/>
      <sz val="14"/>
      <color rgb="FF242424"/>
      <name val="Times New Roman"/>
      <family val="1"/>
    </font>
    <font>
      <b/>
      <sz val="14"/>
      <color rgb="FF262424"/>
      <name val="Times New Roman"/>
      <family val="1"/>
    </font>
    <font>
      <b/>
      <sz val="14"/>
      <color rgb="FF232323"/>
      <name val="Times New Roman"/>
      <family val="1"/>
    </font>
    <font>
      <sz val="14"/>
      <color theme="1"/>
      <name val="Times New Roman"/>
      <family val="1"/>
    </font>
    <font>
      <sz val="11"/>
      <color theme="1"/>
      <name val="Times New Roman"/>
      <family val="1"/>
    </font>
    <font>
      <sz val="15"/>
      <color theme="1"/>
      <name val="Times New Roman"/>
      <family val="1"/>
    </font>
    <font>
      <sz val="10.5"/>
      <color theme="1"/>
      <name val="Times New Roman"/>
      <family val="1"/>
    </font>
    <font>
      <b/>
      <sz val="10.5"/>
      <color theme="1"/>
      <name val="Times New Roman"/>
      <family val="1"/>
    </font>
    <font>
      <b/>
      <u/>
      <sz val="14"/>
      <color theme="1"/>
      <name val="Times New Roman"/>
      <family val="1"/>
    </font>
    <font>
      <sz val="12"/>
      <color theme="1"/>
      <name val="Times New Roman"/>
      <family val="1"/>
    </font>
    <font>
      <b/>
      <sz val="14"/>
      <color theme="1"/>
      <name val="Times New Roman"/>
      <family val="1"/>
    </font>
    <font>
      <sz val="24"/>
      <color theme="1"/>
      <name val="Bernard MT Condensed"/>
      <family val="1"/>
    </font>
    <font>
      <sz val="10.5"/>
      <color rgb="FF000000"/>
      <name val="Times New Roman"/>
      <family val="1"/>
    </font>
    <font>
      <sz val="10.5"/>
      <color rgb="FF00B050"/>
      <name val="Times New Roman"/>
      <family val="1"/>
    </font>
    <font>
      <b/>
      <u/>
      <sz val="16"/>
      <color theme="1"/>
      <name val="Times New Roman"/>
      <family val="1"/>
    </font>
    <font>
      <sz val="34"/>
      <color theme="1"/>
      <name val="Bernard MT Condensed"/>
      <family val="1"/>
    </font>
    <font>
      <b/>
      <sz val="24"/>
      <color theme="1"/>
      <name val="Times New Roman"/>
      <family val="1"/>
    </font>
    <font>
      <u/>
      <sz val="24"/>
      <color theme="1"/>
      <name val="Times New Roman"/>
      <family val="1"/>
    </font>
    <font>
      <b/>
      <sz val="11"/>
      <color rgb="FFFF0000"/>
      <name val="Times New Roman"/>
      <family val="1"/>
    </font>
    <font>
      <sz val="11"/>
      <color rgb="FFFF0000"/>
      <name val="Times New Roman"/>
      <family val="1"/>
    </font>
    <font>
      <b/>
      <sz val="15"/>
      <name val="Times New Roman"/>
      <family val="1"/>
    </font>
    <font>
      <sz val="11"/>
      <color theme="0"/>
      <name val="Arial"/>
      <family val="2"/>
    </font>
    <font>
      <sz val="11"/>
      <color theme="5"/>
      <name val="Times New Roman"/>
      <family val="1"/>
    </font>
    <font>
      <b/>
      <u/>
      <sz val="18"/>
      <name val="Times New Roman"/>
      <family val="1"/>
    </font>
    <font>
      <b/>
      <sz val="16"/>
      <name val="Times New Roman"/>
      <family val="1"/>
    </font>
    <font>
      <sz val="8"/>
      <color theme="1"/>
      <name val="Times New Roman"/>
      <family val="1"/>
    </font>
    <font>
      <sz val="8"/>
      <name val="Times New Roman"/>
      <family val="1"/>
    </font>
    <font>
      <sz val="9"/>
      <name val="Times New Roman"/>
      <family val="1"/>
    </font>
    <font>
      <u/>
      <sz val="12"/>
      <name val="Times New Roman"/>
      <family val="1"/>
    </font>
    <font>
      <b/>
      <sz val="18"/>
      <name val="Times New Roman"/>
      <family val="1"/>
    </font>
    <font>
      <b/>
      <sz val="22"/>
      <name val="Times New Roman"/>
      <family val="1"/>
    </font>
    <font>
      <sz val="10"/>
      <color theme="0"/>
      <name val="Times New Roman"/>
      <family val="1"/>
    </font>
    <font>
      <b/>
      <u/>
      <sz val="14"/>
      <name val="Times New Roman"/>
      <family val="1"/>
    </font>
    <font>
      <b/>
      <u/>
      <sz val="12"/>
      <name val="Times New Roman"/>
      <family val="1"/>
    </font>
    <font>
      <sz val="12"/>
      <color theme="1"/>
      <name val="Arial"/>
      <family val="2"/>
    </font>
    <font>
      <sz val="12"/>
      <color rgb="FF000000"/>
      <name val="Arial"/>
      <family val="2"/>
    </font>
    <font>
      <b/>
      <sz val="12"/>
      <color rgb="FF000000"/>
      <name val="Arial"/>
      <family val="2"/>
    </font>
    <font>
      <b/>
      <sz val="10.5"/>
      <color indexed="8"/>
      <name val="Times New Roman"/>
      <family val="1"/>
    </font>
    <font>
      <sz val="10.5"/>
      <color indexed="8"/>
      <name val="Times New Roman"/>
      <family val="1"/>
    </font>
    <font>
      <b/>
      <sz val="8"/>
      <name val="Times New Roman"/>
      <family val="1"/>
    </font>
    <font>
      <sz val="14"/>
      <color rgb="FF000000"/>
      <name val="Times New Roman"/>
      <family val="1"/>
    </font>
    <font>
      <u/>
      <sz val="13"/>
      <color theme="10"/>
      <name val="Calibri"/>
      <family val="2"/>
    </font>
    <font>
      <sz val="13"/>
      <color theme="1"/>
      <name val="Times New Roman"/>
      <family val="1"/>
    </font>
    <font>
      <i/>
      <sz val="11"/>
      <name val="Times New Roman"/>
      <family val="1"/>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16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8"/>
      </right>
      <top/>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right style="medium">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8"/>
      </left>
      <right/>
      <top style="thin">
        <color indexed="8"/>
      </top>
      <bottom/>
      <diagonal/>
    </border>
    <border>
      <left style="thin">
        <color indexed="8"/>
      </left>
      <right/>
      <top style="thin">
        <color indexed="8"/>
      </top>
      <bottom style="thin">
        <color indexed="8"/>
      </bottom>
      <diagonal/>
    </border>
    <border>
      <left style="mediumDashDotDot">
        <color indexed="64"/>
      </left>
      <right/>
      <top style="mediumDashDotDot">
        <color indexed="64"/>
      </top>
      <bottom/>
      <diagonal/>
    </border>
    <border>
      <left/>
      <right/>
      <top style="mediumDashDotDot">
        <color indexed="64"/>
      </top>
      <bottom/>
      <diagonal/>
    </border>
    <border>
      <left/>
      <right style="mediumDashDotDot">
        <color indexed="64"/>
      </right>
      <top style="mediumDashDotDot">
        <color indexed="64"/>
      </top>
      <bottom/>
      <diagonal/>
    </border>
    <border>
      <left style="mediumDashDotDot">
        <color indexed="64"/>
      </left>
      <right/>
      <top/>
      <bottom/>
      <diagonal/>
    </border>
    <border>
      <left/>
      <right style="mediumDashDotDot">
        <color indexed="64"/>
      </right>
      <top/>
      <bottom/>
      <diagonal/>
    </border>
    <border>
      <left style="mediumDashDotDot">
        <color indexed="64"/>
      </left>
      <right/>
      <top/>
      <bottom style="mediumDashDotDot">
        <color indexed="64"/>
      </bottom>
      <diagonal/>
    </border>
    <border>
      <left/>
      <right/>
      <top/>
      <bottom style="mediumDashDotDot">
        <color indexed="64"/>
      </bottom>
      <diagonal/>
    </border>
    <border>
      <left/>
      <right style="mediumDashDotDot">
        <color indexed="64"/>
      </right>
      <top/>
      <bottom style="mediumDashDotDot">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right/>
      <top style="thin">
        <color indexed="8"/>
      </top>
      <bottom style="thin">
        <color indexed="8"/>
      </bottom>
      <diagonal/>
    </border>
    <border>
      <left/>
      <right style="thin">
        <color indexed="64"/>
      </right>
      <top style="thin">
        <color indexed="8"/>
      </top>
      <bottom style="thin">
        <color indexed="8"/>
      </bottom>
      <diagonal/>
    </border>
    <border>
      <left/>
      <right/>
      <top style="thin">
        <color indexed="64"/>
      </top>
      <bottom style="double">
        <color indexed="64"/>
      </bottom>
      <diagonal/>
    </border>
    <border>
      <left style="thin">
        <color rgb="FF343434"/>
      </left>
      <right/>
      <top style="thin">
        <color rgb="FF2B2B2B"/>
      </top>
      <bottom/>
      <diagonal/>
    </border>
    <border>
      <left style="thin">
        <color rgb="FF2F2F2F"/>
      </left>
      <right/>
      <top style="thin">
        <color rgb="FF2B2B2B"/>
      </top>
      <bottom/>
      <diagonal/>
    </border>
    <border>
      <left style="thin">
        <color rgb="FF383438"/>
      </left>
      <right style="thin">
        <color rgb="FF343434"/>
      </right>
      <top/>
      <bottom/>
      <diagonal/>
    </border>
    <border>
      <left style="thin">
        <color rgb="FF343434"/>
      </left>
      <right/>
      <top/>
      <bottom/>
      <diagonal/>
    </border>
    <border>
      <left style="thin">
        <color rgb="FF2F2F2F"/>
      </left>
      <right/>
      <top/>
      <bottom/>
      <diagonal/>
    </border>
    <border>
      <left style="thin">
        <color rgb="FF2B2B2B"/>
      </left>
      <right/>
      <top/>
      <bottom/>
      <diagonal/>
    </border>
    <border>
      <left style="thin">
        <color rgb="FF3F3F3F"/>
      </left>
      <right/>
      <top/>
      <bottom/>
      <diagonal/>
    </border>
    <border>
      <left style="thin">
        <color rgb="FF383838"/>
      </left>
      <right style="thin">
        <color rgb="FF3F3F3F"/>
      </right>
      <top/>
      <bottom/>
      <diagonal/>
    </border>
    <border>
      <left style="thin">
        <color rgb="FF383838"/>
      </left>
      <right style="thin">
        <color rgb="FF3F3F3F"/>
      </right>
      <top style="thin">
        <color rgb="FF3F3F3F"/>
      </top>
      <bottom/>
      <diagonal/>
    </border>
    <border>
      <left style="thin">
        <color rgb="FF3F3F3F"/>
      </left>
      <right style="thin">
        <color rgb="FF3B3B3B"/>
      </right>
      <top style="thin">
        <color rgb="FF3F3F3F"/>
      </top>
      <bottom/>
      <diagonal/>
    </border>
    <border>
      <left style="thin">
        <color rgb="FF3F3F3F"/>
      </left>
      <right style="thin">
        <color rgb="FF3B3B3B"/>
      </right>
      <top/>
      <bottom/>
      <diagonal/>
    </border>
    <border>
      <left style="thin">
        <color rgb="FF2B2B2B"/>
      </left>
      <right/>
      <top/>
      <bottom style="thin">
        <color indexed="64"/>
      </bottom>
      <diagonal/>
    </border>
    <border>
      <left style="thin">
        <color rgb="FF383838"/>
      </left>
      <right/>
      <top style="thin">
        <color rgb="FF343434"/>
      </top>
      <bottom/>
      <diagonal/>
    </border>
    <border>
      <left style="thin">
        <color rgb="FF383838"/>
      </left>
      <right/>
      <top/>
      <bottom/>
      <diagonal/>
    </border>
    <border>
      <left style="thin">
        <color rgb="FF3F3F3F"/>
      </left>
      <right style="thin">
        <color rgb="FF3B3B3B"/>
      </right>
      <top/>
      <bottom style="thin">
        <color indexed="64"/>
      </bottom>
      <diagonal/>
    </border>
    <border>
      <left style="thin">
        <color rgb="FF1F1F1F"/>
      </left>
      <right/>
      <top/>
      <bottom/>
      <diagonal/>
    </border>
    <border>
      <left style="thin">
        <color rgb="FF1F1F1F"/>
      </left>
      <right/>
      <top style="thin">
        <color rgb="FF2B2B2B"/>
      </top>
      <bottom/>
      <diagonal/>
    </border>
    <border>
      <left style="thin">
        <color rgb="FF3B3B3B"/>
      </left>
      <right/>
      <top/>
      <bottom/>
      <diagonal/>
    </border>
    <border>
      <left style="thin">
        <color indexed="64"/>
      </left>
      <right/>
      <top style="thin">
        <color rgb="FF383838"/>
      </top>
      <bottom/>
      <diagonal/>
    </border>
    <border>
      <left style="thin">
        <color rgb="FF383438"/>
      </left>
      <right style="thin">
        <color rgb="FF343434"/>
      </right>
      <top style="thin">
        <color rgb="FF2B2B2B"/>
      </top>
      <bottom/>
      <diagonal/>
    </border>
    <border>
      <left style="thin">
        <color rgb="FF383838"/>
      </left>
      <right style="thin">
        <color rgb="FF3F3F3F"/>
      </right>
      <top/>
      <bottom style="thin">
        <color indexed="64"/>
      </bottom>
      <diagonal/>
    </border>
    <border>
      <left style="thin">
        <color rgb="FF3F3F3F"/>
      </left>
      <right/>
      <top/>
      <bottom style="thin">
        <color indexed="64"/>
      </bottom>
      <diagonal/>
    </border>
    <border>
      <left style="thin">
        <color rgb="FF3B3B3B"/>
      </left>
      <right/>
      <top/>
      <bottom style="thin">
        <color indexed="64"/>
      </bottom>
      <diagonal/>
    </border>
    <border>
      <left style="thin">
        <color rgb="FF443F3F"/>
      </left>
      <right/>
      <top/>
      <bottom/>
      <diagonal/>
    </border>
    <border>
      <left style="thin">
        <color rgb="FF3F3F3F"/>
      </left>
      <right style="thin">
        <color indexed="64"/>
      </right>
      <top/>
      <bottom style="thin">
        <color indexed="64"/>
      </bottom>
      <diagonal/>
    </border>
    <border>
      <left style="thin">
        <color indexed="64"/>
      </left>
      <right style="thin">
        <color indexed="64"/>
      </right>
      <top style="thin">
        <color indexed="64"/>
      </top>
      <bottom style="thin">
        <color rgb="FF2B2B2B"/>
      </bottom>
      <diagonal/>
    </border>
    <border>
      <left style="thin">
        <color rgb="FF3B3838"/>
      </left>
      <right/>
      <top/>
      <bottom/>
      <diagonal/>
    </border>
    <border>
      <left style="thin">
        <color rgb="FF444444"/>
      </left>
      <right/>
      <top/>
      <bottom/>
      <diagonal/>
    </border>
    <border>
      <left style="thin">
        <color rgb="FF3B3838"/>
      </left>
      <right/>
      <top/>
      <bottom style="thin">
        <color indexed="64"/>
      </bottom>
      <diagonal/>
    </border>
    <border>
      <left style="thin">
        <color rgb="FF444444"/>
      </left>
      <right style="thin">
        <color indexed="64"/>
      </right>
      <top/>
      <bottom style="thin">
        <color indexed="64"/>
      </bottom>
      <diagonal/>
    </border>
    <border>
      <left style="thin">
        <color rgb="FF3B3B3B"/>
      </left>
      <right/>
      <top style="thin">
        <color rgb="FF3F3F3F"/>
      </top>
      <bottom/>
      <diagonal/>
    </border>
    <border>
      <left style="thin">
        <color rgb="FF3F3F3F"/>
      </left>
      <right/>
      <top style="thin">
        <color rgb="FF3F3F3F"/>
      </top>
      <bottom/>
      <diagonal/>
    </border>
    <border>
      <left style="thin">
        <color rgb="FF3F3F3F"/>
      </left>
      <right/>
      <top style="thin">
        <color indexed="64"/>
      </top>
      <bottom style="thin">
        <color indexed="64"/>
      </bottom>
      <diagonal/>
    </border>
    <border>
      <left style="thin">
        <color rgb="FF444444"/>
      </left>
      <right/>
      <top style="thin">
        <color indexed="64"/>
      </top>
      <bottom style="thin">
        <color indexed="64"/>
      </bottom>
      <diagonal/>
    </border>
    <border>
      <left style="thin">
        <color rgb="FF484848"/>
      </left>
      <right/>
      <top style="thin">
        <color indexed="64"/>
      </top>
      <bottom style="thin">
        <color indexed="64"/>
      </bottom>
      <diagonal/>
    </border>
    <border>
      <left style="thin">
        <color rgb="FF444444"/>
      </left>
      <right/>
      <top style="thin">
        <color indexed="64"/>
      </top>
      <bottom/>
      <diagonal/>
    </border>
    <border>
      <left style="thin">
        <color rgb="FF484848"/>
      </left>
      <right/>
      <top style="thin">
        <color indexed="64"/>
      </top>
      <bottom/>
      <diagonal/>
    </border>
    <border>
      <left style="thin">
        <color rgb="FF3F3F3F"/>
      </left>
      <right/>
      <top style="thin">
        <color indexed="64"/>
      </top>
      <bottom/>
      <diagonal/>
    </border>
    <border>
      <left style="thin">
        <color rgb="FF484848"/>
      </left>
      <right/>
      <top/>
      <bottom style="thin">
        <color indexed="64"/>
      </bottom>
      <diagonal/>
    </border>
    <border>
      <left style="thin">
        <color rgb="FF484848"/>
      </left>
      <right/>
      <top/>
      <bottom/>
      <diagonal/>
    </border>
    <border>
      <left style="thin">
        <color indexed="64"/>
      </left>
      <right style="thin">
        <color indexed="64"/>
      </right>
      <top style="thin">
        <color rgb="FF343434"/>
      </top>
      <bottom style="thin">
        <color indexed="64"/>
      </bottom>
      <diagonal/>
    </border>
    <border>
      <left style="thin">
        <color indexed="64"/>
      </left>
      <right style="thin">
        <color indexed="64"/>
      </right>
      <top style="thin">
        <color rgb="FF3F3F3F"/>
      </top>
      <bottom/>
      <diagonal/>
    </border>
    <border>
      <left style="thin">
        <color indexed="64"/>
      </left>
      <right style="thin">
        <color indexed="64"/>
      </right>
      <top style="thin">
        <color rgb="FF3B3B3B"/>
      </top>
      <bottom/>
      <diagonal/>
    </border>
    <border>
      <left style="thin">
        <color rgb="FF3F3F3F"/>
      </left>
      <right style="thin">
        <color indexed="64"/>
      </right>
      <top style="thin">
        <color indexed="64"/>
      </top>
      <bottom/>
      <diagonal/>
    </border>
    <border>
      <left style="thin">
        <color rgb="FF3F3F3F"/>
      </left>
      <right style="thin">
        <color indexed="64"/>
      </right>
      <top/>
      <bottom/>
      <diagonal/>
    </border>
    <border>
      <left style="thin">
        <color rgb="FF343434"/>
      </left>
      <right style="thin">
        <color rgb="FF2F2F2F"/>
      </right>
      <top/>
      <bottom/>
      <diagonal/>
    </border>
    <border>
      <left style="thin">
        <color rgb="FF232323"/>
      </left>
      <right/>
      <top/>
      <bottom/>
      <diagonal/>
    </border>
    <border>
      <left style="thin">
        <color indexed="64"/>
      </left>
      <right/>
      <top style="thin">
        <color indexed="64"/>
      </top>
      <bottom style="thin">
        <color rgb="FF343434"/>
      </bottom>
      <diagonal/>
    </border>
    <border>
      <left style="thin">
        <color rgb="FF383838"/>
      </left>
      <right/>
      <top style="thin">
        <color indexed="64"/>
      </top>
      <bottom style="thin">
        <color rgb="FF343434"/>
      </bottom>
      <diagonal/>
    </border>
    <border>
      <left style="thin">
        <color indexed="64"/>
      </left>
      <right/>
      <top style="thin">
        <color rgb="FF343434"/>
      </top>
      <bottom/>
      <diagonal/>
    </border>
    <border>
      <left style="thin">
        <color indexed="64"/>
      </left>
      <right style="thin">
        <color rgb="FF232323"/>
      </right>
      <top/>
      <bottom/>
      <diagonal/>
    </border>
    <border>
      <left style="thin">
        <color rgb="FF232323"/>
      </left>
      <right/>
      <top style="thin">
        <color indexed="64"/>
      </top>
      <bottom style="thin">
        <color indexed="64"/>
      </bottom>
      <diagonal/>
    </border>
    <border>
      <left style="thin">
        <color rgb="FF2B2B2B"/>
      </left>
      <right/>
      <top style="thin">
        <color indexed="64"/>
      </top>
      <bottom style="thin">
        <color rgb="FF343434"/>
      </bottom>
      <diagonal/>
    </border>
    <border>
      <left style="thin">
        <color rgb="FF1F1F1F"/>
      </left>
      <right/>
      <top style="thin">
        <color indexed="64"/>
      </top>
      <bottom style="thin">
        <color rgb="FF343434"/>
      </bottom>
      <diagonal/>
    </border>
    <border>
      <left style="thin">
        <color rgb="FF2F2F2F"/>
      </left>
      <right/>
      <top style="thin">
        <color indexed="64"/>
      </top>
      <bottom style="thin">
        <color rgb="FF343434"/>
      </bottom>
      <diagonal/>
    </border>
    <border>
      <left style="thin">
        <color rgb="FF1F1F1F"/>
      </left>
      <right style="thin">
        <color indexed="64"/>
      </right>
      <top style="thin">
        <color indexed="64"/>
      </top>
      <bottom style="thin">
        <color rgb="FF343434"/>
      </bottom>
      <diagonal/>
    </border>
    <border>
      <left style="thin">
        <color rgb="FF2B2B2B"/>
      </left>
      <right/>
      <top style="thin">
        <color rgb="FF343434"/>
      </top>
      <bottom/>
      <diagonal/>
    </border>
    <border>
      <left style="thin">
        <color rgb="FF1F1F1F"/>
      </left>
      <right/>
      <top style="thin">
        <color rgb="FF343434"/>
      </top>
      <bottom/>
      <diagonal/>
    </border>
    <border>
      <left style="thin">
        <color rgb="FF2F2F2F"/>
      </left>
      <right/>
      <top style="thin">
        <color rgb="FF343434"/>
      </top>
      <bottom/>
      <diagonal/>
    </border>
    <border>
      <left style="thin">
        <color rgb="FF1F1F1F"/>
      </left>
      <right style="thin">
        <color indexed="64"/>
      </right>
      <top style="thin">
        <color rgb="FF343434"/>
      </top>
      <bottom/>
      <diagonal/>
    </border>
    <border>
      <left style="thin">
        <color rgb="FF1F1F1F"/>
      </left>
      <right style="thin">
        <color indexed="64"/>
      </right>
      <top/>
      <bottom/>
      <diagonal/>
    </border>
    <border>
      <left style="thin">
        <color rgb="FF383838"/>
      </left>
      <right style="thin">
        <color rgb="FF2B2B2B"/>
      </right>
      <top/>
      <bottom/>
      <diagonal/>
    </border>
    <border>
      <left style="thin">
        <color rgb="FF1F1F1F"/>
      </left>
      <right/>
      <top/>
      <bottom style="thin">
        <color indexed="64"/>
      </bottom>
      <diagonal/>
    </border>
    <border>
      <left style="thin">
        <color rgb="FF2F2F2F"/>
      </left>
      <right style="thin">
        <color indexed="64"/>
      </right>
      <top/>
      <bottom/>
      <diagonal/>
    </border>
    <border>
      <left style="thin">
        <color rgb="FF2F2F2F"/>
      </left>
      <right style="thin">
        <color indexed="64"/>
      </right>
      <top/>
      <bottom style="thin">
        <color indexed="64"/>
      </bottom>
      <diagonal/>
    </border>
    <border>
      <left style="thin">
        <color rgb="FF1F1F1F"/>
      </left>
      <right style="thin">
        <color rgb="FF2F2F2F"/>
      </right>
      <top/>
      <bottom style="thin">
        <color indexed="64"/>
      </bottom>
      <diagonal/>
    </border>
    <border>
      <left style="thin">
        <color rgb="FF443F3F"/>
      </left>
      <right style="thin">
        <color rgb="FF3F3F3F"/>
      </right>
      <top/>
      <bottom style="thin">
        <color indexed="64"/>
      </bottom>
      <diagonal/>
    </border>
    <border>
      <left style="thin">
        <color indexed="64"/>
      </left>
      <right/>
      <top style="thin">
        <color rgb="FF2B2B2B"/>
      </top>
      <bottom/>
      <diagonal/>
    </border>
    <border>
      <left style="thin">
        <color indexed="64"/>
      </left>
      <right style="thin">
        <color rgb="FF383438"/>
      </right>
      <top/>
      <bottom/>
      <diagonal/>
    </border>
    <border>
      <left style="thin">
        <color indexed="64"/>
      </left>
      <right style="thin">
        <color rgb="FF383438"/>
      </right>
      <top/>
      <bottom style="thin">
        <color indexed="64"/>
      </bottom>
      <diagonal/>
    </border>
    <border>
      <left style="thin">
        <color rgb="FF383438"/>
      </left>
      <right style="thin">
        <color rgb="FF343434"/>
      </right>
      <top/>
      <bottom style="thin">
        <color indexed="64"/>
      </bottom>
      <diagonal/>
    </border>
    <border>
      <left style="thin">
        <color rgb="FF343434"/>
      </left>
      <right/>
      <top/>
      <bottom style="thin">
        <color indexed="64"/>
      </bottom>
      <diagonal/>
    </border>
    <border>
      <left style="thin">
        <color rgb="FF2F2F2F"/>
      </left>
      <right/>
      <top/>
      <bottom style="thin">
        <color indexed="64"/>
      </bottom>
      <diagonal/>
    </border>
    <border>
      <left style="thin">
        <color rgb="FF383434"/>
      </left>
      <right style="thin">
        <color rgb="FF343434"/>
      </right>
      <top style="thin">
        <color indexed="64"/>
      </top>
      <bottom/>
      <diagonal/>
    </border>
    <border>
      <left style="thin">
        <color rgb="FF343434"/>
      </left>
      <right/>
      <top style="thin">
        <color indexed="64"/>
      </top>
      <bottom/>
      <diagonal/>
    </border>
    <border>
      <left style="thin">
        <color indexed="64"/>
      </left>
      <right/>
      <top style="thin">
        <color indexed="64"/>
      </top>
      <bottom style="thin">
        <color rgb="FF383838"/>
      </bottom>
      <diagonal/>
    </border>
    <border>
      <left style="thin">
        <color rgb="FF2B2B2B"/>
      </left>
      <right/>
      <top style="thin">
        <color indexed="64"/>
      </top>
      <bottom/>
      <diagonal/>
    </border>
    <border>
      <left style="thin">
        <color rgb="FF282828"/>
      </left>
      <right/>
      <top style="thin">
        <color indexed="64"/>
      </top>
      <bottom/>
      <diagonal/>
    </border>
    <border>
      <left style="thin">
        <color indexed="64"/>
      </left>
      <right style="thin">
        <color rgb="FF3B3838"/>
      </right>
      <top/>
      <bottom style="thin">
        <color indexed="64"/>
      </bottom>
      <diagonal/>
    </border>
    <border>
      <left style="thin">
        <color indexed="64"/>
      </left>
      <right style="thin">
        <color rgb="FF383838"/>
      </right>
      <top style="thin">
        <color rgb="FF3F3F3F"/>
      </top>
      <bottom/>
      <diagonal/>
    </border>
    <border>
      <left style="thin">
        <color indexed="64"/>
      </left>
      <right style="thin">
        <color rgb="FF383838"/>
      </right>
      <top/>
      <bottom/>
      <diagonal/>
    </border>
    <border>
      <left style="thin">
        <color indexed="64"/>
      </left>
      <right style="thin">
        <color rgb="FF383838"/>
      </right>
      <top/>
      <bottom style="thin">
        <color indexed="64"/>
      </bottom>
      <diagonal/>
    </border>
    <border>
      <left style="thin">
        <color rgb="FF343434"/>
      </left>
      <right style="thin">
        <color rgb="FF2F2F2F"/>
      </right>
      <top/>
      <bottom style="thin">
        <color indexed="64"/>
      </bottom>
      <diagonal/>
    </border>
    <border>
      <left style="thin">
        <color rgb="FF232323"/>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3F3F3F"/>
      </left>
      <right/>
      <top/>
      <bottom style="thin">
        <color rgb="FF3F3F3F"/>
      </bottom>
      <diagonal/>
    </border>
    <border>
      <left style="thin">
        <color indexed="64"/>
      </left>
      <right style="thin">
        <color rgb="FF383438"/>
      </right>
      <top style="thin">
        <color indexed="64"/>
      </top>
      <bottom/>
      <diagonal/>
    </border>
    <border>
      <left style="thin">
        <color indexed="64"/>
      </left>
      <right style="thin">
        <color rgb="FF383438"/>
      </right>
      <top/>
      <bottom style="thin">
        <color rgb="FF2B2B2B"/>
      </bottom>
      <diagonal/>
    </border>
    <border>
      <left style="thin">
        <color rgb="FF383438"/>
      </left>
      <right style="thin">
        <color rgb="FF343434"/>
      </right>
      <top style="thin">
        <color indexed="64"/>
      </top>
      <bottom/>
      <diagonal/>
    </border>
    <border>
      <left style="thin">
        <color rgb="FF383438"/>
      </left>
      <right style="thin">
        <color rgb="FF343434"/>
      </right>
      <top/>
      <bottom style="thin">
        <color rgb="FF2B2B2B"/>
      </bottom>
      <diagonal/>
    </border>
    <border>
      <left style="thin">
        <color rgb="FF343434"/>
      </left>
      <right style="thin">
        <color rgb="FF1F1F1F"/>
      </right>
      <top style="thin">
        <color indexed="64"/>
      </top>
      <bottom/>
      <diagonal/>
    </border>
    <border>
      <left style="thin">
        <color rgb="FF343434"/>
      </left>
      <right style="thin">
        <color rgb="FF1F1F1F"/>
      </right>
      <top/>
      <bottom style="thin">
        <color rgb="FF2B2B2B"/>
      </bottom>
      <diagonal/>
    </border>
    <border>
      <left style="thin">
        <color rgb="FF2F2F2F"/>
      </left>
      <right style="thin">
        <color indexed="64"/>
      </right>
      <top style="thin">
        <color indexed="64"/>
      </top>
      <bottom/>
      <diagonal/>
    </border>
    <border>
      <left style="thin">
        <color rgb="FF2F2F2F"/>
      </left>
      <right style="thin">
        <color indexed="64"/>
      </right>
      <top/>
      <bottom style="thin">
        <color rgb="FF2B2B2B"/>
      </bottom>
      <diagonal/>
    </border>
    <border>
      <left style="thin">
        <color indexed="64"/>
      </left>
      <right style="thin">
        <color indexed="64"/>
      </right>
      <top/>
      <bottom style="thin">
        <color rgb="FF3F3F3F"/>
      </bottom>
      <diagonal/>
    </border>
    <border>
      <left style="thin">
        <color rgb="FF1F1F1F"/>
      </left>
      <right style="thin">
        <color rgb="FF2F2F2F"/>
      </right>
      <top style="thin">
        <color indexed="64"/>
      </top>
      <bottom/>
      <diagonal/>
    </border>
    <border>
      <left style="thin">
        <color rgb="FF1F1F1F"/>
      </left>
      <right style="thin">
        <color rgb="FF2F2F2F"/>
      </right>
      <top/>
      <bottom style="thin">
        <color rgb="FF2B2B2B"/>
      </bottom>
      <diagonal/>
    </border>
    <border>
      <left style="thin">
        <color indexed="64"/>
      </left>
      <right style="thin">
        <color rgb="FF383838"/>
      </right>
      <top style="thin">
        <color indexed="64"/>
      </top>
      <bottom/>
      <diagonal/>
    </border>
    <border>
      <left style="thin">
        <color indexed="64"/>
      </left>
      <right style="thin">
        <color rgb="FF383838"/>
      </right>
      <top/>
      <bottom style="thin">
        <color rgb="FF3F3F3F"/>
      </bottom>
      <diagonal/>
    </border>
    <border>
      <left style="thin">
        <color rgb="FF383838"/>
      </left>
      <right style="thin">
        <color rgb="FF3F3F3F"/>
      </right>
      <top style="thin">
        <color indexed="64"/>
      </top>
      <bottom/>
      <diagonal/>
    </border>
    <border>
      <left style="thin">
        <color rgb="FF383838"/>
      </left>
      <right style="thin">
        <color rgb="FF3F3F3F"/>
      </right>
      <top/>
      <bottom style="thin">
        <color rgb="FF3F3F3F"/>
      </bottom>
      <diagonal/>
    </border>
    <border>
      <left style="thin">
        <color rgb="FF3F3F3F"/>
      </left>
      <right style="thin">
        <color rgb="FF3B3B3B"/>
      </right>
      <top style="thin">
        <color indexed="64"/>
      </top>
      <bottom/>
      <diagonal/>
    </border>
    <border>
      <left style="thin">
        <color rgb="FF3F3F3F"/>
      </left>
      <right style="thin">
        <color rgb="FF3B3B3B"/>
      </right>
      <top/>
      <bottom style="thin">
        <color rgb="FF3F3F3F"/>
      </bottom>
      <diagonal/>
    </border>
    <border>
      <left style="thin">
        <color rgb="FF3B3B3B"/>
      </left>
      <right style="thin">
        <color rgb="FF3F3F3F"/>
      </right>
      <top style="thin">
        <color indexed="64"/>
      </top>
      <bottom/>
      <diagonal/>
    </border>
    <border>
      <left style="thin">
        <color rgb="FF3B3B3B"/>
      </left>
      <right style="thin">
        <color rgb="FF3F3F3F"/>
      </right>
      <top/>
      <bottom style="thin">
        <color rgb="FF3F3F3F"/>
      </bottom>
      <diagonal/>
    </border>
    <border>
      <left style="thin">
        <color indexed="64"/>
      </left>
      <right style="thin">
        <color indexed="64"/>
      </right>
      <top style="thin">
        <color indexed="64"/>
      </top>
      <bottom style="thin">
        <color rgb="FF343434"/>
      </bottom>
      <diagonal/>
    </border>
    <border>
      <left style="thin">
        <color rgb="FF000000"/>
      </left>
      <right/>
      <top style="thin">
        <color indexed="64"/>
      </top>
      <bottom style="thin">
        <color indexed="64"/>
      </bottom>
      <diagonal/>
    </border>
    <border>
      <left style="thin">
        <color rgb="FF2B2B2B"/>
      </left>
      <right/>
      <top style="thin">
        <color indexed="64"/>
      </top>
      <bottom style="thin">
        <color indexed="64"/>
      </bottom>
      <diagonal/>
    </border>
    <border>
      <left style="thin">
        <color rgb="FF282828"/>
      </left>
      <right/>
      <top style="thin">
        <color indexed="64"/>
      </top>
      <bottom style="thin">
        <color indexed="64"/>
      </bottom>
      <diagonal/>
    </border>
    <border>
      <left/>
      <right/>
      <top style="thin">
        <color indexed="8"/>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78">
    <xf numFmtId="0" fontId="0"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6" fillId="0" borderId="0" applyNumberFormat="0" applyFill="0" applyBorder="0" applyAlignment="0" applyProtection="0">
      <alignment vertical="top"/>
      <protection locked="0"/>
    </xf>
    <xf numFmtId="0" fontId="35" fillId="0" borderId="0"/>
    <xf numFmtId="0" fontId="1" fillId="0" borderId="0"/>
    <xf numFmtId="0" fontId="7" fillId="0" borderId="0"/>
    <xf numFmtId="0" fontId="1" fillId="0" borderId="0"/>
    <xf numFmtId="0" fontId="1" fillId="0" borderId="0"/>
    <xf numFmtId="0" fontId="1" fillId="0" borderId="0"/>
    <xf numFmtId="0" fontId="8" fillId="0" borderId="0" applyNumberFormat="0" applyFont="0" applyFill="0" applyBorder="0" applyAlignment="0" applyProtection="0"/>
    <xf numFmtId="0" fontId="35" fillId="0" borderId="0"/>
    <xf numFmtId="0" fontId="1" fillId="0" borderId="0"/>
    <xf numFmtId="0" fontId="1" fillId="0" borderId="0"/>
    <xf numFmtId="0" fontId="1" fillId="0" borderId="0"/>
    <xf numFmtId="0" fontId="1" fillId="0" borderId="0"/>
    <xf numFmtId="0" fontId="35" fillId="0" borderId="0"/>
    <xf numFmtId="0" fontId="1" fillId="0" borderId="0"/>
    <xf numFmtId="0" fontId="35" fillId="0" borderId="0"/>
    <xf numFmtId="0" fontId="1" fillId="0" borderId="0"/>
    <xf numFmtId="0" fontId="35" fillId="0" borderId="0"/>
    <xf numFmtId="0" fontId="4" fillId="0" borderId="0"/>
    <xf numFmtId="0" fontId="1" fillId="0" borderId="0"/>
    <xf numFmtId="0" fontId="37" fillId="0" borderId="0"/>
    <xf numFmtId="0" fontId="29" fillId="0" borderId="0"/>
    <xf numFmtId="0" fontId="1" fillId="0" borderId="0"/>
    <xf numFmtId="0" fontId="1" fillId="0" borderId="0"/>
    <xf numFmtId="0" fontId="35" fillId="0" borderId="0"/>
    <xf numFmtId="0" fontId="1" fillId="0" borderId="0"/>
    <xf numFmtId="0" fontId="35" fillId="0" borderId="0"/>
    <xf numFmtId="0" fontId="1" fillId="0" borderId="0"/>
    <xf numFmtId="0" fontId="35" fillId="0" borderId="0"/>
    <xf numFmtId="0" fontId="35" fillId="0" borderId="0"/>
    <xf numFmtId="0" fontId="35" fillId="0" borderId="0"/>
    <xf numFmtId="0" fontId="35" fillId="0" borderId="0"/>
    <xf numFmtId="0" fontId="1" fillId="0" borderId="0"/>
    <xf numFmtId="0" fontId="1" fillId="0" borderId="0"/>
    <xf numFmtId="0" fontId="7" fillId="0" borderId="0"/>
    <xf numFmtId="0" fontId="35" fillId="0" borderId="0"/>
    <xf numFmtId="0" fontId="1" fillId="0" borderId="0"/>
    <xf numFmtId="0" fontId="35" fillId="0" borderId="0"/>
    <xf numFmtId="0" fontId="38" fillId="0" borderId="0"/>
    <xf numFmtId="0" fontId="1" fillId="0" borderId="0"/>
    <xf numFmtId="0" fontId="1" fillId="0" borderId="0"/>
    <xf numFmtId="0" fontId="35" fillId="0" borderId="0"/>
    <xf numFmtId="0" fontId="1" fillId="0" borderId="0"/>
    <xf numFmtId="0" fontId="39" fillId="0" borderId="0"/>
    <xf numFmtId="0" fontId="5" fillId="0" borderId="0"/>
    <xf numFmtId="0" fontId="8" fillId="0" borderId="0"/>
    <xf numFmtId="0" fontId="1" fillId="0" borderId="0"/>
    <xf numFmtId="0" fontId="35"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35" fillId="0" borderId="0"/>
    <xf numFmtId="0" fontId="8"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8"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1134">
    <xf numFmtId="0" fontId="0" fillId="0" borderId="0" xfId="0"/>
    <xf numFmtId="0" fontId="41" fillId="0" borderId="0" xfId="0" applyFont="1"/>
    <xf numFmtId="0" fontId="40" fillId="0" borderId="1" xfId="0" applyFont="1" applyBorder="1" applyAlignment="1">
      <alignment horizontal="center" vertical="center" wrapText="1"/>
    </xf>
    <xf numFmtId="0" fontId="43" fillId="0" borderId="0" xfId="0" applyFont="1" applyAlignment="1">
      <alignment horizontal="center"/>
    </xf>
    <xf numFmtId="0" fontId="41" fillId="0" borderId="0" xfId="0" applyFont="1" applyAlignment="1">
      <alignment horizontal="center"/>
    </xf>
    <xf numFmtId="0" fontId="44" fillId="0" borderId="0" xfId="0" applyFont="1" applyAlignment="1">
      <alignment horizontal="center" wrapText="1"/>
    </xf>
    <xf numFmtId="0" fontId="45" fillId="0" borderId="0" xfId="24" applyFont="1" applyAlignment="1">
      <alignment horizontal="left" vertical="top"/>
    </xf>
    <xf numFmtId="0" fontId="45" fillId="0" borderId="0" xfId="24" applyFont="1"/>
    <xf numFmtId="0" fontId="45" fillId="0" borderId="0" xfId="24" applyFont="1" applyAlignment="1">
      <alignment vertical="top"/>
    </xf>
    <xf numFmtId="0" fontId="46" fillId="0" borderId="0" xfId="24" applyFont="1" applyAlignment="1">
      <alignment horizontal="center" vertical="top"/>
    </xf>
    <xf numFmtId="0" fontId="46" fillId="0" borderId="0" xfId="24" applyFont="1" applyAlignment="1">
      <alignment horizontal="left" vertical="top"/>
    </xf>
    <xf numFmtId="0" fontId="45" fillId="0" borderId="0" xfId="24" applyFont="1" applyAlignment="1">
      <alignment horizontal="center" vertical="top"/>
    </xf>
    <xf numFmtId="0" fontId="13" fillId="0" borderId="0" xfId="24" applyFont="1" applyAlignment="1">
      <alignment vertical="top"/>
    </xf>
    <xf numFmtId="0" fontId="46" fillId="0" borderId="0" xfId="24" applyFont="1" applyAlignment="1">
      <alignment vertical="top"/>
    </xf>
    <xf numFmtId="166" fontId="47" fillId="0" borderId="1" xfId="24" applyNumberFormat="1" applyFont="1" applyBorder="1" applyAlignment="1">
      <alignment horizontal="center" vertical="top" wrapText="1"/>
    </xf>
    <xf numFmtId="0" fontId="47" fillId="0" borderId="1" xfId="24" applyFont="1" applyBorder="1" applyAlignment="1">
      <alignment horizontal="left" vertical="top" wrapText="1"/>
    </xf>
    <xf numFmtId="0" fontId="3" fillId="0" borderId="1" xfId="24" applyFont="1" applyBorder="1" applyAlignment="1">
      <alignment horizontal="center" vertical="top" wrapText="1"/>
    </xf>
    <xf numFmtId="0" fontId="3" fillId="0" borderId="0" xfId="24" applyFont="1" applyAlignment="1">
      <alignment horizontal="left" vertical="top" wrapText="1"/>
    </xf>
    <xf numFmtId="0" fontId="3" fillId="0" borderId="0" xfId="24" applyFont="1" applyAlignment="1">
      <alignment horizontal="center" vertical="top" wrapText="1"/>
    </xf>
    <xf numFmtId="167" fontId="47" fillId="0" borderId="0" xfId="24" applyNumberFormat="1" applyFont="1" applyAlignment="1">
      <alignment horizontal="center" vertical="top" wrapText="1"/>
    </xf>
    <xf numFmtId="168" fontId="47" fillId="0" borderId="0" xfId="24" applyNumberFormat="1" applyFont="1" applyAlignment="1">
      <alignment horizontal="center" vertical="top" wrapText="1"/>
    </xf>
    <xf numFmtId="0" fontId="3" fillId="0" borderId="40" xfId="24" applyFont="1" applyBorder="1" applyAlignment="1">
      <alignment horizontal="center" vertical="top" wrapText="1"/>
    </xf>
    <xf numFmtId="167" fontId="47" fillId="0" borderId="41" xfId="24" applyNumberFormat="1" applyFont="1" applyBorder="1" applyAlignment="1">
      <alignment horizontal="center" vertical="top" wrapText="1"/>
    </xf>
    <xf numFmtId="166" fontId="47" fillId="0" borderId="0" xfId="24" applyNumberFormat="1" applyFont="1" applyAlignment="1">
      <alignment horizontal="center" vertical="top" wrapText="1"/>
    </xf>
    <xf numFmtId="0" fontId="3" fillId="0" borderId="42" xfId="24" applyFont="1" applyBorder="1" applyAlignment="1">
      <alignment horizontal="left" vertical="top" wrapText="1"/>
    </xf>
    <xf numFmtId="0" fontId="3" fillId="0" borderId="43" xfId="24" applyFont="1" applyBorder="1" applyAlignment="1">
      <alignment horizontal="center" vertical="top" wrapText="1"/>
    </xf>
    <xf numFmtId="167" fontId="47" fillId="0" borderId="44" xfId="24" applyNumberFormat="1" applyFont="1" applyBorder="1" applyAlignment="1">
      <alignment horizontal="center" vertical="top" wrapText="1"/>
    </xf>
    <xf numFmtId="0" fontId="45" fillId="0" borderId="0" xfId="24" applyFont="1" applyAlignment="1">
      <alignment horizontal="center" vertical="top" wrapText="1"/>
    </xf>
    <xf numFmtId="168" fontId="47" fillId="0" borderId="44" xfId="24" applyNumberFormat="1" applyFont="1" applyBorder="1" applyAlignment="1">
      <alignment horizontal="center" vertical="top" wrapText="1"/>
    </xf>
    <xf numFmtId="0" fontId="45" fillId="0" borderId="42" xfId="24" applyFont="1" applyBorder="1" applyAlignment="1">
      <alignment horizontal="left" vertical="top" wrapText="1"/>
    </xf>
    <xf numFmtId="0" fontId="47" fillId="0" borderId="43" xfId="24" applyFont="1" applyBorder="1" applyAlignment="1">
      <alignment horizontal="center" vertical="top" wrapText="1"/>
    </xf>
    <xf numFmtId="0" fontId="3" fillId="0" borderId="44" xfId="24" applyFont="1" applyBorder="1" applyAlignment="1">
      <alignment horizontal="center" vertical="top" wrapText="1"/>
    </xf>
    <xf numFmtId="167" fontId="48" fillId="0" borderId="45" xfId="24" applyNumberFormat="1" applyFont="1" applyBorder="1" applyAlignment="1">
      <alignment horizontal="center" vertical="top" wrapText="1"/>
    </xf>
    <xf numFmtId="167" fontId="48" fillId="0" borderId="45" xfId="24" applyNumberFormat="1" applyFont="1" applyBorder="1" applyAlignment="1">
      <alignment horizontal="center" vertical="center" wrapText="1"/>
    </xf>
    <xf numFmtId="166" fontId="48" fillId="0" borderId="0" xfId="24" applyNumberFormat="1" applyFont="1" applyAlignment="1">
      <alignment horizontal="center" vertical="top" wrapText="1"/>
    </xf>
    <xf numFmtId="0" fontId="45" fillId="0" borderId="0" xfId="24" applyFont="1" applyAlignment="1">
      <alignment horizontal="left" vertical="top" wrapText="1"/>
    </xf>
    <xf numFmtId="0" fontId="45" fillId="0" borderId="46" xfId="24" applyFont="1" applyBorder="1" applyAlignment="1">
      <alignment horizontal="center" vertical="top" wrapText="1"/>
    </xf>
    <xf numFmtId="166" fontId="49" fillId="0" borderId="0" xfId="24" applyNumberFormat="1" applyFont="1" applyAlignment="1">
      <alignment horizontal="center" vertical="top" wrapText="1"/>
    </xf>
    <xf numFmtId="0" fontId="3" fillId="0" borderId="46" xfId="24" applyFont="1" applyBorder="1" applyAlignment="1">
      <alignment horizontal="center" vertical="top" wrapText="1"/>
    </xf>
    <xf numFmtId="167" fontId="49" fillId="0" borderId="46" xfId="24" applyNumberFormat="1" applyFont="1" applyBorder="1" applyAlignment="1">
      <alignment horizontal="center" vertical="top" wrapText="1"/>
    </xf>
    <xf numFmtId="0" fontId="45" fillId="0" borderId="47" xfId="24" applyFont="1" applyBorder="1" applyAlignment="1">
      <alignment horizontal="left" vertical="top" wrapText="1"/>
    </xf>
    <xf numFmtId="0" fontId="49" fillId="0" borderId="46" xfId="24" applyFont="1" applyBorder="1" applyAlignment="1">
      <alignment horizontal="center" vertical="top" wrapText="1"/>
    </xf>
    <xf numFmtId="0" fontId="49" fillId="0" borderId="47" xfId="24" applyFont="1" applyBorder="1" applyAlignment="1">
      <alignment horizontal="left" vertical="top" wrapText="1"/>
    </xf>
    <xf numFmtId="167" fontId="49" fillId="0" borderId="0" xfId="24" applyNumberFormat="1" applyFont="1" applyAlignment="1">
      <alignment horizontal="center" vertical="top" wrapText="1"/>
    </xf>
    <xf numFmtId="0" fontId="45" fillId="0" borderId="48" xfId="24" applyFont="1" applyBorder="1" applyAlignment="1">
      <alignment vertical="top" wrapText="1"/>
    </xf>
    <xf numFmtId="0" fontId="50" fillId="0" borderId="49" xfId="24" applyFont="1" applyBorder="1" applyAlignment="1">
      <alignment horizontal="center" vertical="top" wrapText="1"/>
    </xf>
    <xf numFmtId="0" fontId="45" fillId="0" borderId="50" xfId="24" applyFont="1" applyBorder="1" applyAlignment="1">
      <alignment horizontal="center" vertical="top" wrapText="1"/>
    </xf>
    <xf numFmtId="0" fontId="50" fillId="0" borderId="0" xfId="24" applyFont="1" applyAlignment="1">
      <alignment horizontal="center" vertical="top" wrapText="1"/>
    </xf>
    <xf numFmtId="0" fontId="13" fillId="0" borderId="0" xfId="24" applyFont="1" applyAlignment="1">
      <alignment horizontal="center" vertical="top" wrapText="1"/>
    </xf>
    <xf numFmtId="0" fontId="45" fillId="0" borderId="43" xfId="24" applyFont="1" applyBorder="1" applyAlignment="1">
      <alignment horizontal="center" vertical="top" wrapText="1"/>
    </xf>
    <xf numFmtId="0" fontId="45" fillId="0" borderId="9" xfId="24" applyFont="1" applyBorder="1" applyAlignment="1">
      <alignment horizontal="center" vertical="top"/>
    </xf>
    <xf numFmtId="0" fontId="45" fillId="0" borderId="9" xfId="24" applyFont="1" applyBorder="1" applyAlignment="1">
      <alignment horizontal="left" vertical="top"/>
    </xf>
    <xf numFmtId="0" fontId="3" fillId="0" borderId="45" xfId="24" applyFont="1" applyBorder="1" applyAlignment="1">
      <alignment horizontal="center" vertical="top" wrapText="1"/>
    </xf>
    <xf numFmtId="0" fontId="3" fillId="0" borderId="45" xfId="24" applyFont="1" applyBorder="1" applyAlignment="1">
      <alignment horizontal="center" vertical="center" wrapText="1"/>
    </xf>
    <xf numFmtId="168" fontId="51" fillId="0" borderId="0" xfId="24" applyNumberFormat="1" applyFont="1" applyAlignment="1">
      <alignment horizontal="center" vertical="top" wrapText="1"/>
    </xf>
    <xf numFmtId="167" fontId="51" fillId="0" borderId="0" xfId="24" applyNumberFormat="1" applyFont="1" applyAlignment="1">
      <alignment horizontal="center" vertical="top" wrapText="1"/>
    </xf>
    <xf numFmtId="0" fontId="3" fillId="0" borderId="51" xfId="24" applyFont="1" applyBorder="1" applyAlignment="1">
      <alignment horizontal="center" vertical="top" wrapText="1"/>
    </xf>
    <xf numFmtId="0" fontId="3" fillId="0" borderId="5" xfId="24" applyFont="1" applyBorder="1" applyAlignment="1">
      <alignment horizontal="center" vertical="top" wrapText="1"/>
    </xf>
    <xf numFmtId="167" fontId="51" fillId="0" borderId="0" xfId="24" applyNumberFormat="1" applyFont="1" applyAlignment="1">
      <alignment vertical="top" wrapText="1"/>
    </xf>
    <xf numFmtId="168" fontId="51" fillId="0" borderId="0" xfId="24" applyNumberFormat="1" applyFont="1" applyAlignment="1">
      <alignment vertical="top" wrapText="1"/>
    </xf>
    <xf numFmtId="0" fontId="45" fillId="0" borderId="5" xfId="24" applyFont="1" applyBorder="1" applyAlignment="1">
      <alignment horizontal="center" vertical="top"/>
    </xf>
    <xf numFmtId="0" fontId="45" fillId="0" borderId="5" xfId="24" applyFont="1" applyBorder="1" applyAlignment="1">
      <alignment horizontal="center" vertical="top" wrapText="1"/>
    </xf>
    <xf numFmtId="0" fontId="3" fillId="0" borderId="2" xfId="24" applyFont="1" applyBorder="1" applyAlignment="1">
      <alignment horizontal="center" vertical="top" wrapText="1"/>
    </xf>
    <xf numFmtId="166" fontId="51" fillId="0" borderId="0" xfId="24" applyNumberFormat="1" applyFont="1" applyAlignment="1">
      <alignment horizontal="center" vertical="top" wrapText="1"/>
    </xf>
    <xf numFmtId="0" fontId="46" fillId="0" borderId="1" xfId="24" applyFont="1" applyBorder="1" applyAlignment="1">
      <alignment horizontal="center" vertical="top" wrapText="1"/>
    </xf>
    <xf numFmtId="0" fontId="13" fillId="0" borderId="1" xfId="24" applyFont="1" applyBorder="1" applyAlignment="1">
      <alignment horizontal="center" vertical="top" wrapText="1"/>
    </xf>
    <xf numFmtId="0" fontId="45" fillId="0" borderId="5" xfId="24" applyFont="1" applyBorder="1" applyAlignment="1">
      <alignment vertical="top" wrapText="1"/>
    </xf>
    <xf numFmtId="0" fontId="45" fillId="0" borderId="9" xfId="24" applyFont="1" applyBorder="1" applyAlignment="1">
      <alignment horizontal="center" vertical="top" wrapText="1"/>
    </xf>
    <xf numFmtId="165" fontId="45" fillId="0" borderId="9" xfId="24" applyNumberFormat="1" applyFont="1" applyBorder="1" applyAlignment="1">
      <alignment horizontal="center" vertical="top" wrapText="1"/>
    </xf>
    <xf numFmtId="165" fontId="45" fillId="0" borderId="0" xfId="24" applyNumberFormat="1" applyFont="1" applyAlignment="1">
      <alignment horizontal="center" vertical="top" wrapText="1"/>
    </xf>
    <xf numFmtId="0" fontId="45" fillId="0" borderId="2" xfId="24" applyFont="1" applyBorder="1" applyAlignment="1">
      <alignment horizontal="center" vertical="top" wrapText="1"/>
    </xf>
    <xf numFmtId="166" fontId="48" fillId="0" borderId="5" xfId="24" applyNumberFormat="1" applyFont="1" applyBorder="1" applyAlignment="1">
      <alignment horizontal="center" vertical="center" wrapText="1"/>
    </xf>
    <xf numFmtId="168" fontId="48" fillId="0" borderId="0" xfId="24" applyNumberFormat="1" applyFont="1" applyAlignment="1">
      <alignment horizontal="left" vertical="top" wrapText="1"/>
    </xf>
    <xf numFmtId="168" fontId="48" fillId="0" borderId="0" xfId="24" applyNumberFormat="1" applyFont="1" applyAlignment="1">
      <alignment horizontal="center" vertical="top" wrapText="1"/>
    </xf>
    <xf numFmtId="0" fontId="3" fillId="0" borderId="52" xfId="24" applyFont="1" applyBorder="1" applyAlignment="1">
      <alignment horizontal="center" vertical="center" wrapText="1"/>
    </xf>
    <xf numFmtId="0" fontId="3" fillId="0" borderId="53" xfId="24" applyFont="1" applyBorder="1" applyAlignment="1">
      <alignment horizontal="center" vertical="center" wrapText="1"/>
    </xf>
    <xf numFmtId="0" fontId="3" fillId="0" borderId="53" xfId="24" applyFont="1" applyBorder="1" applyAlignment="1">
      <alignment horizontal="center" vertical="top" wrapText="1"/>
    </xf>
    <xf numFmtId="0" fontId="45" fillId="0" borderId="1" xfId="24" applyFont="1" applyBorder="1" applyAlignment="1">
      <alignment horizontal="center" vertical="top" wrapText="1"/>
    </xf>
    <xf numFmtId="0" fontId="45" fillId="0" borderId="54" xfId="24" applyFont="1" applyBorder="1" applyAlignment="1">
      <alignment horizontal="center" vertical="top" wrapText="1"/>
    </xf>
    <xf numFmtId="0" fontId="3" fillId="0" borderId="9" xfId="24" applyFont="1" applyBorder="1" applyAlignment="1">
      <alignment horizontal="center" vertical="top" wrapText="1"/>
    </xf>
    <xf numFmtId="0" fontId="3" fillId="0" borderId="10" xfId="24" applyFont="1" applyBorder="1" applyAlignment="1">
      <alignment horizontal="center" vertical="top" wrapText="1"/>
    </xf>
    <xf numFmtId="0" fontId="45" fillId="0" borderId="11" xfId="24" applyFont="1" applyBorder="1" applyAlignment="1">
      <alignment horizontal="center" vertical="top" wrapText="1"/>
    </xf>
    <xf numFmtId="0" fontId="3" fillId="0" borderId="12" xfId="24" applyFont="1" applyBorder="1" applyAlignment="1">
      <alignment horizontal="center" vertical="top" wrapText="1"/>
    </xf>
    <xf numFmtId="0" fontId="3" fillId="0" borderId="0" xfId="24" applyFont="1" applyAlignment="1">
      <alignment vertical="top" wrapText="1"/>
    </xf>
    <xf numFmtId="0" fontId="45" fillId="0" borderId="0" xfId="24" applyFont="1" applyAlignment="1">
      <alignment vertical="top" wrapText="1"/>
    </xf>
    <xf numFmtId="167" fontId="47" fillId="0" borderId="55" xfId="24" applyNumberFormat="1" applyFont="1" applyBorder="1" applyAlignment="1">
      <alignment horizontal="center" vertical="top" wrapText="1"/>
    </xf>
    <xf numFmtId="0" fontId="3" fillId="0" borderId="6" xfId="24" applyFont="1" applyBorder="1" applyAlignment="1">
      <alignment horizontal="center" vertical="top" wrapText="1"/>
    </xf>
    <xf numFmtId="167" fontId="47" fillId="0" borderId="1" xfId="24" applyNumberFormat="1" applyFont="1" applyBorder="1" applyAlignment="1">
      <alignment horizontal="center" vertical="top" wrapText="1"/>
    </xf>
    <xf numFmtId="167" fontId="47" fillId="0" borderId="56" xfId="24" applyNumberFormat="1" applyFont="1" applyBorder="1" applyAlignment="1">
      <alignment horizontal="center" vertical="top" wrapText="1"/>
    </xf>
    <xf numFmtId="0" fontId="13" fillId="0" borderId="6" xfId="24" applyFont="1" applyBorder="1" applyAlignment="1">
      <alignment horizontal="center" vertical="top" wrapText="1"/>
    </xf>
    <xf numFmtId="0" fontId="45" fillId="0" borderId="57" xfId="24" applyFont="1" applyBorder="1" applyAlignment="1">
      <alignment horizontal="center" vertical="top" wrapText="1"/>
    </xf>
    <xf numFmtId="0" fontId="3" fillId="0" borderId="13" xfId="24" applyFont="1" applyBorder="1" applyAlignment="1">
      <alignment horizontal="center" vertical="top" wrapText="1"/>
    </xf>
    <xf numFmtId="0" fontId="3" fillId="0" borderId="14" xfId="24" applyFont="1" applyBorder="1" applyAlignment="1">
      <alignment horizontal="center" vertical="top" wrapText="1"/>
    </xf>
    <xf numFmtId="0" fontId="3" fillId="0" borderId="15" xfId="24" applyFont="1" applyBorder="1" applyAlignment="1">
      <alignment horizontal="center" vertical="top" wrapText="1"/>
    </xf>
    <xf numFmtId="0" fontId="13" fillId="0" borderId="9" xfId="24" applyFont="1" applyBorder="1" applyAlignment="1">
      <alignment vertical="top" wrapText="1"/>
    </xf>
    <xf numFmtId="0" fontId="13" fillId="0" borderId="0" xfId="24" applyFont="1" applyAlignment="1">
      <alignment vertical="top" wrapText="1"/>
    </xf>
    <xf numFmtId="0" fontId="46" fillId="0" borderId="9" xfId="24" applyFont="1" applyBorder="1" applyAlignment="1">
      <alignment vertical="top" wrapText="1"/>
    </xf>
    <xf numFmtId="169" fontId="47" fillId="0" borderId="9" xfId="24" applyNumberFormat="1" applyFont="1" applyBorder="1" applyAlignment="1">
      <alignment vertical="top" wrapText="1"/>
    </xf>
    <xf numFmtId="169" fontId="47" fillId="0" borderId="0" xfId="24" applyNumberFormat="1" applyFont="1" applyAlignment="1">
      <alignment vertical="top" wrapText="1"/>
    </xf>
    <xf numFmtId="0" fontId="52" fillId="0" borderId="0" xfId="24" applyFont="1" applyAlignment="1">
      <alignment horizontal="center" vertical="top"/>
    </xf>
    <xf numFmtId="0" fontId="13" fillId="0" borderId="0" xfId="24" applyFont="1" applyAlignment="1">
      <alignment horizontal="center" vertical="top"/>
    </xf>
    <xf numFmtId="2" fontId="3" fillId="0" borderId="1" xfId="24" applyNumberFormat="1" applyFont="1" applyBorder="1" applyAlignment="1">
      <alignment horizontal="center" vertical="top" wrapText="1"/>
    </xf>
    <xf numFmtId="165" fontId="3" fillId="0" borderId="1" xfId="24" applyNumberFormat="1" applyFont="1" applyBorder="1" applyAlignment="1">
      <alignment horizontal="center" vertical="top" wrapText="1"/>
    </xf>
    <xf numFmtId="0" fontId="45" fillId="0" borderId="9" xfId="24" applyFont="1" applyBorder="1" applyAlignment="1">
      <alignment vertical="top" wrapText="1"/>
    </xf>
    <xf numFmtId="0" fontId="46" fillId="0" borderId="0" xfId="24" applyFont="1" applyAlignment="1">
      <alignment horizontal="center" vertical="top" wrapText="1"/>
    </xf>
    <xf numFmtId="166" fontId="48" fillId="0" borderId="58" xfId="24" applyNumberFormat="1" applyFont="1" applyBorder="1" applyAlignment="1">
      <alignment horizontal="center" vertical="top" wrapText="1"/>
    </xf>
    <xf numFmtId="166" fontId="48" fillId="0" borderId="9" xfId="24" applyNumberFormat="1" applyFont="1" applyBorder="1" applyAlignment="1">
      <alignment horizontal="center" vertical="top" wrapText="1"/>
    </xf>
    <xf numFmtId="166" fontId="48" fillId="0" borderId="9" xfId="24" applyNumberFormat="1" applyFont="1" applyBorder="1" applyAlignment="1">
      <alignment horizontal="center" vertical="center" wrapText="1"/>
    </xf>
    <xf numFmtId="166" fontId="48" fillId="0" borderId="11" xfId="24" applyNumberFormat="1" applyFont="1" applyBorder="1" applyAlignment="1">
      <alignment horizontal="center" vertical="top" wrapText="1"/>
    </xf>
    <xf numFmtId="167" fontId="49" fillId="0" borderId="0" xfId="24" applyNumberFormat="1" applyFont="1" applyAlignment="1">
      <alignment vertical="top" wrapText="1"/>
    </xf>
    <xf numFmtId="0" fontId="3" fillId="0" borderId="45" xfId="24" applyFont="1" applyBorder="1" applyAlignment="1">
      <alignment vertical="top" wrapText="1"/>
    </xf>
    <xf numFmtId="0" fontId="3" fillId="0" borderId="5" xfId="24" applyFont="1" applyBorder="1" applyAlignment="1">
      <alignment vertical="top" wrapText="1"/>
    </xf>
    <xf numFmtId="2" fontId="3" fillId="0" borderId="9" xfId="24" applyNumberFormat="1" applyFont="1" applyBorder="1" applyAlignment="1">
      <alignment horizontal="center" vertical="top" wrapText="1"/>
    </xf>
    <xf numFmtId="167" fontId="49" fillId="0" borderId="57" xfId="24" applyNumberFormat="1" applyFont="1" applyBorder="1" applyAlignment="1">
      <alignment horizontal="center" vertical="top" wrapText="1"/>
    </xf>
    <xf numFmtId="0" fontId="45" fillId="0" borderId="4" xfId="24" applyFont="1" applyBorder="1" applyAlignment="1">
      <alignment horizontal="center" vertical="top" wrapText="1"/>
    </xf>
    <xf numFmtId="0" fontId="13" fillId="0" borderId="4" xfId="24" applyFont="1" applyBorder="1" applyAlignment="1">
      <alignment horizontal="center" vertical="top" wrapText="1"/>
    </xf>
    <xf numFmtId="0" fontId="13" fillId="0" borderId="16" xfId="24" applyFont="1" applyBorder="1" applyAlignment="1">
      <alignment horizontal="center" vertical="top" wrapText="1"/>
    </xf>
    <xf numFmtId="0" fontId="3" fillId="0" borderId="16" xfId="24" applyFont="1" applyBorder="1" applyAlignment="1">
      <alignment vertical="top" wrapText="1"/>
    </xf>
    <xf numFmtId="0" fontId="3" fillId="0" borderId="9" xfId="24" applyFont="1" applyBorder="1" applyAlignment="1">
      <alignment vertical="top" wrapText="1"/>
    </xf>
    <xf numFmtId="0" fontId="48" fillId="0" borderId="0" xfId="24" applyFont="1" applyAlignment="1">
      <alignment horizontal="center" vertical="top" wrapText="1"/>
    </xf>
    <xf numFmtId="0" fontId="3" fillId="0" borderId="11" xfId="24" applyFont="1" applyBorder="1" applyAlignment="1">
      <alignment vertical="top" wrapText="1"/>
    </xf>
    <xf numFmtId="0" fontId="48" fillId="0" borderId="12" xfId="24" applyFont="1" applyBorder="1" applyAlignment="1">
      <alignment horizontal="center" vertical="top" wrapText="1"/>
    </xf>
    <xf numFmtId="0" fontId="49" fillId="0" borderId="0" xfId="24" applyFont="1" applyAlignment="1">
      <alignment horizontal="center" vertical="top" wrapText="1"/>
    </xf>
    <xf numFmtId="166" fontId="49" fillId="0" borderId="9" xfId="24" applyNumberFormat="1" applyFont="1" applyBorder="1" applyAlignment="1">
      <alignment horizontal="center" vertical="top" wrapText="1"/>
    </xf>
    <xf numFmtId="0" fontId="45" fillId="0" borderId="16" xfId="24" applyFont="1" applyBorder="1" applyAlignment="1">
      <alignment horizontal="center" vertical="top" wrapText="1"/>
    </xf>
    <xf numFmtId="0" fontId="46" fillId="0" borderId="6" xfId="24" applyFont="1" applyBorder="1" applyAlignment="1">
      <alignment horizontal="center" vertical="top" wrapText="1"/>
    </xf>
    <xf numFmtId="0" fontId="3" fillId="0" borderId="5" xfId="24" applyFont="1" applyBorder="1" applyAlignment="1">
      <alignment horizontal="left" vertical="top" wrapText="1"/>
    </xf>
    <xf numFmtId="0" fontId="3" fillId="0" borderId="2" xfId="24" applyFont="1" applyBorder="1" applyAlignment="1">
      <alignment horizontal="left" vertical="top" wrapText="1"/>
    </xf>
    <xf numFmtId="166" fontId="49" fillId="0" borderId="11" xfId="24" applyNumberFormat="1" applyFont="1" applyBorder="1" applyAlignment="1">
      <alignment horizontal="center" vertical="top" wrapText="1"/>
    </xf>
    <xf numFmtId="0" fontId="48" fillId="0" borderId="4" xfId="24" applyFont="1" applyBorder="1" applyAlignment="1">
      <alignment horizontal="center" vertical="top" wrapText="1"/>
    </xf>
    <xf numFmtId="0" fontId="48" fillId="0" borderId="5" xfId="24" applyFont="1" applyBorder="1" applyAlignment="1">
      <alignment horizontal="center" vertical="top" wrapText="1"/>
    </xf>
    <xf numFmtId="0" fontId="48" fillId="0" borderId="2" xfId="24" applyFont="1" applyBorder="1" applyAlignment="1">
      <alignment horizontal="center" vertical="top" wrapText="1"/>
    </xf>
    <xf numFmtId="0" fontId="48" fillId="0" borderId="9" xfId="24" applyFont="1" applyBorder="1" applyAlignment="1">
      <alignment vertical="top" wrapText="1"/>
    </xf>
    <xf numFmtId="0" fontId="47" fillId="0" borderId="42" xfId="24" applyFont="1" applyBorder="1" applyAlignment="1">
      <alignment horizontal="left" vertical="top" wrapText="1"/>
    </xf>
    <xf numFmtId="0" fontId="47" fillId="0" borderId="59" xfId="24" applyFont="1" applyBorder="1" applyAlignment="1">
      <alignment horizontal="left" vertical="top" wrapText="1"/>
    </xf>
    <xf numFmtId="0" fontId="49" fillId="0" borderId="5" xfId="24" applyFont="1" applyBorder="1" applyAlignment="1">
      <alignment horizontal="left" vertical="top" wrapText="1"/>
    </xf>
    <xf numFmtId="0" fontId="49" fillId="0" borderId="60" xfId="24" applyFont="1" applyBorder="1" applyAlignment="1">
      <alignment horizontal="left" vertical="top" wrapText="1"/>
    </xf>
    <xf numFmtId="0" fontId="49" fillId="0" borderId="61" xfId="24" applyFont="1" applyBorder="1" applyAlignment="1">
      <alignment horizontal="center" vertical="top" wrapText="1"/>
    </xf>
    <xf numFmtId="167" fontId="49" fillId="0" borderId="61" xfId="24" applyNumberFormat="1" applyFont="1" applyBorder="1" applyAlignment="1">
      <alignment horizontal="center" vertical="top" wrapText="1"/>
    </xf>
    <xf numFmtId="167" fontId="49" fillId="0" borderId="62" xfId="24" applyNumberFormat="1" applyFont="1" applyBorder="1" applyAlignment="1">
      <alignment horizontal="center" vertical="top" wrapText="1"/>
    </xf>
    <xf numFmtId="166" fontId="49" fillId="0" borderId="0" xfId="24" applyNumberFormat="1" applyFont="1" applyAlignment="1">
      <alignment vertical="top" wrapText="1"/>
    </xf>
    <xf numFmtId="166" fontId="49" fillId="0" borderId="46" xfId="24" applyNumberFormat="1" applyFont="1" applyBorder="1" applyAlignment="1">
      <alignment horizontal="center" vertical="top" wrapText="1"/>
    </xf>
    <xf numFmtId="166" fontId="49" fillId="0" borderId="61" xfId="24" applyNumberFormat="1" applyFont="1" applyBorder="1" applyAlignment="1">
      <alignment horizontal="center" vertical="top" wrapText="1"/>
    </xf>
    <xf numFmtId="167" fontId="49" fillId="0" borderId="63" xfId="24" applyNumberFormat="1" applyFont="1" applyBorder="1" applyAlignment="1">
      <alignment horizontal="center" vertical="top" wrapText="1"/>
    </xf>
    <xf numFmtId="166" fontId="49" fillId="0" borderId="5" xfId="24" applyNumberFormat="1" applyFont="1" applyBorder="1" applyAlignment="1">
      <alignment horizontal="center" vertical="top" wrapText="1"/>
    </xf>
    <xf numFmtId="166" fontId="49" fillId="0" borderId="2" xfId="24" applyNumberFormat="1" applyFont="1" applyBorder="1" applyAlignment="1">
      <alignment horizontal="center" vertical="top" wrapText="1"/>
    </xf>
    <xf numFmtId="166" fontId="49" fillId="0" borderId="64" xfId="24" applyNumberFormat="1" applyFont="1" applyBorder="1" applyAlignment="1">
      <alignment horizontal="center" vertical="top" wrapText="1"/>
    </xf>
    <xf numFmtId="167" fontId="49" fillId="0" borderId="9" xfId="24" applyNumberFormat="1" applyFont="1" applyBorder="1" applyAlignment="1">
      <alignment horizontal="center" vertical="top" wrapText="1"/>
    </xf>
    <xf numFmtId="167" fontId="49" fillId="0" borderId="11" xfId="24" applyNumberFormat="1" applyFont="1" applyBorder="1" applyAlignment="1">
      <alignment horizontal="center" vertical="top" wrapText="1"/>
    </xf>
    <xf numFmtId="0" fontId="13" fillId="0" borderId="65" xfId="24" applyFont="1" applyBorder="1" applyAlignment="1">
      <alignment horizontal="center" vertical="top" wrapText="1"/>
    </xf>
    <xf numFmtId="0" fontId="49" fillId="0" borderId="66" xfId="24" applyFont="1" applyBorder="1" applyAlignment="1">
      <alignment vertical="top" wrapText="1"/>
    </xf>
    <xf numFmtId="167" fontId="49" fillId="0" borderId="67" xfId="24" applyNumberFormat="1" applyFont="1" applyBorder="1" applyAlignment="1">
      <alignment horizontal="center" vertical="top" wrapText="1"/>
    </xf>
    <xf numFmtId="0" fontId="3" fillId="0" borderId="68" xfId="24" applyFont="1" applyBorder="1" applyAlignment="1">
      <alignment vertical="top" wrapText="1"/>
    </xf>
    <xf numFmtId="167" fontId="49" fillId="0" borderId="69" xfId="24" applyNumberFormat="1" applyFont="1" applyBorder="1" applyAlignment="1">
      <alignment horizontal="center" vertical="top" wrapText="1"/>
    </xf>
    <xf numFmtId="0" fontId="48" fillId="0" borderId="9" xfId="24" applyFont="1" applyBorder="1" applyAlignment="1">
      <alignment horizontal="center" vertical="top" wrapText="1"/>
    </xf>
    <xf numFmtId="166" fontId="48" fillId="0" borderId="0" xfId="24" applyNumberFormat="1" applyFont="1" applyAlignment="1">
      <alignment vertical="top" wrapText="1"/>
    </xf>
    <xf numFmtId="0" fontId="3" fillId="0" borderId="5" xfId="24" applyFont="1" applyBorder="1" applyAlignment="1">
      <alignment horizontal="center" vertical="top"/>
    </xf>
    <xf numFmtId="0" fontId="45" fillId="0" borderId="2" xfId="24" applyFont="1" applyBorder="1" applyAlignment="1">
      <alignment horizontal="center" vertical="top"/>
    </xf>
    <xf numFmtId="0" fontId="49" fillId="0" borderId="57" xfId="24" applyFont="1" applyBorder="1" applyAlignment="1">
      <alignment horizontal="center" vertical="top" wrapText="1"/>
    </xf>
    <xf numFmtId="0" fontId="3" fillId="0" borderId="62" xfId="24" applyFont="1" applyBorder="1" applyAlignment="1">
      <alignment horizontal="center" vertical="top" wrapText="1"/>
    </xf>
    <xf numFmtId="0" fontId="52" fillId="0" borderId="0" xfId="24" applyFont="1" applyAlignment="1">
      <alignment vertical="top" wrapText="1"/>
    </xf>
    <xf numFmtId="167" fontId="50" fillId="0" borderId="0" xfId="24" applyNumberFormat="1" applyFont="1" applyAlignment="1">
      <alignment vertical="top" wrapText="1"/>
    </xf>
    <xf numFmtId="165" fontId="45" fillId="0" borderId="0" xfId="24" applyNumberFormat="1" applyFont="1" applyAlignment="1">
      <alignment vertical="top" wrapText="1"/>
    </xf>
    <xf numFmtId="2" fontId="45" fillId="0" borderId="0" xfId="24" applyNumberFormat="1" applyFont="1" applyAlignment="1">
      <alignment vertical="top" wrapText="1"/>
    </xf>
    <xf numFmtId="167" fontId="53" fillId="0" borderId="0" xfId="24" applyNumberFormat="1" applyFont="1" applyAlignment="1">
      <alignment vertical="top" wrapText="1"/>
    </xf>
    <xf numFmtId="168" fontId="53" fillId="0" borderId="0" xfId="24" applyNumberFormat="1" applyFont="1" applyAlignment="1">
      <alignment vertical="top" wrapText="1"/>
    </xf>
    <xf numFmtId="168" fontId="53" fillId="0" borderId="9" xfId="24" applyNumberFormat="1" applyFont="1" applyBorder="1" applyAlignment="1">
      <alignment vertical="top" wrapText="1"/>
    </xf>
    <xf numFmtId="165" fontId="3" fillId="0" borderId="0" xfId="24" applyNumberFormat="1" applyFont="1" applyAlignment="1">
      <alignment vertical="top" wrapText="1"/>
    </xf>
    <xf numFmtId="2" fontId="45" fillId="0" borderId="0" xfId="24" applyNumberFormat="1" applyFont="1" applyAlignment="1">
      <alignment vertical="top"/>
    </xf>
    <xf numFmtId="0" fontId="51" fillId="0" borderId="45" xfId="24" applyFont="1" applyBorder="1" applyAlignment="1">
      <alignment vertical="top" wrapText="1"/>
    </xf>
    <xf numFmtId="0" fontId="3" fillId="0" borderId="0" xfId="24" applyFont="1" applyAlignment="1">
      <alignment vertical="center" wrapText="1"/>
    </xf>
    <xf numFmtId="168" fontId="51" fillId="0" borderId="0" xfId="24" applyNumberFormat="1" applyFont="1" applyAlignment="1">
      <alignment vertical="center" wrapText="1"/>
    </xf>
    <xf numFmtId="167" fontId="51" fillId="0" borderId="0" xfId="24" applyNumberFormat="1" applyFont="1" applyAlignment="1">
      <alignment vertical="center" wrapText="1"/>
    </xf>
    <xf numFmtId="0" fontId="45" fillId="0" borderId="16" xfId="24" applyFont="1" applyBorder="1" applyAlignment="1">
      <alignment vertical="top" wrapText="1"/>
    </xf>
    <xf numFmtId="168" fontId="48" fillId="0" borderId="0" xfId="24" applyNumberFormat="1" applyFont="1" applyAlignment="1">
      <alignment vertical="top" wrapText="1"/>
    </xf>
    <xf numFmtId="168" fontId="48" fillId="0" borderId="0" xfId="24" applyNumberFormat="1" applyFont="1" applyAlignment="1">
      <alignment vertical="center" wrapText="1"/>
    </xf>
    <xf numFmtId="167" fontId="48" fillId="0" borderId="0" xfId="24" applyNumberFormat="1" applyFont="1" applyAlignment="1">
      <alignment vertical="center" wrapText="1"/>
    </xf>
    <xf numFmtId="167" fontId="48" fillId="0" borderId="0" xfId="24" applyNumberFormat="1" applyFont="1" applyAlignment="1">
      <alignment vertical="top" wrapText="1"/>
    </xf>
    <xf numFmtId="168" fontId="54" fillId="0" borderId="0" xfId="24" applyNumberFormat="1" applyFont="1" applyAlignment="1">
      <alignment vertical="top" wrapText="1"/>
    </xf>
    <xf numFmtId="0" fontId="45" fillId="0" borderId="70" xfId="24" applyFont="1" applyBorder="1" applyAlignment="1">
      <alignment horizontal="center" vertical="top" wrapText="1"/>
    </xf>
    <xf numFmtId="0" fontId="45" fillId="0" borderId="71" xfId="24" applyFont="1" applyBorder="1" applyAlignment="1">
      <alignment horizontal="center" vertical="top" wrapText="1"/>
    </xf>
    <xf numFmtId="165" fontId="45" fillId="0" borderId="46" xfId="24" applyNumberFormat="1" applyFont="1" applyBorder="1" applyAlignment="1">
      <alignment horizontal="center" vertical="top" wrapText="1"/>
    </xf>
    <xf numFmtId="2" fontId="45" fillId="0" borderId="57" xfId="24" applyNumberFormat="1" applyFont="1" applyBorder="1" applyAlignment="1">
      <alignment horizontal="center" vertical="top" wrapText="1"/>
    </xf>
    <xf numFmtId="2" fontId="45" fillId="0" borderId="9" xfId="24" applyNumberFormat="1" applyFont="1" applyBorder="1" applyAlignment="1">
      <alignment horizontal="center" vertical="top" wrapText="1"/>
    </xf>
    <xf numFmtId="0" fontId="55" fillId="0" borderId="1" xfId="24" applyFont="1" applyBorder="1" applyAlignment="1">
      <alignment horizontal="center" vertical="top" wrapText="1"/>
    </xf>
    <xf numFmtId="0" fontId="45" fillId="0" borderId="0" xfId="24" applyFont="1" applyAlignment="1">
      <alignment horizontal="left" vertical="center"/>
    </xf>
    <xf numFmtId="167" fontId="50" fillId="0" borderId="4" xfId="24" applyNumberFormat="1" applyFont="1" applyBorder="1" applyAlignment="1">
      <alignment horizontal="center" vertical="top" wrapText="1"/>
    </xf>
    <xf numFmtId="167" fontId="50" fillId="0" borderId="5" xfId="24" applyNumberFormat="1" applyFont="1" applyBorder="1" applyAlignment="1">
      <alignment horizontal="center" vertical="top" wrapText="1"/>
    </xf>
    <xf numFmtId="0" fontId="55" fillId="0" borderId="6" xfId="24" applyFont="1" applyBorder="1" applyAlignment="1">
      <alignment horizontal="center" vertical="top" wrapText="1"/>
    </xf>
    <xf numFmtId="0" fontId="46" fillId="0" borderId="7" xfId="24" applyFont="1" applyBorder="1" applyAlignment="1">
      <alignment horizontal="center" vertical="top" wrapText="1"/>
    </xf>
    <xf numFmtId="0" fontId="13" fillId="0" borderId="72" xfId="24" applyFont="1" applyBorder="1" applyAlignment="1">
      <alignment horizontal="center" vertical="top" wrapText="1"/>
    </xf>
    <xf numFmtId="0" fontId="55" fillId="0" borderId="73" xfId="24" applyFont="1" applyBorder="1" applyAlignment="1">
      <alignment horizontal="center" vertical="top" wrapText="1"/>
    </xf>
    <xf numFmtId="0" fontId="55" fillId="0" borderId="74" xfId="24" applyFont="1" applyBorder="1" applyAlignment="1">
      <alignment horizontal="center" vertical="top" wrapText="1"/>
    </xf>
    <xf numFmtId="0" fontId="55" fillId="0" borderId="72" xfId="24" applyFont="1" applyBorder="1" applyAlignment="1">
      <alignment horizontal="center" vertical="top" wrapText="1"/>
    </xf>
    <xf numFmtId="0" fontId="50" fillId="0" borderId="16" xfId="24" applyFont="1" applyBorder="1" applyAlignment="1">
      <alignment horizontal="center" vertical="top" wrapText="1"/>
    </xf>
    <xf numFmtId="0" fontId="50" fillId="0" borderId="9" xfId="24" applyFont="1" applyBorder="1" applyAlignment="1">
      <alignment horizontal="center" vertical="top" wrapText="1"/>
    </xf>
    <xf numFmtId="0" fontId="50" fillId="0" borderId="11" xfId="24" applyFont="1" applyBorder="1" applyAlignment="1">
      <alignment horizontal="center" vertical="top" wrapText="1"/>
    </xf>
    <xf numFmtId="0" fontId="45" fillId="0" borderId="4" xfId="24" applyFont="1" applyBorder="1" applyAlignment="1">
      <alignment horizontal="left" vertical="top" wrapText="1"/>
    </xf>
    <xf numFmtId="0" fontId="45" fillId="0" borderId="5" xfId="24" applyFont="1" applyBorder="1" applyAlignment="1">
      <alignment horizontal="left" vertical="top" wrapText="1"/>
    </xf>
    <xf numFmtId="0" fontId="45" fillId="0" borderId="2" xfId="24" applyFont="1" applyBorder="1" applyAlignment="1">
      <alignment horizontal="left" vertical="top" wrapText="1"/>
    </xf>
    <xf numFmtId="0" fontId="3" fillId="0" borderId="7" xfId="24" applyFont="1" applyBorder="1" applyAlignment="1">
      <alignment horizontal="center" vertical="top" wrapText="1"/>
    </xf>
    <xf numFmtId="0" fontId="3" fillId="0" borderId="75" xfId="24" applyFont="1" applyBorder="1" applyAlignment="1">
      <alignment horizontal="center" vertical="top" wrapText="1"/>
    </xf>
    <xf numFmtId="0" fontId="3" fillId="0" borderId="76" xfId="24" applyFont="1" applyBorder="1" applyAlignment="1">
      <alignment horizontal="center" vertical="top" wrapText="1"/>
    </xf>
    <xf numFmtId="0" fontId="3" fillId="0" borderId="77" xfId="24" applyFont="1" applyBorder="1" applyAlignment="1">
      <alignment horizontal="center" vertical="top" wrapText="1"/>
    </xf>
    <xf numFmtId="0" fontId="3" fillId="0" borderId="61" xfId="24" applyFont="1" applyBorder="1" applyAlignment="1">
      <alignment horizontal="center" vertical="top" wrapText="1"/>
    </xf>
    <xf numFmtId="0" fontId="3" fillId="0" borderId="78" xfId="24" applyFont="1" applyBorder="1" applyAlignment="1">
      <alignment horizontal="center" vertical="top" wrapText="1"/>
    </xf>
    <xf numFmtId="0" fontId="3" fillId="0" borderId="67" xfId="24" applyFont="1" applyBorder="1" applyAlignment="1">
      <alignment horizontal="center" vertical="top" wrapText="1"/>
    </xf>
    <xf numFmtId="0" fontId="3" fillId="0" borderId="79" xfId="24" applyFont="1" applyBorder="1" applyAlignment="1">
      <alignment horizontal="center" vertical="top" wrapText="1"/>
    </xf>
    <xf numFmtId="165" fontId="3" fillId="0" borderId="67" xfId="24" applyNumberFormat="1" applyFont="1" applyBorder="1" applyAlignment="1">
      <alignment horizontal="center" vertical="top" wrapText="1"/>
    </xf>
    <xf numFmtId="0" fontId="13" fillId="0" borderId="0" xfId="24" applyFont="1" applyAlignment="1">
      <alignment vertical="center" wrapText="1"/>
    </xf>
    <xf numFmtId="167" fontId="53" fillId="0" borderId="9" xfId="24" applyNumberFormat="1" applyFont="1" applyBorder="1" applyAlignment="1">
      <alignment vertical="top" wrapText="1"/>
    </xf>
    <xf numFmtId="0" fontId="13" fillId="0" borderId="80" xfId="24" applyFont="1" applyBorder="1" applyAlignment="1">
      <alignment horizontal="center" vertical="top" wrapText="1"/>
    </xf>
    <xf numFmtId="166" fontId="53" fillId="0" borderId="81" xfId="24" applyNumberFormat="1" applyFont="1" applyBorder="1" applyAlignment="1">
      <alignment horizontal="center" vertical="top" wrapText="1"/>
    </xf>
    <xf numFmtId="166" fontId="53" fillId="0" borderId="5" xfId="24" applyNumberFormat="1" applyFont="1" applyBorder="1" applyAlignment="1">
      <alignment horizontal="center" vertical="top" wrapText="1"/>
    </xf>
    <xf numFmtId="0" fontId="53" fillId="0" borderId="5" xfId="24" applyFont="1" applyBorder="1" applyAlignment="1">
      <alignment vertical="top" wrapText="1"/>
    </xf>
    <xf numFmtId="0" fontId="46" fillId="0" borderId="9" xfId="24" applyFont="1" applyBorder="1" applyAlignment="1">
      <alignment horizontal="center" vertical="top"/>
    </xf>
    <xf numFmtId="0" fontId="3" fillId="0" borderId="81" xfId="24" applyFont="1" applyBorder="1" applyAlignment="1">
      <alignment horizontal="center" vertical="top" wrapText="1"/>
    </xf>
    <xf numFmtId="168" fontId="53" fillId="0" borderId="82" xfId="24" applyNumberFormat="1" applyFont="1" applyBorder="1" applyAlignment="1">
      <alignment horizontal="center" vertical="top" wrapText="1"/>
    </xf>
    <xf numFmtId="167" fontId="53" fillId="0" borderId="5" xfId="24" applyNumberFormat="1" applyFont="1" applyBorder="1" applyAlignment="1">
      <alignment horizontal="center" vertical="top" wrapText="1"/>
    </xf>
    <xf numFmtId="168" fontId="53" fillId="0" borderId="5" xfId="24" applyNumberFormat="1" applyFont="1" applyBorder="1" applyAlignment="1">
      <alignment horizontal="center" vertical="top" wrapText="1"/>
    </xf>
    <xf numFmtId="165" fontId="3" fillId="0" borderId="5" xfId="24" applyNumberFormat="1" applyFont="1" applyBorder="1" applyAlignment="1">
      <alignment horizontal="center" vertical="top" wrapText="1"/>
    </xf>
    <xf numFmtId="0" fontId="53" fillId="0" borderId="5" xfId="24" applyFont="1" applyBorder="1" applyAlignment="1">
      <alignment horizontal="center" vertical="top" wrapText="1"/>
    </xf>
    <xf numFmtId="0" fontId="53" fillId="0" borderId="81" xfId="24" applyFont="1" applyBorder="1" applyAlignment="1">
      <alignment vertical="top" wrapText="1"/>
    </xf>
    <xf numFmtId="0" fontId="52" fillId="0" borderId="12" xfId="24" applyFont="1" applyBorder="1" applyAlignment="1">
      <alignment horizontal="center" vertical="top"/>
    </xf>
    <xf numFmtId="0" fontId="13" fillId="0" borderId="12" xfId="24" applyFont="1" applyBorder="1" applyAlignment="1">
      <alignment horizontal="center" vertical="top"/>
    </xf>
    <xf numFmtId="166" fontId="48" fillId="0" borderId="5" xfId="24" applyNumberFormat="1" applyFont="1" applyBorder="1" applyAlignment="1">
      <alignment horizontal="center" vertical="top" wrapText="1"/>
    </xf>
    <xf numFmtId="166" fontId="48" fillId="0" borderId="2" xfId="24" applyNumberFormat="1" applyFont="1" applyBorder="1" applyAlignment="1">
      <alignment horizontal="center" vertical="top" wrapText="1"/>
    </xf>
    <xf numFmtId="0" fontId="3" fillId="0" borderId="64" xfId="24" applyFont="1" applyBorder="1" applyAlignment="1">
      <alignment horizontal="center" vertical="top" wrapText="1"/>
    </xf>
    <xf numFmtId="0" fontId="3" fillId="0" borderId="83" xfId="24" applyFont="1" applyBorder="1" applyAlignment="1">
      <alignment horizontal="center" vertical="top" wrapText="1"/>
    </xf>
    <xf numFmtId="0" fontId="3" fillId="0" borderId="84" xfId="24" applyFont="1" applyBorder="1" applyAlignment="1">
      <alignment horizontal="center" vertical="top" wrapText="1"/>
    </xf>
    <xf numFmtId="2" fontId="45" fillId="0" borderId="9" xfId="24" applyNumberFormat="1" applyFont="1" applyBorder="1" applyAlignment="1">
      <alignment horizontal="center" vertical="top"/>
    </xf>
    <xf numFmtId="2" fontId="45" fillId="0" borderId="5" xfId="24" applyNumberFormat="1" applyFont="1" applyBorder="1" applyAlignment="1">
      <alignment horizontal="center" vertical="top"/>
    </xf>
    <xf numFmtId="0" fontId="45" fillId="0" borderId="9" xfId="24" applyFont="1" applyBorder="1" applyAlignment="1">
      <alignment horizontal="center" vertical="center"/>
    </xf>
    <xf numFmtId="0" fontId="51" fillId="0" borderId="9" xfId="24" applyFont="1" applyBorder="1" applyAlignment="1">
      <alignment vertical="top" wrapText="1"/>
    </xf>
    <xf numFmtId="2" fontId="45" fillId="0" borderId="2" xfId="24" applyNumberFormat="1" applyFont="1" applyBorder="1" applyAlignment="1">
      <alignment horizontal="center" vertical="top"/>
    </xf>
    <xf numFmtId="0" fontId="56" fillId="0" borderId="1" xfId="24" applyFont="1" applyBorder="1" applyAlignment="1">
      <alignment horizontal="center" vertical="top" wrapText="1"/>
    </xf>
    <xf numFmtId="0" fontId="51" fillId="0" borderId="16" xfId="24" applyFont="1" applyBorder="1" applyAlignment="1">
      <alignment horizontal="center" vertical="top" wrapText="1"/>
    </xf>
    <xf numFmtId="0" fontId="51" fillId="0" borderId="4" xfId="24" applyFont="1" applyBorder="1" applyAlignment="1">
      <alignment horizontal="center" vertical="top" wrapText="1"/>
    </xf>
    <xf numFmtId="0" fontId="3" fillId="0" borderId="85" xfId="24" applyFont="1" applyBorder="1" applyAlignment="1">
      <alignment horizontal="center" vertical="top" wrapText="1"/>
    </xf>
    <xf numFmtId="168" fontId="48" fillId="0" borderId="44" xfId="24" applyNumberFormat="1" applyFont="1" applyBorder="1" applyAlignment="1">
      <alignment horizontal="center" vertical="top" wrapText="1"/>
    </xf>
    <xf numFmtId="168" fontId="48" fillId="0" borderId="86" xfId="24" applyNumberFormat="1" applyFont="1" applyBorder="1" applyAlignment="1">
      <alignment horizontal="center" vertical="center" wrapText="1"/>
    </xf>
    <xf numFmtId="168" fontId="48" fillId="0" borderId="86" xfId="24" applyNumberFormat="1" applyFont="1" applyBorder="1" applyAlignment="1">
      <alignment horizontal="center" vertical="top" wrapText="1"/>
    </xf>
    <xf numFmtId="0" fontId="57" fillId="0" borderId="87" xfId="24" applyFont="1" applyBorder="1" applyAlignment="1">
      <alignment horizontal="center" vertical="top" wrapText="1"/>
    </xf>
    <xf numFmtId="0" fontId="13" fillId="0" borderId="88" xfId="24" applyFont="1" applyBorder="1" applyAlignment="1">
      <alignment horizontal="center" vertical="top" wrapText="1"/>
    </xf>
    <xf numFmtId="166" fontId="48" fillId="0" borderId="89" xfId="24" applyNumberFormat="1" applyFont="1" applyBorder="1" applyAlignment="1">
      <alignment horizontal="center" vertical="top" wrapText="1"/>
    </xf>
    <xf numFmtId="166" fontId="48" fillId="0" borderId="90" xfId="24" applyNumberFormat="1" applyFont="1" applyBorder="1" applyAlignment="1">
      <alignment horizontal="center" vertical="top" wrapText="1"/>
    </xf>
    <xf numFmtId="0" fontId="13" fillId="0" borderId="91" xfId="24" applyFont="1" applyBorder="1" applyAlignment="1">
      <alignment horizontal="center" vertical="top" wrapText="1"/>
    </xf>
    <xf numFmtId="0" fontId="13" fillId="0" borderId="92" xfId="24" applyFont="1" applyBorder="1" applyAlignment="1">
      <alignment horizontal="center" vertical="top" wrapText="1"/>
    </xf>
    <xf numFmtId="0" fontId="45" fillId="0" borderId="93" xfId="24" applyFont="1" applyBorder="1" applyAlignment="1">
      <alignment horizontal="center" vertical="top" wrapText="1"/>
    </xf>
    <xf numFmtId="0" fontId="13" fillId="0" borderId="94" xfId="24" applyFont="1" applyBorder="1" applyAlignment="1">
      <alignment horizontal="center" vertical="top" wrapText="1"/>
    </xf>
    <xf numFmtId="0" fontId="45" fillId="0" borderId="95" xfId="24" applyFont="1" applyBorder="1" applyAlignment="1">
      <alignment horizontal="center" vertical="top" wrapText="1"/>
    </xf>
    <xf numFmtId="167" fontId="48" fillId="0" borderId="96" xfId="24" applyNumberFormat="1" applyFont="1" applyBorder="1" applyAlignment="1">
      <alignment horizontal="center" vertical="center" wrapText="1"/>
    </xf>
    <xf numFmtId="168" fontId="48" fillId="0" borderId="97" xfId="24" applyNumberFormat="1" applyFont="1" applyBorder="1" applyAlignment="1">
      <alignment horizontal="center" vertical="center" wrapText="1"/>
    </xf>
    <xf numFmtId="166" fontId="48" fillId="0" borderId="98" xfId="24" applyNumberFormat="1" applyFont="1" applyBorder="1" applyAlignment="1">
      <alignment horizontal="center" vertical="center" wrapText="1"/>
    </xf>
    <xf numFmtId="168" fontId="48" fillId="0" borderId="99" xfId="24" applyNumberFormat="1" applyFont="1" applyBorder="1" applyAlignment="1">
      <alignment horizontal="center" vertical="center" wrapText="1"/>
    </xf>
    <xf numFmtId="168" fontId="48" fillId="0" borderId="55" xfId="24" applyNumberFormat="1" applyFont="1" applyBorder="1" applyAlignment="1">
      <alignment horizontal="center" vertical="center" wrapText="1"/>
    </xf>
    <xf numFmtId="0" fontId="3" fillId="0" borderId="44" xfId="24" applyFont="1" applyBorder="1" applyAlignment="1">
      <alignment horizontal="center" vertical="center" wrapText="1"/>
    </xf>
    <xf numFmtId="168" fontId="48" fillId="0" borderId="100" xfId="24" applyNumberFormat="1" applyFont="1" applyBorder="1" applyAlignment="1">
      <alignment horizontal="center" vertical="center" wrapText="1"/>
    </xf>
    <xf numFmtId="167" fontId="48" fillId="0" borderId="55" xfId="24" applyNumberFormat="1" applyFont="1" applyBorder="1" applyAlignment="1">
      <alignment horizontal="center" vertical="center" wrapText="1"/>
    </xf>
    <xf numFmtId="0" fontId="3" fillId="0" borderId="100" xfId="24" applyFont="1" applyBorder="1" applyAlignment="1">
      <alignment horizontal="center" vertical="center" wrapText="1"/>
    </xf>
    <xf numFmtId="167" fontId="48" fillId="0" borderId="55" xfId="24" applyNumberFormat="1" applyFont="1" applyBorder="1" applyAlignment="1">
      <alignment horizontal="center" vertical="top" wrapText="1"/>
    </xf>
    <xf numFmtId="0" fontId="3" fillId="0" borderId="100" xfId="24" applyFont="1" applyBorder="1" applyAlignment="1">
      <alignment horizontal="center" vertical="top" wrapText="1"/>
    </xf>
    <xf numFmtId="167" fontId="48" fillId="0" borderId="100" xfId="24" applyNumberFormat="1" applyFont="1" applyBorder="1" applyAlignment="1">
      <alignment horizontal="center" vertical="top" wrapText="1"/>
    </xf>
    <xf numFmtId="166" fontId="48" fillId="0" borderId="44" xfId="24" applyNumberFormat="1" applyFont="1" applyBorder="1" applyAlignment="1">
      <alignment horizontal="center" vertical="top" wrapText="1"/>
    </xf>
    <xf numFmtId="168" fontId="48" fillId="0" borderId="100" xfId="24" applyNumberFormat="1" applyFont="1" applyBorder="1" applyAlignment="1">
      <alignment horizontal="center" vertical="top" wrapText="1"/>
    </xf>
    <xf numFmtId="169" fontId="48" fillId="0" borderId="100" xfId="24" applyNumberFormat="1" applyFont="1" applyBorder="1" applyAlignment="1">
      <alignment horizontal="center" vertical="top" wrapText="1"/>
    </xf>
    <xf numFmtId="0" fontId="3" fillId="0" borderId="101" xfId="24" applyFont="1" applyBorder="1" applyAlignment="1">
      <alignment horizontal="center" vertical="top" wrapText="1"/>
    </xf>
    <xf numFmtId="0" fontId="3" fillId="0" borderId="55" xfId="24" applyFont="1" applyBorder="1" applyAlignment="1">
      <alignment horizontal="center" vertical="top" wrapText="1"/>
    </xf>
    <xf numFmtId="0" fontId="3" fillId="0" borderId="102" xfId="24" applyFont="1" applyBorder="1" applyAlignment="1">
      <alignment horizontal="center" vertical="top" wrapText="1"/>
    </xf>
    <xf numFmtId="0" fontId="3" fillId="0" borderId="86" xfId="24" applyFont="1" applyBorder="1" applyAlignment="1">
      <alignment horizontal="left" vertical="top" wrapText="1"/>
    </xf>
    <xf numFmtId="0" fontId="45" fillId="0" borderId="86" xfId="24" applyFont="1" applyBorder="1" applyAlignment="1">
      <alignment horizontal="left" vertical="top" wrapText="1"/>
    </xf>
    <xf numFmtId="0" fontId="48" fillId="0" borderId="86" xfId="24" applyFont="1" applyBorder="1" applyAlignment="1">
      <alignment horizontal="left" vertical="top" wrapText="1"/>
    </xf>
    <xf numFmtId="0" fontId="13" fillId="0" borderId="0" xfId="24" applyFont="1" applyAlignment="1">
      <alignment horizontal="left" vertical="top" wrapText="1"/>
    </xf>
    <xf numFmtId="168" fontId="54" fillId="0" borderId="0" xfId="24" applyNumberFormat="1" applyFont="1" applyAlignment="1">
      <alignment horizontal="center" vertical="top" wrapText="1"/>
    </xf>
    <xf numFmtId="0" fontId="13" fillId="0" borderId="12" xfId="24" applyFont="1" applyBorder="1" applyAlignment="1">
      <alignment horizontal="left" vertical="top" wrapText="1"/>
    </xf>
    <xf numFmtId="168" fontId="54" fillId="0" borderId="12" xfId="24" applyNumberFormat="1" applyFont="1" applyBorder="1" applyAlignment="1">
      <alignment horizontal="center" vertical="top" wrapText="1"/>
    </xf>
    <xf numFmtId="166" fontId="54" fillId="0" borderId="5" xfId="24" applyNumberFormat="1" applyFont="1" applyBorder="1" applyAlignment="1">
      <alignment horizontal="center" vertical="top" wrapText="1"/>
    </xf>
    <xf numFmtId="166" fontId="54" fillId="0" borderId="2" xfId="24" applyNumberFormat="1" applyFont="1" applyBorder="1" applyAlignment="1">
      <alignment horizontal="center" vertical="top" wrapText="1"/>
    </xf>
    <xf numFmtId="0" fontId="13" fillId="0" borderId="9" xfId="24" applyFont="1" applyBorder="1" applyAlignment="1">
      <alignment horizontal="center" vertical="top" wrapText="1"/>
    </xf>
    <xf numFmtId="0" fontId="3" fillId="0" borderId="103" xfId="24" applyFont="1" applyBorder="1" applyAlignment="1">
      <alignment horizontal="center" vertical="top" wrapText="1"/>
    </xf>
    <xf numFmtId="0" fontId="3" fillId="0" borderId="104" xfId="24" applyFont="1" applyBorder="1" applyAlignment="1">
      <alignment horizontal="center" vertical="top" wrapText="1"/>
    </xf>
    <xf numFmtId="166" fontId="48" fillId="0" borderId="0" xfId="24" applyNumberFormat="1" applyFont="1" applyAlignment="1">
      <alignment vertical="center" wrapText="1"/>
    </xf>
    <xf numFmtId="0" fontId="45" fillId="0" borderId="0" xfId="24" applyFont="1" applyAlignment="1">
      <alignment vertical="center"/>
    </xf>
    <xf numFmtId="0" fontId="49" fillId="0" borderId="0" xfId="24" applyFont="1" applyAlignment="1">
      <alignment horizontal="left" vertical="top" wrapText="1"/>
    </xf>
    <xf numFmtId="0" fontId="58" fillId="0" borderId="80" xfId="24" applyFont="1" applyBorder="1" applyAlignment="1">
      <alignment horizontal="center" vertical="top" wrapText="1"/>
    </xf>
    <xf numFmtId="0" fontId="59" fillId="0" borderId="12" xfId="24" applyFont="1" applyBorder="1" applyAlignment="1">
      <alignment horizontal="center" vertical="center"/>
    </xf>
    <xf numFmtId="167" fontId="47" fillId="0" borderId="105" xfId="24" applyNumberFormat="1" applyFont="1" applyBorder="1" applyAlignment="1">
      <alignment horizontal="center" vertical="top" wrapText="1"/>
    </xf>
    <xf numFmtId="167" fontId="49" fillId="0" borderId="106" xfId="24" applyNumberFormat="1" applyFont="1" applyBorder="1" applyAlignment="1">
      <alignment horizontal="center" vertical="top" wrapText="1"/>
    </xf>
    <xf numFmtId="166" fontId="47" fillId="0" borderId="107" xfId="24" applyNumberFormat="1" applyFont="1" applyBorder="1" applyAlignment="1">
      <alignment horizontal="center" vertical="top" wrapText="1"/>
    </xf>
    <xf numFmtId="166" fontId="47" fillId="0" borderId="9" xfId="24" applyNumberFormat="1" applyFont="1" applyBorder="1" applyAlignment="1">
      <alignment horizontal="center" vertical="top" wrapText="1"/>
    </xf>
    <xf numFmtId="166" fontId="47" fillId="0" borderId="108" xfId="24" applyNumberFormat="1" applyFont="1" applyBorder="1" applyAlignment="1">
      <alignment horizontal="center" vertical="top" wrapText="1"/>
    </xf>
    <xf numFmtId="166" fontId="47" fillId="0" borderId="109" xfId="24" applyNumberFormat="1" applyFont="1" applyBorder="1" applyAlignment="1">
      <alignment horizontal="center" vertical="top" wrapText="1"/>
    </xf>
    <xf numFmtId="0" fontId="3" fillId="0" borderId="110" xfId="24" applyFont="1" applyBorder="1" applyAlignment="1">
      <alignment horizontal="left" vertical="top" wrapText="1"/>
    </xf>
    <xf numFmtId="0" fontId="3" fillId="0" borderId="111" xfId="24" applyFont="1" applyBorder="1" applyAlignment="1">
      <alignment horizontal="center" vertical="top" wrapText="1"/>
    </xf>
    <xf numFmtId="167" fontId="47" fillId="0" borderId="112" xfId="24" applyNumberFormat="1" applyFont="1" applyBorder="1" applyAlignment="1">
      <alignment horizontal="center" vertical="top" wrapText="1"/>
    </xf>
    <xf numFmtId="0" fontId="13" fillId="0" borderId="113" xfId="24" applyFont="1" applyBorder="1" applyAlignment="1">
      <alignment horizontal="center" vertical="top" wrapText="1"/>
    </xf>
    <xf numFmtId="0" fontId="13" fillId="0" borderId="114" xfId="24" applyFont="1" applyBorder="1" applyAlignment="1">
      <alignment horizontal="center" vertical="top" wrapText="1"/>
    </xf>
    <xf numFmtId="0" fontId="45" fillId="0" borderId="115" xfId="24" applyFont="1" applyBorder="1" applyAlignment="1">
      <alignment horizontal="center" vertical="top" wrapText="1"/>
    </xf>
    <xf numFmtId="0" fontId="13" fillId="0" borderId="116" xfId="24" applyFont="1" applyBorder="1" applyAlignment="1">
      <alignment horizontal="center" vertical="top" wrapText="1"/>
    </xf>
    <xf numFmtId="0" fontId="13" fillId="0" borderId="117" xfId="24" applyFont="1" applyBorder="1" applyAlignment="1">
      <alignment horizontal="center" vertical="top" wrapText="1"/>
    </xf>
    <xf numFmtId="166" fontId="49" fillId="0" borderId="7" xfId="24" applyNumberFormat="1" applyFont="1" applyBorder="1" applyAlignment="1">
      <alignment horizontal="center" vertical="top" wrapText="1"/>
    </xf>
    <xf numFmtId="0" fontId="3" fillId="0" borderId="7" xfId="24" applyFont="1" applyBorder="1" applyAlignment="1">
      <alignment horizontal="left" vertical="top" wrapText="1"/>
    </xf>
    <xf numFmtId="166" fontId="49" fillId="0" borderId="118" xfId="24" applyNumberFormat="1" applyFont="1" applyBorder="1" applyAlignment="1">
      <alignment horizontal="center" vertical="top" wrapText="1"/>
    </xf>
    <xf numFmtId="0" fontId="45" fillId="0" borderId="119" xfId="24" applyFont="1" applyBorder="1" applyAlignment="1">
      <alignment horizontal="center" vertical="top" wrapText="1"/>
    </xf>
    <xf numFmtId="0" fontId="45" fillId="0" borderId="120" xfId="24" applyFont="1" applyBorder="1" applyAlignment="1">
      <alignment horizontal="center" vertical="top" wrapText="1"/>
    </xf>
    <xf numFmtId="0" fontId="45" fillId="0" borderId="121" xfId="24" applyFont="1" applyBorder="1" applyAlignment="1">
      <alignment horizontal="center" vertical="top" wrapText="1"/>
    </xf>
    <xf numFmtId="0" fontId="45" fillId="0" borderId="60" xfId="24" applyFont="1" applyBorder="1" applyAlignment="1">
      <alignment horizontal="left" vertical="top" wrapText="1"/>
    </xf>
    <xf numFmtId="0" fontId="45" fillId="0" borderId="62" xfId="24" applyFont="1" applyBorder="1" applyAlignment="1">
      <alignment horizontal="center" vertical="top" wrapText="1"/>
    </xf>
    <xf numFmtId="0" fontId="45" fillId="0" borderId="61" xfId="24" applyFont="1" applyBorder="1" applyAlignment="1">
      <alignment horizontal="center" vertical="top" wrapText="1"/>
    </xf>
    <xf numFmtId="166" fontId="51" fillId="0" borderId="9" xfId="24" applyNumberFormat="1" applyFont="1" applyBorder="1" applyAlignment="1">
      <alignment horizontal="center" vertical="top" wrapText="1"/>
    </xf>
    <xf numFmtId="166" fontId="51" fillId="0" borderId="9" xfId="24" applyNumberFormat="1" applyFont="1" applyBorder="1" applyAlignment="1">
      <alignment horizontal="center" vertical="center" wrapText="1"/>
    </xf>
    <xf numFmtId="166" fontId="51" fillId="0" borderId="5" xfId="24" applyNumberFormat="1" applyFont="1" applyBorder="1" applyAlignment="1">
      <alignment horizontal="center" vertical="top" wrapText="1"/>
    </xf>
    <xf numFmtId="166" fontId="51" fillId="0" borderId="2" xfId="24" applyNumberFormat="1" applyFont="1" applyBorder="1" applyAlignment="1">
      <alignment horizontal="center" vertical="top" wrapText="1"/>
    </xf>
    <xf numFmtId="0" fontId="51" fillId="0" borderId="5" xfId="24" applyFont="1" applyBorder="1" applyAlignment="1">
      <alignment vertical="top" wrapText="1"/>
    </xf>
    <xf numFmtId="168" fontId="48" fillId="0" borderId="103" xfId="24" applyNumberFormat="1" applyFont="1" applyBorder="1" applyAlignment="1">
      <alignment horizontal="center" vertical="top" wrapText="1"/>
    </xf>
    <xf numFmtId="168" fontId="48" fillId="0" borderId="103" xfId="24" applyNumberFormat="1" applyFont="1" applyBorder="1" applyAlignment="1">
      <alignment horizontal="center" vertical="center" wrapText="1"/>
    </xf>
    <xf numFmtId="0" fontId="3" fillId="0" borderId="122" xfId="24" applyFont="1" applyBorder="1" applyAlignment="1">
      <alignment vertical="top" wrapText="1"/>
    </xf>
    <xf numFmtId="168" fontId="48" fillId="0" borderId="112" xfId="24" applyNumberFormat="1" applyFont="1" applyBorder="1" applyAlignment="1">
      <alignment vertical="top" wrapText="1"/>
    </xf>
    <xf numFmtId="168" fontId="48" fillId="0" borderId="123" xfId="24" applyNumberFormat="1" applyFont="1" applyBorder="1" applyAlignment="1">
      <alignment vertical="top" wrapText="1"/>
    </xf>
    <xf numFmtId="168" fontId="48" fillId="0" borderId="104" xfId="24" applyNumberFormat="1" applyFont="1" applyBorder="1" applyAlignment="1">
      <alignment vertical="top" wrapText="1"/>
    </xf>
    <xf numFmtId="0" fontId="59" fillId="0" borderId="0" xfId="24" applyFont="1" applyAlignment="1">
      <alignment horizontal="center" vertical="top"/>
    </xf>
    <xf numFmtId="0" fontId="15" fillId="0" borderId="0" xfId="24" applyFont="1" applyAlignment="1">
      <alignment horizontal="center" vertical="top"/>
    </xf>
    <xf numFmtId="0" fontId="60" fillId="0" borderId="12" xfId="24" applyFont="1" applyBorder="1" applyAlignment="1">
      <alignment horizontal="center" vertical="top"/>
    </xf>
    <xf numFmtId="0" fontId="15" fillId="0" borderId="12" xfId="24" applyFont="1" applyBorder="1" applyAlignment="1">
      <alignment horizontal="center" vertical="top"/>
    </xf>
    <xf numFmtId="0" fontId="61" fillId="0" borderId="0" xfId="24" applyFont="1" applyAlignment="1">
      <alignment horizontal="center" vertical="top"/>
    </xf>
    <xf numFmtId="0" fontId="62" fillId="0" borderId="12" xfId="24" applyFont="1" applyBorder="1" applyAlignment="1">
      <alignment horizontal="center" vertical="top" wrapText="1"/>
    </xf>
    <xf numFmtId="0" fontId="15" fillId="0" borderId="12" xfId="24" applyFont="1" applyBorder="1" applyAlignment="1">
      <alignment horizontal="center" vertical="top" wrapText="1"/>
    </xf>
    <xf numFmtId="0" fontId="15" fillId="0" borderId="0" xfId="24" applyFont="1" applyAlignment="1">
      <alignment horizontal="center" vertical="top" wrapText="1"/>
    </xf>
    <xf numFmtId="0" fontId="59" fillId="0" borderId="0" xfId="24" applyFont="1" applyAlignment="1">
      <alignment horizontal="center" vertical="center"/>
    </xf>
    <xf numFmtId="0" fontId="63" fillId="0" borderId="0" xfId="0" applyFont="1" applyAlignment="1">
      <alignment horizontal="left" vertical="top" wrapText="1"/>
    </xf>
    <xf numFmtId="2" fontId="2" fillId="0" borderId="18" xfId="26" applyNumberFormat="1" applyFont="1" applyBorder="1" applyAlignment="1">
      <alignment horizontal="center" vertical="top" wrapText="1"/>
    </xf>
    <xf numFmtId="2" fontId="2" fillId="0" borderId="19" xfId="26" applyNumberFormat="1" applyFont="1" applyBorder="1" applyAlignment="1">
      <alignment horizontal="center" vertical="top" wrapText="1"/>
    </xf>
    <xf numFmtId="0" fontId="2" fillId="0" borderId="1" xfId="26" applyFont="1" applyBorder="1" applyAlignment="1">
      <alignment horizontal="center" vertical="top"/>
    </xf>
    <xf numFmtId="0" fontId="3" fillId="0" borderId="2" xfId="26" applyFont="1" applyBorder="1" applyAlignment="1">
      <alignment horizontal="left" vertical="top" wrapText="1"/>
    </xf>
    <xf numFmtId="0" fontId="3" fillId="0" borderId="5" xfId="26" applyFont="1" applyBorder="1" applyAlignment="1">
      <alignment horizontal="left" vertical="top" wrapText="1"/>
    </xf>
    <xf numFmtId="0" fontId="2" fillId="0" borderId="4" xfId="26" applyFont="1" applyBorder="1" applyAlignment="1">
      <alignment horizontal="center" vertical="top"/>
    </xf>
    <xf numFmtId="0" fontId="2" fillId="0" borderId="4" xfId="26" applyFont="1" applyBorder="1" applyAlignment="1">
      <alignment horizontal="justify" vertical="top"/>
    </xf>
    <xf numFmtId="2" fontId="2" fillId="0" borderId="4" xfId="26" applyNumberFormat="1" applyFont="1" applyBorder="1" applyAlignment="1">
      <alignment horizontal="center" vertical="top"/>
    </xf>
    <xf numFmtId="0" fontId="10" fillId="0" borderId="20" xfId="26" applyFont="1" applyBorder="1" applyAlignment="1">
      <alignment horizontal="center" vertical="top" wrapText="1"/>
    </xf>
    <xf numFmtId="0" fontId="18" fillId="0" borderId="1" xfId="26" applyFont="1" applyBorder="1" applyAlignment="1">
      <alignment horizontal="center" vertical="top" wrapText="1"/>
    </xf>
    <xf numFmtId="0" fontId="3" fillId="0" borderId="2" xfId="26" applyFont="1" applyBorder="1" applyAlignment="1">
      <alignment horizontal="center" vertical="top"/>
    </xf>
    <xf numFmtId="0" fontId="2" fillId="0" borderId="2" xfId="26" applyFont="1" applyBorder="1" applyAlignment="1">
      <alignment horizontal="center" vertical="top"/>
    </xf>
    <xf numFmtId="0" fontId="3" fillId="0" borderId="4" xfId="26" applyFont="1" applyBorder="1" applyAlignment="1">
      <alignment horizontal="center" vertical="top"/>
    </xf>
    <xf numFmtId="0" fontId="2" fillId="0" borderId="0" xfId="0" applyFont="1" applyAlignment="1">
      <alignment vertical="top"/>
    </xf>
    <xf numFmtId="0" fontId="2" fillId="0" borderId="4" xfId="26" applyFont="1" applyBorder="1" applyAlignment="1">
      <alignment vertical="top"/>
    </xf>
    <xf numFmtId="0" fontId="9" fillId="0" borderId="0" xfId="0" applyFont="1" applyAlignment="1">
      <alignment vertical="top"/>
    </xf>
    <xf numFmtId="0" fontId="10" fillId="0" borderId="0" xfId="26" applyFont="1" applyAlignment="1">
      <alignment horizontal="center" vertical="top"/>
    </xf>
    <xf numFmtId="0" fontId="2" fillId="0" borderId="0" xfId="0" applyFont="1" applyAlignment="1">
      <alignment horizontal="center" vertical="top"/>
    </xf>
    <xf numFmtId="2" fontId="2" fillId="0" borderId="0" xfId="0" applyNumberFormat="1" applyFont="1" applyAlignment="1">
      <alignment horizontal="center" vertical="top"/>
    </xf>
    <xf numFmtId="0" fontId="2" fillId="0" borderId="5" xfId="26" applyFont="1" applyBorder="1" applyAlignment="1">
      <alignment horizontal="center" vertical="top"/>
    </xf>
    <xf numFmtId="2" fontId="3" fillId="0" borderId="2" xfId="26" applyNumberFormat="1" applyFont="1" applyBorder="1" applyAlignment="1">
      <alignment horizontal="center" vertical="top"/>
    </xf>
    <xf numFmtId="0" fontId="17" fillId="0" borderId="1" xfId="26" applyFont="1" applyBorder="1" applyAlignment="1">
      <alignment horizontal="center" vertical="top" wrapText="1"/>
    </xf>
    <xf numFmtId="0" fontId="2" fillId="0" borderId="1" xfId="26" applyFont="1" applyBorder="1" applyAlignment="1">
      <alignment horizontal="center" vertical="top" wrapText="1"/>
    </xf>
    <xf numFmtId="0" fontId="3" fillId="0" borderId="2" xfId="26" applyFont="1" applyBorder="1" applyAlignment="1">
      <alignment vertical="top" wrapText="1"/>
    </xf>
    <xf numFmtId="0" fontId="3" fillId="0" borderId="5" xfId="26" applyFont="1" applyBorder="1" applyAlignment="1">
      <alignment vertical="top" wrapText="1"/>
    </xf>
    <xf numFmtId="0" fontId="3" fillId="0" borderId="4" xfId="26" applyFont="1" applyBorder="1" applyAlignment="1">
      <alignment horizontal="left" vertical="top" wrapText="1"/>
    </xf>
    <xf numFmtId="0" fontId="10" fillId="0" borderId="0" xfId="26" applyFont="1" applyAlignment="1">
      <alignment vertical="top" wrapText="1"/>
    </xf>
    <xf numFmtId="0" fontId="2" fillId="0" borderId="0" xfId="0" applyFont="1" applyAlignment="1">
      <alignment vertical="top" wrapText="1"/>
    </xf>
    <xf numFmtId="0" fontId="18" fillId="0" borderId="21" xfId="26" applyFont="1" applyBorder="1" applyAlignment="1">
      <alignment horizontal="center" vertical="top" wrapText="1"/>
    </xf>
    <xf numFmtId="0" fontId="10" fillId="0" borderId="4" xfId="26" applyFont="1" applyBorder="1" applyAlignment="1">
      <alignment vertical="top"/>
    </xf>
    <xf numFmtId="0" fontId="10" fillId="0" borderId="4" xfId="26" applyFont="1" applyBorder="1" applyAlignment="1">
      <alignment horizontal="center" vertical="top"/>
    </xf>
    <xf numFmtId="0" fontId="10" fillId="0" borderId="21" xfId="26" applyFont="1" applyBorder="1" applyAlignment="1">
      <alignment horizontal="center" vertical="top" wrapText="1"/>
    </xf>
    <xf numFmtId="2" fontId="3" fillId="0" borderId="5" xfId="26" applyNumberFormat="1" applyFont="1" applyBorder="1" applyAlignment="1">
      <alignment horizontal="center" vertical="top"/>
    </xf>
    <xf numFmtId="2" fontId="10" fillId="0" borderId="20" xfId="26" applyNumberFormat="1" applyFont="1" applyBorder="1" applyAlignment="1">
      <alignment horizontal="center" vertical="top" wrapText="1"/>
    </xf>
    <xf numFmtId="2" fontId="2" fillId="0" borderId="20" xfId="26" applyNumberFormat="1" applyFont="1" applyBorder="1" applyAlignment="1">
      <alignment horizontal="center" vertical="top" wrapText="1"/>
    </xf>
    <xf numFmtId="2" fontId="10" fillId="0" borderId="4" xfId="26" applyNumberFormat="1" applyFont="1" applyBorder="1" applyAlignment="1">
      <alignment horizontal="center" vertical="top"/>
    </xf>
    <xf numFmtId="2" fontId="10" fillId="0" borderId="4" xfId="26" quotePrefix="1" applyNumberFormat="1" applyFont="1" applyBorder="1" applyAlignment="1">
      <alignment horizontal="center" vertical="top"/>
    </xf>
    <xf numFmtId="2" fontId="10" fillId="0" borderId="20" xfId="26" quotePrefix="1" applyNumberFormat="1" applyFont="1" applyBorder="1" applyAlignment="1">
      <alignment horizontal="center" vertical="top" wrapText="1"/>
    </xf>
    <xf numFmtId="2" fontId="3" fillId="0" borderId="4" xfId="26" applyNumberFormat="1" applyFont="1" applyBorder="1" applyAlignment="1">
      <alignment horizontal="center" vertical="top"/>
    </xf>
    <xf numFmtId="2" fontId="10" fillId="0" borderId="5" xfId="26" quotePrefix="1" applyNumberFormat="1" applyFont="1" applyBorder="1" applyAlignment="1">
      <alignment horizontal="center" vertical="top"/>
    </xf>
    <xf numFmtId="0" fontId="2" fillId="0" borderId="5" xfId="26" applyFont="1" applyBorder="1" applyAlignment="1">
      <alignment vertical="top"/>
    </xf>
    <xf numFmtId="0" fontId="10" fillId="0" borderId="5" xfId="26" applyFont="1" applyBorder="1" applyAlignment="1">
      <alignment vertical="top"/>
    </xf>
    <xf numFmtId="0" fontId="10" fillId="0" borderId="2" xfId="26" applyFont="1" applyBorder="1" applyAlignment="1">
      <alignment vertical="top"/>
    </xf>
    <xf numFmtId="2" fontId="10" fillId="0" borderId="19" xfId="26" quotePrefix="1" applyNumberFormat="1" applyFont="1" applyBorder="1" applyAlignment="1">
      <alignment horizontal="center" vertical="top" wrapText="1"/>
    </xf>
    <xf numFmtId="2" fontId="2" fillId="0" borderId="23" xfId="26" applyNumberFormat="1" applyFont="1" applyBorder="1" applyAlignment="1">
      <alignment horizontal="center" vertical="top" wrapText="1"/>
    </xf>
    <xf numFmtId="0" fontId="10" fillId="0" borderId="0" xfId="26" applyFont="1" applyAlignment="1">
      <alignment vertical="top"/>
    </xf>
    <xf numFmtId="0" fontId="3" fillId="0" borderId="24" xfId="26" applyFont="1" applyBorder="1" applyAlignment="1">
      <alignment horizontal="center" vertical="top"/>
    </xf>
    <xf numFmtId="0" fontId="10" fillId="0" borderId="0" xfId="26" applyFont="1" applyAlignment="1">
      <alignment horizontal="center" vertical="top" wrapText="1"/>
    </xf>
    <xf numFmtId="2" fontId="3" fillId="0" borderId="0" xfId="0" applyNumberFormat="1" applyFont="1" applyAlignment="1">
      <alignment horizontal="left" vertical="top"/>
    </xf>
    <xf numFmtId="2" fontId="3" fillId="0" borderId="0" xfId="0" applyNumberFormat="1" applyFont="1" applyAlignment="1">
      <alignment horizontal="center" vertical="top" wrapText="1"/>
    </xf>
    <xf numFmtId="2" fontId="9" fillId="0" borderId="0" xfId="0" applyNumberFormat="1" applyFont="1" applyAlignment="1">
      <alignment horizontal="left" vertical="top"/>
    </xf>
    <xf numFmtId="0" fontId="9" fillId="0" borderId="0" xfId="0" applyFont="1" applyAlignment="1">
      <alignment horizontal="left" vertical="top"/>
    </xf>
    <xf numFmtId="0" fontId="3" fillId="0" borderId="0" xfId="0" applyFont="1" applyAlignment="1">
      <alignment horizontal="left" vertical="top"/>
    </xf>
    <xf numFmtId="0" fontId="3" fillId="0" borderId="0" xfId="0" applyFont="1" applyAlignment="1">
      <alignment vertical="top"/>
    </xf>
    <xf numFmtId="0" fontId="3" fillId="0" borderId="5" xfId="26" applyFont="1" applyBorder="1" applyAlignment="1">
      <alignment horizontal="center" vertical="top" wrapText="1"/>
    </xf>
    <xf numFmtId="0" fontId="2" fillId="0" borderId="20" xfId="26" applyFont="1" applyBorder="1" applyAlignment="1">
      <alignment horizontal="left" vertical="top" wrapText="1"/>
    </xf>
    <xf numFmtId="2" fontId="3" fillId="0" borderId="5" xfId="26" quotePrefix="1" applyNumberFormat="1" applyFont="1" applyBorder="1" applyAlignment="1">
      <alignment horizontal="center" vertical="top"/>
    </xf>
    <xf numFmtId="0" fontId="3" fillId="0" borderId="5" xfId="26" applyFont="1" applyBorder="1" applyAlignment="1">
      <alignment horizontal="justify" vertical="top" wrapText="1"/>
    </xf>
    <xf numFmtId="2" fontId="2" fillId="0" borderId="2" xfId="26" applyNumberFormat="1" applyFont="1" applyBorder="1" applyAlignment="1">
      <alignment horizontal="center" vertical="top"/>
    </xf>
    <xf numFmtId="2" fontId="10" fillId="0" borderId="5" xfId="26" applyNumberFormat="1" applyFont="1" applyBorder="1" applyAlignment="1">
      <alignment horizontal="center" vertical="top"/>
    </xf>
    <xf numFmtId="0" fontId="3" fillId="0" borderId="2" xfId="26" applyFont="1" applyBorder="1" applyAlignment="1">
      <alignment horizontal="center" vertical="top" wrapText="1"/>
    </xf>
    <xf numFmtId="0" fontId="2" fillId="0" borderId="21" xfId="26" applyFont="1" applyBorder="1" applyAlignment="1">
      <alignment horizontal="center" vertical="top" wrapText="1"/>
    </xf>
    <xf numFmtId="0" fontId="10" fillId="0" borderId="5" xfId="26" applyFont="1" applyBorder="1" applyAlignment="1">
      <alignment horizontal="center" vertical="top"/>
    </xf>
    <xf numFmtId="2" fontId="2" fillId="0" borderId="5" xfId="26" applyNumberFormat="1" applyFont="1" applyBorder="1" applyAlignment="1">
      <alignment horizontal="center" vertical="top"/>
    </xf>
    <xf numFmtId="2" fontId="2" fillId="0" borderId="20" xfId="26" applyNumberFormat="1" applyFont="1" applyBorder="1" applyAlignment="1">
      <alignment horizontal="center" vertical="top"/>
    </xf>
    <xf numFmtId="2" fontId="10" fillId="0" borderId="20" xfId="26" applyNumberFormat="1" applyFont="1" applyBorder="1" applyAlignment="1">
      <alignment horizontal="center" vertical="top"/>
    </xf>
    <xf numFmtId="0" fontId="64" fillId="0" borderId="0" xfId="0" applyFont="1"/>
    <xf numFmtId="0" fontId="64" fillId="0" borderId="0" xfId="0" applyFont="1" applyAlignment="1">
      <alignment horizontal="left" vertical="center" wrapText="1"/>
    </xf>
    <xf numFmtId="0" fontId="63" fillId="0" borderId="0" xfId="0" applyFont="1" applyAlignment="1">
      <alignment horizontal="right" vertical="top"/>
    </xf>
    <xf numFmtId="0" fontId="63" fillId="0" borderId="0" xfId="0" applyFont="1" applyAlignment="1">
      <alignment horizontal="left" vertical="center" wrapText="1"/>
    </xf>
    <xf numFmtId="0" fontId="65" fillId="0" borderId="1" xfId="0" applyFont="1" applyBorder="1" applyAlignment="1">
      <alignment horizontal="center" vertical="center" wrapText="1"/>
    </xf>
    <xf numFmtId="0" fontId="14" fillId="2" borderId="0" xfId="11" applyFont="1" applyFill="1" applyAlignment="1">
      <alignment horizontal="left"/>
    </xf>
    <xf numFmtId="0" fontId="14" fillId="2" borderId="0" xfId="11" applyFont="1" applyFill="1" applyBorder="1" applyAlignment="1">
      <alignment vertical="center"/>
    </xf>
    <xf numFmtId="0" fontId="26" fillId="2" borderId="0" xfId="11" applyFont="1" applyFill="1" applyAlignment="1">
      <alignment horizontal="center"/>
    </xf>
    <xf numFmtId="0" fontId="26" fillId="0" borderId="0" xfId="11" applyFont="1" applyFill="1" applyAlignment="1">
      <alignment horizontal="center"/>
    </xf>
    <xf numFmtId="0" fontId="26" fillId="2" borderId="0" xfId="11" applyFont="1" applyFill="1" applyAlignment="1">
      <alignment horizontal="left" vertical="center"/>
    </xf>
    <xf numFmtId="0" fontId="26" fillId="0" borderId="0" xfId="11" applyFont="1" applyFill="1" applyAlignment="1">
      <alignment horizontal="left" vertical="center"/>
    </xf>
    <xf numFmtId="0" fontId="14" fillId="2" borderId="0" xfId="11" applyFont="1" applyFill="1" applyAlignment="1">
      <alignment horizontal="center" vertical="top"/>
    </xf>
    <xf numFmtId="0" fontId="14" fillId="2" borderId="0" xfId="11" applyFont="1" applyFill="1" applyBorder="1" applyAlignment="1">
      <alignment horizontal="center" vertical="top"/>
    </xf>
    <xf numFmtId="0" fontId="14" fillId="2" borderId="17" xfId="11" applyFont="1" applyFill="1" applyBorder="1" applyAlignment="1">
      <alignment horizontal="center" vertical="top"/>
    </xf>
    <xf numFmtId="0" fontId="2" fillId="0" borderId="25" xfId="11" applyFont="1" applyFill="1" applyBorder="1" applyAlignment="1">
      <alignment horizontal="center" vertical="top"/>
    </xf>
    <xf numFmtId="0" fontId="14" fillId="0" borderId="0" xfId="11" applyFont="1" applyFill="1" applyBorder="1" applyAlignment="1">
      <alignment horizontal="center" vertical="top"/>
    </xf>
    <xf numFmtId="0" fontId="2" fillId="0" borderId="0" xfId="11" applyFont="1" applyFill="1" applyBorder="1" applyAlignment="1">
      <alignment horizontal="center" vertical="top"/>
    </xf>
    <xf numFmtId="9" fontId="2" fillId="0" borderId="0" xfId="11" applyNumberFormat="1" applyFont="1" applyFill="1" applyBorder="1" applyAlignment="1">
      <alignment horizontal="center" vertical="top"/>
    </xf>
    <xf numFmtId="0" fontId="2" fillId="0" borderId="26" xfId="11" applyFont="1" applyFill="1" applyBorder="1" applyAlignment="1">
      <alignment horizontal="center" vertical="top"/>
    </xf>
    <xf numFmtId="0" fontId="2" fillId="2" borderId="0" xfId="11" applyFont="1" applyFill="1" applyAlignment="1">
      <alignment horizontal="justify"/>
    </xf>
    <xf numFmtId="0" fontId="2" fillId="2" borderId="0" xfId="11" applyFont="1" applyFill="1" applyAlignment="1">
      <alignment horizontal="left"/>
    </xf>
    <xf numFmtId="0" fontId="14" fillId="2" borderId="0" xfId="11" applyFont="1" applyFill="1" applyAlignment="1">
      <alignment horizontal="left" vertical="top"/>
    </xf>
    <xf numFmtId="0" fontId="2" fillId="2" borderId="0" xfId="11" applyFont="1" applyFill="1" applyAlignment="1">
      <alignment horizontal="left" vertical="top"/>
    </xf>
    <xf numFmtId="0" fontId="2" fillId="2" borderId="0" xfId="11" applyFont="1" applyFill="1" applyAlignment="1">
      <alignment horizontal="justify" vertical="top"/>
    </xf>
    <xf numFmtId="0" fontId="14" fillId="2" borderId="0" xfId="11" applyFont="1" applyFill="1" applyAlignment="1">
      <alignment horizontal="justify" vertical="top"/>
    </xf>
    <xf numFmtId="0" fontId="14" fillId="0" borderId="0" xfId="11" applyFont="1" applyFill="1" applyAlignment="1">
      <alignment vertical="top"/>
    </xf>
    <xf numFmtId="0" fontId="2" fillId="2" borderId="0" xfId="11" applyFont="1" applyFill="1" applyAlignment="1">
      <alignment vertical="top"/>
    </xf>
    <xf numFmtId="0" fontId="14" fillId="0" borderId="0" xfId="11" applyFont="1" applyAlignment="1">
      <alignment horizontal="justify"/>
    </xf>
    <xf numFmtId="0" fontId="6" fillId="0" borderId="0" xfId="11" applyFont="1" applyAlignment="1">
      <alignment horizontal="center" vertical="center"/>
    </xf>
    <xf numFmtId="0" fontId="6" fillId="0" borderId="0" xfId="11" applyFont="1" applyAlignment="1">
      <alignment vertical="center"/>
    </xf>
    <xf numFmtId="0" fontId="14" fillId="0" borderId="0" xfId="11" applyFont="1" applyFill="1" applyBorder="1" applyAlignment="1">
      <alignment vertical="center"/>
    </xf>
    <xf numFmtId="0" fontId="14" fillId="0" borderId="0" xfId="11" applyFont="1" applyFill="1" applyBorder="1" applyAlignment="1">
      <alignment horizontal="left" vertical="center"/>
    </xf>
    <xf numFmtId="0" fontId="5" fillId="0" borderId="0" xfId="11" applyFont="1" applyAlignment="1">
      <alignment vertical="top"/>
    </xf>
    <xf numFmtId="0" fontId="5" fillId="0" borderId="0" xfId="11" applyFont="1" applyBorder="1" applyAlignment="1">
      <alignment vertical="top"/>
    </xf>
    <xf numFmtId="0" fontId="14" fillId="0" borderId="0" xfId="11" applyFont="1" applyFill="1" applyBorder="1" applyAlignment="1">
      <alignment vertical="top"/>
    </xf>
    <xf numFmtId="0" fontId="2" fillId="0" borderId="0" xfId="11" applyFont="1" applyFill="1" applyBorder="1" applyAlignment="1">
      <alignment vertical="top"/>
    </xf>
    <xf numFmtId="9" fontId="2" fillId="0" borderId="0" xfId="11" applyNumberFormat="1" applyFont="1" applyFill="1" applyBorder="1" applyAlignment="1">
      <alignment vertical="top"/>
    </xf>
    <xf numFmtId="10" fontId="2" fillId="0" borderId="0" xfId="11" applyNumberFormat="1" applyFont="1" applyFill="1" applyBorder="1" applyAlignment="1">
      <alignment horizontal="center" vertical="top"/>
    </xf>
    <xf numFmtId="0" fontId="64" fillId="2" borderId="0" xfId="11" applyFont="1" applyFill="1" applyAlignment="1">
      <alignment horizontal="justify" vertical="top"/>
    </xf>
    <xf numFmtId="0" fontId="2" fillId="2" borderId="0" xfId="11" applyFont="1" applyFill="1" applyAlignment="1">
      <alignment horizontal="right" vertical="top"/>
    </xf>
    <xf numFmtId="0" fontId="27" fillId="2" borderId="0" xfId="11" applyFont="1" applyFill="1" applyBorder="1" applyAlignment="1">
      <alignment horizontal="left" vertical="center"/>
    </xf>
    <xf numFmtId="0" fontId="27" fillId="0" borderId="0" xfId="11" applyFont="1" applyFill="1" applyBorder="1" applyAlignment="1">
      <alignment horizontal="left" vertical="center"/>
    </xf>
    <xf numFmtId="0" fontId="2" fillId="2" borderId="0" xfId="11" applyFont="1" applyFill="1" applyAlignment="1">
      <alignment horizontal="left" vertical="center"/>
    </xf>
    <xf numFmtId="0" fontId="2" fillId="2" borderId="0" xfId="11" applyFont="1" applyFill="1" applyAlignment="1">
      <alignment horizontal="center" vertical="center"/>
    </xf>
    <xf numFmtId="0" fontId="2" fillId="0" borderId="0" xfId="11" applyFont="1" applyFill="1" applyAlignment="1">
      <alignment horizontal="center" vertical="center"/>
    </xf>
    <xf numFmtId="0" fontId="5" fillId="0" borderId="0" xfId="11" applyFont="1" applyAlignment="1">
      <alignment horizontal="center" vertical="center"/>
    </xf>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10" fillId="0" borderId="0" xfId="9" applyFont="1"/>
    <xf numFmtId="0" fontId="10" fillId="0" borderId="0" xfId="9" applyFont="1" applyAlignment="1">
      <alignment vertical="center"/>
    </xf>
    <xf numFmtId="0" fontId="10" fillId="0" borderId="1" xfId="9" applyFont="1" applyBorder="1" applyAlignment="1">
      <alignment horizontal="center" vertical="center"/>
    </xf>
    <xf numFmtId="0" fontId="10" fillId="0" borderId="0" xfId="9" applyFont="1" applyAlignment="1">
      <alignment horizontal="center"/>
    </xf>
    <xf numFmtId="0" fontId="68" fillId="0" borderId="0" xfId="0" applyFont="1"/>
    <xf numFmtId="0" fontId="69" fillId="0" borderId="0" xfId="0" applyFont="1"/>
    <xf numFmtId="0" fontId="44" fillId="0" borderId="0" xfId="0" applyFont="1" applyAlignment="1">
      <alignment horizontal="justify"/>
    </xf>
    <xf numFmtId="0" fontId="63" fillId="0" borderId="0" xfId="0" applyFont="1" applyAlignment="1">
      <alignment horizontal="justify"/>
    </xf>
    <xf numFmtId="0" fontId="63" fillId="0" borderId="0" xfId="0" applyFont="1"/>
    <xf numFmtId="0" fontId="71" fillId="0" borderId="30" xfId="0" applyFont="1" applyBorder="1" applyAlignment="1">
      <alignment horizontal="center" wrapText="1"/>
    </xf>
    <xf numFmtId="0" fontId="71" fillId="0" borderId="0" xfId="0" applyFont="1" applyAlignment="1">
      <alignment horizontal="center" wrapText="1"/>
    </xf>
    <xf numFmtId="0" fontId="71" fillId="0" borderId="31" xfId="0" applyFont="1" applyBorder="1" applyAlignment="1">
      <alignment horizontal="center" wrapText="1"/>
    </xf>
    <xf numFmtId="0" fontId="28" fillId="0" borderId="1" xfId="24" applyFont="1" applyBorder="1" applyAlignment="1">
      <alignment horizontal="center" vertical="top" wrapText="1"/>
    </xf>
    <xf numFmtId="0" fontId="31" fillId="0" borderId="1" xfId="24" applyFont="1" applyBorder="1" applyAlignment="1">
      <alignment horizontal="left" vertical="top" wrapText="1"/>
    </xf>
    <xf numFmtId="0" fontId="72" fillId="0" borderId="0" xfId="24" applyFont="1" applyAlignment="1">
      <alignment horizontal="left" vertical="top"/>
    </xf>
    <xf numFmtId="0" fontId="72" fillId="0" borderId="1" xfId="24" applyFont="1" applyBorder="1" applyAlignment="1">
      <alignment horizontal="left" vertical="top" wrapText="1"/>
    </xf>
    <xf numFmtId="0" fontId="72" fillId="0" borderId="1" xfId="24" applyFont="1" applyBorder="1" applyAlignment="1">
      <alignment horizontal="center" vertical="top" wrapText="1"/>
    </xf>
    <xf numFmtId="0" fontId="28" fillId="0" borderId="1" xfId="24" applyFont="1" applyBorder="1" applyAlignment="1">
      <alignment horizontal="left" vertical="top" wrapText="1"/>
    </xf>
    <xf numFmtId="0" fontId="72" fillId="0" borderId="1" xfId="24" applyFont="1" applyBorder="1" applyAlignment="1">
      <alignment horizontal="center"/>
    </xf>
    <xf numFmtId="2" fontId="28" fillId="0" borderId="1" xfId="24" applyNumberFormat="1" applyFont="1" applyBorder="1" applyAlignment="1">
      <alignment horizontal="center" vertical="top" wrapText="1"/>
    </xf>
    <xf numFmtId="165" fontId="28" fillId="0" borderId="1" xfId="24" applyNumberFormat="1" applyFont="1" applyBorder="1" applyAlignment="1">
      <alignment horizontal="center" vertical="top" wrapText="1"/>
    </xf>
    <xf numFmtId="0" fontId="28" fillId="0" borderId="1" xfId="24" applyFont="1" applyBorder="1" applyAlignment="1">
      <alignment vertical="top" textRotation="180" wrapText="1"/>
    </xf>
    <xf numFmtId="0" fontId="72" fillId="0" borderId="1" xfId="24" applyFont="1" applyBorder="1" applyAlignment="1">
      <alignment horizontal="center" vertical="center" wrapText="1"/>
    </xf>
    <xf numFmtId="0" fontId="28" fillId="0" borderId="1" xfId="24" applyFont="1" applyBorder="1" applyAlignment="1">
      <alignment horizontal="left" vertical="center" wrapText="1"/>
    </xf>
    <xf numFmtId="0" fontId="72" fillId="0" borderId="1" xfId="24" applyFont="1" applyBorder="1" applyAlignment="1">
      <alignment horizontal="center" vertical="center"/>
    </xf>
    <xf numFmtId="2" fontId="28" fillId="0" borderId="1" xfId="24" applyNumberFormat="1" applyFont="1" applyBorder="1" applyAlignment="1">
      <alignment horizontal="center" vertical="center" wrapText="1"/>
    </xf>
    <xf numFmtId="165" fontId="28" fillId="0" borderId="1" xfId="24" applyNumberFormat="1" applyFont="1" applyBorder="1" applyAlignment="1">
      <alignment horizontal="center" vertical="center" wrapText="1"/>
    </xf>
    <xf numFmtId="174" fontId="31" fillId="0" borderId="1" xfId="24" applyNumberFormat="1" applyFont="1" applyBorder="1" applyAlignment="1">
      <alignment horizontal="center" vertical="top" wrapText="1"/>
    </xf>
    <xf numFmtId="0" fontId="31" fillId="0" borderId="1" xfId="24" applyFont="1" applyBorder="1" applyAlignment="1">
      <alignment horizontal="center" vertical="top" wrapText="1"/>
    </xf>
    <xf numFmtId="1" fontId="28" fillId="0" borderId="1" xfId="24" applyNumberFormat="1" applyFont="1" applyBorder="1" applyAlignment="1">
      <alignment horizontal="center" vertical="top" wrapText="1"/>
    </xf>
    <xf numFmtId="171" fontId="31" fillId="0" borderId="1" xfId="24" applyNumberFormat="1" applyFont="1" applyBorder="1" applyAlignment="1">
      <alignment horizontal="center" vertical="top" wrapText="1"/>
    </xf>
    <xf numFmtId="1" fontId="31" fillId="0" borderId="1" xfId="24" applyNumberFormat="1" applyFont="1" applyBorder="1" applyAlignment="1">
      <alignment horizontal="center" vertical="top" wrapText="1"/>
    </xf>
    <xf numFmtId="0" fontId="31" fillId="0" borderId="0" xfId="24" applyFont="1" applyAlignment="1">
      <alignment vertical="top"/>
    </xf>
    <xf numFmtId="0" fontId="72" fillId="0" borderId="0" xfId="24" applyFont="1" applyAlignment="1">
      <alignment horizontal="center" vertical="top"/>
    </xf>
    <xf numFmtId="0" fontId="28" fillId="0" borderId="4" xfId="24" applyFont="1" applyBorder="1" applyAlignment="1">
      <alignment horizontal="left" vertical="top" wrapText="1"/>
    </xf>
    <xf numFmtId="165" fontId="28" fillId="0" borderId="4" xfId="24" applyNumberFormat="1" applyFont="1" applyBorder="1" applyAlignment="1">
      <alignment horizontal="center" vertical="top" wrapText="1"/>
    </xf>
    <xf numFmtId="0" fontId="28" fillId="0" borderId="4" xfId="24" applyFont="1" applyBorder="1" applyAlignment="1">
      <alignment horizontal="center" vertical="top" wrapText="1"/>
    </xf>
    <xf numFmtId="0" fontId="28" fillId="0" borderId="35" xfId="24" applyFont="1" applyBorder="1" applyAlignment="1">
      <alignment horizontal="left" vertical="top" wrapText="1"/>
    </xf>
    <xf numFmtId="165" fontId="28" fillId="0" borderId="35" xfId="24" applyNumberFormat="1" applyFont="1" applyBorder="1" applyAlignment="1">
      <alignment horizontal="center" vertical="top" wrapText="1"/>
    </xf>
    <xf numFmtId="0" fontId="28" fillId="0" borderId="35" xfId="24" applyFont="1" applyBorder="1" applyAlignment="1">
      <alignment horizontal="center" vertical="top" wrapText="1"/>
    </xf>
    <xf numFmtId="0" fontId="28" fillId="0" borderId="2" xfId="24" applyFont="1" applyBorder="1" applyAlignment="1">
      <alignment horizontal="left" vertical="top" wrapText="1"/>
    </xf>
    <xf numFmtId="165" fontId="28" fillId="0" borderId="2" xfId="24" applyNumberFormat="1" applyFont="1" applyBorder="1" applyAlignment="1">
      <alignment horizontal="center" vertical="top" wrapText="1"/>
    </xf>
    <xf numFmtId="0" fontId="28" fillId="0" borderId="2" xfId="24" applyFont="1" applyBorder="1" applyAlignment="1">
      <alignment horizontal="center" vertical="top" wrapText="1"/>
    </xf>
    <xf numFmtId="171" fontId="28" fillId="0" borderId="4" xfId="24" applyNumberFormat="1" applyFont="1" applyBorder="1" applyAlignment="1">
      <alignment horizontal="center" vertical="top" wrapText="1"/>
    </xf>
    <xf numFmtId="2" fontId="28" fillId="0" borderId="2" xfId="24" applyNumberFormat="1" applyFont="1" applyBorder="1" applyAlignment="1">
      <alignment horizontal="center" vertical="top" wrapText="1"/>
    </xf>
    <xf numFmtId="175" fontId="28" fillId="0" borderId="2" xfId="24" applyNumberFormat="1" applyFont="1" applyBorder="1" applyAlignment="1">
      <alignment horizontal="center" vertical="top" wrapText="1"/>
    </xf>
    <xf numFmtId="0" fontId="28" fillId="0" borderId="36" xfId="24" applyFont="1" applyBorder="1" applyAlignment="1">
      <alignment horizontal="left" vertical="top" wrapText="1"/>
    </xf>
    <xf numFmtId="165" fontId="28" fillId="0" borderId="36" xfId="24" applyNumberFormat="1" applyFont="1" applyBorder="1" applyAlignment="1">
      <alignment horizontal="center" vertical="top" wrapText="1"/>
    </xf>
    <xf numFmtId="0" fontId="28" fillId="0" borderId="36" xfId="24" applyFont="1" applyBorder="1" applyAlignment="1">
      <alignment horizontal="center" vertical="top" wrapText="1"/>
    </xf>
    <xf numFmtId="172" fontId="28" fillId="0" borderId="2" xfId="24" applyNumberFormat="1" applyFont="1" applyBorder="1" applyAlignment="1">
      <alignment horizontal="center" vertical="top" wrapText="1"/>
    </xf>
    <xf numFmtId="0" fontId="72" fillId="0" borderId="0" xfId="24" applyFont="1"/>
    <xf numFmtId="0" fontId="72" fillId="0" borderId="0" xfId="24" applyFont="1" applyAlignment="1">
      <alignment horizontal="center"/>
    </xf>
    <xf numFmtId="0" fontId="31" fillId="0" borderId="4" xfId="24" applyFont="1" applyBorder="1" applyAlignment="1">
      <alignment horizontal="center" vertical="top" wrapText="1"/>
    </xf>
    <xf numFmtId="0" fontId="69" fillId="0" borderId="0" xfId="0" applyFont="1" applyAlignment="1">
      <alignment horizontal="center"/>
    </xf>
    <xf numFmtId="0" fontId="40" fillId="0" borderId="0" xfId="0" applyFont="1"/>
    <xf numFmtId="0" fontId="40" fillId="0" borderId="0" xfId="0" applyFont="1" applyAlignment="1">
      <alignment horizontal="center"/>
    </xf>
    <xf numFmtId="0" fontId="2" fillId="0" borderId="0" xfId="11" applyFont="1" applyAlignment="1">
      <alignment horizontal="left" vertical="top"/>
    </xf>
    <xf numFmtId="0" fontId="2" fillId="0" borderId="0" xfId="11" applyFont="1" applyFill="1" applyAlignment="1"/>
    <xf numFmtId="0" fontId="5" fillId="0" borderId="0" xfId="11" applyFont="1" applyAlignment="1"/>
    <xf numFmtId="0" fontId="2" fillId="0" borderId="0" xfId="11" applyFont="1" applyFill="1" applyAlignment="1">
      <alignment vertical="top"/>
    </xf>
    <xf numFmtId="0" fontId="14" fillId="0" borderId="0" xfId="11" applyFont="1" applyFill="1" applyAlignment="1"/>
    <xf numFmtId="0" fontId="2" fillId="2" borderId="0" xfId="11" applyFont="1" applyFill="1" applyAlignment="1"/>
    <xf numFmtId="10" fontId="2" fillId="0" borderId="1" xfId="11" applyNumberFormat="1" applyFont="1" applyFill="1" applyBorder="1" applyAlignment="1">
      <alignment horizontal="center" vertical="top"/>
    </xf>
    <xf numFmtId="10" fontId="2" fillId="0" borderId="0" xfId="11" applyNumberFormat="1" applyFont="1" applyFill="1" applyBorder="1" applyAlignment="1">
      <alignment vertical="top"/>
    </xf>
    <xf numFmtId="0" fontId="2" fillId="0" borderId="0" xfId="11" applyFont="1" applyFill="1" applyBorder="1" applyAlignment="1">
      <alignment horizontal="center" vertical="center"/>
    </xf>
    <xf numFmtId="0" fontId="2" fillId="0" borderId="0" xfId="11" applyFont="1" applyAlignment="1"/>
    <xf numFmtId="0" fontId="5" fillId="2" borderId="0" xfId="11" applyFont="1" applyFill="1" applyAlignment="1"/>
    <xf numFmtId="0" fontId="2" fillId="0" borderId="1" xfId="11" applyFont="1" applyFill="1" applyBorder="1" applyAlignment="1">
      <alignment horizontal="center" vertical="top"/>
    </xf>
    <xf numFmtId="0" fontId="14" fillId="0" borderId="0" xfId="11" applyFont="1" applyFill="1" applyAlignment="1">
      <alignment horizontal="left" vertical="top"/>
    </xf>
    <xf numFmtId="0" fontId="14" fillId="0" borderId="1" xfId="11" applyFont="1" applyFill="1" applyBorder="1" applyAlignment="1">
      <alignment horizontal="center" vertical="top"/>
    </xf>
    <xf numFmtId="0" fontId="2" fillId="0" borderId="0" xfId="11" applyFont="1" applyFill="1" applyAlignment="1">
      <alignment horizontal="left" vertical="top"/>
    </xf>
    <xf numFmtId="0" fontId="2" fillId="0" borderId="124" xfId="11" applyFont="1" applyFill="1" applyBorder="1" applyAlignment="1">
      <alignment horizontal="center" vertical="center"/>
    </xf>
    <xf numFmtId="0" fontId="2" fillId="0" borderId="1" xfId="11" applyFont="1" applyFill="1" applyBorder="1" applyAlignment="1">
      <alignment horizontal="center" vertical="center"/>
    </xf>
    <xf numFmtId="2" fontId="47" fillId="0" borderId="4" xfId="24" applyNumberFormat="1" applyFont="1" applyBorder="1" applyAlignment="1">
      <alignment horizontal="center" vertical="top" wrapText="1"/>
    </xf>
    <xf numFmtId="2" fontId="47" fillId="0" borderId="5" xfId="24" applyNumberFormat="1" applyFont="1" applyBorder="1" applyAlignment="1">
      <alignment horizontal="center" vertical="top" wrapText="1"/>
    </xf>
    <xf numFmtId="2" fontId="47" fillId="0" borderId="2" xfId="24" applyNumberFormat="1" applyFont="1" applyBorder="1" applyAlignment="1">
      <alignment horizontal="center" vertical="top" wrapText="1"/>
    </xf>
    <xf numFmtId="0" fontId="5" fillId="3" borderId="0" xfId="11" applyFont="1" applyFill="1" applyAlignment="1"/>
    <xf numFmtId="0" fontId="66" fillId="0" borderId="0" xfId="40" applyFont="1" applyAlignment="1">
      <alignment horizontal="center" vertical="center"/>
    </xf>
    <xf numFmtId="0" fontId="66" fillId="0" borderId="0" xfId="0" applyFont="1" applyAlignment="1">
      <alignment horizontal="center" vertical="center"/>
    </xf>
    <xf numFmtId="0" fontId="66" fillId="0" borderId="0" xfId="33" applyFont="1" applyAlignment="1">
      <alignment horizontal="center" vertical="center"/>
    </xf>
    <xf numFmtId="0" fontId="67" fillId="0" borderId="0" xfId="33" applyFont="1" applyAlignment="1">
      <alignment horizontal="center" vertical="center" wrapText="1"/>
    </xf>
    <xf numFmtId="0" fontId="28" fillId="0" borderId="0" xfId="0" applyFont="1" applyAlignment="1">
      <alignment horizontal="center" vertical="center"/>
    </xf>
    <xf numFmtId="0" fontId="66" fillId="0" borderId="0" xfId="33" applyFont="1" applyAlignment="1">
      <alignment horizontal="center" vertical="center" wrapText="1"/>
    </xf>
    <xf numFmtId="0" fontId="70" fillId="0" borderId="0" xfId="33" applyFont="1" applyAlignment="1">
      <alignment horizontal="center" vertical="center"/>
    </xf>
    <xf numFmtId="0" fontId="73" fillId="0" borderId="0" xfId="0" applyFont="1" applyAlignment="1">
      <alignment horizontal="center" vertical="center"/>
    </xf>
    <xf numFmtId="0" fontId="66" fillId="0" borderId="0" xfId="40" applyFont="1" applyAlignment="1">
      <alignment horizontal="center" vertical="center" wrapText="1"/>
    </xf>
    <xf numFmtId="0" fontId="2" fillId="0" borderId="0" xfId="11" applyFont="1" applyFill="1" applyBorder="1" applyAlignment="1">
      <alignment horizontal="justify" vertical="top"/>
    </xf>
    <xf numFmtId="0" fontId="2" fillId="0" borderId="1" xfId="0" applyFont="1" applyBorder="1" applyAlignment="1">
      <alignment horizontal="center" vertical="top" wrapText="1"/>
    </xf>
    <xf numFmtId="0" fontId="81" fillId="0" borderId="0" xfId="11" applyFont="1" applyFill="1" applyAlignment="1"/>
    <xf numFmtId="2" fontId="2" fillId="0" borderId="22" xfId="26" applyNumberFormat="1" applyFont="1" applyBorder="1" applyAlignment="1">
      <alignment horizontal="center" vertical="top" wrapText="1"/>
    </xf>
    <xf numFmtId="0" fontId="3" fillId="0" borderId="5" xfId="26" applyFont="1" applyBorder="1" applyAlignment="1">
      <alignment horizontal="center" vertical="top"/>
    </xf>
    <xf numFmtId="2" fontId="2" fillId="0" borderId="20" xfId="26" quotePrefix="1" applyNumberFormat="1" applyFont="1" applyBorder="1" applyAlignment="1">
      <alignment horizontal="center" vertical="top" wrapText="1"/>
    </xf>
    <xf numFmtId="0" fontId="10" fillId="0" borderId="0" xfId="9" applyFont="1" applyAlignment="1">
      <alignment vertical="top" wrapText="1"/>
    </xf>
    <xf numFmtId="0" fontId="16" fillId="0" borderId="0" xfId="9" applyFont="1" applyAlignment="1">
      <alignment horizontal="center" vertical="top" wrapText="1"/>
    </xf>
    <xf numFmtId="0" fontId="16" fillId="0" borderId="1" xfId="9" applyFont="1" applyBorder="1" applyAlignment="1">
      <alignment horizontal="center" vertical="top" wrapText="1"/>
    </xf>
    <xf numFmtId="0" fontId="10" fillId="0" borderId="1" xfId="9" applyFont="1" applyBorder="1" applyAlignment="1">
      <alignment horizontal="center" vertical="top" wrapText="1"/>
    </xf>
    <xf numFmtId="0" fontId="10" fillId="0" borderId="1" xfId="9" applyFont="1" applyBorder="1" applyAlignment="1">
      <alignment vertical="top" wrapText="1"/>
    </xf>
    <xf numFmtId="166" fontId="10" fillId="0" borderId="1" xfId="9" applyNumberFormat="1" applyFont="1" applyBorder="1" applyAlignment="1">
      <alignment horizontal="center" vertical="top" wrapText="1"/>
    </xf>
    <xf numFmtId="0" fontId="10" fillId="0" borderId="0" xfId="9" applyFont="1" applyAlignment="1">
      <alignment horizontal="center" vertical="top" wrapText="1"/>
    </xf>
    <xf numFmtId="0" fontId="31" fillId="0" borderId="1" xfId="33" applyFont="1" applyBorder="1" applyAlignment="1">
      <alignment horizontal="center" vertical="top" wrapText="1"/>
    </xf>
    <xf numFmtId="2" fontId="31" fillId="0" borderId="1" xfId="33" applyNumberFormat="1" applyFont="1" applyBorder="1" applyAlignment="1">
      <alignment horizontal="center" vertical="top" wrapText="1"/>
    </xf>
    <xf numFmtId="1" fontId="31" fillId="0" borderId="1" xfId="33" applyNumberFormat="1" applyFont="1" applyBorder="1" applyAlignment="1">
      <alignment horizontal="center" vertical="top" wrapText="1"/>
    </xf>
    <xf numFmtId="0" fontId="67" fillId="0" borderId="0" xfId="33" applyFont="1" applyAlignment="1">
      <alignment horizontal="center" vertical="top" wrapText="1"/>
    </xf>
    <xf numFmtId="2" fontId="28" fillId="0" borderId="1" xfId="0" applyNumberFormat="1" applyFont="1" applyBorder="1" applyAlignment="1">
      <alignment horizontal="center" vertical="top" wrapText="1"/>
    </xf>
    <xf numFmtId="0" fontId="28" fillId="0" borderId="1" xfId="33" applyFont="1" applyBorder="1" applyAlignment="1">
      <alignment horizontal="center" vertical="top"/>
    </xf>
    <xf numFmtId="0" fontId="28" fillId="0" borderId="1" xfId="33" applyFont="1" applyBorder="1" applyAlignment="1">
      <alignment horizontal="center" vertical="top" wrapText="1"/>
    </xf>
    <xf numFmtId="2" fontId="28" fillId="0" borderId="1" xfId="33" applyNumberFormat="1" applyFont="1" applyBorder="1" applyAlignment="1">
      <alignment horizontal="center" vertical="top"/>
    </xf>
    <xf numFmtId="2" fontId="28" fillId="0" borderId="1" xfId="0" applyNumberFormat="1" applyFont="1" applyBorder="1" applyAlignment="1">
      <alignment horizontal="center" vertical="top"/>
    </xf>
    <xf numFmtId="0" fontId="28" fillId="0" borderId="1" xfId="5" applyFont="1" applyBorder="1" applyAlignment="1">
      <alignment horizontal="center" vertical="top" wrapText="1"/>
    </xf>
    <xf numFmtId="0" fontId="28" fillId="0" borderId="1" xfId="43" applyFont="1" applyBorder="1" applyAlignment="1">
      <alignment horizontal="center" vertical="top" wrapText="1"/>
    </xf>
    <xf numFmtId="2" fontId="28" fillId="0" borderId="1" xfId="43" applyNumberFormat="1" applyFont="1" applyBorder="1" applyAlignment="1">
      <alignment horizontal="center" vertical="top" wrapText="1"/>
    </xf>
    <xf numFmtId="165" fontId="28" fillId="0" borderId="1" xfId="43" applyNumberFormat="1" applyFont="1" applyBorder="1" applyAlignment="1">
      <alignment horizontal="center" vertical="top" wrapText="1"/>
    </xf>
    <xf numFmtId="2" fontId="28" fillId="0" borderId="1" xfId="43" applyNumberFormat="1" applyFont="1" applyBorder="1" applyAlignment="1">
      <alignment horizontal="center" vertical="top"/>
    </xf>
    <xf numFmtId="0" fontId="28" fillId="0" borderId="1" xfId="43" applyFont="1" applyBorder="1" applyAlignment="1">
      <alignment horizontal="center" vertical="top"/>
    </xf>
    <xf numFmtId="1" fontId="28" fillId="0" borderId="1" xfId="0" applyNumberFormat="1" applyFont="1" applyBorder="1" applyAlignment="1">
      <alignment horizontal="center" vertical="top"/>
    </xf>
    <xf numFmtId="0" fontId="28" fillId="0" borderId="1" xfId="30" applyFont="1" applyBorder="1" applyAlignment="1">
      <alignment horizontal="center" vertical="top" wrapText="1"/>
    </xf>
    <xf numFmtId="2" fontId="28" fillId="0" borderId="1" xfId="30" applyNumberFormat="1" applyFont="1" applyBorder="1" applyAlignment="1">
      <alignment horizontal="center" vertical="top" wrapText="1"/>
    </xf>
    <xf numFmtId="165" fontId="28" fillId="0" borderId="1" xfId="30" applyNumberFormat="1" applyFont="1" applyBorder="1" applyAlignment="1">
      <alignment horizontal="center" vertical="top" wrapText="1"/>
    </xf>
    <xf numFmtId="165" fontId="28" fillId="0" borderId="1" xfId="0" applyNumberFormat="1" applyFont="1" applyBorder="1" applyAlignment="1">
      <alignment horizontal="center" vertical="top" wrapText="1"/>
    </xf>
    <xf numFmtId="165" fontId="28" fillId="0" borderId="1" xfId="0" applyNumberFormat="1" applyFont="1" applyBorder="1" applyAlignment="1">
      <alignment horizontal="center" vertical="top"/>
    </xf>
    <xf numFmtId="0" fontId="28" fillId="0" borderId="1" xfId="40" applyFont="1" applyBorder="1" applyAlignment="1">
      <alignment horizontal="center" vertical="top"/>
    </xf>
    <xf numFmtId="2" fontId="28" fillId="0" borderId="1" xfId="40" applyNumberFormat="1" applyFont="1" applyBorder="1" applyAlignment="1">
      <alignment horizontal="center" vertical="top"/>
    </xf>
    <xf numFmtId="0" fontId="28" fillId="0" borderId="1" xfId="40" applyFont="1" applyBorder="1" applyAlignment="1">
      <alignment horizontal="center" vertical="top" wrapText="1"/>
    </xf>
    <xf numFmtId="2" fontId="28" fillId="0" borderId="1" xfId="40" applyNumberFormat="1" applyFont="1" applyBorder="1" applyAlignment="1">
      <alignment horizontal="center" vertical="top" wrapText="1"/>
    </xf>
    <xf numFmtId="0" fontId="66" fillId="0" borderId="0" xfId="40" applyFont="1" applyAlignment="1">
      <alignment horizontal="center" vertical="top"/>
    </xf>
    <xf numFmtId="2" fontId="66" fillId="0" borderId="0" xfId="40" applyNumberFormat="1" applyFont="1" applyAlignment="1">
      <alignment horizontal="center" vertical="top"/>
    </xf>
    <xf numFmtId="1" fontId="28" fillId="0" borderId="1" xfId="33" applyNumberFormat="1" applyFont="1" applyBorder="1" applyAlignment="1">
      <alignment horizontal="center" vertical="top"/>
    </xf>
    <xf numFmtId="1" fontId="28" fillId="0" borderId="1" xfId="33" applyNumberFormat="1" applyFont="1" applyBorder="1" applyAlignment="1">
      <alignment horizontal="center" vertical="top" wrapText="1"/>
    </xf>
    <xf numFmtId="1" fontId="28" fillId="0" borderId="1" xfId="40" applyNumberFormat="1" applyFont="1" applyBorder="1" applyAlignment="1">
      <alignment horizontal="center" vertical="top"/>
    </xf>
    <xf numFmtId="1" fontId="28" fillId="0" borderId="1" xfId="0" applyNumberFormat="1" applyFont="1" applyBorder="1" applyAlignment="1">
      <alignment horizontal="center" vertical="top" wrapText="1"/>
    </xf>
    <xf numFmtId="0" fontId="2" fillId="0" borderId="4" xfId="0" applyFont="1" applyBorder="1" applyAlignment="1">
      <alignment horizontal="center" vertical="top" wrapText="1"/>
    </xf>
    <xf numFmtId="1" fontId="28" fillId="0" borderId="4" xfId="40" applyNumberFormat="1" applyFont="1" applyBorder="1" applyAlignment="1">
      <alignment horizontal="center" vertical="top"/>
    </xf>
    <xf numFmtId="1" fontId="66" fillId="0" borderId="0" xfId="40" applyNumberFormat="1" applyFont="1" applyAlignment="1">
      <alignment horizontal="center" vertical="top"/>
    </xf>
    <xf numFmtId="2" fontId="10" fillId="0" borderId="1" xfId="9" applyNumberFormat="1" applyFont="1" applyBorder="1" applyAlignment="1">
      <alignment horizontal="center" vertical="top" wrapText="1"/>
    </xf>
    <xf numFmtId="2" fontId="10" fillId="2" borderId="1" xfId="9" applyNumberFormat="1" applyFont="1" applyFill="1" applyBorder="1" applyAlignment="1">
      <alignment horizontal="center" vertical="top" wrapText="1"/>
    </xf>
    <xf numFmtId="166" fontId="10" fillId="0" borderId="0" xfId="9" applyNumberFormat="1" applyFont="1" applyAlignment="1">
      <alignment horizontal="center" vertical="top" wrapText="1"/>
    </xf>
    <xf numFmtId="2" fontId="10" fillId="0" borderId="0" xfId="9" applyNumberFormat="1" applyFont="1" applyAlignment="1">
      <alignment horizontal="center" vertical="top" wrapText="1"/>
    </xf>
    <xf numFmtId="0" fontId="2" fillId="0" borderId="0" xfId="22" applyFont="1" applyAlignment="1">
      <alignment vertical="top" wrapText="1"/>
    </xf>
    <xf numFmtId="0" fontId="13" fillId="0" borderId="1" xfId="22" applyFont="1" applyBorder="1" applyAlignment="1">
      <alignment horizontal="center" vertical="top" wrapText="1"/>
    </xf>
    <xf numFmtId="0" fontId="14" fillId="0" borderId="1" xfId="22" applyFont="1" applyBorder="1" applyAlignment="1">
      <alignment horizontal="center" vertical="top" wrapText="1"/>
    </xf>
    <xf numFmtId="0" fontId="15" fillId="0" borderId="1" xfId="22" applyFont="1" applyBorder="1" applyAlignment="1">
      <alignment horizontal="center" vertical="top" wrapText="1"/>
    </xf>
    <xf numFmtId="0" fontId="13" fillId="0" borderId="1" xfId="22" applyFont="1" applyBorder="1" applyAlignment="1">
      <alignment horizontal="left" vertical="top" wrapText="1"/>
    </xf>
    <xf numFmtId="0" fontId="2" fillId="0" borderId="1" xfId="22" applyFont="1" applyBorder="1" applyAlignment="1">
      <alignment horizontal="center" vertical="top" wrapText="1"/>
    </xf>
    <xf numFmtId="0" fontId="2" fillId="0" borderId="1" xfId="22" applyFont="1" applyBorder="1" applyAlignment="1">
      <alignment vertical="top" wrapText="1"/>
    </xf>
    <xf numFmtId="2" fontId="2" fillId="0" borderId="1" xfId="22" applyNumberFormat="1" applyFont="1" applyBorder="1" applyAlignment="1">
      <alignment horizontal="center" vertical="top" wrapText="1"/>
    </xf>
    <xf numFmtId="0" fontId="15" fillId="0" borderId="1" xfId="22" applyFont="1" applyBorder="1" applyAlignment="1">
      <alignment vertical="top" wrapText="1"/>
    </xf>
    <xf numFmtId="2" fontId="2" fillId="0" borderId="1" xfId="22" applyNumberFormat="1" applyFont="1" applyBorder="1" applyAlignment="1">
      <alignment vertical="top" wrapText="1"/>
    </xf>
    <xf numFmtId="0" fontId="2" fillId="0" borderId="1" xfId="22" applyFont="1" applyBorder="1" applyAlignment="1">
      <alignment vertical="top"/>
    </xf>
    <xf numFmtId="0" fontId="82" fillId="0" borderId="1" xfId="22" applyFont="1" applyBorder="1" applyAlignment="1">
      <alignment horizontal="center" vertical="top" wrapText="1"/>
    </xf>
    <xf numFmtId="2" fontId="82" fillId="0" borderId="1" xfId="22" applyNumberFormat="1" applyFont="1" applyBorder="1" applyAlignment="1">
      <alignment horizontal="center" vertical="top" wrapText="1"/>
    </xf>
    <xf numFmtId="0" fontId="2" fillId="0" borderId="8" xfId="22" applyFont="1" applyBorder="1" applyAlignment="1">
      <alignment vertical="top" wrapText="1"/>
    </xf>
    <xf numFmtId="0" fontId="2" fillId="0" borderId="0" xfId="22" applyFont="1" applyAlignment="1">
      <alignment horizontal="center" vertical="top" wrapText="1"/>
    </xf>
    <xf numFmtId="2" fontId="2" fillId="0" borderId="0" xfId="22" applyNumberFormat="1" applyFont="1" applyAlignment="1">
      <alignment horizontal="center" vertical="top" wrapText="1"/>
    </xf>
    <xf numFmtId="0" fontId="16" fillId="0" borderId="0" xfId="22" applyFont="1" applyAlignment="1">
      <alignment horizontal="left" vertical="top" wrapText="1"/>
    </xf>
    <xf numFmtId="0" fontId="16" fillId="0" borderId="0" xfId="22" applyFont="1" applyAlignment="1">
      <alignment vertical="top" wrapText="1"/>
    </xf>
    <xf numFmtId="0" fontId="14" fillId="0" borderId="0" xfId="22" applyFont="1" applyAlignment="1">
      <alignment vertical="top" wrapText="1"/>
    </xf>
    <xf numFmtId="0" fontId="10" fillId="0" borderId="0" xfId="22" applyFont="1"/>
    <xf numFmtId="0" fontId="17" fillId="0" borderId="0" xfId="22" applyFont="1"/>
    <xf numFmtId="0" fontId="2" fillId="0" borderId="0" xfId="22" applyFont="1"/>
    <xf numFmtId="0" fontId="16" fillId="0" borderId="0" xfId="22" applyFont="1" applyAlignment="1">
      <alignment horizontal="center"/>
    </xf>
    <xf numFmtId="2" fontId="10" fillId="0" borderId="0" xfId="22" applyNumberFormat="1" applyFont="1"/>
    <xf numFmtId="0" fontId="2" fillId="0" borderId="0" xfId="22" applyFont="1" applyAlignment="1">
      <alignment vertical="center"/>
    </xf>
    <xf numFmtId="0" fontId="3" fillId="0" borderId="0" xfId="24" applyFont="1" applyAlignment="1">
      <alignment vertical="top"/>
    </xf>
    <xf numFmtId="0" fontId="3" fillId="0" borderId="0" xfId="24" applyFont="1" applyAlignment="1">
      <alignment horizontal="center" vertical="top"/>
    </xf>
    <xf numFmtId="0" fontId="3" fillId="0" borderId="0" xfId="24" applyFont="1" applyAlignment="1">
      <alignment horizontal="left" vertical="top"/>
    </xf>
    <xf numFmtId="0" fontId="13" fillId="0" borderId="0" xfId="24" applyFont="1" applyAlignment="1">
      <alignment horizontal="right" vertical="top"/>
    </xf>
    <xf numFmtId="0" fontId="46" fillId="0" borderId="0" xfId="24" applyFont="1" applyAlignment="1">
      <alignment horizontal="right" vertical="top"/>
    </xf>
    <xf numFmtId="0" fontId="45" fillId="0" borderId="12" xfId="24" applyFont="1" applyBorder="1" applyAlignment="1">
      <alignment horizontal="center" vertical="top"/>
    </xf>
    <xf numFmtId="0" fontId="45" fillId="0" borderId="13" xfId="24" applyFont="1" applyBorder="1" applyAlignment="1">
      <alignment horizontal="center" vertical="top"/>
    </xf>
    <xf numFmtId="2" fontId="45" fillId="0" borderId="13" xfId="24" applyNumberFormat="1" applyFont="1" applyBorder="1" applyAlignment="1">
      <alignment horizontal="center" vertical="top"/>
    </xf>
    <xf numFmtId="2" fontId="45" fillId="0" borderId="0" xfId="24" applyNumberFormat="1" applyFont="1" applyAlignment="1">
      <alignment horizontal="center" vertical="top"/>
    </xf>
    <xf numFmtId="173" fontId="45" fillId="0" borderId="0" xfId="24" applyNumberFormat="1" applyFont="1" applyAlignment="1">
      <alignment horizontal="left" vertical="top"/>
    </xf>
    <xf numFmtId="9" fontId="45" fillId="0" borderId="0" xfId="24" applyNumberFormat="1" applyFont="1" applyAlignment="1">
      <alignment horizontal="left" vertical="top"/>
    </xf>
    <xf numFmtId="10" fontId="45" fillId="0" borderId="0" xfId="24" applyNumberFormat="1" applyFont="1" applyAlignment="1">
      <alignment horizontal="left" vertical="top"/>
    </xf>
    <xf numFmtId="1" fontId="3" fillId="0" borderId="4" xfId="24" applyNumberFormat="1" applyFont="1" applyBorder="1" applyAlignment="1">
      <alignment horizontal="center" vertical="top" wrapText="1"/>
    </xf>
    <xf numFmtId="0" fontId="3" fillId="0" borderId="4" xfId="24" applyFont="1" applyBorder="1" applyAlignment="1">
      <alignment horizontal="left" vertical="top" wrapText="1"/>
    </xf>
    <xf numFmtId="1" fontId="3" fillId="0" borderId="4" xfId="24" applyNumberFormat="1" applyFont="1" applyBorder="1" applyAlignment="1">
      <alignment vertical="top" textRotation="180" wrapText="1"/>
    </xf>
    <xf numFmtId="0" fontId="45" fillId="0" borderId="5" xfId="24" applyFont="1" applyBorder="1" applyAlignment="1">
      <alignment horizontal="center"/>
    </xf>
    <xf numFmtId="1" fontId="3" fillId="0" borderId="5" xfId="24" applyNumberFormat="1" applyFont="1" applyBorder="1" applyAlignment="1">
      <alignment horizontal="center" vertical="top" wrapText="1"/>
    </xf>
    <xf numFmtId="2" fontId="3" fillId="0" borderId="5" xfId="24" applyNumberFormat="1" applyFont="1" applyBorder="1" applyAlignment="1">
      <alignment horizontal="center" vertical="top" wrapText="1"/>
    </xf>
    <xf numFmtId="172" fontId="3" fillId="0" borderId="5" xfId="24" applyNumberFormat="1" applyFont="1" applyBorder="1" applyAlignment="1">
      <alignment horizontal="center" vertical="top" wrapText="1"/>
    </xf>
    <xf numFmtId="0" fontId="45" fillId="0" borderId="2" xfId="24" applyFont="1" applyBorder="1" applyAlignment="1">
      <alignment horizontal="center"/>
    </xf>
    <xf numFmtId="2" fontId="3" fillId="0" borderId="2" xfId="24" applyNumberFormat="1" applyFont="1" applyBorder="1" applyAlignment="1">
      <alignment horizontal="center" vertical="top" wrapText="1"/>
    </xf>
    <xf numFmtId="165" fontId="3" fillId="0" borderId="2" xfId="24" applyNumberFormat="1" applyFont="1" applyBorder="1" applyAlignment="1">
      <alignment horizontal="center" vertical="top" wrapText="1"/>
    </xf>
    <xf numFmtId="1" fontId="3" fillId="0" borderId="2" xfId="24" applyNumberFormat="1" applyFont="1" applyBorder="1" applyAlignment="1">
      <alignment horizontal="center" vertical="top" wrapText="1"/>
    </xf>
    <xf numFmtId="1" fontId="3" fillId="0" borderId="1" xfId="24" applyNumberFormat="1" applyFont="1" applyBorder="1" applyAlignment="1">
      <alignment horizontal="center" vertical="top" wrapText="1"/>
    </xf>
    <xf numFmtId="0" fontId="3" fillId="0" borderId="1" xfId="24" applyFont="1" applyBorder="1" applyAlignment="1">
      <alignment horizontal="left" vertical="top" wrapText="1"/>
    </xf>
    <xf numFmtId="170" fontId="3" fillId="0" borderId="1" xfId="24" applyNumberFormat="1" applyFont="1" applyBorder="1" applyAlignment="1">
      <alignment horizontal="center" vertical="top" wrapText="1"/>
    </xf>
    <xf numFmtId="0" fontId="45" fillId="0" borderId="1" xfId="24" applyFont="1" applyBorder="1" applyAlignment="1">
      <alignment horizontal="center"/>
    </xf>
    <xf numFmtId="171" fontId="3" fillId="0" borderId="1" xfId="24" applyNumberFormat="1" applyFont="1" applyBorder="1" applyAlignment="1">
      <alignment horizontal="center" vertical="top" wrapText="1"/>
    </xf>
    <xf numFmtId="0" fontId="16" fillId="0" borderId="0" xfId="26" applyFont="1" applyAlignment="1">
      <alignment horizontal="center" vertical="top" wrapText="1"/>
    </xf>
    <xf numFmtId="0" fontId="15" fillId="0" borderId="0" xfId="26" applyFont="1" applyAlignment="1">
      <alignment horizontal="center" vertical="top" wrapText="1"/>
    </xf>
    <xf numFmtId="0" fontId="90" fillId="0" borderId="0" xfId="26" applyFont="1" applyAlignment="1">
      <alignment horizontal="center" vertical="top"/>
    </xf>
    <xf numFmtId="0" fontId="91" fillId="2" borderId="0" xfId="26" applyFont="1" applyFill="1" applyAlignment="1">
      <alignment vertical="top"/>
    </xf>
    <xf numFmtId="0" fontId="64" fillId="0" borderId="0" xfId="0" applyFont="1" applyAlignment="1">
      <alignment vertical="top"/>
    </xf>
    <xf numFmtId="2" fontId="14" fillId="0" borderId="0" xfId="0" applyNumberFormat="1" applyFont="1" applyAlignment="1">
      <alignment horizontal="center" vertical="top"/>
    </xf>
    <xf numFmtId="2" fontId="14" fillId="0" borderId="0" xfId="0" applyNumberFormat="1" applyFont="1" applyAlignment="1">
      <alignment horizontal="left" vertical="top"/>
    </xf>
    <xf numFmtId="0" fontId="14" fillId="0" borderId="0" xfId="0" applyFont="1" applyAlignment="1">
      <alignment horizontal="center" vertical="top"/>
    </xf>
    <xf numFmtId="0" fontId="14" fillId="0" borderId="0" xfId="0" applyFont="1" applyAlignment="1">
      <alignment vertical="top"/>
    </xf>
    <xf numFmtId="0" fontId="13" fillId="0" borderId="0" xfId="0" applyFont="1" applyAlignment="1">
      <alignment vertical="top"/>
    </xf>
    <xf numFmtId="0" fontId="16" fillId="0" borderId="0" xfId="26" applyFont="1" applyAlignment="1">
      <alignment horizontal="center" vertical="top"/>
    </xf>
    <xf numFmtId="0" fontId="16" fillId="0" borderId="0" xfId="26" applyFont="1" applyAlignment="1">
      <alignment vertical="top" wrapText="1"/>
    </xf>
    <xf numFmtId="0" fontId="16" fillId="0" borderId="0" xfId="26" applyFont="1" applyAlignment="1">
      <alignment vertical="top"/>
    </xf>
    <xf numFmtId="0" fontId="13" fillId="0" borderId="0" xfId="26" applyFont="1" applyAlignment="1">
      <alignment vertical="top" wrapText="1"/>
    </xf>
    <xf numFmtId="0" fontId="14" fillId="0" borderId="0" xfId="26" applyFont="1" applyAlignment="1">
      <alignment horizontal="center" vertical="top"/>
    </xf>
    <xf numFmtId="0" fontId="2" fillId="0" borderId="0" xfId="26" applyFont="1" applyAlignment="1">
      <alignment horizontal="center" vertical="top"/>
    </xf>
    <xf numFmtId="0" fontId="3" fillId="0" borderId="0" xfId="26" applyFont="1" applyAlignment="1">
      <alignment horizontal="center" vertical="top"/>
    </xf>
    <xf numFmtId="2" fontId="13" fillId="0" borderId="0" xfId="26" applyNumberFormat="1" applyFont="1" applyAlignment="1">
      <alignment horizontal="left" vertical="top" wrapText="1"/>
    </xf>
    <xf numFmtId="0" fontId="86" fillId="0" borderId="0" xfId="26" applyFont="1" applyAlignment="1">
      <alignment horizontal="center" vertical="top"/>
    </xf>
    <xf numFmtId="0" fontId="92" fillId="0" borderId="5" xfId="26" applyFont="1" applyBorder="1" applyAlignment="1">
      <alignment horizontal="center" vertical="top" wrapText="1"/>
    </xf>
    <xf numFmtId="0" fontId="92" fillId="0" borderId="4" xfId="26" applyFont="1" applyBorder="1" applyAlignment="1">
      <alignment horizontal="center" vertical="top" wrapText="1"/>
    </xf>
    <xf numFmtId="0" fontId="92" fillId="0" borderId="2" xfId="26" applyFont="1" applyBorder="1" applyAlignment="1">
      <alignment horizontal="center" vertical="top" wrapText="1"/>
    </xf>
    <xf numFmtId="0" fontId="92" fillId="0" borderId="5" xfId="26" applyFont="1" applyBorder="1" applyAlignment="1">
      <alignment horizontal="center" wrapText="1"/>
    </xf>
    <xf numFmtId="0" fontId="3" fillId="0" borderId="0" xfId="9" applyFont="1" applyAlignment="1">
      <alignment vertical="top" wrapText="1"/>
    </xf>
    <xf numFmtId="0" fontId="3" fillId="2" borderId="0" xfId="9" applyFont="1" applyFill="1" applyAlignment="1">
      <alignment vertical="top" wrapText="1"/>
    </xf>
    <xf numFmtId="0" fontId="69" fillId="0" borderId="124" xfId="0" applyFont="1" applyBorder="1" applyAlignment="1">
      <alignment vertical="top" wrapText="1"/>
    </xf>
    <xf numFmtId="0" fontId="3" fillId="0" borderId="124" xfId="9" applyFont="1" applyBorder="1" applyAlignment="1">
      <alignment horizontal="center" vertical="top" wrapText="1"/>
    </xf>
    <xf numFmtId="0" fontId="28" fillId="0" borderId="1" xfId="0" applyFont="1" applyBorder="1" applyAlignment="1">
      <alignment horizontal="justify" vertical="top" wrapText="1"/>
    </xf>
    <xf numFmtId="0" fontId="66" fillId="0" borderId="0" xfId="40" applyFont="1" applyAlignment="1">
      <alignment horizontal="left" vertical="top"/>
    </xf>
    <xf numFmtId="0" fontId="28" fillId="0" borderId="2" xfId="0" applyFont="1" applyBorder="1" applyAlignment="1">
      <alignment horizontal="justify" vertical="top" wrapText="1"/>
    </xf>
    <xf numFmtId="0" fontId="28" fillId="0" borderId="4" xfId="0" applyFont="1" applyBorder="1" applyAlignment="1">
      <alignment horizontal="justify" vertical="top" wrapText="1"/>
    </xf>
    <xf numFmtId="1" fontId="2" fillId="0" borderId="1" xfId="0" applyNumberFormat="1" applyFont="1" applyBorder="1" applyAlignment="1">
      <alignment horizontal="center" vertical="top"/>
    </xf>
    <xf numFmtId="2" fontId="2" fillId="0" borderId="1" xfId="0" applyNumberFormat="1" applyFont="1" applyBorder="1" applyAlignment="1">
      <alignment horizontal="center" vertical="top"/>
    </xf>
    <xf numFmtId="2" fontId="2" fillId="0" borderId="4" xfId="0" applyNumberFormat="1" applyFont="1" applyBorder="1" applyAlignment="1">
      <alignment horizontal="center" vertical="top" wrapText="1"/>
    </xf>
    <xf numFmtId="2" fontId="2" fillId="0" borderId="1" xfId="0" applyNumberFormat="1" applyFont="1" applyBorder="1" applyAlignment="1">
      <alignment horizontal="center" vertical="top" wrapText="1"/>
    </xf>
    <xf numFmtId="0" fontId="2" fillId="0" borderId="124" xfId="11" applyFont="1" applyFill="1" applyBorder="1" applyAlignment="1">
      <alignment horizontal="center" vertical="top" wrapText="1"/>
    </xf>
    <xf numFmtId="0" fontId="10" fillId="0" borderId="0" xfId="22" applyFont="1" applyAlignment="1">
      <alignment wrapText="1"/>
    </xf>
    <xf numFmtId="2" fontId="28" fillId="0" borderId="1" xfId="33" applyNumberFormat="1" applyFont="1" applyBorder="1" applyAlignment="1">
      <alignment horizontal="center" vertical="top" wrapText="1"/>
    </xf>
    <xf numFmtId="0" fontId="66" fillId="0" borderId="1" xfId="0" applyFont="1" applyBorder="1" applyAlignment="1">
      <alignment horizontal="center" vertical="top" wrapText="1"/>
    </xf>
    <xf numFmtId="0" fontId="66" fillId="0" borderId="1" xfId="0" applyFont="1" applyBorder="1" applyAlignment="1">
      <alignment horizontal="justify" vertical="top" wrapText="1"/>
    </xf>
    <xf numFmtId="1" fontId="66" fillId="2" borderId="1" xfId="0" applyNumberFormat="1" applyFont="1" applyFill="1" applyBorder="1" applyAlignment="1">
      <alignment horizontal="center" vertical="top"/>
    </xf>
    <xf numFmtId="0" fontId="94" fillId="0" borderId="0" xfId="0" applyFont="1"/>
    <xf numFmtId="0" fontId="28" fillId="0" borderId="2" xfId="0" applyFont="1" applyBorder="1" applyAlignment="1">
      <alignment horizontal="center" vertical="top" wrapText="1"/>
    </xf>
    <xf numFmtId="0" fontId="28" fillId="0" borderId="2" xfId="0" applyFont="1" applyBorder="1" applyAlignment="1">
      <alignment horizontal="center" vertical="top"/>
    </xf>
    <xf numFmtId="1" fontId="28" fillId="0" borderId="2" xfId="40" applyNumberFormat="1" applyFont="1" applyBorder="1" applyAlignment="1">
      <alignment horizontal="center" vertical="top"/>
    </xf>
    <xf numFmtId="0" fontId="28" fillId="0" borderId="4" xfId="0" applyFont="1" applyBorder="1" applyAlignment="1">
      <alignment horizontal="center" vertical="top" wrapText="1"/>
    </xf>
    <xf numFmtId="0" fontId="28" fillId="0" borderId="4" xfId="0" applyFont="1" applyBorder="1" applyAlignment="1">
      <alignment horizontal="center" vertical="top"/>
    </xf>
    <xf numFmtId="0" fontId="28" fillId="0" borderId="1" xfId="0" applyFont="1" applyBorder="1" applyAlignment="1">
      <alignment horizontal="center" vertical="top" wrapText="1"/>
    </xf>
    <xf numFmtId="0" fontId="66" fillId="0" borderId="1" xfId="0" applyFont="1" applyBorder="1" applyAlignment="1">
      <alignment vertical="top" wrapText="1"/>
    </xf>
    <xf numFmtId="0" fontId="28" fillId="0" borderId="1" xfId="0" applyFont="1" applyBorder="1" applyAlignment="1">
      <alignment horizontal="center" vertical="top"/>
    </xf>
    <xf numFmtId="0" fontId="66" fillId="0" borderId="1" xfId="0" applyFont="1" applyBorder="1" applyAlignment="1">
      <alignment horizontal="center" vertical="top"/>
    </xf>
    <xf numFmtId="0" fontId="28" fillId="2" borderId="1" xfId="0" applyFont="1" applyFill="1" applyBorder="1" applyAlignment="1">
      <alignment horizontal="center" vertical="top" wrapText="1"/>
    </xf>
    <xf numFmtId="2" fontId="28" fillId="2" borderId="1" xfId="0" applyNumberFormat="1" applyFont="1" applyFill="1" applyBorder="1" applyAlignment="1">
      <alignment horizontal="center" vertical="top"/>
    </xf>
    <xf numFmtId="1" fontId="28" fillId="2" borderId="1" xfId="40" applyNumberFormat="1" applyFont="1" applyFill="1" applyBorder="1" applyAlignment="1">
      <alignment horizontal="center" vertical="top"/>
    </xf>
    <xf numFmtId="2" fontId="28" fillId="2" borderId="1" xfId="0" applyNumberFormat="1" applyFont="1" applyFill="1" applyBorder="1" applyAlignment="1">
      <alignment horizontal="center" vertical="top" wrapText="1"/>
    </xf>
    <xf numFmtId="0" fontId="14" fillId="0" borderId="0" xfId="11" applyFont="1" applyFill="1" applyBorder="1" applyAlignment="1">
      <alignment horizontal="center" vertical="center"/>
    </xf>
    <xf numFmtId="0" fontId="10" fillId="0" borderId="1" xfId="22" applyFont="1" applyBorder="1" applyAlignment="1">
      <alignment horizontal="center" vertical="top" wrapText="1"/>
    </xf>
    <xf numFmtId="0" fontId="10" fillId="0" borderId="6" xfId="22" applyFont="1" applyBorder="1" applyAlignment="1">
      <alignment horizontal="center" vertical="top" wrapText="1"/>
    </xf>
    <xf numFmtId="0" fontId="31" fillId="0" borderId="1" xfId="33" applyFont="1" applyBorder="1" applyAlignment="1">
      <alignment horizontal="center" vertical="top"/>
    </xf>
    <xf numFmtId="0" fontId="40" fillId="0" borderId="1" xfId="22" applyFont="1" applyBorder="1" applyAlignment="1">
      <alignment horizontal="center" vertical="top" wrapText="1"/>
    </xf>
    <xf numFmtId="0" fontId="10" fillId="0" borderId="0" xfId="22" applyFont="1" applyAlignment="1">
      <alignment vertical="top"/>
    </xf>
    <xf numFmtId="0" fontId="10" fillId="0" borderId="1" xfId="22" applyFont="1" applyBorder="1" applyAlignment="1">
      <alignment vertical="top"/>
    </xf>
    <xf numFmtId="2" fontId="10" fillId="0" borderId="1" xfId="22" applyNumberFormat="1" applyFont="1" applyBorder="1" applyAlignment="1">
      <alignment horizontal="center" vertical="top"/>
    </xf>
    <xf numFmtId="2" fontId="10" fillId="0" borderId="1" xfId="22" applyNumberFormat="1" applyFont="1" applyBorder="1" applyAlignment="1">
      <alignment vertical="top"/>
    </xf>
    <xf numFmtId="2" fontId="10" fillId="0" borderId="6" xfId="22" applyNumberFormat="1" applyFont="1" applyBorder="1" applyAlignment="1">
      <alignment vertical="top"/>
    </xf>
    <xf numFmtId="0" fontId="10" fillId="0" borderId="1" xfId="22" applyFont="1" applyBorder="1" applyAlignment="1">
      <alignment horizontal="center" vertical="top"/>
    </xf>
    <xf numFmtId="0" fontId="10" fillId="0" borderId="0" xfId="22" applyFont="1" applyAlignment="1">
      <alignment horizontal="center" vertical="top"/>
    </xf>
    <xf numFmtId="0" fontId="16" fillId="0" borderId="1" xfId="22" applyFont="1" applyBorder="1" applyAlignment="1">
      <alignment horizontal="center" vertical="top" wrapText="1"/>
    </xf>
    <xf numFmtId="0" fontId="16" fillId="0" borderId="0" xfId="22" applyFont="1"/>
    <xf numFmtId="0" fontId="16" fillId="0" borderId="0" xfId="22" applyFont="1" applyAlignment="1">
      <alignment vertical="top"/>
    </xf>
    <xf numFmtId="2" fontId="10" fillId="0" borderId="6" xfId="22" applyNumberFormat="1" applyFont="1" applyBorder="1" applyAlignment="1">
      <alignment horizontal="center" vertical="top"/>
    </xf>
    <xf numFmtId="0" fontId="45" fillId="0" borderId="6" xfId="24" applyFont="1" applyBorder="1" applyAlignment="1">
      <alignment horizontal="center" vertical="top" wrapText="1"/>
    </xf>
    <xf numFmtId="0" fontId="13" fillId="0" borderId="147" xfId="24" applyFont="1" applyBorder="1" applyAlignment="1">
      <alignment horizontal="center" vertical="top" wrapText="1"/>
    </xf>
    <xf numFmtId="0" fontId="13" fillId="0" borderId="148" xfId="24" applyFont="1" applyBorder="1" applyAlignment="1">
      <alignment horizontal="center" vertical="top" wrapText="1"/>
    </xf>
    <xf numFmtId="1" fontId="28" fillId="0" borderId="4" xfId="24" applyNumberFormat="1" applyFont="1" applyBorder="1" applyAlignment="1">
      <alignment horizontal="center" vertical="top" wrapText="1"/>
    </xf>
    <xf numFmtId="0" fontId="3" fillId="0" borderId="4" xfId="24" applyFont="1" applyBorder="1" applyAlignment="1">
      <alignment horizontal="center" vertical="top" wrapText="1"/>
    </xf>
    <xf numFmtId="0" fontId="2" fillId="0" borderId="4" xfId="22" applyFont="1" applyBorder="1" applyAlignment="1">
      <alignment horizontal="center" vertical="top" wrapText="1"/>
    </xf>
    <xf numFmtId="0" fontId="2" fillId="0" borderId="4" xfId="22" applyFont="1" applyBorder="1" applyAlignment="1">
      <alignment vertical="top" wrapText="1"/>
    </xf>
    <xf numFmtId="2" fontId="2" fillId="0" borderId="4" xfId="22" applyNumberFormat="1" applyFont="1" applyBorder="1" applyAlignment="1">
      <alignment horizontal="center" vertical="top" wrapText="1"/>
    </xf>
    <xf numFmtId="166" fontId="10" fillId="0" borderId="4" xfId="9" applyNumberFormat="1" applyFont="1" applyBorder="1" applyAlignment="1">
      <alignment horizontal="center" vertical="top" wrapText="1"/>
    </xf>
    <xf numFmtId="0" fontId="10" fillId="0" borderId="4" xfId="9" applyFont="1" applyBorder="1" applyAlignment="1">
      <alignment vertical="top" wrapText="1"/>
    </xf>
    <xf numFmtId="0" fontId="10" fillId="0" borderId="4" xfId="9" applyFont="1" applyBorder="1" applyAlignment="1">
      <alignment horizontal="center" vertical="top" wrapText="1"/>
    </xf>
    <xf numFmtId="2" fontId="10" fillId="0" borderId="4" xfId="9" applyNumberFormat="1" applyFont="1" applyBorder="1" applyAlignment="1">
      <alignment horizontal="center" vertical="top" wrapText="1"/>
    </xf>
    <xf numFmtId="0" fontId="42" fillId="0" borderId="4" xfId="0" applyFont="1" applyBorder="1" applyAlignment="1">
      <alignment horizontal="center" vertical="center" wrapText="1"/>
    </xf>
    <xf numFmtId="2" fontId="10" fillId="0" borderId="4" xfId="22" applyNumberFormat="1" applyFont="1" applyBorder="1" applyAlignment="1">
      <alignment vertical="top"/>
    </xf>
    <xf numFmtId="2" fontId="10" fillId="0" borderId="16" xfId="22" applyNumberFormat="1" applyFont="1" applyBorder="1" applyAlignment="1">
      <alignment vertical="top"/>
    </xf>
    <xf numFmtId="2" fontId="10" fillId="0" borderId="4" xfId="22" applyNumberFormat="1" applyFont="1" applyBorder="1" applyAlignment="1">
      <alignment horizontal="center" vertical="top"/>
    </xf>
    <xf numFmtId="10" fontId="10" fillId="0" borderId="0" xfId="26" applyNumberFormat="1" applyFont="1" applyAlignment="1">
      <alignment vertical="top"/>
    </xf>
    <xf numFmtId="10" fontId="64" fillId="0" borderId="0" xfId="0" applyNumberFormat="1" applyFont="1"/>
    <xf numFmtId="10" fontId="45" fillId="0" borderId="0" xfId="24" applyNumberFormat="1" applyFont="1" applyAlignment="1">
      <alignment horizontal="center" vertical="top"/>
    </xf>
    <xf numFmtId="10" fontId="10" fillId="0" borderId="0" xfId="22" applyNumberFormat="1" applyFont="1"/>
    <xf numFmtId="10" fontId="2" fillId="0" borderId="0" xfId="22" applyNumberFormat="1" applyFont="1" applyAlignment="1">
      <alignment horizontal="center" vertical="top" wrapText="1"/>
    </xf>
    <xf numFmtId="10" fontId="10" fillId="0" borderId="0" xfId="9" applyNumberFormat="1" applyFont="1" applyAlignment="1">
      <alignment horizontal="center" vertical="top" wrapText="1"/>
    </xf>
    <xf numFmtId="10" fontId="0" fillId="0" borderId="0" xfId="0" applyNumberFormat="1"/>
    <xf numFmtId="10" fontId="5" fillId="0" borderId="0" xfId="11" applyNumberFormat="1" applyFont="1" applyAlignment="1"/>
    <xf numFmtId="1" fontId="66" fillId="0" borderId="9" xfId="40" applyNumberFormat="1" applyFont="1" applyBorder="1" applyAlignment="1">
      <alignment horizontal="center" vertical="top"/>
    </xf>
    <xf numFmtId="2" fontId="66" fillId="0" borderId="1" xfId="0" applyNumberFormat="1" applyFont="1" applyBorder="1" applyAlignment="1">
      <alignment horizontal="center" vertical="top" wrapText="1"/>
    </xf>
    <xf numFmtId="2" fontId="69" fillId="0" borderId="124" xfId="0" applyNumberFormat="1" applyFont="1" applyBorder="1" applyAlignment="1">
      <alignment horizontal="center" vertical="top" wrapText="1"/>
    </xf>
    <xf numFmtId="0" fontId="69" fillId="0" borderId="124" xfId="0" applyFont="1" applyBorder="1" applyAlignment="1">
      <alignment horizontal="center" vertical="top" wrapText="1"/>
    </xf>
    <xf numFmtId="0" fontId="13" fillId="0" borderId="0" xfId="9" applyFont="1" applyAlignment="1">
      <alignment horizontal="center" vertical="top" wrapText="1"/>
    </xf>
    <xf numFmtId="2" fontId="3" fillId="0" borderId="0" xfId="9" applyNumberFormat="1" applyFont="1" applyAlignment="1">
      <alignment vertical="top" wrapText="1"/>
    </xf>
    <xf numFmtId="0" fontId="13" fillId="0" borderId="150" xfId="9" applyFont="1" applyBorder="1" applyAlignment="1">
      <alignment horizontal="center" vertical="top" wrapText="1"/>
    </xf>
    <xf numFmtId="2" fontId="13" fillId="0" borderId="150" xfId="9" applyNumberFormat="1" applyFont="1" applyBorder="1" applyAlignment="1">
      <alignment horizontal="center" vertical="top" wrapText="1"/>
    </xf>
    <xf numFmtId="0" fontId="3" fillId="0" borderId="150" xfId="9" applyFont="1" applyBorder="1" applyAlignment="1">
      <alignment horizontal="center" vertical="top" wrapText="1"/>
    </xf>
    <xf numFmtId="0" fontId="3" fillId="0" borderId="150" xfId="9" applyFont="1" applyBorder="1" applyAlignment="1">
      <alignment vertical="top" wrapText="1"/>
    </xf>
    <xf numFmtId="2" fontId="3" fillId="0" borderId="150" xfId="9" applyNumberFormat="1" applyFont="1" applyBorder="1" applyAlignment="1">
      <alignment horizontal="center" vertical="center" wrapText="1"/>
    </xf>
    <xf numFmtId="0" fontId="3" fillId="0" borderId="153" xfId="9" applyFont="1" applyBorder="1" applyAlignment="1">
      <alignment horizontal="center" vertical="top" wrapText="1"/>
    </xf>
    <xf numFmtId="0" fontId="3" fillId="0" borderId="153" xfId="9" applyFont="1" applyBorder="1" applyAlignment="1">
      <alignment vertical="top" wrapText="1"/>
    </xf>
    <xf numFmtId="2" fontId="3" fillId="0" borderId="153" xfId="9" applyNumberFormat="1" applyFont="1" applyBorder="1" applyAlignment="1">
      <alignment horizontal="center" vertical="center" wrapText="1"/>
    </xf>
    <xf numFmtId="0" fontId="3" fillId="0" borderId="151" xfId="9" applyFont="1" applyBorder="1" applyAlignment="1">
      <alignment horizontal="center" vertical="top" wrapText="1"/>
    </xf>
    <xf numFmtId="0" fontId="3" fillId="2" borderId="150" xfId="9" applyFont="1" applyFill="1" applyBorder="1" applyAlignment="1">
      <alignment horizontal="center" vertical="top" wrapText="1"/>
    </xf>
    <xf numFmtId="0" fontId="3" fillId="2" borderId="150" xfId="9" applyFont="1" applyFill="1" applyBorder="1" applyAlignment="1">
      <alignment vertical="top" wrapText="1"/>
    </xf>
    <xf numFmtId="2" fontId="3" fillId="2" borderId="150" xfId="9" applyNumberFormat="1" applyFont="1" applyFill="1" applyBorder="1" applyAlignment="1">
      <alignment horizontal="center" vertical="center" wrapText="1"/>
    </xf>
    <xf numFmtId="0" fontId="3" fillId="0" borderId="150" xfId="67" applyFont="1" applyBorder="1" applyAlignment="1">
      <alignment horizontal="center" vertical="center" wrapText="1"/>
    </xf>
    <xf numFmtId="0" fontId="3" fillId="0" borderId="150" xfId="67" applyFont="1" applyBorder="1" applyAlignment="1">
      <alignment vertical="top" wrapText="1"/>
    </xf>
    <xf numFmtId="0" fontId="3" fillId="0" borderId="150" xfId="67" applyFont="1" applyBorder="1" applyAlignment="1">
      <alignment horizontal="center" vertical="top" wrapText="1"/>
    </xf>
    <xf numFmtId="0" fontId="94" fillId="0" borderId="150" xfId="0" applyFont="1" applyBorder="1" applyAlignment="1">
      <alignment horizontal="center" vertical="center"/>
    </xf>
    <xf numFmtId="0" fontId="95" fillId="0" borderId="150" xfId="0" applyFont="1" applyBorder="1" applyAlignment="1">
      <alignment horizontal="left" vertical="center"/>
    </xf>
    <xf numFmtId="2" fontId="95" fillId="0" borderId="150" xfId="0" applyNumberFormat="1" applyFont="1" applyBorder="1" applyAlignment="1">
      <alignment horizontal="center" vertical="center"/>
    </xf>
    <xf numFmtId="0" fontId="95" fillId="0" borderId="150" xfId="0" applyFont="1" applyBorder="1" applyAlignment="1">
      <alignment horizontal="center" vertical="center"/>
    </xf>
    <xf numFmtId="0" fontId="3" fillId="0" borderId="150" xfId="67" applyFont="1" applyBorder="1" applyAlignment="1">
      <alignment vertical="center" wrapText="1"/>
    </xf>
    <xf numFmtId="0" fontId="3" fillId="0" borderId="151" xfId="9" applyFont="1" applyBorder="1" applyAlignment="1">
      <alignment vertical="top" wrapText="1"/>
    </xf>
    <xf numFmtId="0" fontId="3" fillId="0" borderId="152" xfId="9" applyFont="1" applyBorder="1" applyAlignment="1">
      <alignment vertical="top" wrapText="1"/>
    </xf>
    <xf numFmtId="0" fontId="3" fillId="0" borderId="154" xfId="9" applyFont="1" applyBorder="1" applyAlignment="1">
      <alignment vertical="top" wrapText="1"/>
    </xf>
    <xf numFmtId="0" fontId="13" fillId="0" borderId="150" xfId="9" applyFont="1" applyBorder="1" applyAlignment="1">
      <alignment horizontal="left" vertical="top" wrapText="1"/>
    </xf>
    <xf numFmtId="166" fontId="3" fillId="0" borderId="150" xfId="9" applyNumberFormat="1" applyFont="1" applyBorder="1" applyAlignment="1">
      <alignment horizontal="center" vertical="top" wrapText="1"/>
    </xf>
    <xf numFmtId="0" fontId="3" fillId="0" borderId="150" xfId="9" applyFont="1" applyBorder="1" applyAlignment="1">
      <alignment horizontal="left" vertical="top" wrapText="1"/>
    </xf>
    <xf numFmtId="0" fontId="95" fillId="0" borderId="0" xfId="0" applyFont="1" applyAlignment="1">
      <alignment vertical="center"/>
    </xf>
    <xf numFmtId="2" fontId="95" fillId="0" borderId="150" xfId="0" applyNumberFormat="1" applyFont="1" applyBorder="1" applyAlignment="1">
      <alignment horizontal="center" vertical="center" wrapText="1"/>
    </xf>
    <xf numFmtId="0" fontId="96" fillId="0" borderId="0" xfId="0" applyFont="1" applyAlignment="1">
      <alignment vertical="center" wrapText="1"/>
    </xf>
    <xf numFmtId="0" fontId="95" fillId="0" borderId="150" xfId="0" applyFont="1" applyBorder="1" applyAlignment="1">
      <alignment horizontal="center" vertical="center" wrapText="1"/>
    </xf>
    <xf numFmtId="2" fontId="94" fillId="2" borderId="150" xfId="0" applyNumberFormat="1" applyFont="1" applyFill="1" applyBorder="1" applyAlignment="1">
      <alignment horizontal="center" vertical="center"/>
    </xf>
    <xf numFmtId="10" fontId="3" fillId="0" borderId="150" xfId="9" applyNumberFormat="1" applyFont="1" applyBorder="1" applyAlignment="1">
      <alignment horizontal="center" vertical="top" wrapText="1"/>
    </xf>
    <xf numFmtId="2" fontId="94" fillId="0" borderId="150" xfId="0" applyNumberFormat="1" applyFont="1" applyBorder="1" applyAlignment="1">
      <alignment horizontal="center" vertical="center"/>
    </xf>
    <xf numFmtId="0" fontId="3" fillId="0" borderId="0" xfId="9" applyFont="1" applyAlignment="1">
      <alignment horizontal="center" vertical="top" wrapText="1"/>
    </xf>
    <xf numFmtId="0" fontId="3" fillId="0" borderId="3" xfId="67" applyFont="1" applyBorder="1" applyAlignment="1">
      <alignment vertical="center" wrapText="1"/>
    </xf>
    <xf numFmtId="0" fontId="3" fillId="0" borderId="0" xfId="10" applyFont="1" applyAlignment="1">
      <alignment vertical="top" wrapText="1"/>
    </xf>
    <xf numFmtId="0" fontId="3" fillId="0" borderId="150" xfId="67" applyFont="1" applyBorder="1" applyAlignment="1">
      <alignment horizontal="left" vertical="top" wrapText="1"/>
    </xf>
    <xf numFmtId="0" fontId="3" fillId="0" borderId="0" xfId="10" applyFont="1" applyAlignment="1">
      <alignment horizontal="center" vertical="top" wrapText="1"/>
    </xf>
    <xf numFmtId="0" fontId="3" fillId="0" borderId="150" xfId="10" applyFont="1" applyBorder="1" applyAlignment="1">
      <alignment horizontal="center" vertical="center" wrapText="1"/>
    </xf>
    <xf numFmtId="166" fontId="45" fillId="0" borderId="150" xfId="67" applyNumberFormat="1" applyFont="1" applyBorder="1" applyAlignment="1">
      <alignment horizontal="center" vertical="top" wrapText="1"/>
    </xf>
    <xf numFmtId="0" fontId="3" fillId="0" borderId="155" xfId="9" applyFont="1" applyBorder="1" applyAlignment="1">
      <alignment horizontal="left" vertical="top" wrapText="1"/>
    </xf>
    <xf numFmtId="166" fontId="3" fillId="0" borderId="155" xfId="9" applyNumberFormat="1" applyFont="1" applyBorder="1" applyAlignment="1">
      <alignment horizontal="center" vertical="top" wrapText="1"/>
    </xf>
    <xf numFmtId="0" fontId="3" fillId="0" borderId="0" xfId="9" applyFont="1" applyAlignment="1">
      <alignment wrapText="1"/>
    </xf>
    <xf numFmtId="0" fontId="3" fillId="0" borderId="2" xfId="9" applyFont="1" applyBorder="1" applyAlignment="1">
      <alignment horizontal="left" vertical="top" wrapText="1"/>
    </xf>
    <xf numFmtId="0" fontId="3" fillId="0" borderId="2" xfId="9" applyFont="1" applyBorder="1" applyAlignment="1">
      <alignment horizontal="center" vertical="top" wrapText="1"/>
    </xf>
    <xf numFmtId="0" fontId="3" fillId="0" borderId="155" xfId="9" applyFont="1" applyBorder="1" applyAlignment="1">
      <alignment horizontal="center" vertical="top" wrapText="1"/>
    </xf>
    <xf numFmtId="0" fontId="69" fillId="0" borderId="156" xfId="0" applyFont="1" applyBorder="1" applyAlignment="1">
      <alignment vertical="top" wrapText="1"/>
    </xf>
    <xf numFmtId="0" fontId="3" fillId="0" borderId="124" xfId="0" applyFont="1" applyBorder="1" applyAlignment="1">
      <alignment vertical="center"/>
    </xf>
    <xf numFmtId="0" fontId="3" fillId="0" borderId="124" xfId="0" applyFont="1" applyBorder="1" applyAlignment="1">
      <alignment horizontal="center" vertical="center"/>
    </xf>
    <xf numFmtId="2" fontId="3" fillId="0" borderId="124" xfId="0" applyNumberFormat="1" applyFont="1" applyBorder="1" applyAlignment="1">
      <alignment horizontal="center" vertical="center"/>
    </xf>
    <xf numFmtId="1" fontId="3" fillId="0" borderId="150" xfId="10" applyNumberFormat="1" applyFont="1" applyBorder="1" applyAlignment="1">
      <alignment horizontal="center" vertical="center" wrapText="1"/>
    </xf>
    <xf numFmtId="1" fontId="3" fillId="0" borderId="155" xfId="10" applyNumberFormat="1" applyFont="1" applyBorder="1" applyAlignment="1">
      <alignment horizontal="center" vertical="center" wrapText="1"/>
    </xf>
    <xf numFmtId="1" fontId="13" fillId="0" borderId="151" xfId="9" applyNumberFormat="1" applyFont="1" applyBorder="1" applyAlignment="1">
      <alignment horizontal="center" vertical="top" wrapText="1"/>
    </xf>
    <xf numFmtId="1" fontId="66" fillId="0" borderId="0" xfId="0" applyNumberFormat="1" applyFont="1" applyAlignment="1">
      <alignment horizontal="center" vertical="top"/>
    </xf>
    <xf numFmtId="166" fontId="51" fillId="0" borderId="11" xfId="24" applyNumberFormat="1" applyFont="1" applyBorder="1" applyAlignment="1">
      <alignment horizontal="center" vertical="top" wrapText="1"/>
    </xf>
    <xf numFmtId="0" fontId="3" fillId="0" borderId="2" xfId="24" applyFont="1" applyBorder="1" applyAlignment="1">
      <alignment vertical="top" wrapText="1"/>
    </xf>
    <xf numFmtId="0" fontId="45" fillId="0" borderId="2" xfId="24" applyFont="1" applyBorder="1" applyAlignment="1">
      <alignment vertical="top" wrapText="1"/>
    </xf>
    <xf numFmtId="0" fontId="45" fillId="0" borderId="11" xfId="24" applyFont="1" applyBorder="1" applyAlignment="1">
      <alignment vertical="top" wrapText="1"/>
    </xf>
    <xf numFmtId="165" fontId="45" fillId="0" borderId="11" xfId="24" applyNumberFormat="1" applyFont="1" applyBorder="1" applyAlignment="1">
      <alignment horizontal="center" vertical="top" wrapText="1"/>
    </xf>
    <xf numFmtId="2" fontId="28" fillId="0" borderId="2" xfId="0" applyNumberFormat="1" applyFont="1" applyBorder="1" applyAlignment="1">
      <alignment horizontal="center" vertical="top" wrapText="1"/>
    </xf>
    <xf numFmtId="1" fontId="28" fillId="0" borderId="153" xfId="0" applyNumberFormat="1" applyFont="1" applyBorder="1" applyAlignment="1">
      <alignment horizontal="center" vertical="top" wrapText="1"/>
    </xf>
    <xf numFmtId="0" fontId="28" fillId="0" borderId="153" xfId="0" applyFont="1" applyBorder="1" applyAlignment="1">
      <alignment horizontal="center" vertical="top" wrapText="1"/>
    </xf>
    <xf numFmtId="2" fontId="28" fillId="0" borderId="153" xfId="0" applyNumberFormat="1" applyFont="1" applyBorder="1" applyAlignment="1">
      <alignment horizontal="center" vertical="top" wrapText="1"/>
    </xf>
    <xf numFmtId="0" fontId="28" fillId="0" borderId="153" xfId="0" applyFont="1" applyBorder="1" applyAlignment="1">
      <alignment horizontal="justify" vertical="top" wrapText="1"/>
    </xf>
    <xf numFmtId="1" fontId="28" fillId="0" borderId="153" xfId="40" applyNumberFormat="1" applyFont="1" applyBorder="1" applyAlignment="1">
      <alignment horizontal="center" vertical="top"/>
    </xf>
    <xf numFmtId="0" fontId="16" fillId="0" borderId="4" xfId="22" applyFont="1" applyBorder="1" applyAlignment="1">
      <alignment horizontal="center" vertical="top" wrapText="1"/>
    </xf>
    <xf numFmtId="0" fontId="3" fillId="0" borderId="0" xfId="9" applyFont="1" applyAlignment="1">
      <alignment vertical="center"/>
    </xf>
    <xf numFmtId="0" fontId="9" fillId="0" borderId="0" xfId="9" applyFont="1" applyAlignment="1">
      <alignment vertical="center"/>
    </xf>
    <xf numFmtId="0" fontId="14" fillId="0" borderId="1" xfId="9" applyFont="1" applyBorder="1" applyAlignment="1">
      <alignment horizontal="center" vertical="center"/>
    </xf>
    <xf numFmtId="0" fontId="2" fillId="0" borderId="2" xfId="9" applyFont="1" applyBorder="1" applyAlignment="1">
      <alignment horizontal="center" vertical="center"/>
    </xf>
    <xf numFmtId="0" fontId="14" fillId="0" borderId="1" xfId="9" applyFont="1" applyBorder="1" applyAlignment="1">
      <alignment vertical="center"/>
    </xf>
    <xf numFmtId="0" fontId="2" fillId="0" borderId="1" xfId="9" applyFont="1" applyBorder="1" applyAlignment="1">
      <alignment horizontal="center" vertical="center"/>
    </xf>
    <xf numFmtId="0" fontId="2" fillId="0" borderId="1" xfId="9" applyFont="1" applyBorder="1" applyAlignment="1">
      <alignment vertical="center"/>
    </xf>
    <xf numFmtId="1" fontId="2" fillId="0" borderId="1" xfId="9" applyNumberFormat="1" applyFont="1" applyBorder="1" applyAlignment="1">
      <alignment horizontal="center" vertical="center"/>
    </xf>
    <xf numFmtId="2" fontId="2" fillId="0" borderId="1" xfId="9" applyNumberFormat="1" applyFont="1" applyBorder="1" applyAlignment="1">
      <alignment horizontal="center" vertical="center"/>
    </xf>
    <xf numFmtId="165" fontId="2" fillId="0" borderId="1" xfId="9" applyNumberFormat="1" applyFont="1" applyBorder="1" applyAlignment="1">
      <alignment horizontal="center" vertical="center"/>
    </xf>
    <xf numFmtId="0" fontId="2" fillId="0" borderId="1" xfId="9" applyFont="1" applyBorder="1" applyAlignment="1">
      <alignment vertical="center" wrapText="1"/>
    </xf>
    <xf numFmtId="0" fontId="2" fillId="0" borderId="1" xfId="9" applyFont="1" applyBorder="1" applyAlignment="1">
      <alignment vertical="top"/>
    </xf>
    <xf numFmtId="0" fontId="2" fillId="0" borderId="1" xfId="9" applyFont="1" applyBorder="1" applyAlignment="1">
      <alignment vertical="top" wrapText="1"/>
    </xf>
    <xf numFmtId="0" fontId="0" fillId="0" borderId="0" xfId="0" applyAlignment="1">
      <alignment horizontal="center" vertical="center"/>
    </xf>
    <xf numFmtId="0" fontId="17" fillId="0" borderId="0" xfId="23" applyFont="1"/>
    <xf numFmtId="0" fontId="10" fillId="0" borderId="0" xfId="23" applyFont="1"/>
    <xf numFmtId="0" fontId="3" fillId="0" borderId="0" xfId="23" applyFont="1"/>
    <xf numFmtId="0" fontId="10" fillId="0" borderId="1" xfId="23" applyFont="1" applyBorder="1" applyAlignment="1">
      <alignment horizontal="center" vertical="top" wrapText="1"/>
    </xf>
    <xf numFmtId="0" fontId="10" fillId="0" borderId="6" xfId="23" applyFont="1" applyBorder="1" applyAlignment="1">
      <alignment horizontal="center" vertical="top" wrapText="1"/>
    </xf>
    <xf numFmtId="0" fontId="10" fillId="0" borderId="1" xfId="23" applyFont="1" applyBorder="1"/>
    <xf numFmtId="2" fontId="10" fillId="0" borderId="1" xfId="23" applyNumberFormat="1" applyFont="1" applyBorder="1" applyAlignment="1">
      <alignment horizontal="center"/>
    </xf>
    <xf numFmtId="2" fontId="10" fillId="0" borderId="1" xfId="23" applyNumberFormat="1" applyFont="1" applyBorder="1"/>
    <xf numFmtId="2" fontId="10" fillId="0" borderId="6" xfId="23" applyNumberFormat="1" applyFont="1" applyBorder="1"/>
    <xf numFmtId="2" fontId="10" fillId="0" borderId="0" xfId="23" applyNumberFormat="1" applyFont="1"/>
    <xf numFmtId="0" fontId="99" fillId="0" borderId="4" xfId="22" applyFont="1" applyBorder="1" applyAlignment="1">
      <alignment horizontal="center" vertical="top" wrapText="1"/>
    </xf>
    <xf numFmtId="0" fontId="10" fillId="0" borderId="1" xfId="23" applyFont="1" applyBorder="1" applyAlignment="1">
      <alignment horizontal="center" vertical="top" wrapText="1"/>
    </xf>
    <xf numFmtId="0" fontId="16" fillId="0" borderId="0" xfId="23" applyFont="1" applyAlignment="1">
      <alignment horizontal="center"/>
    </xf>
    <xf numFmtId="0" fontId="40" fillId="0" borderId="1" xfId="23" applyFont="1" applyBorder="1" applyAlignment="1">
      <alignment horizontal="center" vertical="top" wrapText="1"/>
    </xf>
    <xf numFmtId="0" fontId="101" fillId="0" borderId="0" xfId="4" applyFont="1" applyAlignment="1" applyProtection="1">
      <alignment horizontal="justify" vertical="center" wrapText="1"/>
    </xf>
    <xf numFmtId="0" fontId="102" fillId="0" borderId="0" xfId="0" applyFont="1" applyAlignment="1">
      <alignment horizontal="justify" vertical="center" wrapText="1"/>
    </xf>
    <xf numFmtId="0" fontId="74" fillId="0" borderId="0" xfId="0" applyFont="1" applyAlignment="1">
      <alignment horizontal="center" vertical="center" wrapText="1"/>
    </xf>
    <xf numFmtId="0" fontId="44" fillId="0" borderId="0" xfId="0" applyFont="1" applyAlignment="1">
      <alignment horizontal="left" vertical="top" wrapText="1"/>
    </xf>
    <xf numFmtId="0" fontId="63" fillId="0" borderId="0" xfId="0" applyFont="1" applyAlignment="1">
      <alignment horizontal="justify" vertical="top" wrapText="1"/>
    </xf>
    <xf numFmtId="0" fontId="63" fillId="0" borderId="0" xfId="0" applyFont="1" applyAlignment="1">
      <alignment horizontal="justify" vertical="center" wrapText="1"/>
    </xf>
    <xf numFmtId="0" fontId="70" fillId="0" borderId="0" xfId="0" applyFont="1" applyAlignment="1">
      <alignment horizontal="justify" vertical="center" wrapText="1"/>
    </xf>
    <xf numFmtId="0" fontId="70" fillId="0" borderId="0" xfId="0" applyFont="1" applyAlignment="1">
      <alignment horizontal="justify" vertical="top" wrapText="1"/>
    </xf>
    <xf numFmtId="0" fontId="15" fillId="0" borderId="0" xfId="9" applyFont="1" applyAlignment="1">
      <alignment horizontal="center" vertical="center" wrapText="1"/>
    </xf>
    <xf numFmtId="0" fontId="15" fillId="0" borderId="12" xfId="9" applyFont="1" applyBorder="1" applyAlignment="1">
      <alignment horizontal="center" vertical="center" wrapText="1"/>
    </xf>
    <xf numFmtId="0" fontId="14" fillId="0" borderId="6" xfId="9" applyFont="1" applyBorder="1" applyAlignment="1">
      <alignment horizontal="center" vertical="center"/>
    </xf>
    <xf numFmtId="0" fontId="14" fillId="0" borderId="8" xfId="9" applyFont="1" applyBorder="1" applyAlignment="1">
      <alignment horizontal="center" vertical="center"/>
    </xf>
    <xf numFmtId="0" fontId="14" fillId="0" borderId="153" xfId="9" applyFont="1" applyBorder="1" applyAlignment="1">
      <alignment horizontal="center" vertical="top"/>
    </xf>
    <xf numFmtId="0" fontId="14" fillId="0" borderId="2" xfId="9" applyFont="1" applyBorder="1" applyAlignment="1">
      <alignment horizontal="center" vertical="top"/>
    </xf>
    <xf numFmtId="0" fontId="2" fillId="0" borderId="1" xfId="11" applyFont="1" applyFill="1" applyBorder="1" applyAlignment="1">
      <alignment horizontal="center" vertical="center"/>
    </xf>
    <xf numFmtId="0" fontId="2" fillId="0" borderId="1" xfId="11" applyFont="1" applyFill="1" applyBorder="1" applyAlignment="1">
      <alignment horizontal="left" vertical="top"/>
    </xf>
    <xf numFmtId="0" fontId="2" fillId="0" borderId="6" xfId="11" applyFont="1" applyFill="1" applyBorder="1" applyAlignment="1">
      <alignment horizontal="left" vertical="top"/>
    </xf>
    <xf numFmtId="0" fontId="2" fillId="0" borderId="7" xfId="11" applyFont="1" applyFill="1" applyBorder="1" applyAlignment="1">
      <alignment horizontal="left" vertical="top"/>
    </xf>
    <xf numFmtId="0" fontId="2" fillId="0" borderId="8" xfId="11" applyFont="1" applyFill="1" applyBorder="1" applyAlignment="1">
      <alignment horizontal="left" vertical="top"/>
    </xf>
    <xf numFmtId="0" fontId="15" fillId="0" borderId="0" xfId="11" applyFont="1" applyFill="1" applyBorder="1" applyAlignment="1">
      <alignment horizontal="center" vertical="center"/>
    </xf>
    <xf numFmtId="0" fontId="2" fillId="0" borderId="0" xfId="11" applyFont="1" applyFill="1" applyAlignment="1">
      <alignment horizontal="left" vertical="top" wrapText="1"/>
    </xf>
    <xf numFmtId="0" fontId="2" fillId="2" borderId="0" xfId="11" applyFont="1" applyFill="1" applyBorder="1" applyAlignment="1">
      <alignment horizontal="justify" vertical="top"/>
    </xf>
    <xf numFmtId="0" fontId="2" fillId="0" borderId="0" xfId="11" applyFont="1" applyFill="1" applyBorder="1" applyAlignment="1">
      <alignment horizontal="justify" vertical="top"/>
    </xf>
    <xf numFmtId="0" fontId="14" fillId="0" borderId="0" xfId="11" applyFont="1" applyFill="1" applyAlignment="1">
      <alignment horizontal="left" vertical="top"/>
    </xf>
    <xf numFmtId="0" fontId="14" fillId="0" borderId="0" xfId="11" applyFont="1" applyFill="1" applyBorder="1" applyAlignment="1">
      <alignment horizontal="justify" vertical="top"/>
    </xf>
    <xf numFmtId="0" fontId="34" fillId="0" borderId="0" xfId="11" applyFont="1" applyFill="1" applyBorder="1" applyAlignment="1">
      <alignment horizontal="justify" vertical="top"/>
    </xf>
    <xf numFmtId="0" fontId="5" fillId="0" borderId="0" xfId="11" applyFont="1" applyBorder="1" applyAlignment="1">
      <alignment horizontal="center" vertical="top"/>
    </xf>
    <xf numFmtId="0" fontId="5" fillId="0" borderId="0" xfId="11" applyFont="1" applyBorder="1" applyAlignment="1">
      <alignment horizontal="justify" vertical="top"/>
    </xf>
    <xf numFmtId="0" fontId="2" fillId="0" borderId="1" xfId="11" applyFont="1" applyFill="1" applyBorder="1" applyAlignment="1">
      <alignment horizontal="center" vertical="top"/>
    </xf>
    <xf numFmtId="0" fontId="2" fillId="0" borderId="0" xfId="11" applyFont="1" applyFill="1" applyAlignment="1">
      <alignment horizontal="justify" vertical="top"/>
    </xf>
    <xf numFmtId="0" fontId="2" fillId="0" borderId="0" xfId="11" applyFont="1" applyFill="1" applyBorder="1" applyAlignment="1">
      <alignment horizontal="left" vertical="top" wrapText="1"/>
    </xf>
    <xf numFmtId="0" fontId="2" fillId="0" borderId="0" xfId="11" applyFont="1" applyFill="1" applyBorder="1" applyAlignment="1">
      <alignment horizontal="justify" vertical="top" wrapText="1"/>
    </xf>
    <xf numFmtId="0" fontId="15" fillId="0" borderId="39" xfId="11" applyFont="1" applyFill="1" applyBorder="1" applyAlignment="1">
      <alignment horizontal="center" vertical="center"/>
    </xf>
    <xf numFmtId="0" fontId="14" fillId="0" borderId="25" xfId="11" applyFont="1" applyFill="1" applyBorder="1" applyAlignment="1">
      <alignment horizontal="center" vertical="top"/>
    </xf>
    <xf numFmtId="0" fontId="14" fillId="0" borderId="149" xfId="11" applyFont="1" applyFill="1" applyBorder="1" applyAlignment="1">
      <alignment horizontal="center" vertical="top"/>
    </xf>
    <xf numFmtId="0" fontId="14" fillId="0" borderId="37" xfId="11" applyFont="1" applyFill="1" applyBorder="1" applyAlignment="1">
      <alignment horizontal="center" vertical="top"/>
    </xf>
    <xf numFmtId="0" fontId="14" fillId="0" borderId="6" xfId="11" applyFont="1" applyFill="1" applyBorder="1" applyAlignment="1">
      <alignment horizontal="center" vertical="top"/>
    </xf>
    <xf numFmtId="0" fontId="14" fillId="0" borderId="8" xfId="11" applyFont="1" applyFill="1" applyBorder="1" applyAlignment="1">
      <alignment horizontal="center" vertical="top"/>
    </xf>
    <xf numFmtId="0" fontId="2" fillId="0" borderId="26" xfId="11" applyFont="1" applyFill="1" applyBorder="1" applyAlignment="1">
      <alignment horizontal="left" vertical="top" wrapText="1"/>
    </xf>
    <xf numFmtId="0" fontId="2" fillId="0" borderId="37" xfId="11" applyFont="1" applyFill="1" applyBorder="1" applyAlignment="1">
      <alignment horizontal="left" vertical="top" wrapText="1"/>
    </xf>
    <xf numFmtId="0" fontId="2" fillId="0" borderId="38" xfId="11" applyFont="1" applyFill="1" applyBorder="1" applyAlignment="1">
      <alignment horizontal="left" vertical="top" wrapText="1"/>
    </xf>
    <xf numFmtId="9" fontId="2" fillId="0" borderId="1" xfId="11" applyNumberFormat="1" applyFont="1" applyFill="1" applyBorder="1" applyAlignment="1">
      <alignment horizontal="center" vertical="top"/>
    </xf>
    <xf numFmtId="9" fontId="2" fillId="0" borderId="4" xfId="11" applyNumberFormat="1" applyFont="1" applyFill="1" applyBorder="1" applyAlignment="1">
      <alignment horizontal="center" vertical="top"/>
    </xf>
    <xf numFmtId="0" fontId="2" fillId="0" borderId="4" xfId="11" applyFont="1" applyFill="1" applyBorder="1" applyAlignment="1">
      <alignment horizontal="center" vertical="top"/>
    </xf>
    <xf numFmtId="0" fontId="2" fillId="0" borderId="26" xfId="11" applyFont="1" applyFill="1" applyBorder="1" applyAlignment="1">
      <alignment horizontal="left" vertical="top"/>
    </xf>
    <xf numFmtId="0" fontId="2" fillId="0" borderId="37" xfId="11" applyFont="1" applyFill="1" applyBorder="1" applyAlignment="1">
      <alignment horizontal="left" vertical="top"/>
    </xf>
    <xf numFmtId="0" fontId="2" fillId="2" borderId="6" xfId="11" applyFont="1" applyFill="1" applyBorder="1" applyAlignment="1">
      <alignment horizontal="left" vertical="top"/>
    </xf>
    <xf numFmtId="0" fontId="2" fillId="2" borderId="7" xfId="11" applyFont="1" applyFill="1" applyBorder="1" applyAlignment="1">
      <alignment horizontal="left" vertical="top"/>
    </xf>
    <xf numFmtId="0" fontId="2" fillId="2" borderId="8" xfId="11" applyFont="1" applyFill="1" applyBorder="1" applyAlignment="1">
      <alignment horizontal="left" vertical="top"/>
    </xf>
    <xf numFmtId="0" fontId="14" fillId="0" borderId="1" xfId="11" applyFont="1" applyFill="1" applyBorder="1" applyAlignment="1">
      <alignment horizontal="center" vertical="center"/>
    </xf>
    <xf numFmtId="0" fontId="14" fillId="0" borderId="1" xfId="11" applyFont="1" applyFill="1" applyBorder="1" applyAlignment="1">
      <alignment horizontal="left" vertical="top"/>
    </xf>
    <xf numFmtId="0" fontId="14" fillId="0" borderId="6" xfId="11" applyFont="1" applyFill="1" applyBorder="1" applyAlignment="1">
      <alignment horizontal="left" vertical="top"/>
    </xf>
    <xf numFmtId="0" fontId="14" fillId="0" borderId="7" xfId="11" applyFont="1" applyFill="1" applyBorder="1" applyAlignment="1">
      <alignment horizontal="left" vertical="top"/>
    </xf>
    <xf numFmtId="0" fontId="14" fillId="0" borderId="8" xfId="11" applyFont="1" applyFill="1" applyBorder="1" applyAlignment="1">
      <alignment horizontal="left" vertical="top"/>
    </xf>
    <xf numFmtId="0" fontId="14" fillId="0" borderId="7" xfId="11" applyFont="1" applyFill="1" applyBorder="1" applyAlignment="1">
      <alignment horizontal="center" vertical="top"/>
    </xf>
    <xf numFmtId="0" fontId="14" fillId="0" borderId="1" xfId="11" applyFont="1" applyFill="1" applyBorder="1" applyAlignment="1">
      <alignment horizontal="center" vertical="top"/>
    </xf>
    <xf numFmtId="0" fontId="78" fillId="0" borderId="0" xfId="11" applyFont="1" applyFill="1" applyAlignment="1">
      <alignment horizontal="left"/>
    </xf>
    <xf numFmtId="0" fontId="14" fillId="0" borderId="0" xfId="11" applyFont="1" applyFill="1" applyAlignment="1">
      <alignment horizontal="left" vertical="top" wrapText="1"/>
    </xf>
    <xf numFmtId="0" fontId="2" fillId="0" borderId="0" xfId="11" applyFont="1" applyFill="1" applyAlignment="1">
      <alignment horizontal="left" vertical="top"/>
    </xf>
    <xf numFmtId="0" fontId="27" fillId="0" borderId="0" xfId="11" applyFont="1" applyFill="1" applyBorder="1" applyAlignment="1">
      <alignment horizontal="left" vertical="top" wrapText="1"/>
    </xf>
    <xf numFmtId="0" fontId="2" fillId="0" borderId="0" xfId="11" applyFont="1" applyFill="1" applyBorder="1" applyAlignment="1">
      <alignment horizontal="left" vertical="top"/>
    </xf>
    <xf numFmtId="0" fontId="2" fillId="0" borderId="1" xfId="11" applyFont="1" applyFill="1" applyBorder="1" applyAlignment="1">
      <alignment horizontal="left" vertical="center"/>
    </xf>
    <xf numFmtId="0" fontId="2" fillId="0" borderId="124" xfId="11" applyFont="1" applyFill="1" applyBorder="1" applyAlignment="1">
      <alignment horizontal="center" vertical="center"/>
    </xf>
    <xf numFmtId="0" fontId="2" fillId="0" borderId="146" xfId="11" applyFont="1" applyFill="1" applyBorder="1" applyAlignment="1">
      <alignment horizontal="center" vertical="top"/>
    </xf>
    <xf numFmtId="0" fontId="2" fillId="0" borderId="8" xfId="11" applyFont="1" applyFill="1" applyBorder="1" applyAlignment="1">
      <alignment horizontal="center" vertical="top"/>
    </xf>
    <xf numFmtId="0" fontId="2" fillId="0" borderId="124" xfId="11" applyFont="1" applyFill="1" applyBorder="1" applyAlignment="1">
      <alignment horizontal="center" vertical="top" wrapText="1"/>
    </xf>
    <xf numFmtId="0" fontId="2" fillId="0" borderId="124" xfId="11" applyFont="1" applyFill="1" applyBorder="1" applyAlignment="1">
      <alignment horizontal="center" vertical="top"/>
    </xf>
    <xf numFmtId="0" fontId="75" fillId="0" borderId="30" xfId="0" applyFont="1" applyBorder="1" applyAlignment="1">
      <alignment horizontal="center" vertical="top" wrapText="1"/>
    </xf>
    <xf numFmtId="0" fontId="75" fillId="0" borderId="0" xfId="0" applyFont="1" applyAlignment="1">
      <alignment horizontal="center" vertical="top" wrapText="1"/>
    </xf>
    <xf numFmtId="0" fontId="75" fillId="0" borderId="31" xfId="0" applyFont="1" applyBorder="1" applyAlignment="1">
      <alignment horizontal="center" vertical="top" wrapText="1"/>
    </xf>
    <xf numFmtId="0" fontId="71" fillId="0" borderId="30" xfId="0" applyFont="1" applyBorder="1" applyAlignment="1">
      <alignment horizontal="center" vertical="top" wrapText="1"/>
    </xf>
    <xf numFmtId="0" fontId="71" fillId="0" borderId="0" xfId="0" applyFont="1" applyAlignment="1">
      <alignment horizontal="center" vertical="top" wrapText="1"/>
    </xf>
    <xf numFmtId="0" fontId="71" fillId="0" borderId="31" xfId="0" applyFont="1" applyBorder="1" applyAlignment="1">
      <alignment horizontal="center" vertical="top" wrapText="1"/>
    </xf>
    <xf numFmtId="0" fontId="80" fillId="0" borderId="6" xfId="33" applyFont="1" applyBorder="1" applyAlignment="1">
      <alignment horizontal="center" vertical="top" wrapText="1"/>
    </xf>
    <xf numFmtId="0" fontId="80" fillId="0" borderId="7" xfId="33" applyFont="1" applyBorder="1" applyAlignment="1">
      <alignment horizontal="center" vertical="top" wrapText="1"/>
    </xf>
    <xf numFmtId="0" fontId="80" fillId="0" borderId="8" xfId="33" applyFont="1" applyBorder="1" applyAlignment="1">
      <alignment horizontal="center" vertical="top" wrapText="1"/>
    </xf>
    <xf numFmtId="0" fontId="31" fillId="0" borderId="6" xfId="0" applyFont="1" applyBorder="1" applyAlignment="1">
      <alignment horizontal="center" vertical="top"/>
    </xf>
    <xf numFmtId="0" fontId="31" fillId="0" borderId="7" xfId="0" applyFont="1" applyBorder="1" applyAlignment="1">
      <alignment horizontal="center" vertical="top"/>
    </xf>
    <xf numFmtId="0" fontId="31" fillId="0" borderId="8" xfId="0" applyFont="1" applyBorder="1" applyAlignment="1">
      <alignment horizontal="center" vertical="top"/>
    </xf>
    <xf numFmtId="0" fontId="15" fillId="0" borderId="6" xfId="33" applyFont="1" applyBorder="1" applyAlignment="1">
      <alignment horizontal="center" vertical="top"/>
    </xf>
    <xf numFmtId="0" fontId="15" fillId="0" borderId="7" xfId="33" applyFont="1" applyBorder="1" applyAlignment="1">
      <alignment horizontal="center" vertical="top"/>
    </xf>
    <xf numFmtId="0" fontId="15" fillId="0" borderId="8" xfId="33" applyFont="1" applyBorder="1" applyAlignment="1">
      <alignment horizontal="center" vertical="top"/>
    </xf>
    <xf numFmtId="0" fontId="15" fillId="0" borderId="6" xfId="9" applyFont="1" applyBorder="1" applyAlignment="1">
      <alignment horizontal="center" vertical="top"/>
    </xf>
    <xf numFmtId="0" fontId="15" fillId="0" borderId="7" xfId="9" applyFont="1" applyBorder="1" applyAlignment="1">
      <alignment horizontal="center" vertical="top"/>
    </xf>
    <xf numFmtId="0" fontId="15" fillId="0" borderId="8" xfId="9" applyFont="1" applyBorder="1" applyAlignment="1">
      <alignment horizontal="center" vertical="top"/>
    </xf>
    <xf numFmtId="0" fontId="28" fillId="0" borderId="1" xfId="0" applyFont="1" applyBorder="1" applyAlignment="1">
      <alignment horizontal="center" vertical="top"/>
    </xf>
    <xf numFmtId="0" fontId="28" fillId="0" borderId="1" xfId="0" applyFont="1" applyBorder="1" applyAlignment="1">
      <alignment horizontal="center" vertical="top" wrapText="1"/>
    </xf>
    <xf numFmtId="0" fontId="15" fillId="0" borderId="6" xfId="9" applyFont="1" applyBorder="1" applyAlignment="1">
      <alignment horizontal="center" vertical="center"/>
    </xf>
    <xf numFmtId="0" fontId="15" fillId="0" borderId="7" xfId="9" applyFont="1" applyBorder="1" applyAlignment="1">
      <alignment horizontal="center" vertical="center"/>
    </xf>
    <xf numFmtId="0" fontId="15" fillId="0" borderId="8" xfId="9" applyFont="1" applyBorder="1" applyAlignment="1">
      <alignment horizontal="center" vertical="center"/>
    </xf>
    <xf numFmtId="0" fontId="13" fillId="0" borderId="0" xfId="26" applyFont="1" applyAlignment="1">
      <alignment horizontal="center" vertical="top"/>
    </xf>
    <xf numFmtId="0" fontId="13" fillId="0" borderId="0" xfId="9" applyFont="1" applyAlignment="1">
      <alignment horizontal="center" vertical="top" wrapText="1"/>
    </xf>
    <xf numFmtId="0" fontId="13" fillId="0" borderId="151" xfId="9" applyFont="1" applyBorder="1" applyAlignment="1">
      <alignment horizontal="center" vertical="top" wrapText="1"/>
    </xf>
    <xf numFmtId="0" fontId="13" fillId="0" borderId="152" xfId="9" applyFont="1" applyBorder="1" applyAlignment="1">
      <alignment horizontal="center" vertical="top" wrapText="1"/>
    </xf>
    <xf numFmtId="0" fontId="13" fillId="0" borderId="154" xfId="9" applyFont="1" applyBorder="1" applyAlignment="1">
      <alignment horizontal="center" vertical="top" wrapText="1"/>
    </xf>
    <xf numFmtId="0" fontId="3" fillId="0" borderId="150" xfId="9" applyFont="1" applyBorder="1" applyAlignment="1">
      <alignment horizontal="center" vertical="top" wrapText="1"/>
    </xf>
    <xf numFmtId="0" fontId="40" fillId="0" borderId="124" xfId="0" applyFont="1" applyBorder="1" applyAlignment="1">
      <alignment horizontal="center" vertical="top" wrapText="1"/>
    </xf>
    <xf numFmtId="0" fontId="13" fillId="0" borderId="157" xfId="9" applyFont="1" applyBorder="1" applyAlignment="1">
      <alignment horizontal="center" vertical="top" wrapText="1"/>
    </xf>
    <xf numFmtId="0" fontId="13" fillId="0" borderId="158" xfId="9" applyFont="1" applyBorder="1" applyAlignment="1">
      <alignment horizontal="center" vertical="top" wrapText="1"/>
    </xf>
    <xf numFmtId="0" fontId="13" fillId="0" borderId="159" xfId="9" applyFont="1" applyBorder="1" applyAlignment="1">
      <alignment horizontal="center" vertical="top" wrapText="1"/>
    </xf>
    <xf numFmtId="1" fontId="13" fillId="0" borderId="151" xfId="9" applyNumberFormat="1" applyFont="1" applyBorder="1" applyAlignment="1">
      <alignment horizontal="center" vertical="top" wrapText="1"/>
    </xf>
    <xf numFmtId="0" fontId="3" fillId="0" borderId="151" xfId="9" applyFont="1" applyBorder="1" applyAlignment="1">
      <alignment horizontal="center" vertical="top" wrapText="1"/>
    </xf>
    <xf numFmtId="0" fontId="93" fillId="0" borderId="0" xfId="9" applyFont="1" applyAlignment="1">
      <alignment horizontal="center" vertical="top" wrapText="1"/>
    </xf>
    <xf numFmtId="0" fontId="3" fillId="0" borderId="152" xfId="9" applyFont="1" applyBorder="1" applyAlignment="1">
      <alignment horizontal="center" vertical="top" wrapText="1"/>
    </xf>
    <xf numFmtId="0" fontId="16" fillId="0" borderId="0" xfId="9" applyFont="1" applyAlignment="1">
      <alignment horizontal="center" vertical="top" wrapText="1"/>
    </xf>
    <xf numFmtId="0" fontId="15" fillId="0" borderId="0" xfId="22" applyFont="1" applyAlignment="1">
      <alignment horizontal="center" vertical="top" wrapText="1"/>
    </xf>
    <xf numFmtId="0" fontId="16" fillId="0" borderId="0" xfId="22" applyFont="1" applyAlignment="1">
      <alignment horizontal="center" vertical="top" wrapText="1"/>
    </xf>
    <xf numFmtId="0" fontId="2" fillId="0" borderId="0" xfId="22" applyFont="1" applyAlignment="1">
      <alignment horizontal="left" vertical="top" wrapText="1"/>
    </xf>
    <xf numFmtId="0" fontId="14" fillId="0" borderId="0" xfId="22" applyFont="1" applyAlignment="1">
      <alignment horizontal="center" vertical="top" wrapText="1"/>
    </xf>
    <xf numFmtId="0" fontId="16" fillId="0" borderId="0" xfId="22" applyFont="1" applyAlignment="1">
      <alignment horizontal="center" wrapText="1"/>
    </xf>
    <xf numFmtId="0" fontId="16" fillId="0" borderId="0" xfId="22" applyFont="1" applyAlignment="1">
      <alignment horizontal="center"/>
    </xf>
    <xf numFmtId="0" fontId="84" fillId="0" borderId="0" xfId="22" applyFont="1" applyAlignment="1">
      <alignment horizontal="center"/>
    </xf>
    <xf numFmtId="0" fontId="18" fillId="0" borderId="0" xfId="22" applyFont="1" applyAlignment="1">
      <alignment horizontal="center"/>
    </xf>
    <xf numFmtId="0" fontId="16" fillId="0" borderId="16" xfId="22" applyFont="1" applyBorder="1" applyAlignment="1">
      <alignment horizontal="center" vertical="top" wrapText="1"/>
    </xf>
    <xf numFmtId="0" fontId="16" fillId="0" borderId="14" xfId="22" applyFont="1" applyBorder="1" applyAlignment="1">
      <alignment horizontal="center" vertical="top" wrapText="1"/>
    </xf>
    <xf numFmtId="0" fontId="10" fillId="0" borderId="1" xfId="22" applyFont="1" applyBorder="1" applyAlignment="1">
      <alignment horizontal="center" vertical="top" wrapText="1"/>
    </xf>
    <xf numFmtId="2" fontId="10" fillId="0" borderId="0" xfId="22" applyNumberFormat="1" applyFont="1" applyAlignment="1">
      <alignment horizontal="center"/>
    </xf>
    <xf numFmtId="2" fontId="87" fillId="0" borderId="0" xfId="22" applyNumberFormat="1" applyFont="1" applyAlignment="1">
      <alignment horizontal="center"/>
    </xf>
    <xf numFmtId="2" fontId="16" fillId="0" borderId="0" xfId="22" applyNumberFormat="1" applyFont="1" applyAlignment="1">
      <alignment horizontal="center"/>
    </xf>
    <xf numFmtId="0" fontId="87" fillId="0" borderId="0" xfId="22" applyFont="1" applyAlignment="1">
      <alignment horizontal="center"/>
    </xf>
    <xf numFmtId="0" fontId="16" fillId="0" borderId="0" xfId="23" applyFont="1" applyAlignment="1">
      <alignment horizontal="center"/>
    </xf>
    <xf numFmtId="0" fontId="40" fillId="0" borderId="6" xfId="23" applyFont="1" applyBorder="1" applyAlignment="1">
      <alignment horizontal="center" vertical="top" wrapText="1"/>
    </xf>
    <xf numFmtId="0" fontId="40" fillId="0" borderId="7" xfId="23" applyFont="1" applyBorder="1" applyAlignment="1">
      <alignment horizontal="center" vertical="top" wrapText="1"/>
    </xf>
    <xf numFmtId="0" fontId="40" fillId="0" borderId="8" xfId="23" applyFont="1" applyBorder="1" applyAlignment="1">
      <alignment horizontal="center" vertical="top" wrapText="1"/>
    </xf>
    <xf numFmtId="0" fontId="10" fillId="0" borderId="16" xfId="23" applyFont="1" applyBorder="1" applyAlignment="1">
      <alignment horizontal="center" wrapText="1"/>
    </xf>
    <xf numFmtId="0" fontId="10" fillId="0" borderId="11" xfId="23" applyFont="1" applyBorder="1" applyAlignment="1">
      <alignment horizontal="center" wrapText="1"/>
    </xf>
    <xf numFmtId="0" fontId="10" fillId="0" borderId="1" xfId="23" applyFont="1" applyBorder="1" applyAlignment="1">
      <alignment horizontal="center" wrapText="1"/>
    </xf>
    <xf numFmtId="0" fontId="16" fillId="0" borderId="0" xfId="23" applyFont="1" applyAlignment="1">
      <alignment horizontal="center" wrapText="1"/>
    </xf>
    <xf numFmtId="0" fontId="10" fillId="0" borderId="1" xfId="23" applyFont="1" applyBorder="1" applyAlignment="1">
      <alignment horizontal="center" vertical="top" wrapText="1"/>
    </xf>
    <xf numFmtId="0" fontId="10" fillId="0" borderId="4" xfId="23" applyFont="1" applyBorder="1" applyAlignment="1">
      <alignment horizontal="center" wrapText="1"/>
    </xf>
    <xf numFmtId="0" fontId="10" fillId="0" borderId="2" xfId="23" applyFont="1" applyBorder="1" applyAlignment="1">
      <alignment horizontal="center" wrapText="1"/>
    </xf>
    <xf numFmtId="0" fontId="84" fillId="0" borderId="0" xfId="23" applyFont="1" applyAlignment="1">
      <alignment horizontal="center"/>
    </xf>
    <xf numFmtId="0" fontId="18" fillId="0" borderId="0" xfId="23" applyFont="1" applyAlignment="1">
      <alignment horizontal="center"/>
    </xf>
    <xf numFmtId="0" fontId="86" fillId="0" borderId="1" xfId="23" applyFont="1" applyBorder="1" applyAlignment="1">
      <alignment horizontal="center" vertical="top" wrapText="1"/>
    </xf>
    <xf numFmtId="0" fontId="84" fillId="0" borderId="0" xfId="23" applyFont="1" applyAlignment="1">
      <alignment horizontal="center" vertical="center"/>
    </xf>
    <xf numFmtId="0" fontId="18" fillId="0" borderId="0" xfId="23" applyFont="1" applyAlignment="1">
      <alignment horizontal="center" vertical="center"/>
    </xf>
    <xf numFmtId="0" fontId="40" fillId="0" borderId="1" xfId="23" applyFont="1" applyBorder="1" applyAlignment="1">
      <alignment horizontal="center" vertical="top" wrapText="1"/>
    </xf>
    <xf numFmtId="0" fontId="10" fillId="0" borderId="4" xfId="22" applyFont="1" applyBorder="1" applyAlignment="1">
      <alignment horizontal="center" vertical="top" wrapText="1"/>
    </xf>
    <xf numFmtId="0" fontId="10" fillId="0" borderId="2" xfId="22" applyFont="1" applyBorder="1" applyAlignment="1">
      <alignment horizontal="center" vertical="top" wrapText="1"/>
    </xf>
    <xf numFmtId="0" fontId="86" fillId="0" borderId="4" xfId="22" applyFont="1" applyBorder="1" applyAlignment="1">
      <alignment horizontal="center" vertical="top" wrapText="1"/>
    </xf>
    <xf numFmtId="0" fontId="86" fillId="0" borderId="2" xfId="22" applyFont="1" applyBorder="1" applyAlignment="1">
      <alignment horizontal="center" vertical="top" wrapText="1"/>
    </xf>
    <xf numFmtId="0" fontId="40" fillId="0" borderId="16" xfId="23" applyFont="1" applyBorder="1" applyAlignment="1">
      <alignment horizontal="center" vertical="top" wrapText="1"/>
    </xf>
    <xf numFmtId="0" fontId="40" fillId="0" borderId="13" xfId="23" applyFont="1" applyBorder="1" applyAlignment="1">
      <alignment horizontal="center" vertical="top" wrapText="1"/>
    </xf>
    <xf numFmtId="0" fontId="10" fillId="0" borderId="16" xfId="22" applyFont="1" applyBorder="1" applyAlignment="1">
      <alignment horizontal="center" vertical="top" wrapText="1"/>
    </xf>
    <xf numFmtId="0" fontId="10" fillId="0" borderId="11" xfId="22" applyFont="1" applyBorder="1" applyAlignment="1">
      <alignment horizontal="center" vertical="top" wrapText="1"/>
    </xf>
    <xf numFmtId="0" fontId="18" fillId="0" borderId="0" xfId="22" applyFont="1" applyAlignment="1">
      <alignment horizontal="center" vertical="center"/>
    </xf>
    <xf numFmtId="0" fontId="46" fillId="0" borderId="0" xfId="24" applyFont="1" applyAlignment="1">
      <alignment horizontal="center" vertical="top"/>
    </xf>
    <xf numFmtId="0" fontId="46" fillId="0" borderId="4" xfId="24" applyFont="1" applyBorder="1" applyAlignment="1">
      <alignment horizontal="center" vertical="top" wrapText="1"/>
    </xf>
    <xf numFmtId="0" fontId="46" fillId="0" borderId="134" xfId="24" applyFont="1" applyBorder="1" applyAlignment="1">
      <alignment horizontal="center" vertical="top" wrapText="1"/>
    </xf>
    <xf numFmtId="0" fontId="15" fillId="0" borderId="0" xfId="24" applyFont="1" applyAlignment="1">
      <alignment horizontal="center" vertical="top"/>
    </xf>
    <xf numFmtId="0" fontId="61" fillId="0" borderId="0" xfId="24" applyFont="1" applyAlignment="1">
      <alignment horizontal="center" vertical="top"/>
    </xf>
    <xf numFmtId="0" fontId="59" fillId="0" borderId="0" xfId="24" applyFont="1" applyAlignment="1">
      <alignment horizontal="center" vertical="top"/>
    </xf>
    <xf numFmtId="0" fontId="45" fillId="0" borderId="77" xfId="24" applyFont="1" applyBorder="1" applyAlignment="1">
      <alignment horizontal="center" vertical="top" wrapText="1"/>
    </xf>
    <xf numFmtId="0" fontId="45" fillId="0" borderId="125" xfId="24" applyFont="1" applyBorder="1" applyAlignment="1">
      <alignment horizontal="center" vertical="top" wrapText="1"/>
    </xf>
    <xf numFmtId="0" fontId="13" fillId="0" borderId="1" xfId="24" applyFont="1" applyBorder="1" applyAlignment="1">
      <alignment horizontal="center" vertical="center" wrapText="1"/>
    </xf>
    <xf numFmtId="0" fontId="59" fillId="0" borderId="0" xfId="24" applyFont="1" applyAlignment="1">
      <alignment horizontal="center" vertical="center"/>
    </xf>
    <xf numFmtId="0" fontId="45" fillId="0" borderId="137" xfId="24" applyFont="1" applyBorder="1" applyAlignment="1">
      <alignment horizontal="center" vertical="top" wrapText="1"/>
    </xf>
    <xf numFmtId="0" fontId="45" fillId="0" borderId="138" xfId="24" applyFont="1" applyBorder="1" applyAlignment="1">
      <alignment horizontal="center" vertical="top" wrapText="1"/>
    </xf>
    <xf numFmtId="0" fontId="13" fillId="0" borderId="139" xfId="24" applyFont="1" applyBorder="1" applyAlignment="1">
      <alignment horizontal="center" vertical="top" wrapText="1"/>
    </xf>
    <xf numFmtId="0" fontId="13" fillId="0" borderId="140" xfId="24" applyFont="1" applyBorder="1" applyAlignment="1">
      <alignment horizontal="center" vertical="top" wrapText="1"/>
    </xf>
    <xf numFmtId="0" fontId="13" fillId="0" borderId="141" xfId="24" applyFont="1" applyBorder="1" applyAlignment="1">
      <alignment horizontal="center" vertical="top" wrapText="1"/>
    </xf>
    <xf numFmtId="0" fontId="13" fillId="0" borderId="142" xfId="24" applyFont="1" applyBorder="1" applyAlignment="1">
      <alignment horizontal="center" vertical="top" wrapText="1"/>
    </xf>
    <xf numFmtId="0" fontId="13" fillId="0" borderId="143" xfId="24" applyFont="1" applyBorder="1" applyAlignment="1">
      <alignment horizontal="center" vertical="top" wrapText="1"/>
    </xf>
    <xf numFmtId="0" fontId="13" fillId="0" borderId="144" xfId="24" applyFont="1" applyBorder="1" applyAlignment="1">
      <alignment horizontal="center" vertical="top" wrapText="1"/>
    </xf>
    <xf numFmtId="0" fontId="62" fillId="0" borderId="0" xfId="24" applyFont="1" applyAlignment="1">
      <alignment horizontal="center" vertical="top" wrapText="1"/>
    </xf>
    <xf numFmtId="0" fontId="15" fillId="0" borderId="0" xfId="24" applyFont="1" applyAlignment="1">
      <alignment horizontal="center" vertical="top" wrapText="1"/>
    </xf>
    <xf numFmtId="0" fontId="13" fillId="0" borderId="145" xfId="24" applyFont="1" applyBorder="1" applyAlignment="1">
      <alignment horizontal="center" vertical="top" wrapText="1"/>
    </xf>
    <xf numFmtId="0" fontId="60" fillId="0" borderId="0" xfId="24" applyFont="1" applyAlignment="1">
      <alignment horizontal="center" vertical="top"/>
    </xf>
    <xf numFmtId="0" fontId="13" fillId="0" borderId="0" xfId="24" applyFont="1" applyAlignment="1">
      <alignment horizontal="center" vertical="top"/>
    </xf>
    <xf numFmtId="0" fontId="45" fillId="0" borderId="126" xfId="24" applyFont="1" applyBorder="1" applyAlignment="1">
      <alignment horizontal="center" vertical="top" wrapText="1"/>
    </xf>
    <xf numFmtId="0" fontId="45" fillId="0" borderId="127" xfId="24" applyFont="1" applyBorder="1" applyAlignment="1">
      <alignment horizontal="center" vertical="top" wrapText="1"/>
    </xf>
    <xf numFmtId="0" fontId="13" fillId="0" borderId="128" xfId="24" applyFont="1" applyBorder="1" applyAlignment="1">
      <alignment horizontal="center" vertical="top" wrapText="1"/>
    </xf>
    <xf numFmtId="0" fontId="13" fillId="0" borderId="129" xfId="24" applyFont="1" applyBorder="1" applyAlignment="1">
      <alignment horizontal="center" vertical="top" wrapText="1"/>
    </xf>
    <xf numFmtId="0" fontId="13" fillId="0" borderId="130" xfId="24" applyFont="1" applyBorder="1" applyAlignment="1">
      <alignment horizontal="center" vertical="top" wrapText="1"/>
    </xf>
    <xf numFmtId="0" fontId="13" fillId="0" borderId="131" xfId="24" applyFont="1" applyBorder="1" applyAlignment="1">
      <alignment horizontal="center" vertical="top" wrapText="1"/>
    </xf>
    <xf numFmtId="0" fontId="45" fillId="0" borderId="132" xfId="24" applyFont="1" applyBorder="1" applyAlignment="1">
      <alignment horizontal="center" vertical="top" wrapText="1"/>
    </xf>
    <xf numFmtId="0" fontId="45" fillId="0" borderId="133" xfId="24" applyFont="1" applyBorder="1" applyAlignment="1">
      <alignment horizontal="center" vertical="top" wrapText="1"/>
    </xf>
    <xf numFmtId="0" fontId="13" fillId="0" borderId="135" xfId="24" applyFont="1" applyBorder="1" applyAlignment="1">
      <alignment horizontal="center" vertical="top" wrapText="1"/>
    </xf>
    <xf numFmtId="0" fontId="13" fillId="0" borderId="136" xfId="24" applyFont="1" applyBorder="1" applyAlignment="1">
      <alignment horizontal="center" vertical="top" wrapText="1"/>
    </xf>
    <xf numFmtId="0" fontId="13" fillId="0" borderId="6" xfId="24" applyFont="1" applyBorder="1" applyAlignment="1">
      <alignment horizontal="center" vertical="top" wrapText="1"/>
    </xf>
    <xf numFmtId="0" fontId="13" fillId="0" borderId="7" xfId="24" applyFont="1" applyBorder="1" applyAlignment="1">
      <alignment horizontal="center" vertical="top" wrapText="1"/>
    </xf>
    <xf numFmtId="0" fontId="13" fillId="0" borderId="8" xfId="24" applyFont="1" applyBorder="1" applyAlignment="1">
      <alignment horizontal="center" vertical="top" wrapText="1"/>
    </xf>
    <xf numFmtId="0" fontId="52" fillId="0" borderId="0" xfId="24" applyFont="1" applyAlignment="1">
      <alignment horizontal="center" vertical="top"/>
    </xf>
    <xf numFmtId="0" fontId="31" fillId="0" borderId="4" xfId="24" applyFont="1" applyBorder="1" applyAlignment="1">
      <alignment horizontal="left" vertical="top" wrapText="1"/>
    </xf>
    <xf numFmtId="0" fontId="31" fillId="0" borderId="5" xfId="24" applyFont="1" applyBorder="1" applyAlignment="1">
      <alignment horizontal="left" vertical="top" wrapText="1"/>
    </xf>
    <xf numFmtId="0" fontId="31" fillId="0" borderId="2" xfId="24" applyFont="1" applyBorder="1" applyAlignment="1">
      <alignment horizontal="left" vertical="top" wrapText="1"/>
    </xf>
    <xf numFmtId="1" fontId="31" fillId="0" borderId="4" xfId="24" applyNumberFormat="1" applyFont="1" applyBorder="1" applyAlignment="1">
      <alignment horizontal="center" vertical="top" wrapText="1"/>
    </xf>
    <xf numFmtId="1" fontId="31" fillId="0" borderId="5" xfId="24" applyNumberFormat="1" applyFont="1" applyBorder="1" applyAlignment="1">
      <alignment horizontal="center" vertical="top" wrapText="1"/>
    </xf>
    <xf numFmtId="1" fontId="31" fillId="0" borderId="2" xfId="24" applyNumberFormat="1" applyFont="1" applyBorder="1" applyAlignment="1">
      <alignment horizontal="center" vertical="top" wrapText="1"/>
    </xf>
    <xf numFmtId="0" fontId="28" fillId="0" borderId="4" xfId="24" applyFont="1" applyBorder="1" applyAlignment="1">
      <alignment horizontal="center" vertical="top" wrapText="1"/>
    </xf>
    <xf numFmtId="0" fontId="28" fillId="0" borderId="5" xfId="24" applyFont="1" applyBorder="1" applyAlignment="1">
      <alignment horizontal="center" vertical="top" wrapText="1"/>
    </xf>
    <xf numFmtId="0" fontId="28" fillId="0" borderId="2" xfId="24" applyFont="1" applyBorder="1" applyAlignment="1">
      <alignment horizontal="center" vertical="top" wrapText="1"/>
    </xf>
    <xf numFmtId="0" fontId="28" fillId="0" borderId="153" xfId="24" applyFont="1" applyBorder="1" applyAlignment="1">
      <alignment horizontal="center" vertical="top" wrapText="1"/>
    </xf>
    <xf numFmtId="174" fontId="28" fillId="0" borderId="4" xfId="24" applyNumberFormat="1" applyFont="1" applyBorder="1" applyAlignment="1">
      <alignment horizontal="center" vertical="top" wrapText="1"/>
    </xf>
    <xf numFmtId="174" fontId="28" fillId="0" borderId="5" xfId="24" applyNumberFormat="1" applyFont="1" applyBorder="1" applyAlignment="1">
      <alignment horizontal="center" vertical="top" wrapText="1"/>
    </xf>
    <xf numFmtId="174" fontId="28" fillId="0" borderId="2" xfId="24" applyNumberFormat="1" applyFont="1" applyBorder="1" applyAlignment="1">
      <alignment horizontal="center" vertical="top" wrapText="1"/>
    </xf>
    <xf numFmtId="0" fontId="31" fillId="0" borderId="4" xfId="24" applyFont="1" applyBorder="1" applyAlignment="1">
      <alignment vertical="top" wrapText="1"/>
    </xf>
    <xf numFmtId="0" fontId="31" fillId="0" borderId="5" xfId="24" applyFont="1" applyBorder="1" applyAlignment="1">
      <alignment vertical="top" wrapText="1"/>
    </xf>
    <xf numFmtId="0" fontId="31" fillId="0" borderId="2" xfId="24" applyFont="1" applyBorder="1" applyAlignment="1">
      <alignment vertical="top" wrapText="1"/>
    </xf>
    <xf numFmtId="171" fontId="28" fillId="0" borderId="4" xfId="24" applyNumberFormat="1" applyFont="1" applyBorder="1" applyAlignment="1">
      <alignment horizontal="center" vertical="top" wrapText="1"/>
    </xf>
    <xf numFmtId="171" fontId="28" fillId="0" borderId="5" xfId="24" applyNumberFormat="1" applyFont="1" applyBorder="1" applyAlignment="1">
      <alignment horizontal="center" vertical="top" wrapText="1"/>
    </xf>
    <xf numFmtId="171" fontId="28" fillId="0" borderId="2" xfId="24" applyNumberFormat="1" applyFont="1" applyBorder="1" applyAlignment="1">
      <alignment horizontal="center" vertical="top" wrapText="1"/>
    </xf>
    <xf numFmtId="0" fontId="31" fillId="0" borderId="153" xfId="24" applyFont="1" applyBorder="1" applyAlignment="1">
      <alignment horizontal="left" vertical="top" wrapText="1"/>
    </xf>
    <xf numFmtId="1" fontId="31" fillId="0" borderId="153" xfId="24" applyNumberFormat="1" applyFont="1" applyBorder="1" applyAlignment="1">
      <alignment horizontal="center" vertical="top" wrapText="1"/>
    </xf>
    <xf numFmtId="0" fontId="31" fillId="0" borderId="1" xfId="24" applyFont="1" applyBorder="1" applyAlignment="1">
      <alignment horizontal="center" vertical="top" wrapText="1"/>
    </xf>
    <xf numFmtId="0" fontId="31" fillId="0" borderId="4" xfId="24" applyFont="1" applyBorder="1" applyAlignment="1">
      <alignment horizontal="center" vertical="top" wrapText="1"/>
    </xf>
    <xf numFmtId="0" fontId="31" fillId="0" borderId="5" xfId="24" applyFont="1" applyBorder="1" applyAlignment="1">
      <alignment horizontal="center" vertical="top" wrapText="1"/>
    </xf>
    <xf numFmtId="0" fontId="31" fillId="0" borderId="2" xfId="24" applyFont="1" applyBorder="1" applyAlignment="1">
      <alignment horizontal="center" vertical="top" wrapText="1"/>
    </xf>
    <xf numFmtId="0" fontId="28" fillId="0" borderId="4" xfId="24" applyFont="1" applyBorder="1" applyAlignment="1">
      <alignment horizontal="left" vertical="top" wrapText="1"/>
    </xf>
    <xf numFmtId="0" fontId="28" fillId="0" borderId="5" xfId="24" applyFont="1" applyBorder="1" applyAlignment="1">
      <alignment horizontal="left" vertical="top" wrapText="1"/>
    </xf>
    <xf numFmtId="0" fontId="28" fillId="0" borderId="2" xfId="24" applyFont="1" applyBorder="1" applyAlignment="1">
      <alignment horizontal="left" vertical="top" wrapText="1"/>
    </xf>
    <xf numFmtId="0" fontId="28" fillId="0" borderId="4" xfId="24" applyFont="1" applyBorder="1" applyAlignment="1">
      <alignment vertical="top" wrapText="1"/>
    </xf>
    <xf numFmtId="0" fontId="28" fillId="0" borderId="5" xfId="24" applyFont="1" applyBorder="1" applyAlignment="1">
      <alignment vertical="top" wrapText="1"/>
    </xf>
    <xf numFmtId="0" fontId="28" fillId="0" borderId="2" xfId="24" applyFont="1" applyBorder="1" applyAlignment="1">
      <alignment vertical="top" wrapText="1"/>
    </xf>
    <xf numFmtId="0" fontId="31" fillId="0" borderId="0" xfId="24" applyFont="1" applyAlignment="1">
      <alignment horizontal="center" vertical="top"/>
    </xf>
    <xf numFmtId="0" fontId="3" fillId="0" borderId="0" xfId="24" applyFont="1" applyAlignment="1">
      <alignment horizontal="left" vertical="top"/>
    </xf>
    <xf numFmtId="0" fontId="13" fillId="0" borderId="0" xfId="24" applyFont="1" applyAlignment="1">
      <alignment horizontal="left" vertical="top"/>
    </xf>
    <xf numFmtId="0" fontId="45" fillId="0" borderId="0" xfId="24" applyFont="1" applyAlignment="1">
      <alignment horizontal="left" vertical="top"/>
    </xf>
    <xf numFmtId="0" fontId="46" fillId="0" borderId="0" xfId="24" applyFont="1" applyAlignment="1">
      <alignment horizontal="left" vertical="top"/>
    </xf>
    <xf numFmtId="0" fontId="13" fillId="0" borderId="12" xfId="24" applyFont="1" applyBorder="1" applyAlignment="1">
      <alignment horizontal="center" vertical="top"/>
    </xf>
    <xf numFmtId="0" fontId="45" fillId="0" borderId="0" xfId="24" applyFont="1" applyAlignment="1">
      <alignment horizontal="center" vertical="top"/>
    </xf>
    <xf numFmtId="0" fontId="13" fillId="0" borderId="4" xfId="24" applyFont="1" applyBorder="1" applyAlignment="1">
      <alignment horizontal="center" vertical="top" wrapText="1"/>
    </xf>
    <xf numFmtId="0" fontId="13" fillId="0" borderId="2" xfId="24" applyFont="1" applyBorder="1" applyAlignment="1">
      <alignment horizontal="center" vertical="top" wrapText="1"/>
    </xf>
    <xf numFmtId="0" fontId="13" fillId="0" borderId="1" xfId="24" applyFont="1" applyBorder="1" applyAlignment="1">
      <alignment horizontal="center" vertical="top" wrapText="1"/>
    </xf>
    <xf numFmtId="0" fontId="63" fillId="0" borderId="0" xfId="0" applyFont="1" applyAlignment="1">
      <alignment horizontal="left" vertical="top" wrapText="1"/>
    </xf>
    <xf numFmtId="0" fontId="63" fillId="0" borderId="0" xfId="0" applyFont="1" applyAlignment="1">
      <alignment horizontal="left" vertical="center" wrapText="1"/>
    </xf>
    <xf numFmtId="0" fontId="44" fillId="0" borderId="0" xfId="0" applyFont="1" applyAlignment="1">
      <alignment horizontal="center" wrapText="1"/>
    </xf>
    <xf numFmtId="0" fontId="77" fillId="0" borderId="0" xfId="0" applyFont="1" applyAlignment="1">
      <alignment horizontal="center" wrapText="1"/>
    </xf>
    <xf numFmtId="0" fontId="42" fillId="0" borderId="16" xfId="0" applyFont="1" applyBorder="1" applyAlignment="1">
      <alignment horizontal="center" vertical="center" wrapText="1"/>
    </xf>
    <xf numFmtId="0" fontId="42" fillId="0" borderId="14" xfId="0" applyFont="1" applyBorder="1" applyAlignment="1">
      <alignment horizontal="center" vertical="center" wrapText="1"/>
    </xf>
    <xf numFmtId="0" fontId="43" fillId="0" borderId="0" xfId="0" applyFont="1" applyAlignment="1">
      <alignment horizontal="center"/>
    </xf>
    <xf numFmtId="0" fontId="41" fillId="0" borderId="0" xfId="0" applyFont="1" applyAlignment="1">
      <alignment horizontal="center"/>
    </xf>
    <xf numFmtId="0" fontId="42" fillId="0" borderId="0" xfId="0" applyFont="1" applyAlignment="1">
      <alignment horizontal="center" vertical="center" wrapText="1"/>
    </xf>
    <xf numFmtId="0" fontId="76" fillId="0" borderId="0" xfId="0" applyFont="1" applyAlignment="1">
      <alignment horizontal="center" wrapText="1"/>
    </xf>
    <xf numFmtId="0" fontId="42" fillId="0" borderId="0" xfId="0" applyFont="1" applyAlignment="1">
      <alignment horizontal="center" wrapText="1"/>
    </xf>
    <xf numFmtId="2" fontId="2" fillId="0" borderId="20" xfId="26" applyNumberFormat="1" applyFont="1" applyBorder="1" applyAlignment="1">
      <alignment horizontal="center" vertical="top" wrapText="1"/>
    </xf>
    <xf numFmtId="2" fontId="2" fillId="0" borderId="22" xfId="26" applyNumberFormat="1" applyFont="1" applyBorder="1" applyAlignment="1">
      <alignment horizontal="center" vertical="top" wrapText="1"/>
    </xf>
    <xf numFmtId="0" fontId="3" fillId="0" borderId="5" xfId="26" applyFont="1" applyBorder="1" applyAlignment="1">
      <alignment horizontal="center" vertical="top"/>
    </xf>
    <xf numFmtId="2" fontId="3" fillId="0" borderId="5" xfId="26" applyNumberFormat="1" applyFont="1" applyBorder="1" applyAlignment="1">
      <alignment horizontal="center" vertical="top"/>
    </xf>
    <xf numFmtId="0" fontId="89" fillId="0" borderId="0" xfId="26" applyFont="1" applyAlignment="1">
      <alignment horizontal="center" vertical="top"/>
    </xf>
    <xf numFmtId="0" fontId="83" fillId="0" borderId="0" xfId="26" applyFont="1" applyAlignment="1">
      <alignment horizontal="center" vertical="top"/>
    </xf>
    <xf numFmtId="0" fontId="15" fillId="0" borderId="0" xfId="26" applyFont="1" applyAlignment="1">
      <alignment horizontal="center" vertical="top" wrapText="1"/>
    </xf>
    <xf numFmtId="0" fontId="15" fillId="0" borderId="0" xfId="26" applyFont="1" applyAlignment="1">
      <alignment horizontal="center" vertical="top"/>
    </xf>
    <xf numFmtId="0" fontId="90" fillId="0" borderId="0" xfId="26" applyFont="1" applyAlignment="1">
      <alignment horizontal="center" vertical="top"/>
    </xf>
    <xf numFmtId="2" fontId="2" fillId="0" borderId="20" xfId="26" quotePrefix="1" applyNumberFormat="1" applyFont="1" applyBorder="1" applyAlignment="1">
      <alignment horizontal="center" vertical="top" wrapText="1"/>
    </xf>
    <xf numFmtId="2" fontId="2" fillId="0" borderId="22" xfId="26" quotePrefix="1" applyNumberFormat="1" applyFont="1" applyBorder="1" applyAlignment="1">
      <alignment horizontal="center" vertical="top" wrapText="1"/>
    </xf>
    <xf numFmtId="0" fontId="69" fillId="0" borderId="0" xfId="0" applyFont="1" applyAlignment="1">
      <alignment horizontal="center"/>
    </xf>
    <xf numFmtId="0" fontId="40" fillId="0" borderId="0" xfId="0" applyFont="1" applyAlignment="1">
      <alignment horizontal="center"/>
    </xf>
    <xf numFmtId="0" fontId="69" fillId="0" borderId="0" xfId="0" applyFont="1" applyAlignment="1">
      <alignment horizontal="center" vertical="top" wrapText="1"/>
    </xf>
    <xf numFmtId="0" fontId="10" fillId="0" borderId="0" xfId="23" applyFont="1" applyAlignment="1">
      <alignment horizontal="center"/>
    </xf>
    <xf numFmtId="0" fontId="10" fillId="2" borderId="0" xfId="23" applyFont="1" applyFill="1"/>
    <xf numFmtId="0" fontId="10" fillId="0" borderId="0" xfId="23" applyFont="1" applyAlignment="1">
      <alignment vertical="center"/>
    </xf>
    <xf numFmtId="0" fontId="10" fillId="0" borderId="0" xfId="23" applyFont="1" applyAlignment="1">
      <alignment horizontal="center" vertical="center"/>
    </xf>
    <xf numFmtId="0" fontId="10" fillId="2" borderId="0" xfId="23" applyFont="1" applyFill="1" applyAlignment="1">
      <alignment vertical="center"/>
    </xf>
    <xf numFmtId="0" fontId="16" fillId="0" borderId="1" xfId="23" applyFont="1" applyBorder="1" applyAlignment="1">
      <alignment horizontal="center" vertical="top" wrapText="1"/>
    </xf>
    <xf numFmtId="0" fontId="16" fillId="2" borderId="1" xfId="23" applyFont="1" applyFill="1" applyBorder="1" applyAlignment="1">
      <alignment horizontal="center" vertical="top" wrapText="1"/>
    </xf>
    <xf numFmtId="0" fontId="16" fillId="0" borderId="1" xfId="23" applyFont="1" applyFill="1" applyBorder="1" applyAlignment="1">
      <alignment horizontal="center" vertical="top" wrapText="1"/>
    </xf>
    <xf numFmtId="0" fontId="2" fillId="0" borderId="5" xfId="23" applyFont="1" applyFill="1" applyBorder="1" applyAlignment="1">
      <alignment vertical="top" wrapText="1"/>
    </xf>
    <xf numFmtId="0" fontId="2" fillId="0" borderId="0" xfId="23" applyFont="1"/>
    <xf numFmtId="0" fontId="10" fillId="0" borderId="1" xfId="23" applyFont="1" applyBorder="1" applyAlignment="1">
      <alignment horizontal="center"/>
    </xf>
    <xf numFmtId="0" fontId="85" fillId="0" borderId="1" xfId="23" applyFont="1" applyBorder="1" applyAlignment="1">
      <alignment horizontal="center"/>
    </xf>
    <xf numFmtId="0" fontId="86" fillId="0" borderId="1" xfId="23" applyFont="1" applyBorder="1"/>
    <xf numFmtId="0" fontId="10" fillId="2" borderId="1" xfId="23" applyFont="1" applyFill="1" applyBorder="1"/>
    <xf numFmtId="0" fontId="10" fillId="0" borderId="1" xfId="23" applyFont="1" applyFill="1" applyBorder="1" applyAlignment="1">
      <alignment vertical="top" wrapText="1"/>
    </xf>
    <xf numFmtId="0" fontId="40" fillId="0" borderId="1" xfId="23" applyFont="1" applyBorder="1" applyAlignment="1">
      <alignment horizontal="center"/>
    </xf>
    <xf numFmtId="0" fontId="40" fillId="2" borderId="1" xfId="23" applyFont="1" applyFill="1" applyBorder="1" applyAlignment="1">
      <alignment horizontal="center"/>
    </xf>
    <xf numFmtId="2" fontId="2" fillId="0" borderId="1" xfId="23" applyNumberFormat="1" applyFont="1" applyBorder="1" applyAlignment="1"/>
    <xf numFmtId="0" fontId="2" fillId="0" borderId="1" xfId="23" applyFont="1" applyBorder="1" applyAlignment="1">
      <alignment horizontal="center"/>
    </xf>
    <xf numFmtId="2" fontId="2" fillId="2" borderId="1" xfId="23" applyNumberFormat="1" applyFont="1" applyFill="1" applyBorder="1" applyAlignment="1"/>
    <xf numFmtId="165" fontId="2" fillId="2" borderId="1" xfId="23" applyNumberFormat="1" applyFont="1" applyFill="1" applyBorder="1" applyAlignment="1"/>
    <xf numFmtId="2" fontId="2" fillId="0" borderId="1" xfId="23" applyNumberFormat="1" applyFont="1" applyBorder="1"/>
    <xf numFmtId="2" fontId="2" fillId="0" borderId="0" xfId="23" applyNumberFormat="1" applyFont="1"/>
    <xf numFmtId="165" fontId="2" fillId="0" borderId="0" xfId="23" applyNumberFormat="1" applyFont="1"/>
    <xf numFmtId="0" fontId="2" fillId="0" borderId="1" xfId="23" applyFont="1" applyBorder="1" applyAlignment="1"/>
    <xf numFmtId="2" fontId="2" fillId="0" borderId="1" xfId="23" applyNumberFormat="1" applyFont="1" applyBorder="1" applyAlignment="1">
      <alignment horizontal="center"/>
    </xf>
    <xf numFmtId="2" fontId="2" fillId="0" borderId="1" xfId="23" applyNumberFormat="1" applyFont="1" applyFill="1" applyBorder="1" applyAlignment="1"/>
    <xf numFmtId="0" fontId="16" fillId="2" borderId="0" xfId="23" applyFont="1" applyFill="1" applyAlignment="1">
      <alignment horizontal="center" wrapText="1"/>
    </xf>
    <xf numFmtId="0" fontId="16" fillId="2" borderId="0" xfId="23" applyFont="1" applyFill="1" applyAlignment="1">
      <alignment horizontal="center"/>
    </xf>
    <xf numFmtId="0" fontId="16" fillId="2" borderId="0" xfId="23" applyFont="1" applyFill="1" applyAlignment="1">
      <alignment horizontal="center"/>
    </xf>
    <xf numFmtId="0" fontId="10" fillId="0" borderId="1" xfId="23" applyFont="1" applyBorder="1" applyAlignment="1">
      <alignment horizontal="center" vertical="center" wrapText="1"/>
    </xf>
    <xf numFmtId="0" fontId="10" fillId="0" borderId="1" xfId="23" applyFont="1" applyBorder="1" applyAlignment="1">
      <alignment horizontal="center" vertical="center"/>
    </xf>
    <xf numFmtId="0" fontId="86" fillId="0" borderId="1" xfId="23" applyFont="1" applyBorder="1" applyAlignment="1">
      <alignment horizontal="center" vertical="center" wrapText="1"/>
    </xf>
    <xf numFmtId="0" fontId="10" fillId="0" borderId="6" xfId="23" applyFont="1" applyBorder="1" applyAlignment="1">
      <alignment horizontal="center" vertical="center"/>
    </xf>
    <xf numFmtId="2" fontId="2" fillId="0" borderId="6" xfId="23" applyNumberFormat="1" applyFont="1" applyBorder="1"/>
    <xf numFmtId="2" fontId="10" fillId="0" borderId="0" xfId="23" applyNumberFormat="1" applyFont="1" applyBorder="1"/>
    <xf numFmtId="0" fontId="10" fillId="0" borderId="0" xfId="23" applyFont="1" applyBorder="1"/>
    <xf numFmtId="2" fontId="2" fillId="0" borderId="0" xfId="23" applyNumberFormat="1" applyFont="1" applyBorder="1"/>
    <xf numFmtId="0" fontId="16" fillId="0" borderId="5" xfId="23" applyFont="1" applyFill="1" applyBorder="1" applyAlignment="1">
      <alignment horizontal="center" vertical="top" wrapText="1"/>
    </xf>
    <xf numFmtId="0" fontId="16" fillId="0" borderId="0" xfId="23" applyFont="1" applyAlignment="1">
      <alignment horizontal="center" vertical="top"/>
    </xf>
    <xf numFmtId="0" fontId="87" fillId="0" borderId="1" xfId="23" applyFont="1" applyBorder="1" applyAlignment="1">
      <alignment horizontal="center"/>
    </xf>
    <xf numFmtId="0" fontId="40" fillId="0" borderId="1" xfId="23" applyFont="1" applyBorder="1" applyAlignment="1"/>
    <xf numFmtId="2" fontId="103" fillId="0" borderId="1" xfId="23" applyNumberFormat="1" applyFont="1" applyBorder="1" applyAlignment="1">
      <alignment horizontal="center" vertical="center"/>
    </xf>
    <xf numFmtId="2" fontId="2" fillId="0" borderId="1" xfId="23" applyNumberFormat="1" applyFont="1" applyBorder="1" applyAlignment="1">
      <alignment horizontal="center" vertical="center"/>
    </xf>
    <xf numFmtId="2" fontId="2" fillId="2" borderId="1" xfId="23" applyNumberFormat="1" applyFont="1" applyFill="1" applyBorder="1" applyAlignment="1">
      <alignment horizontal="center" vertical="center"/>
    </xf>
    <xf numFmtId="165" fontId="2" fillId="2" borderId="1" xfId="23" applyNumberFormat="1" applyFont="1" applyFill="1" applyBorder="1" applyAlignment="1">
      <alignment horizontal="center" vertical="center"/>
    </xf>
    <xf numFmtId="2" fontId="2" fillId="0" borderId="1" xfId="23" applyNumberFormat="1" applyFont="1" applyBorder="1" applyAlignment="1">
      <alignment vertical="center"/>
    </xf>
    <xf numFmtId="2" fontId="2" fillId="0" borderId="0" xfId="23" applyNumberFormat="1" applyFont="1" applyAlignment="1">
      <alignment vertical="center"/>
    </xf>
    <xf numFmtId="0" fontId="2" fillId="0" borderId="0" xfId="23" applyFont="1" applyAlignment="1">
      <alignment vertical="center"/>
    </xf>
    <xf numFmtId="2" fontId="2" fillId="0" borderId="1" xfId="23" applyNumberFormat="1" applyFont="1" applyFill="1" applyBorder="1" applyAlignment="1">
      <alignment horizontal="center" vertical="center"/>
    </xf>
  </cellXfs>
  <cellStyles count="78">
    <cellStyle name="Comma 2" xfId="1"/>
    <cellStyle name="Comma 3" xfId="2"/>
    <cellStyle name="Comma 4" xfId="3"/>
    <cellStyle name="Hyperlink" xfId="4" builtinId="8"/>
    <cellStyle name="Normal" xfId="0" builtinId="0"/>
    <cellStyle name="Normal 10" xfId="5"/>
    <cellStyle name="Normal 10 2" xfId="6"/>
    <cellStyle name="Normal 10 2 2" xfId="7"/>
    <cellStyle name="Normal 10 2 2 2" xfId="8"/>
    <cellStyle name="Normal 11" xfId="9"/>
    <cellStyle name="Normal 11 2" xfId="10"/>
    <cellStyle name="Normal 12" xfId="11"/>
    <cellStyle name="Normal 12 2" xfId="12"/>
    <cellStyle name="Normal 13" xfId="13"/>
    <cellStyle name="Normal 13 2" xfId="14"/>
    <cellStyle name="Normal 13 2 2" xfId="15"/>
    <cellStyle name="Normal 13 3" xfId="16"/>
    <cellStyle name="Normal 13 4" xfId="17"/>
    <cellStyle name="Normal 14" xfId="18"/>
    <cellStyle name="Normal 14 2" xfId="19"/>
    <cellStyle name="Normal 15" xfId="20"/>
    <cellStyle name="Normal 15 2" xfId="21"/>
    <cellStyle name="Normal 16" xfId="22"/>
    <cellStyle name="Normal 16 2" xfId="23"/>
    <cellStyle name="Normal 17" xfId="24"/>
    <cellStyle name="Normal 18" xfId="25"/>
    <cellStyle name="Normal 2" xfId="26"/>
    <cellStyle name="Normal 2 10 10" xfId="27"/>
    <cellStyle name="Normal 2 2" xfId="28"/>
    <cellStyle name="Normal 2 2 2" xfId="29"/>
    <cellStyle name="Normal 2 2 3" xfId="30"/>
    <cellStyle name="Normal 2 2 3 2" xfId="31"/>
    <cellStyle name="Normal 2 2 4" xfId="32"/>
    <cellStyle name="Normal 2 2 4 2" xfId="33"/>
    <cellStyle name="Normal 2 2 5" xfId="34"/>
    <cellStyle name="Normal 2 3" xfId="35"/>
    <cellStyle name="Normal 2 3 2" xfId="36"/>
    <cellStyle name="Normal 2 3 3" xfId="37"/>
    <cellStyle name="Normal 2 4" xfId="38"/>
    <cellStyle name="Normal 2 4 2" xfId="39"/>
    <cellStyle name="Normal 2 5" xfId="40"/>
    <cellStyle name="Normal 2 7" xfId="41"/>
    <cellStyle name="Normal 3" xfId="42"/>
    <cellStyle name="Normal 3 2" xfId="43"/>
    <cellStyle name="Normal 3 3" xfId="44"/>
    <cellStyle name="Normal 3 4" xfId="45"/>
    <cellStyle name="Normal 4" xfId="46"/>
    <cellStyle name="Normal 4 2" xfId="47"/>
    <cellStyle name="Normal 4 3" xfId="48"/>
    <cellStyle name="Normal 4 4" xfId="49"/>
    <cellStyle name="Normal 5" xfId="50"/>
    <cellStyle name="Normal 5 2" xfId="51"/>
    <cellStyle name="Normal 5 3" xfId="52"/>
    <cellStyle name="Normal 6" xfId="53"/>
    <cellStyle name="Normal 6 10" xfId="54"/>
    <cellStyle name="Normal 6 2" xfId="55"/>
    <cellStyle name="Normal 6 3" xfId="56"/>
    <cellStyle name="Normal 6 4" xfId="57"/>
    <cellStyle name="Normal 6 5" xfId="58"/>
    <cellStyle name="Normal 6 6" xfId="59"/>
    <cellStyle name="Normal 6 7" xfId="60"/>
    <cellStyle name="Normal 6 8" xfId="61"/>
    <cellStyle name="Normal 6 9" xfId="62"/>
    <cellStyle name="Normal 6_ROAD MASTER" xfId="63"/>
    <cellStyle name="Normal 7" xfId="64"/>
    <cellStyle name="Normal 7 2" xfId="65"/>
    <cellStyle name="Normal 7 3" xfId="66"/>
    <cellStyle name="Normal 8" xfId="67"/>
    <cellStyle name="Normal 8 2" xfId="68"/>
    <cellStyle name="Normal 8 3" xfId="69"/>
    <cellStyle name="Normal 8 4" xfId="70"/>
    <cellStyle name="Normal 9" xfId="71"/>
    <cellStyle name="Normal 9 2" xfId="72"/>
    <cellStyle name="Normal 9 3" xfId="73"/>
    <cellStyle name="Normal 9 4" xfId="74"/>
    <cellStyle name="Percent 2" xfId="75"/>
    <cellStyle name="Percent 2 2" xfId="76"/>
    <cellStyle name="Percent 3 2" xfId="77"/>
  </cellStyles>
  <dxfs count="10">
    <dxf>
      <font>
        <strike val="0"/>
        <outline val="0"/>
        <shadow val="0"/>
        <u val="none"/>
        <vertAlign val="baseline"/>
        <sz val="12"/>
        <color rgb="FF000000"/>
        <name val="Times New Roman"/>
        <scheme val="none"/>
      </font>
      <alignment horizontal="center" vertical="top" textRotation="0" wrapText="0" indent="0" justifyLastLine="0" shrinkToFit="0" readingOrder="0"/>
    </dxf>
    <dxf>
      <font>
        <strike val="0"/>
        <outline val="0"/>
        <shadow val="0"/>
        <u val="none"/>
        <vertAlign val="baseline"/>
        <sz val="12"/>
        <color rgb="FF000000"/>
        <name val="Times New Roman"/>
        <scheme val="none"/>
      </font>
      <alignment horizontal="center" vertical="top" textRotation="0" wrapText="0" indent="0" justifyLastLine="0" shrinkToFit="0" readingOrder="0"/>
    </dxf>
    <dxf>
      <font>
        <strike val="0"/>
        <outline val="0"/>
        <shadow val="0"/>
        <u val="none"/>
        <vertAlign val="baseline"/>
        <sz val="12"/>
        <color rgb="FF000000"/>
        <name val="Times New Roman"/>
        <scheme val="none"/>
      </font>
      <alignment horizontal="center" vertical="top" textRotation="0" wrapText="0" indent="0" justifyLastLine="0" shrinkToFit="0" readingOrder="0"/>
    </dxf>
    <dxf>
      <font>
        <strike val="0"/>
        <outline val="0"/>
        <shadow val="0"/>
        <u val="none"/>
        <vertAlign val="baseline"/>
        <sz val="12"/>
        <color rgb="FF000000"/>
        <name val="Times New Roman"/>
        <scheme val="none"/>
      </font>
      <alignment horizontal="center" vertical="top" textRotation="0" wrapText="0" indent="0" justifyLastLine="0" shrinkToFit="0" readingOrder="0"/>
    </dxf>
    <dxf>
      <font>
        <strike val="0"/>
        <outline val="0"/>
        <shadow val="0"/>
        <u val="none"/>
        <vertAlign val="baseline"/>
        <sz val="12"/>
        <color rgb="FF000000"/>
        <name val="Times New Roman"/>
        <scheme val="none"/>
      </font>
      <alignment horizontal="center" vertical="top" textRotation="0" wrapText="0" indent="0" justifyLastLine="0" shrinkToFit="0" readingOrder="0"/>
    </dxf>
    <dxf>
      <font>
        <strike val="0"/>
        <outline val="0"/>
        <shadow val="0"/>
        <u val="none"/>
        <vertAlign val="baseline"/>
        <sz val="12"/>
        <color rgb="FF000000"/>
        <name val="Times New Roman"/>
        <scheme val="none"/>
      </font>
      <alignment horizontal="center" vertical="top" textRotation="0" wrapText="0" indent="0" justifyLastLine="0" shrinkToFit="0" readingOrder="0"/>
    </dxf>
    <dxf>
      <font>
        <strike val="0"/>
        <outline val="0"/>
        <shadow val="0"/>
        <u val="none"/>
        <vertAlign val="baseline"/>
        <sz val="12"/>
        <color rgb="FF000000"/>
        <name val="Times New Roman"/>
        <scheme val="none"/>
      </font>
      <alignment horizontal="center" vertical="top" textRotation="0" wrapText="0" indent="0" justifyLastLine="0" shrinkToFit="0" readingOrder="0"/>
    </dxf>
    <dxf>
      <font>
        <strike val="0"/>
        <outline val="0"/>
        <shadow val="0"/>
        <u val="none"/>
        <vertAlign val="baseline"/>
        <sz val="12"/>
        <color rgb="FF000000"/>
        <name val="Times New Roman"/>
        <scheme val="none"/>
      </font>
      <alignment horizontal="center" vertical="top" textRotation="0" wrapText="0" indent="0" justifyLastLine="0" shrinkToFit="0" readingOrder="0"/>
    </dxf>
    <dxf>
      <font>
        <strike val="0"/>
        <outline val="0"/>
        <shadow val="0"/>
        <u val="none"/>
        <vertAlign val="baseline"/>
        <sz val="12"/>
        <color rgb="FF000000"/>
        <name val="Times New Roman"/>
        <scheme val="none"/>
      </font>
      <alignment horizontal="center" vertical="top" textRotation="0" wrapText="0" indent="0" justifyLastLine="0" shrinkToFit="0" readingOrder="0"/>
    </dxf>
    <dxf>
      <font>
        <strike val="0"/>
        <outline val="0"/>
        <shadow val="0"/>
        <u val="none"/>
        <vertAlign val="baseline"/>
        <sz val="12"/>
        <color rgb="FF000000"/>
        <name val="Times New Roman"/>
        <scheme val="none"/>
      </font>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3.xml"/><Relationship Id="rId39" Type="http://schemas.openxmlformats.org/officeDocument/2006/relationships/externalLink" Target="externalLinks/externalLink16.xml"/><Relationship Id="rId21" Type="http://schemas.openxmlformats.org/officeDocument/2006/relationships/worksheet" Target="worksheets/sheet21.xml"/><Relationship Id="rId34" Type="http://schemas.openxmlformats.org/officeDocument/2006/relationships/externalLink" Target="externalLinks/externalLink11.xml"/><Relationship Id="rId42" Type="http://schemas.openxmlformats.org/officeDocument/2006/relationships/externalLink" Target="externalLinks/externalLink19.xml"/><Relationship Id="rId47" Type="http://schemas.openxmlformats.org/officeDocument/2006/relationships/externalLink" Target="externalLinks/externalLink24.xml"/><Relationship Id="rId50" Type="http://schemas.openxmlformats.org/officeDocument/2006/relationships/externalLink" Target="externalLinks/externalLink27.xml"/><Relationship Id="rId55" Type="http://schemas.openxmlformats.org/officeDocument/2006/relationships/externalLink" Target="externalLinks/externalLink3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2.xml"/><Relationship Id="rId33" Type="http://schemas.openxmlformats.org/officeDocument/2006/relationships/externalLink" Target="externalLinks/externalLink10.xml"/><Relationship Id="rId38" Type="http://schemas.openxmlformats.org/officeDocument/2006/relationships/externalLink" Target="externalLinks/externalLink15.xml"/><Relationship Id="rId46" Type="http://schemas.openxmlformats.org/officeDocument/2006/relationships/externalLink" Target="externalLinks/externalLink23.xml"/><Relationship Id="rId59"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6.xml"/><Relationship Id="rId41" Type="http://schemas.openxmlformats.org/officeDocument/2006/relationships/externalLink" Target="externalLinks/externalLink18.xml"/><Relationship Id="rId54" Type="http://schemas.openxmlformats.org/officeDocument/2006/relationships/externalLink" Target="externalLinks/externalLink3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32" Type="http://schemas.openxmlformats.org/officeDocument/2006/relationships/externalLink" Target="externalLinks/externalLink9.xml"/><Relationship Id="rId37" Type="http://schemas.openxmlformats.org/officeDocument/2006/relationships/externalLink" Target="externalLinks/externalLink14.xml"/><Relationship Id="rId40" Type="http://schemas.openxmlformats.org/officeDocument/2006/relationships/externalLink" Target="externalLinks/externalLink17.xml"/><Relationship Id="rId45" Type="http://schemas.openxmlformats.org/officeDocument/2006/relationships/externalLink" Target="externalLinks/externalLink22.xml"/><Relationship Id="rId53" Type="http://schemas.openxmlformats.org/officeDocument/2006/relationships/externalLink" Target="externalLinks/externalLink30.xml"/><Relationship Id="rId58"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5.xml"/><Relationship Id="rId36" Type="http://schemas.openxmlformats.org/officeDocument/2006/relationships/externalLink" Target="externalLinks/externalLink13.xml"/><Relationship Id="rId49" Type="http://schemas.openxmlformats.org/officeDocument/2006/relationships/externalLink" Target="externalLinks/externalLink26.xml"/><Relationship Id="rId57"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8.xml"/><Relationship Id="rId44" Type="http://schemas.openxmlformats.org/officeDocument/2006/relationships/externalLink" Target="externalLinks/externalLink21.xml"/><Relationship Id="rId52"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4.xml"/><Relationship Id="rId30" Type="http://schemas.openxmlformats.org/officeDocument/2006/relationships/externalLink" Target="externalLinks/externalLink7.xml"/><Relationship Id="rId35" Type="http://schemas.openxmlformats.org/officeDocument/2006/relationships/externalLink" Target="externalLinks/externalLink12.xml"/><Relationship Id="rId43" Type="http://schemas.openxmlformats.org/officeDocument/2006/relationships/externalLink" Target="externalLinks/externalLink20.xml"/><Relationship Id="rId48" Type="http://schemas.openxmlformats.org/officeDocument/2006/relationships/externalLink" Target="externalLinks/externalLink25.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NULL"/></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NULL"/></Relationships>
</file>

<file path=xl/drawings/_rels/drawing5.xml.rels><?xml version="1.0" encoding="UTF-8" standalone="yes"?>
<Relationships xmlns="http://schemas.openxmlformats.org/package/2006/relationships"><Relationship Id="rId1" Type="http://schemas.openxmlformats.org/officeDocument/2006/relationships/image" Target="NULL"/></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5" Type="http://schemas.openxmlformats.org/officeDocument/2006/relationships/image" Target="../media/image7.png"/><Relationship Id="rId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12</xdr:col>
      <xdr:colOff>0</xdr:colOff>
      <xdr:row>46</xdr:row>
      <xdr:rowOff>0</xdr:rowOff>
    </xdr:from>
    <xdr:to>
      <xdr:col>24</xdr:col>
      <xdr:colOff>246888</xdr:colOff>
      <xdr:row>103</xdr:row>
      <xdr:rowOff>117149</xdr:rowOff>
    </xdr:to>
    <xdr:pic>
      <xdr:nvPicPr>
        <xdr:cNvPr id="9" name="Picture 8" descr="cover page SSR 2022-23.jpg">
          <a:extLst>
            <a:ext uri="{FF2B5EF4-FFF2-40B4-BE49-F238E27FC236}">
              <a16:creationId xmlns:a16="http://schemas.microsoft.com/office/drawing/2014/main" xmlns="" id="{00000000-0008-0000-0000-000009000000}"/>
            </a:ext>
          </a:extLst>
        </xdr:cNvPr>
        <xdr:cNvPicPr>
          <a:picLocks noChangeAspect="1"/>
        </xdr:cNvPicPr>
      </xdr:nvPicPr>
      <xdr:blipFill>
        <a:blip xmlns:r="http://schemas.openxmlformats.org/officeDocument/2006/relationships" r:embed="rId1" cstate="print"/>
        <a:stretch>
          <a:fillRect/>
        </a:stretch>
      </xdr:blipFill>
      <xdr:spPr>
        <a:xfrm>
          <a:off x="7315200" y="8534400"/>
          <a:ext cx="7562088" cy="10692384"/>
        </a:xfrm>
        <a:prstGeom prst="rect">
          <a:avLst/>
        </a:prstGeom>
      </xdr:spPr>
    </xdr:pic>
    <xdr:clientData/>
  </xdr:twoCellAnchor>
  <xdr:twoCellAnchor editAs="oneCell">
    <xdr:from>
      <xdr:col>12</xdr:col>
      <xdr:colOff>0</xdr:colOff>
      <xdr:row>46</xdr:row>
      <xdr:rowOff>0</xdr:rowOff>
    </xdr:from>
    <xdr:to>
      <xdr:col>24</xdr:col>
      <xdr:colOff>246888</xdr:colOff>
      <xdr:row>103</xdr:row>
      <xdr:rowOff>117149</xdr:rowOff>
    </xdr:to>
    <xdr:pic>
      <xdr:nvPicPr>
        <xdr:cNvPr id="10" name="Picture 9" descr="cover page SSR 2022-23.jpg">
          <a:extLst>
            <a:ext uri="{FF2B5EF4-FFF2-40B4-BE49-F238E27FC236}">
              <a16:creationId xmlns:a16="http://schemas.microsoft.com/office/drawing/2014/main" xmlns=""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315200" y="8534400"/>
          <a:ext cx="7562088" cy="10692384"/>
        </a:xfrm>
        <a:prstGeom prst="rect">
          <a:avLst/>
        </a:prstGeom>
      </xdr:spPr>
    </xdr:pic>
    <xdr:clientData/>
  </xdr:twoCellAnchor>
  <xdr:twoCellAnchor editAs="oneCell">
    <xdr:from>
      <xdr:col>0</xdr:col>
      <xdr:colOff>0</xdr:colOff>
      <xdr:row>0</xdr:row>
      <xdr:rowOff>0</xdr:rowOff>
    </xdr:from>
    <xdr:to>
      <xdr:col>12</xdr:col>
      <xdr:colOff>246888</xdr:colOff>
      <xdr:row>57</xdr:row>
      <xdr:rowOff>117149</xdr:rowOff>
    </xdr:to>
    <xdr:pic>
      <xdr:nvPicPr>
        <xdr:cNvPr id="11" name="Picture 10" descr="cover page SSR 2022-23.jpg">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0" y="0"/>
          <a:ext cx="7562088" cy="106923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190500</xdr:colOff>
      <xdr:row>1</xdr:row>
      <xdr:rowOff>76200</xdr:rowOff>
    </xdr:from>
    <xdr:to>
      <xdr:col>5</xdr:col>
      <xdr:colOff>85725</xdr:colOff>
      <xdr:row>11</xdr:row>
      <xdr:rowOff>152400</xdr:rowOff>
    </xdr:to>
    <xdr:pic>
      <xdr:nvPicPr>
        <xdr:cNvPr id="2" name="Picture 1" descr="271-2712082_bjp-logo-hd-images-download-ashok-stambh-logo.png">
          <a:extLst>
            <a:ext uri="{FF2B5EF4-FFF2-40B4-BE49-F238E27FC236}">
              <a16:creationId xmlns:a16="http://schemas.microsoft.com/office/drawing/2014/main" xmlns=""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8375" y="266700"/>
          <a:ext cx="1114425" cy="198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40821</xdr:colOff>
      <xdr:row>14</xdr:row>
      <xdr:rowOff>124931</xdr:rowOff>
    </xdr:from>
    <xdr:to>
      <xdr:col>5</xdr:col>
      <xdr:colOff>330654</xdr:colOff>
      <xdr:row>22</xdr:row>
      <xdr:rowOff>166006</xdr:rowOff>
    </xdr:to>
    <xdr:pic>
      <xdr:nvPicPr>
        <xdr:cNvPr id="3" name="Picture 2" descr="EAtywtWK_400x400.jpg">
          <a:extLst>
            <a:ext uri="{FF2B5EF4-FFF2-40B4-BE49-F238E27FC236}">
              <a16:creationId xmlns:a16="http://schemas.microsoft.com/office/drawing/2014/main" xmlns="" id="{00000000-0008-0000-04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95500" y="2791931"/>
          <a:ext cx="1514475" cy="1565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892865</xdr:colOff>
      <xdr:row>163</xdr:row>
      <xdr:rowOff>82826</xdr:rowOff>
    </xdr:from>
    <xdr:to>
      <xdr:col>5</xdr:col>
      <xdr:colOff>82826</xdr:colOff>
      <xdr:row>165</xdr:row>
      <xdr:rowOff>108502</xdr:rowOff>
    </xdr:to>
    <xdr:sp macro="" textlink="">
      <xdr:nvSpPr>
        <xdr:cNvPr id="2" name="Right Brace 1">
          <a:extLst>
            <a:ext uri="{FF2B5EF4-FFF2-40B4-BE49-F238E27FC236}">
              <a16:creationId xmlns:a16="http://schemas.microsoft.com/office/drawing/2014/main" xmlns="" id="{00000000-0008-0000-1100-000002000000}"/>
            </a:ext>
          </a:extLst>
        </xdr:cNvPr>
        <xdr:cNvSpPr/>
      </xdr:nvSpPr>
      <xdr:spPr>
        <a:xfrm>
          <a:off x="5763039" y="43475413"/>
          <a:ext cx="283265" cy="423241"/>
        </a:xfrm>
        <a:prstGeom prst="rightBrace">
          <a:avLst/>
        </a:prstGeom>
      </xdr:spPr>
      <xdr:style>
        <a:lnRef idx="1">
          <a:schemeClr val="dk1"/>
        </a:lnRef>
        <a:fillRef idx="0">
          <a:schemeClr val="dk1"/>
        </a:fillRef>
        <a:effectRef idx="0">
          <a:schemeClr val="dk1"/>
        </a:effectRef>
        <a:fontRef idx="minor">
          <a:schemeClr val="tx1"/>
        </a:fontRef>
      </xdr:style>
      <xdr:txBody>
        <a:bodyPr rtlCol="0" anchor="ctr"/>
        <a:lstStyle/>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249936</xdr:colOff>
      <xdr:row>58</xdr:row>
      <xdr:rowOff>85344</xdr:rowOff>
    </xdr:to>
    <xdr:pic>
      <xdr:nvPicPr>
        <xdr:cNvPr id="2" name="Picture 1" descr="bACK page SSR 2022-23_page-0001.jpg">
          <a:extLst>
            <a:ext uri="{FF2B5EF4-FFF2-40B4-BE49-F238E27FC236}">
              <a16:creationId xmlns:a16="http://schemas.microsoft.com/office/drawing/2014/main" xmlns="" id="{00000000-0008-0000-1500-000002000000}"/>
            </a:ext>
          </a:extLst>
        </xdr:cNvPr>
        <xdr:cNvPicPr>
          <a:picLocks noChangeAspect="1"/>
        </xdr:cNvPicPr>
      </xdr:nvPicPr>
      <xdr:blipFill>
        <a:blip xmlns:r="http://schemas.openxmlformats.org/officeDocument/2006/relationships" r:embed="rId1" cstate="print"/>
        <a:stretch>
          <a:fillRect/>
        </a:stretch>
      </xdr:blipFill>
      <xdr:spPr>
        <a:xfrm>
          <a:off x="0" y="0"/>
          <a:ext cx="7565136" cy="1069238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381000</xdr:colOff>
      <xdr:row>20</xdr:row>
      <xdr:rowOff>38100</xdr:rowOff>
    </xdr:from>
    <xdr:to>
      <xdr:col>9</xdr:col>
      <xdr:colOff>142875</xdr:colOff>
      <xdr:row>24</xdr:row>
      <xdr:rowOff>2801</xdr:rowOff>
    </xdr:to>
    <xdr:pic>
      <xdr:nvPicPr>
        <xdr:cNvPr id="24120" name="Picture 1">
          <a:extLst>
            <a:ext uri="{FF2B5EF4-FFF2-40B4-BE49-F238E27FC236}">
              <a16:creationId xmlns:a16="http://schemas.microsoft.com/office/drawing/2014/main" xmlns="" id="{00000000-0008-0000-1600-0000385E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2750" y="4038600"/>
          <a:ext cx="149542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361950</xdr:colOff>
      <xdr:row>3</xdr:row>
      <xdr:rowOff>200025</xdr:rowOff>
    </xdr:from>
    <xdr:to>
      <xdr:col>4</xdr:col>
      <xdr:colOff>19050</xdr:colOff>
      <xdr:row>7</xdr:row>
      <xdr:rowOff>133350</xdr:rowOff>
    </xdr:to>
    <xdr:pic>
      <xdr:nvPicPr>
        <xdr:cNvPr id="24121" name="Picture 2">
          <a:extLst>
            <a:ext uri="{FF2B5EF4-FFF2-40B4-BE49-F238E27FC236}">
              <a16:creationId xmlns:a16="http://schemas.microsoft.com/office/drawing/2014/main" xmlns="" id="{00000000-0008-0000-1600-0000395E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800100"/>
          <a:ext cx="137160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304800</xdr:colOff>
      <xdr:row>12</xdr:row>
      <xdr:rowOff>9525</xdr:rowOff>
    </xdr:from>
    <xdr:to>
      <xdr:col>7</xdr:col>
      <xdr:colOff>209550</xdr:colOff>
      <xdr:row>15</xdr:row>
      <xdr:rowOff>190500</xdr:rowOff>
    </xdr:to>
    <xdr:pic>
      <xdr:nvPicPr>
        <xdr:cNvPr id="24122" name="Picture 3">
          <a:extLst>
            <a:ext uri="{FF2B5EF4-FFF2-40B4-BE49-F238E27FC236}">
              <a16:creationId xmlns:a16="http://schemas.microsoft.com/office/drawing/2014/main" xmlns="" id="{00000000-0008-0000-1600-00003A5E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0675" y="2409825"/>
          <a:ext cx="16192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104775</xdr:colOff>
      <xdr:row>13</xdr:row>
      <xdr:rowOff>76200</xdr:rowOff>
    </xdr:from>
    <xdr:to>
      <xdr:col>2</xdr:col>
      <xdr:colOff>390525</xdr:colOff>
      <xdr:row>16</xdr:row>
      <xdr:rowOff>57150</xdr:rowOff>
    </xdr:to>
    <xdr:pic>
      <xdr:nvPicPr>
        <xdr:cNvPr id="24123" name="Picture 4">
          <a:extLst>
            <a:ext uri="{FF2B5EF4-FFF2-40B4-BE49-F238E27FC236}">
              <a16:creationId xmlns:a16="http://schemas.microsoft.com/office/drawing/2014/main" xmlns="" id="{00000000-0008-0000-1600-00003B5E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2676525"/>
          <a:ext cx="1143000"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485775</xdr:colOff>
      <xdr:row>12</xdr:row>
      <xdr:rowOff>38100</xdr:rowOff>
    </xdr:from>
    <xdr:to>
      <xdr:col>10</xdr:col>
      <xdr:colOff>371475</xdr:colOff>
      <xdr:row>17</xdr:row>
      <xdr:rowOff>66675</xdr:rowOff>
    </xdr:to>
    <xdr:pic>
      <xdr:nvPicPr>
        <xdr:cNvPr id="24124" name="Picture 5">
          <a:extLst>
            <a:ext uri="{FF2B5EF4-FFF2-40B4-BE49-F238E27FC236}">
              <a16:creationId xmlns:a16="http://schemas.microsoft.com/office/drawing/2014/main" xmlns="" id="{00000000-0008-0000-1600-00003C5E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86150" y="2438400"/>
          <a:ext cx="180022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323850</xdr:colOff>
      <xdr:row>5</xdr:row>
      <xdr:rowOff>76200</xdr:rowOff>
    </xdr:from>
    <xdr:to>
      <xdr:col>8</xdr:col>
      <xdr:colOff>571500</xdr:colOff>
      <xdr:row>8</xdr:row>
      <xdr:rowOff>0</xdr:rowOff>
    </xdr:to>
    <xdr:pic>
      <xdr:nvPicPr>
        <xdr:cNvPr id="24125" name="Picture 6">
          <a:extLst>
            <a:ext uri="{FF2B5EF4-FFF2-40B4-BE49-F238E27FC236}">
              <a16:creationId xmlns:a16="http://schemas.microsoft.com/office/drawing/2014/main" xmlns="" id="{00000000-0008-0000-1600-00003D5E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66975" y="1076325"/>
          <a:ext cx="180022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314325</xdr:colOff>
      <xdr:row>21</xdr:row>
      <xdr:rowOff>152400</xdr:rowOff>
    </xdr:from>
    <xdr:to>
      <xdr:col>3</xdr:col>
      <xdr:colOff>238125</xdr:colOff>
      <xdr:row>23</xdr:row>
      <xdr:rowOff>180975</xdr:rowOff>
    </xdr:to>
    <xdr:pic>
      <xdr:nvPicPr>
        <xdr:cNvPr id="24126" name="Picture 1">
          <a:extLst>
            <a:ext uri="{FF2B5EF4-FFF2-40B4-BE49-F238E27FC236}">
              <a16:creationId xmlns:a16="http://schemas.microsoft.com/office/drawing/2014/main" xmlns="" id="{00000000-0008-0000-1600-00003E5E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42950" y="4352925"/>
          <a:ext cx="781050"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280147</xdr:colOff>
      <xdr:row>15</xdr:row>
      <xdr:rowOff>145677</xdr:rowOff>
    </xdr:from>
    <xdr:to>
      <xdr:col>11</xdr:col>
      <xdr:colOff>119903</xdr:colOff>
      <xdr:row>20</xdr:row>
      <xdr:rowOff>42022</xdr:rowOff>
    </xdr:to>
    <xdr:pic>
      <xdr:nvPicPr>
        <xdr:cNvPr id="2" name="Picture 1">
          <a:extLst>
            <a:ext uri="{FF2B5EF4-FFF2-40B4-BE49-F238E27FC236}">
              <a16:creationId xmlns:a16="http://schemas.microsoft.com/office/drawing/2014/main" xmlns="" id="{00000000-0008-0000-1400-000002000000}"/>
            </a:ext>
          </a:extLst>
        </xdr:cNvPr>
        <xdr:cNvPicPr>
          <a:picLocks noChangeAspect="1"/>
        </xdr:cNvPicPr>
      </xdr:nvPicPr>
      <xdr:blipFill>
        <a:blip xmlns:r="http://schemas.openxmlformats.org/officeDocument/2006/relationships" r:embed="rId1"/>
        <a:stretch>
          <a:fillRect/>
        </a:stretch>
      </xdr:blipFill>
      <xdr:spPr>
        <a:xfrm>
          <a:off x="3866029" y="3171265"/>
          <a:ext cx="1733550" cy="904875"/>
        </a:xfrm>
        <a:prstGeom prst="rect">
          <a:avLst/>
        </a:prstGeom>
      </xdr:spPr>
    </xdr:pic>
    <xdr:clientData/>
  </xdr:twoCellAnchor>
  <xdr:twoCellAnchor editAs="oneCell">
    <xdr:from>
      <xdr:col>7</xdr:col>
      <xdr:colOff>0</xdr:colOff>
      <xdr:row>6</xdr:row>
      <xdr:rowOff>33619</xdr:rowOff>
    </xdr:from>
    <xdr:to>
      <xdr:col>10</xdr:col>
      <xdr:colOff>542925</xdr:colOff>
      <xdr:row>11</xdr:row>
      <xdr:rowOff>82364</xdr:rowOff>
    </xdr:to>
    <xdr:pic>
      <xdr:nvPicPr>
        <xdr:cNvPr id="3" name="Picture 2">
          <a:extLst>
            <a:ext uri="{FF2B5EF4-FFF2-40B4-BE49-F238E27FC236}">
              <a16:creationId xmlns:a16="http://schemas.microsoft.com/office/drawing/2014/main" xmlns="" id="{00000000-0008-0000-1400-000003000000}"/>
            </a:ext>
          </a:extLst>
        </xdr:cNvPr>
        <xdr:cNvPicPr>
          <a:picLocks noChangeAspect="1"/>
        </xdr:cNvPicPr>
      </xdr:nvPicPr>
      <xdr:blipFill>
        <a:blip xmlns:r="http://schemas.openxmlformats.org/officeDocument/2006/relationships" r:embed="rId2"/>
        <a:stretch>
          <a:fillRect/>
        </a:stretch>
      </xdr:blipFill>
      <xdr:spPr>
        <a:xfrm>
          <a:off x="3160059" y="1243854"/>
          <a:ext cx="2257425" cy="1057275"/>
        </a:xfrm>
        <a:prstGeom prst="rect">
          <a:avLst/>
        </a:prstGeom>
      </xdr:spPr>
    </xdr:pic>
    <xdr:clientData/>
  </xdr:twoCellAnchor>
  <xdr:twoCellAnchor editAs="oneCell">
    <xdr:from>
      <xdr:col>0</xdr:col>
      <xdr:colOff>179294</xdr:colOff>
      <xdr:row>14</xdr:row>
      <xdr:rowOff>56030</xdr:rowOff>
    </xdr:from>
    <xdr:to>
      <xdr:col>8</xdr:col>
      <xdr:colOff>251012</xdr:colOff>
      <xdr:row>20</xdr:row>
      <xdr:rowOff>112619</xdr:rowOff>
    </xdr:to>
    <xdr:pic>
      <xdr:nvPicPr>
        <xdr:cNvPr id="7" name="Picture 6">
          <a:extLst>
            <a:ext uri="{FF2B5EF4-FFF2-40B4-BE49-F238E27FC236}">
              <a16:creationId xmlns:a16="http://schemas.microsoft.com/office/drawing/2014/main" xmlns="" id="{00000000-0008-0000-1400-000007000000}"/>
            </a:ext>
          </a:extLst>
        </xdr:cNvPr>
        <xdr:cNvPicPr>
          <a:picLocks noChangeAspect="1"/>
        </xdr:cNvPicPr>
      </xdr:nvPicPr>
      <xdr:blipFill>
        <a:blip xmlns:r="http://schemas.openxmlformats.org/officeDocument/2006/relationships" r:embed="rId3"/>
        <a:stretch>
          <a:fillRect/>
        </a:stretch>
      </xdr:blipFill>
      <xdr:spPr>
        <a:xfrm>
          <a:off x="179294" y="2879912"/>
          <a:ext cx="3657600" cy="1266825"/>
        </a:xfrm>
        <a:prstGeom prst="rect">
          <a:avLst/>
        </a:prstGeom>
      </xdr:spPr>
    </xdr:pic>
    <xdr:clientData/>
  </xdr:twoCellAnchor>
  <xdr:twoCellAnchor editAs="oneCell">
    <xdr:from>
      <xdr:col>5</xdr:col>
      <xdr:colOff>145676</xdr:colOff>
      <xdr:row>21</xdr:row>
      <xdr:rowOff>123265</xdr:rowOff>
    </xdr:from>
    <xdr:to>
      <xdr:col>11</xdr:col>
      <xdr:colOff>479612</xdr:colOff>
      <xdr:row>28</xdr:row>
      <xdr:rowOff>35299</xdr:rowOff>
    </xdr:to>
    <xdr:pic>
      <xdr:nvPicPr>
        <xdr:cNvPr id="10" name="Picture 9">
          <a:extLst>
            <a:ext uri="{FF2B5EF4-FFF2-40B4-BE49-F238E27FC236}">
              <a16:creationId xmlns:a16="http://schemas.microsoft.com/office/drawing/2014/main" xmlns="" id="{00000000-0008-0000-1400-00000A000000}"/>
            </a:ext>
          </a:extLst>
        </xdr:cNvPr>
        <xdr:cNvPicPr>
          <a:picLocks noChangeAspect="1"/>
        </xdr:cNvPicPr>
      </xdr:nvPicPr>
      <xdr:blipFill>
        <a:blip xmlns:r="http://schemas.openxmlformats.org/officeDocument/2006/relationships" r:embed="rId4"/>
        <a:stretch>
          <a:fillRect/>
        </a:stretch>
      </xdr:blipFill>
      <xdr:spPr>
        <a:xfrm>
          <a:off x="2454088" y="4359089"/>
          <a:ext cx="3505200" cy="1323975"/>
        </a:xfrm>
        <a:prstGeom prst="rect">
          <a:avLst/>
        </a:prstGeom>
      </xdr:spPr>
    </xdr:pic>
    <xdr:clientData/>
  </xdr:twoCellAnchor>
  <xdr:twoCellAnchor editAs="oneCell">
    <xdr:from>
      <xdr:col>0</xdr:col>
      <xdr:colOff>437030</xdr:colOff>
      <xdr:row>22</xdr:row>
      <xdr:rowOff>44823</xdr:rowOff>
    </xdr:from>
    <xdr:to>
      <xdr:col>4</xdr:col>
      <xdr:colOff>40342</xdr:colOff>
      <xdr:row>27</xdr:row>
      <xdr:rowOff>103093</xdr:rowOff>
    </xdr:to>
    <xdr:pic>
      <xdr:nvPicPr>
        <xdr:cNvPr id="4" name="Picture 3">
          <a:extLst>
            <a:ext uri="{FF2B5EF4-FFF2-40B4-BE49-F238E27FC236}">
              <a16:creationId xmlns:a16="http://schemas.microsoft.com/office/drawing/2014/main" xmlns="" id="{00000000-0008-0000-1400-000004000000}"/>
            </a:ext>
          </a:extLst>
        </xdr:cNvPr>
        <xdr:cNvPicPr>
          <a:picLocks noChangeAspect="1"/>
        </xdr:cNvPicPr>
      </xdr:nvPicPr>
      <xdr:blipFill>
        <a:blip xmlns:r="http://schemas.openxmlformats.org/officeDocument/2006/relationships" r:embed="rId5"/>
        <a:stretch>
          <a:fillRect/>
        </a:stretch>
      </xdr:blipFill>
      <xdr:spPr>
        <a:xfrm>
          <a:off x="437030" y="4482352"/>
          <a:ext cx="1485900" cy="10668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dc601002\G\ASU1\DTP\AB%2078%20TO%208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160;\Add.Judge%20Court%20Darwh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160;\Add.Judge%20Court%20Darwh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Users\Nagpur-SE\Desktop\Users\Setechcircle\Downloads\&#160;\Add.Judge%20Court%20Darwh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Nagpur-SE\Desktop\&#160;\Add.Judge%20Court%20Darwh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160;\Add.Judge%20Court%20Darwha.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DTP%20ODR-78%20CM-Fun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RPN%202013\Fonts\Backyp%2011%20Jan%202013\RPN\Estimate\BRIDGE\OPEN\bridge-1212200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Nagpur-SE\Desktop\Users\Setechcircle\Downloads\RPN%202013\Fonts\Backyp%2011%20Jan%202013\RPN\Estimate\BRIDGE\OPEN\bridge-1212200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Users\Nagpur-SE\Desktop\RPN%202013\Fonts\Backyp%2011%20Jan%202013\RPN\Estimate\BRIDGE\OPEN\bridge-1212200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RPN%202013\Fonts\Backyp%2011%20Jan%202013\RPN\Estimate\BRIDGE\OPEN\bridge-1212200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Draft%20DSR%202014-15\LeadStatemen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agpur-SE\Desktop\Users\Setechcircle\Downloads\Jetpatcher\Draft%20DSR%202014-15\LeadStatement.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Nagpur-SE\Desktop\Draft%20DSR%202014-15\LeadStatemen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aft%20DSR%202014-15\LeadStatement.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l6041002\C\Meeting1401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downloads\MaterialLabEeq.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Nagpur-SE\Desktop\Users\Setechcircle\Downloads\downloads\MaterialLabEeq.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Nagpur-SE\Desktop\downloads\MaterialLabEeq.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ownloads\MaterialLabEeq.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l1001044c\common\WINDOWS\TEMP\TD_0017.DIR\TSpadbsahmsch300804\nsk150904.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RPN%202013\Fonts\Backyp%2011%20Jan%202013\RPN\HPC\hpc-25March2007.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Users\Nagpur-SE\Desktop\Users\Setechcircle\Downloads\RPN%202013\Fonts\Backyp%2011%20Jan%202013\RPN\HPC\hpc-25March200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Users\Nagpur-SE\Desktop\RPN%202013\Fonts\Backyp%2011%20Jan%202013\RPN\HPC\hpc-25March200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RPN%202013\Fonts\Backyp%2011%20Jan%202013\RPN\HPC\hpc-25March200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RPN%202013\Fonts\Backyp%2011%20Jan%202013\RPN\road\medshi-mungala15022006.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C:\Users\Nagpur-SE\Desktop\Users\Setechcircle\Downloads\RPN%202013\Fonts\Backyp%2011%20Jan%202013\RPN\road\medshi-mungala1502200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Users\Nagpur-SE\Desktop\RPN%202013\Fonts\Backyp%2011%20Jan%202013\RPN\road\medshi-mungala1502200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RPN%202013\Fonts\Backyp%2011%20Jan%202013\RPN\road\medshi-mungala15022006.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Users\Nagpur-SE\Desktop\SSR%202022-23\C%20and%20C1%20statement%20SSR%20updated%2011%20may%20202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SSR%202022-23\C%20and%20C1%20statement%20SSR%20updated%2011%20may%20202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Users\Nagpur-SE\Desktop\SSR%202022-23\C%20and%20C1%20statement%20SSR%20%20Pune%202021-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5"/>
      <sheetName val="Sheet4"/>
      <sheetName val="  SCh.C(1)"/>
      <sheetName val="  SCh.B (1)"/>
      <sheetName val="  SCh.B (2)"/>
      <sheetName val="  SCh.C(2)"/>
      <sheetName val="  SCh.B (3)"/>
      <sheetName val="  SCh.C(3)"/>
      <sheetName val="MS Sch.A"/>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D"/>
      <sheetName val="Add.Judge Court Darwha"/>
    </sheetNames>
    <sheetDataSet>
      <sheetData sheetId="0" refreshError="1"/>
      <sheetData sheetId="1" refreshError="1"/>
      <sheetData sheetId="2" refreshError="1"/>
      <sheetData sheetId="3" refreshError="1">
        <row r="1">
          <cell r="L1">
            <v>1</v>
          </cell>
        </row>
        <row r="10">
          <cell r="H10">
            <v>0</v>
          </cell>
        </row>
      </sheetData>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D"/>
      <sheetName val="Add.Judge Court Darwha"/>
    </sheetNames>
    <sheetDataSet>
      <sheetData sheetId="0" refreshError="1"/>
      <sheetData sheetId="1" refreshError="1"/>
      <sheetData sheetId="2" refreshError="1">
        <row r="7">
          <cell r="L7">
            <v>70.67</v>
          </cell>
        </row>
        <row r="21">
          <cell r="I21">
            <v>651.1</v>
          </cell>
        </row>
      </sheetData>
      <sheetData sheetId="3" refreshError="1">
        <row r="1">
          <cell r="L1">
            <v>1</v>
          </cell>
        </row>
        <row r="3">
          <cell r="L3">
            <v>16</v>
          </cell>
        </row>
        <row r="7">
          <cell r="L7">
            <v>5.5</v>
          </cell>
          <cell r="M7">
            <v>4.2</v>
          </cell>
        </row>
        <row r="10">
          <cell r="H10">
            <v>0</v>
          </cell>
        </row>
        <row r="11">
          <cell r="H11">
            <v>63.75</v>
          </cell>
          <cell r="J11" t="str">
            <v>M Bed &amp;R2 balcony</v>
          </cell>
        </row>
        <row r="12">
          <cell r="H12">
            <v>0</v>
          </cell>
        </row>
        <row r="13">
          <cell r="H13">
            <v>0</v>
          </cell>
        </row>
        <row r="14">
          <cell r="H14">
            <v>90</v>
          </cell>
        </row>
        <row r="15">
          <cell r="H15">
            <v>95</v>
          </cell>
        </row>
        <row r="16">
          <cell r="H16">
            <v>80.75</v>
          </cell>
        </row>
        <row r="19">
          <cell r="H19">
            <v>0</v>
          </cell>
        </row>
        <row r="341">
          <cell r="A341">
            <v>0.5</v>
          </cell>
          <cell r="B341">
            <v>66</v>
          </cell>
        </row>
        <row r="342">
          <cell r="A342">
            <v>1</v>
          </cell>
          <cell r="B342">
            <v>72</v>
          </cell>
        </row>
        <row r="343">
          <cell r="A343">
            <v>1.5</v>
          </cell>
          <cell r="B343">
            <v>78</v>
          </cell>
        </row>
        <row r="344">
          <cell r="A344">
            <v>2</v>
          </cell>
          <cell r="B344">
            <v>84</v>
          </cell>
        </row>
        <row r="345">
          <cell r="A345">
            <v>2.5</v>
          </cell>
          <cell r="B345">
            <v>90</v>
          </cell>
        </row>
        <row r="346">
          <cell r="A346">
            <v>3</v>
          </cell>
          <cell r="B346">
            <v>96</v>
          </cell>
        </row>
        <row r="347">
          <cell r="A347">
            <v>3.5</v>
          </cell>
          <cell r="B347">
            <v>102</v>
          </cell>
        </row>
        <row r="348">
          <cell r="A348">
            <v>4</v>
          </cell>
          <cell r="B348">
            <v>108</v>
          </cell>
        </row>
        <row r="349">
          <cell r="A349">
            <v>4.5</v>
          </cell>
          <cell r="B349">
            <v>114</v>
          </cell>
        </row>
        <row r="350">
          <cell r="A350">
            <v>5</v>
          </cell>
          <cell r="B350">
            <v>120</v>
          </cell>
        </row>
        <row r="351">
          <cell r="A351">
            <v>5.5</v>
          </cell>
          <cell r="B351">
            <v>126</v>
          </cell>
        </row>
        <row r="352">
          <cell r="A352">
            <v>6</v>
          </cell>
          <cell r="B352">
            <v>132</v>
          </cell>
        </row>
        <row r="353">
          <cell r="A353">
            <v>6.5</v>
          </cell>
          <cell r="B353">
            <v>138</v>
          </cell>
        </row>
        <row r="354">
          <cell r="A354">
            <v>7</v>
          </cell>
          <cell r="B354">
            <v>144</v>
          </cell>
        </row>
        <row r="355">
          <cell r="A355">
            <v>7.5</v>
          </cell>
          <cell r="B355">
            <v>150</v>
          </cell>
        </row>
        <row r="356">
          <cell r="A356">
            <v>8</v>
          </cell>
          <cell r="B356">
            <v>156</v>
          </cell>
        </row>
        <row r="357">
          <cell r="A357">
            <v>8.5</v>
          </cell>
          <cell r="B357">
            <v>162</v>
          </cell>
        </row>
        <row r="358">
          <cell r="A358">
            <v>9</v>
          </cell>
          <cell r="B358">
            <v>168</v>
          </cell>
        </row>
        <row r="359">
          <cell r="A359">
            <v>9.5</v>
          </cell>
          <cell r="B359">
            <v>174</v>
          </cell>
        </row>
        <row r="360">
          <cell r="A360">
            <v>10</v>
          </cell>
          <cell r="B360">
            <v>180</v>
          </cell>
        </row>
        <row r="361">
          <cell r="A361">
            <v>10.5</v>
          </cell>
          <cell r="B361">
            <v>185</v>
          </cell>
        </row>
        <row r="362">
          <cell r="A362">
            <v>11</v>
          </cell>
          <cell r="B362">
            <v>190</v>
          </cell>
        </row>
        <row r="363">
          <cell r="A363">
            <v>11.5</v>
          </cell>
          <cell r="B363">
            <v>195</v>
          </cell>
        </row>
        <row r="364">
          <cell r="A364">
            <v>12</v>
          </cell>
          <cell r="B364">
            <v>200</v>
          </cell>
        </row>
        <row r="365">
          <cell r="A365">
            <v>12.5</v>
          </cell>
          <cell r="B365">
            <v>205</v>
          </cell>
        </row>
        <row r="366">
          <cell r="A366">
            <v>13</v>
          </cell>
          <cell r="B366">
            <v>210</v>
          </cell>
        </row>
        <row r="367">
          <cell r="A367">
            <v>13.5</v>
          </cell>
          <cell r="B367">
            <v>215</v>
          </cell>
        </row>
        <row r="368">
          <cell r="A368">
            <v>14</v>
          </cell>
          <cell r="B368">
            <v>220</v>
          </cell>
        </row>
        <row r="369">
          <cell r="A369">
            <v>14.5</v>
          </cell>
          <cell r="B369">
            <v>225</v>
          </cell>
        </row>
        <row r="370">
          <cell r="A370">
            <v>15</v>
          </cell>
          <cell r="B370">
            <v>230</v>
          </cell>
        </row>
        <row r="371">
          <cell r="A371">
            <v>15.5</v>
          </cell>
          <cell r="B371">
            <v>235</v>
          </cell>
        </row>
        <row r="372">
          <cell r="A372">
            <v>16</v>
          </cell>
          <cell r="B372">
            <v>240</v>
          </cell>
        </row>
        <row r="373">
          <cell r="A373">
            <v>16.5</v>
          </cell>
          <cell r="B373">
            <v>245</v>
          </cell>
        </row>
        <row r="374">
          <cell r="A374">
            <v>17</v>
          </cell>
          <cell r="B374">
            <v>250</v>
          </cell>
        </row>
        <row r="375">
          <cell r="A375">
            <v>17.5</v>
          </cell>
          <cell r="B375">
            <v>255</v>
          </cell>
        </row>
        <row r="376">
          <cell r="A376">
            <v>18</v>
          </cell>
          <cell r="B376">
            <v>260</v>
          </cell>
        </row>
        <row r="377">
          <cell r="A377">
            <v>18.5</v>
          </cell>
          <cell r="B377">
            <v>265</v>
          </cell>
        </row>
        <row r="378">
          <cell r="A378">
            <v>19</v>
          </cell>
          <cell r="B378">
            <v>270</v>
          </cell>
        </row>
        <row r="379">
          <cell r="A379">
            <v>19.5</v>
          </cell>
          <cell r="B379">
            <v>275</v>
          </cell>
        </row>
        <row r="380">
          <cell r="A380">
            <v>20</v>
          </cell>
          <cell r="B380">
            <v>280</v>
          </cell>
        </row>
        <row r="381">
          <cell r="A381">
            <v>20.5</v>
          </cell>
          <cell r="B381">
            <v>285</v>
          </cell>
        </row>
        <row r="382">
          <cell r="A382">
            <v>21</v>
          </cell>
          <cell r="B382">
            <v>290</v>
          </cell>
        </row>
        <row r="383">
          <cell r="A383">
            <v>21.5</v>
          </cell>
          <cell r="B383">
            <v>295</v>
          </cell>
        </row>
        <row r="384">
          <cell r="A384">
            <v>22</v>
          </cell>
          <cell r="B384">
            <v>300</v>
          </cell>
        </row>
        <row r="385">
          <cell r="A385">
            <v>22.5</v>
          </cell>
          <cell r="B385">
            <v>305</v>
          </cell>
        </row>
        <row r="386">
          <cell r="A386">
            <v>23</v>
          </cell>
          <cell r="B386">
            <v>310</v>
          </cell>
        </row>
        <row r="387">
          <cell r="A387">
            <v>23.5</v>
          </cell>
          <cell r="B387">
            <v>315</v>
          </cell>
        </row>
        <row r="388">
          <cell r="A388">
            <v>24</v>
          </cell>
          <cell r="B388">
            <v>320</v>
          </cell>
        </row>
        <row r="389">
          <cell r="A389">
            <v>24.5</v>
          </cell>
          <cell r="B389">
            <v>325</v>
          </cell>
        </row>
        <row r="390">
          <cell r="A390">
            <v>25</v>
          </cell>
          <cell r="B390">
            <v>330</v>
          </cell>
        </row>
        <row r="391">
          <cell r="A391">
            <v>25.5</v>
          </cell>
          <cell r="B391">
            <v>333</v>
          </cell>
        </row>
        <row r="392">
          <cell r="A392">
            <v>26</v>
          </cell>
          <cell r="B392">
            <v>336</v>
          </cell>
        </row>
        <row r="393">
          <cell r="A393">
            <v>26.5</v>
          </cell>
          <cell r="B393">
            <v>339</v>
          </cell>
        </row>
        <row r="394">
          <cell r="A394">
            <v>27</v>
          </cell>
          <cell r="B394">
            <v>342</v>
          </cell>
        </row>
        <row r="395">
          <cell r="A395">
            <v>27.5</v>
          </cell>
          <cell r="B395">
            <v>345</v>
          </cell>
        </row>
        <row r="396">
          <cell r="A396">
            <v>28</v>
          </cell>
          <cell r="B396">
            <v>348</v>
          </cell>
        </row>
        <row r="397">
          <cell r="A397">
            <v>28.5</v>
          </cell>
          <cell r="B397">
            <v>351</v>
          </cell>
        </row>
        <row r="398">
          <cell r="A398">
            <v>29</v>
          </cell>
          <cell r="B398">
            <v>354</v>
          </cell>
        </row>
        <row r="399">
          <cell r="A399">
            <v>29.5</v>
          </cell>
          <cell r="B399">
            <v>357</v>
          </cell>
        </row>
        <row r="400">
          <cell r="A400">
            <v>30</v>
          </cell>
          <cell r="B400">
            <v>360</v>
          </cell>
        </row>
        <row r="401">
          <cell r="A401">
            <v>30.5</v>
          </cell>
          <cell r="B401">
            <v>363.75</v>
          </cell>
        </row>
        <row r="402">
          <cell r="A402">
            <v>31</v>
          </cell>
          <cell r="B402">
            <v>367.5</v>
          </cell>
        </row>
        <row r="403">
          <cell r="A403">
            <v>31.5</v>
          </cell>
          <cell r="B403">
            <v>371.25</v>
          </cell>
        </row>
        <row r="404">
          <cell r="A404">
            <v>32</v>
          </cell>
          <cell r="B404">
            <v>375</v>
          </cell>
        </row>
        <row r="405">
          <cell r="A405">
            <v>32.5</v>
          </cell>
          <cell r="B405">
            <v>378.75</v>
          </cell>
        </row>
        <row r="406">
          <cell r="A406">
            <v>33</v>
          </cell>
          <cell r="B406">
            <v>382.5</v>
          </cell>
        </row>
        <row r="407">
          <cell r="A407">
            <v>33.5</v>
          </cell>
          <cell r="B407">
            <v>386.25</v>
          </cell>
        </row>
        <row r="408">
          <cell r="A408">
            <v>34</v>
          </cell>
          <cell r="B408">
            <v>390</v>
          </cell>
        </row>
        <row r="409">
          <cell r="A409">
            <v>34.5</v>
          </cell>
          <cell r="B409">
            <v>393.75</v>
          </cell>
        </row>
        <row r="410">
          <cell r="A410">
            <v>35</v>
          </cell>
          <cell r="B410">
            <v>397.5</v>
          </cell>
        </row>
        <row r="411">
          <cell r="A411">
            <v>35.5</v>
          </cell>
          <cell r="B411">
            <v>401.25</v>
          </cell>
        </row>
        <row r="412">
          <cell r="A412">
            <v>36</v>
          </cell>
          <cell r="B412">
            <v>405</v>
          </cell>
        </row>
        <row r="413">
          <cell r="A413">
            <v>36.5</v>
          </cell>
          <cell r="B413">
            <v>408.75</v>
          </cell>
        </row>
        <row r="414">
          <cell r="A414">
            <v>37</v>
          </cell>
          <cell r="B414">
            <v>412.5</v>
          </cell>
        </row>
        <row r="415">
          <cell r="A415">
            <v>37.5</v>
          </cell>
          <cell r="B415">
            <v>416.25</v>
          </cell>
        </row>
        <row r="416">
          <cell r="A416">
            <v>38</v>
          </cell>
          <cell r="B416">
            <v>420</v>
          </cell>
        </row>
        <row r="417">
          <cell r="A417">
            <v>38.5</v>
          </cell>
          <cell r="B417">
            <v>423.75</v>
          </cell>
        </row>
        <row r="418">
          <cell r="A418">
            <v>39</v>
          </cell>
          <cell r="B418">
            <v>427.5</v>
          </cell>
        </row>
        <row r="419">
          <cell r="A419">
            <v>39.5</v>
          </cell>
          <cell r="B419">
            <v>431.25</v>
          </cell>
        </row>
        <row r="420">
          <cell r="A420">
            <v>40</v>
          </cell>
          <cell r="B420">
            <v>435</v>
          </cell>
        </row>
        <row r="421">
          <cell r="A421">
            <v>40.5</v>
          </cell>
          <cell r="B421">
            <v>438.75</v>
          </cell>
        </row>
        <row r="422">
          <cell r="A422">
            <v>41</v>
          </cell>
          <cell r="B422">
            <v>442.5</v>
          </cell>
        </row>
        <row r="423">
          <cell r="A423">
            <v>41.5</v>
          </cell>
          <cell r="B423">
            <v>446.25</v>
          </cell>
        </row>
        <row r="424">
          <cell r="A424">
            <v>42</v>
          </cell>
          <cell r="B424">
            <v>450</v>
          </cell>
        </row>
        <row r="425">
          <cell r="A425">
            <v>42.5</v>
          </cell>
          <cell r="B425">
            <v>453.75</v>
          </cell>
        </row>
        <row r="426">
          <cell r="A426">
            <v>43</v>
          </cell>
          <cell r="B426">
            <v>457.5</v>
          </cell>
        </row>
        <row r="427">
          <cell r="A427">
            <v>43.5</v>
          </cell>
          <cell r="B427">
            <v>461.25</v>
          </cell>
        </row>
        <row r="428">
          <cell r="A428">
            <v>44</v>
          </cell>
          <cell r="B428">
            <v>465</v>
          </cell>
        </row>
        <row r="429">
          <cell r="A429">
            <v>44.5</v>
          </cell>
          <cell r="B429">
            <v>468.75</v>
          </cell>
        </row>
        <row r="430">
          <cell r="A430">
            <v>45</v>
          </cell>
          <cell r="B430">
            <v>472.5</v>
          </cell>
        </row>
        <row r="431">
          <cell r="A431">
            <v>45.5</v>
          </cell>
          <cell r="B431">
            <v>476.25</v>
          </cell>
        </row>
        <row r="432">
          <cell r="A432">
            <v>46</v>
          </cell>
          <cell r="B432">
            <v>480</v>
          </cell>
        </row>
        <row r="433">
          <cell r="A433">
            <v>46.5</v>
          </cell>
          <cell r="B433">
            <v>483.75</v>
          </cell>
        </row>
        <row r="434">
          <cell r="A434">
            <v>47</v>
          </cell>
          <cell r="B434">
            <v>487.5</v>
          </cell>
        </row>
        <row r="435">
          <cell r="A435">
            <v>47.5</v>
          </cell>
          <cell r="B435">
            <v>491.25</v>
          </cell>
        </row>
        <row r="436">
          <cell r="A436">
            <v>48</v>
          </cell>
          <cell r="B436">
            <v>495</v>
          </cell>
        </row>
        <row r="437">
          <cell r="A437">
            <v>48.5</v>
          </cell>
          <cell r="B437">
            <v>498.75</v>
          </cell>
        </row>
        <row r="438">
          <cell r="A438">
            <v>49</v>
          </cell>
          <cell r="B438">
            <v>502.5</v>
          </cell>
        </row>
        <row r="439">
          <cell r="A439">
            <v>49.5</v>
          </cell>
          <cell r="B439">
            <v>506.25</v>
          </cell>
        </row>
        <row r="440">
          <cell r="A440">
            <v>50</v>
          </cell>
          <cell r="B440">
            <v>510</v>
          </cell>
        </row>
        <row r="441">
          <cell r="A441">
            <v>50.5</v>
          </cell>
          <cell r="B441">
            <v>513.75</v>
          </cell>
        </row>
        <row r="442">
          <cell r="A442">
            <v>51</v>
          </cell>
          <cell r="B442">
            <v>517.5</v>
          </cell>
        </row>
        <row r="443">
          <cell r="A443">
            <v>51.5</v>
          </cell>
          <cell r="B443">
            <v>521.25</v>
          </cell>
        </row>
        <row r="444">
          <cell r="A444">
            <v>52</v>
          </cell>
          <cell r="B444">
            <v>525</v>
          </cell>
        </row>
        <row r="445">
          <cell r="A445">
            <v>52.5</v>
          </cell>
          <cell r="B445">
            <v>528.75</v>
          </cell>
        </row>
        <row r="446">
          <cell r="A446">
            <v>53</v>
          </cell>
          <cell r="B446">
            <v>532.5</v>
          </cell>
        </row>
        <row r="447">
          <cell r="A447">
            <v>53.5</v>
          </cell>
          <cell r="B447">
            <v>536.25</v>
          </cell>
        </row>
        <row r="448">
          <cell r="A448">
            <v>54</v>
          </cell>
          <cell r="B448">
            <v>540</v>
          </cell>
        </row>
        <row r="449">
          <cell r="A449">
            <v>54.5</v>
          </cell>
          <cell r="B449">
            <v>543.75</v>
          </cell>
        </row>
        <row r="450">
          <cell r="A450">
            <v>55</v>
          </cell>
          <cell r="B450">
            <v>547.5</v>
          </cell>
        </row>
        <row r="451">
          <cell r="A451">
            <v>55.5</v>
          </cell>
          <cell r="B451">
            <v>551.25</v>
          </cell>
        </row>
        <row r="452">
          <cell r="A452">
            <v>56</v>
          </cell>
          <cell r="B452">
            <v>555</v>
          </cell>
        </row>
        <row r="453">
          <cell r="A453">
            <v>56.5</v>
          </cell>
          <cell r="B453">
            <v>558.75</v>
          </cell>
        </row>
        <row r="454">
          <cell r="A454">
            <v>57</v>
          </cell>
          <cell r="B454">
            <v>562.5</v>
          </cell>
        </row>
        <row r="455">
          <cell r="A455">
            <v>57.5</v>
          </cell>
          <cell r="B455">
            <v>566.25</v>
          </cell>
        </row>
        <row r="456">
          <cell r="A456">
            <v>58</v>
          </cell>
          <cell r="B456">
            <v>570</v>
          </cell>
        </row>
        <row r="457">
          <cell r="A457">
            <v>58.5</v>
          </cell>
          <cell r="B457">
            <v>573.75</v>
          </cell>
        </row>
        <row r="458">
          <cell r="A458">
            <v>59</v>
          </cell>
          <cell r="B458">
            <v>577.5</v>
          </cell>
        </row>
        <row r="459">
          <cell r="A459">
            <v>59.5</v>
          </cell>
          <cell r="B459">
            <v>581.25</v>
          </cell>
        </row>
        <row r="460">
          <cell r="A460">
            <v>60</v>
          </cell>
          <cell r="B460">
            <v>585</v>
          </cell>
        </row>
      </sheetData>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D"/>
      <sheetName val="Add.Judge Court Darwha"/>
    </sheetNames>
    <sheetDataSet>
      <sheetData sheetId="0" refreshError="1"/>
      <sheetData sheetId="1" refreshError="1"/>
      <sheetData sheetId="2" refreshError="1">
        <row r="7">
          <cell r="L7">
            <v>70.67</v>
          </cell>
        </row>
        <row r="21">
          <cell r="I21">
            <v>651.1</v>
          </cell>
        </row>
      </sheetData>
      <sheetData sheetId="3" refreshError="1">
        <row r="1">
          <cell r="L1">
            <v>1</v>
          </cell>
        </row>
        <row r="3">
          <cell r="L3">
            <v>16</v>
          </cell>
        </row>
        <row r="7">
          <cell r="L7">
            <v>5.5</v>
          </cell>
          <cell r="M7">
            <v>4.2</v>
          </cell>
        </row>
        <row r="10">
          <cell r="H10">
            <v>0</v>
          </cell>
        </row>
        <row r="11">
          <cell r="H11">
            <v>63.75</v>
          </cell>
          <cell r="J11" t="str">
            <v>M Bed &amp;R2 balcony</v>
          </cell>
        </row>
        <row r="12">
          <cell r="H12">
            <v>0</v>
          </cell>
        </row>
        <row r="13">
          <cell r="H13">
            <v>0</v>
          </cell>
        </row>
        <row r="14">
          <cell r="H14">
            <v>90</v>
          </cell>
        </row>
        <row r="15">
          <cell r="H15">
            <v>95</v>
          </cell>
        </row>
        <row r="16">
          <cell r="H16">
            <v>80.75</v>
          </cell>
        </row>
        <row r="19">
          <cell r="H19">
            <v>0</v>
          </cell>
        </row>
        <row r="341">
          <cell r="A341">
            <v>0.5</v>
          </cell>
          <cell r="B341">
            <v>66</v>
          </cell>
        </row>
        <row r="342">
          <cell r="A342">
            <v>1</v>
          </cell>
          <cell r="B342">
            <v>72</v>
          </cell>
        </row>
        <row r="343">
          <cell r="A343">
            <v>1.5</v>
          </cell>
          <cell r="B343">
            <v>78</v>
          </cell>
        </row>
        <row r="344">
          <cell r="A344">
            <v>2</v>
          </cell>
          <cell r="B344">
            <v>84</v>
          </cell>
        </row>
        <row r="345">
          <cell r="A345">
            <v>2.5</v>
          </cell>
          <cell r="B345">
            <v>90</v>
          </cell>
        </row>
        <row r="346">
          <cell r="A346">
            <v>3</v>
          </cell>
          <cell r="B346">
            <v>96</v>
          </cell>
        </row>
        <row r="347">
          <cell r="A347">
            <v>3.5</v>
          </cell>
          <cell r="B347">
            <v>102</v>
          </cell>
        </row>
        <row r="348">
          <cell r="A348">
            <v>4</v>
          </cell>
          <cell r="B348">
            <v>108</v>
          </cell>
        </row>
        <row r="349">
          <cell r="A349">
            <v>4.5</v>
          </cell>
          <cell r="B349">
            <v>114</v>
          </cell>
        </row>
        <row r="350">
          <cell r="A350">
            <v>5</v>
          </cell>
          <cell r="B350">
            <v>120</v>
          </cell>
        </row>
        <row r="351">
          <cell r="A351">
            <v>5.5</v>
          </cell>
          <cell r="B351">
            <v>126</v>
          </cell>
        </row>
        <row r="352">
          <cell r="A352">
            <v>6</v>
          </cell>
          <cell r="B352">
            <v>132</v>
          </cell>
        </row>
        <row r="353">
          <cell r="A353">
            <v>6.5</v>
          </cell>
          <cell r="B353">
            <v>138</v>
          </cell>
        </row>
        <row r="354">
          <cell r="A354">
            <v>7</v>
          </cell>
          <cell r="B354">
            <v>144</v>
          </cell>
        </row>
        <row r="355">
          <cell r="A355">
            <v>7.5</v>
          </cell>
          <cell r="B355">
            <v>150</v>
          </cell>
        </row>
        <row r="356">
          <cell r="A356">
            <v>8</v>
          </cell>
          <cell r="B356">
            <v>156</v>
          </cell>
        </row>
        <row r="357">
          <cell r="A357">
            <v>8.5</v>
          </cell>
          <cell r="B357">
            <v>162</v>
          </cell>
        </row>
        <row r="358">
          <cell r="A358">
            <v>9</v>
          </cell>
          <cell r="B358">
            <v>168</v>
          </cell>
        </row>
        <row r="359">
          <cell r="A359">
            <v>9.5</v>
          </cell>
          <cell r="B359">
            <v>174</v>
          </cell>
        </row>
        <row r="360">
          <cell r="A360">
            <v>10</v>
          </cell>
          <cell r="B360">
            <v>180</v>
          </cell>
        </row>
        <row r="361">
          <cell r="A361">
            <v>10.5</v>
          </cell>
          <cell r="B361">
            <v>185</v>
          </cell>
        </row>
        <row r="362">
          <cell r="A362">
            <v>11</v>
          </cell>
          <cell r="B362">
            <v>190</v>
          </cell>
        </row>
        <row r="363">
          <cell r="A363">
            <v>11.5</v>
          </cell>
          <cell r="B363">
            <v>195</v>
          </cell>
        </row>
        <row r="364">
          <cell r="A364">
            <v>12</v>
          </cell>
          <cell r="B364">
            <v>200</v>
          </cell>
        </row>
        <row r="365">
          <cell r="A365">
            <v>12.5</v>
          </cell>
          <cell r="B365">
            <v>205</v>
          </cell>
        </row>
        <row r="366">
          <cell r="A366">
            <v>13</v>
          </cell>
          <cell r="B366">
            <v>210</v>
          </cell>
        </row>
        <row r="367">
          <cell r="A367">
            <v>13.5</v>
          </cell>
          <cell r="B367">
            <v>215</v>
          </cell>
        </row>
        <row r="368">
          <cell r="A368">
            <v>14</v>
          </cell>
          <cell r="B368">
            <v>220</v>
          </cell>
        </row>
        <row r="369">
          <cell r="A369">
            <v>14.5</v>
          </cell>
          <cell r="B369">
            <v>225</v>
          </cell>
        </row>
        <row r="370">
          <cell r="A370">
            <v>15</v>
          </cell>
          <cell r="B370">
            <v>230</v>
          </cell>
        </row>
        <row r="371">
          <cell r="A371">
            <v>15.5</v>
          </cell>
          <cell r="B371">
            <v>235</v>
          </cell>
        </row>
        <row r="372">
          <cell r="A372">
            <v>16</v>
          </cell>
          <cell r="B372">
            <v>240</v>
          </cell>
        </row>
        <row r="373">
          <cell r="A373">
            <v>16.5</v>
          </cell>
          <cell r="B373">
            <v>245</v>
          </cell>
        </row>
        <row r="374">
          <cell r="A374">
            <v>17</v>
          </cell>
          <cell r="B374">
            <v>250</v>
          </cell>
        </row>
        <row r="375">
          <cell r="A375">
            <v>17.5</v>
          </cell>
          <cell r="B375">
            <v>255</v>
          </cell>
        </row>
        <row r="376">
          <cell r="A376">
            <v>18</v>
          </cell>
          <cell r="B376">
            <v>260</v>
          </cell>
        </row>
        <row r="377">
          <cell r="A377">
            <v>18.5</v>
          </cell>
          <cell r="B377">
            <v>265</v>
          </cell>
        </row>
        <row r="378">
          <cell r="A378">
            <v>19</v>
          </cell>
          <cell r="B378">
            <v>270</v>
          </cell>
        </row>
        <row r="379">
          <cell r="A379">
            <v>19.5</v>
          </cell>
          <cell r="B379">
            <v>275</v>
          </cell>
        </row>
        <row r="380">
          <cell r="A380">
            <v>20</v>
          </cell>
          <cell r="B380">
            <v>280</v>
          </cell>
        </row>
        <row r="381">
          <cell r="A381">
            <v>20.5</v>
          </cell>
          <cell r="B381">
            <v>285</v>
          </cell>
        </row>
        <row r="382">
          <cell r="A382">
            <v>21</v>
          </cell>
          <cell r="B382">
            <v>290</v>
          </cell>
        </row>
        <row r="383">
          <cell r="A383">
            <v>21.5</v>
          </cell>
          <cell r="B383">
            <v>295</v>
          </cell>
        </row>
        <row r="384">
          <cell r="A384">
            <v>22</v>
          </cell>
          <cell r="B384">
            <v>300</v>
          </cell>
        </row>
        <row r="385">
          <cell r="A385">
            <v>22.5</v>
          </cell>
          <cell r="B385">
            <v>305</v>
          </cell>
        </row>
        <row r="386">
          <cell r="A386">
            <v>23</v>
          </cell>
          <cell r="B386">
            <v>310</v>
          </cell>
        </row>
        <row r="387">
          <cell r="A387">
            <v>23.5</v>
          </cell>
          <cell r="B387">
            <v>315</v>
          </cell>
        </row>
        <row r="388">
          <cell r="A388">
            <v>24</v>
          </cell>
          <cell r="B388">
            <v>320</v>
          </cell>
        </row>
        <row r="389">
          <cell r="A389">
            <v>24.5</v>
          </cell>
          <cell r="B389">
            <v>325</v>
          </cell>
        </row>
        <row r="390">
          <cell r="A390">
            <v>25</v>
          </cell>
          <cell r="B390">
            <v>330</v>
          </cell>
        </row>
        <row r="391">
          <cell r="A391">
            <v>25.5</v>
          </cell>
          <cell r="B391">
            <v>333</v>
          </cell>
        </row>
        <row r="392">
          <cell r="A392">
            <v>26</v>
          </cell>
          <cell r="B392">
            <v>336</v>
          </cell>
        </row>
        <row r="393">
          <cell r="A393">
            <v>26.5</v>
          </cell>
          <cell r="B393">
            <v>339</v>
          </cell>
        </row>
        <row r="394">
          <cell r="A394">
            <v>27</v>
          </cell>
          <cell r="B394">
            <v>342</v>
          </cell>
        </row>
        <row r="395">
          <cell r="A395">
            <v>27.5</v>
          </cell>
          <cell r="B395">
            <v>345</v>
          </cell>
        </row>
        <row r="396">
          <cell r="A396">
            <v>28</v>
          </cell>
          <cell r="B396">
            <v>348</v>
          </cell>
        </row>
        <row r="397">
          <cell r="A397">
            <v>28.5</v>
          </cell>
          <cell r="B397">
            <v>351</v>
          </cell>
        </row>
        <row r="398">
          <cell r="A398">
            <v>29</v>
          </cell>
          <cell r="B398">
            <v>354</v>
          </cell>
        </row>
        <row r="399">
          <cell r="A399">
            <v>29.5</v>
          </cell>
          <cell r="B399">
            <v>357</v>
          </cell>
        </row>
        <row r="400">
          <cell r="A400">
            <v>30</v>
          </cell>
          <cell r="B400">
            <v>360</v>
          </cell>
        </row>
        <row r="401">
          <cell r="A401">
            <v>30.5</v>
          </cell>
          <cell r="B401">
            <v>363.75</v>
          </cell>
        </row>
        <row r="402">
          <cell r="A402">
            <v>31</v>
          </cell>
          <cell r="B402">
            <v>367.5</v>
          </cell>
        </row>
        <row r="403">
          <cell r="A403">
            <v>31.5</v>
          </cell>
          <cell r="B403">
            <v>371.25</v>
          </cell>
        </row>
        <row r="404">
          <cell r="A404">
            <v>32</v>
          </cell>
          <cell r="B404">
            <v>375</v>
          </cell>
        </row>
        <row r="405">
          <cell r="A405">
            <v>32.5</v>
          </cell>
          <cell r="B405">
            <v>378.75</v>
          </cell>
        </row>
        <row r="406">
          <cell r="A406">
            <v>33</v>
          </cell>
          <cell r="B406">
            <v>382.5</v>
          </cell>
        </row>
        <row r="407">
          <cell r="A407">
            <v>33.5</v>
          </cell>
          <cell r="B407">
            <v>386.25</v>
          </cell>
        </row>
        <row r="408">
          <cell r="A408">
            <v>34</v>
          </cell>
          <cell r="B408">
            <v>390</v>
          </cell>
        </row>
        <row r="409">
          <cell r="A409">
            <v>34.5</v>
          </cell>
          <cell r="B409">
            <v>393.75</v>
          </cell>
        </row>
        <row r="410">
          <cell r="A410">
            <v>35</v>
          </cell>
          <cell r="B410">
            <v>397.5</v>
          </cell>
        </row>
        <row r="411">
          <cell r="A411">
            <v>35.5</v>
          </cell>
          <cell r="B411">
            <v>401.25</v>
          </cell>
        </row>
        <row r="412">
          <cell r="A412">
            <v>36</v>
          </cell>
          <cell r="B412">
            <v>405</v>
          </cell>
        </row>
        <row r="413">
          <cell r="A413">
            <v>36.5</v>
          </cell>
          <cell r="B413">
            <v>408.75</v>
          </cell>
        </row>
        <row r="414">
          <cell r="A414">
            <v>37</v>
          </cell>
          <cell r="B414">
            <v>412.5</v>
          </cell>
        </row>
        <row r="415">
          <cell r="A415">
            <v>37.5</v>
          </cell>
          <cell r="B415">
            <v>416.25</v>
          </cell>
        </row>
        <row r="416">
          <cell r="A416">
            <v>38</v>
          </cell>
          <cell r="B416">
            <v>420</v>
          </cell>
        </row>
        <row r="417">
          <cell r="A417">
            <v>38.5</v>
          </cell>
          <cell r="B417">
            <v>423.75</v>
          </cell>
        </row>
        <row r="418">
          <cell r="A418">
            <v>39</v>
          </cell>
          <cell r="B418">
            <v>427.5</v>
          </cell>
        </row>
        <row r="419">
          <cell r="A419">
            <v>39.5</v>
          </cell>
          <cell r="B419">
            <v>431.25</v>
          </cell>
        </row>
        <row r="420">
          <cell r="A420">
            <v>40</v>
          </cell>
          <cell r="B420">
            <v>435</v>
          </cell>
        </row>
        <row r="421">
          <cell r="A421">
            <v>40.5</v>
          </cell>
          <cell r="B421">
            <v>438.75</v>
          </cell>
        </row>
        <row r="422">
          <cell r="A422">
            <v>41</v>
          </cell>
          <cell r="B422">
            <v>442.5</v>
          </cell>
        </row>
        <row r="423">
          <cell r="A423">
            <v>41.5</v>
          </cell>
          <cell r="B423">
            <v>446.25</v>
          </cell>
        </row>
        <row r="424">
          <cell r="A424">
            <v>42</v>
          </cell>
          <cell r="B424">
            <v>450</v>
          </cell>
        </row>
        <row r="425">
          <cell r="A425">
            <v>42.5</v>
          </cell>
          <cell r="B425">
            <v>453.75</v>
          </cell>
        </row>
        <row r="426">
          <cell r="A426">
            <v>43</v>
          </cell>
          <cell r="B426">
            <v>457.5</v>
          </cell>
        </row>
        <row r="427">
          <cell r="A427">
            <v>43.5</v>
          </cell>
          <cell r="B427">
            <v>461.25</v>
          </cell>
        </row>
        <row r="428">
          <cell r="A428">
            <v>44</v>
          </cell>
          <cell r="B428">
            <v>465</v>
          </cell>
        </row>
        <row r="429">
          <cell r="A429">
            <v>44.5</v>
          </cell>
          <cell r="B429">
            <v>468.75</v>
          </cell>
        </row>
        <row r="430">
          <cell r="A430">
            <v>45</v>
          </cell>
          <cell r="B430">
            <v>472.5</v>
          </cell>
        </row>
        <row r="431">
          <cell r="A431">
            <v>45.5</v>
          </cell>
          <cell r="B431">
            <v>476.25</v>
          </cell>
        </row>
        <row r="432">
          <cell r="A432">
            <v>46</v>
          </cell>
          <cell r="B432">
            <v>480</v>
          </cell>
        </row>
        <row r="433">
          <cell r="A433">
            <v>46.5</v>
          </cell>
          <cell r="B433">
            <v>483.75</v>
          </cell>
        </row>
        <row r="434">
          <cell r="A434">
            <v>47</v>
          </cell>
          <cell r="B434">
            <v>487.5</v>
          </cell>
        </row>
        <row r="435">
          <cell r="A435">
            <v>47.5</v>
          </cell>
          <cell r="B435">
            <v>491.25</v>
          </cell>
        </row>
        <row r="436">
          <cell r="A436">
            <v>48</v>
          </cell>
          <cell r="B436">
            <v>495</v>
          </cell>
        </row>
        <row r="437">
          <cell r="A437">
            <v>48.5</v>
          </cell>
          <cell r="B437">
            <v>498.75</v>
          </cell>
        </row>
        <row r="438">
          <cell r="A438">
            <v>49</v>
          </cell>
          <cell r="B438">
            <v>502.5</v>
          </cell>
        </row>
        <row r="439">
          <cell r="A439">
            <v>49.5</v>
          </cell>
          <cell r="B439">
            <v>506.25</v>
          </cell>
        </row>
        <row r="440">
          <cell r="A440">
            <v>50</v>
          </cell>
          <cell r="B440">
            <v>510</v>
          </cell>
        </row>
        <row r="441">
          <cell r="A441">
            <v>50.5</v>
          </cell>
          <cell r="B441">
            <v>513.75</v>
          </cell>
        </row>
        <row r="442">
          <cell r="A442">
            <v>51</v>
          </cell>
          <cell r="B442">
            <v>517.5</v>
          </cell>
        </row>
        <row r="443">
          <cell r="A443">
            <v>51.5</v>
          </cell>
          <cell r="B443">
            <v>521.25</v>
          </cell>
        </row>
        <row r="444">
          <cell r="A444">
            <v>52</v>
          </cell>
          <cell r="B444">
            <v>525</v>
          </cell>
        </row>
        <row r="445">
          <cell r="A445">
            <v>52.5</v>
          </cell>
          <cell r="B445">
            <v>528.75</v>
          </cell>
        </row>
        <row r="446">
          <cell r="A446">
            <v>53</v>
          </cell>
          <cell r="B446">
            <v>532.5</v>
          </cell>
        </row>
        <row r="447">
          <cell r="A447">
            <v>53.5</v>
          </cell>
          <cell r="B447">
            <v>536.25</v>
          </cell>
        </row>
        <row r="448">
          <cell r="A448">
            <v>54</v>
          </cell>
          <cell r="B448">
            <v>540</v>
          </cell>
        </row>
        <row r="449">
          <cell r="A449">
            <v>54.5</v>
          </cell>
          <cell r="B449">
            <v>543.75</v>
          </cell>
        </row>
        <row r="450">
          <cell r="A450">
            <v>55</v>
          </cell>
          <cell r="B450">
            <v>547.5</v>
          </cell>
        </row>
        <row r="451">
          <cell r="A451">
            <v>55.5</v>
          </cell>
          <cell r="B451">
            <v>551.25</v>
          </cell>
        </row>
        <row r="452">
          <cell r="A452">
            <v>56</v>
          </cell>
          <cell r="B452">
            <v>555</v>
          </cell>
        </row>
        <row r="453">
          <cell r="A453">
            <v>56.5</v>
          </cell>
          <cell r="B453">
            <v>558.75</v>
          </cell>
        </row>
        <row r="454">
          <cell r="A454">
            <v>57</v>
          </cell>
          <cell r="B454">
            <v>562.5</v>
          </cell>
        </row>
        <row r="455">
          <cell r="A455">
            <v>57.5</v>
          </cell>
          <cell r="B455">
            <v>566.25</v>
          </cell>
        </row>
        <row r="456">
          <cell r="A456">
            <v>58</v>
          </cell>
          <cell r="B456">
            <v>570</v>
          </cell>
        </row>
        <row r="457">
          <cell r="A457">
            <v>58.5</v>
          </cell>
          <cell r="B457">
            <v>573.75</v>
          </cell>
        </row>
        <row r="458">
          <cell r="A458">
            <v>59</v>
          </cell>
          <cell r="B458">
            <v>577.5</v>
          </cell>
        </row>
        <row r="459">
          <cell r="A459">
            <v>59.5</v>
          </cell>
          <cell r="B459">
            <v>581.25</v>
          </cell>
        </row>
        <row r="460">
          <cell r="A460">
            <v>60</v>
          </cell>
          <cell r="B460">
            <v>585</v>
          </cell>
        </row>
      </sheetData>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D"/>
      <sheetName val="Add.Judge Court Darwha"/>
    </sheetNames>
    <sheetDataSet>
      <sheetData sheetId="0" refreshError="1"/>
      <sheetData sheetId="1" refreshError="1"/>
      <sheetData sheetId="2" refreshError="1">
        <row r="7">
          <cell r="L7">
            <v>70.67</v>
          </cell>
        </row>
        <row r="21">
          <cell r="I21">
            <v>651.1</v>
          </cell>
        </row>
      </sheetData>
      <sheetData sheetId="3" refreshError="1">
        <row r="1">
          <cell r="L1">
            <v>1</v>
          </cell>
        </row>
        <row r="3">
          <cell r="L3">
            <v>16</v>
          </cell>
        </row>
        <row r="7">
          <cell r="L7">
            <v>5.5</v>
          </cell>
          <cell r="M7">
            <v>4.2</v>
          </cell>
        </row>
        <row r="10">
          <cell r="H10">
            <v>0</v>
          </cell>
        </row>
        <row r="11">
          <cell r="H11">
            <v>63.75</v>
          </cell>
          <cell r="J11" t="str">
            <v>M Bed &amp;R2 balcony</v>
          </cell>
        </row>
        <row r="12">
          <cell r="H12">
            <v>0</v>
          </cell>
        </row>
        <row r="13">
          <cell r="H13">
            <v>0</v>
          </cell>
        </row>
        <row r="14">
          <cell r="H14">
            <v>90</v>
          </cell>
        </row>
        <row r="15">
          <cell r="H15">
            <v>95</v>
          </cell>
        </row>
        <row r="16">
          <cell r="H16">
            <v>80.75</v>
          </cell>
        </row>
        <row r="19">
          <cell r="H19">
            <v>0</v>
          </cell>
        </row>
        <row r="341">
          <cell r="A341">
            <v>0.5</v>
          </cell>
          <cell r="B341">
            <v>66</v>
          </cell>
        </row>
        <row r="342">
          <cell r="A342">
            <v>1</v>
          </cell>
          <cell r="B342">
            <v>72</v>
          </cell>
        </row>
        <row r="343">
          <cell r="A343">
            <v>1.5</v>
          </cell>
          <cell r="B343">
            <v>78</v>
          </cell>
        </row>
        <row r="344">
          <cell r="A344">
            <v>2</v>
          </cell>
          <cell r="B344">
            <v>84</v>
          </cell>
        </row>
        <row r="345">
          <cell r="A345">
            <v>2.5</v>
          </cell>
          <cell r="B345">
            <v>90</v>
          </cell>
        </row>
        <row r="346">
          <cell r="A346">
            <v>3</v>
          </cell>
          <cell r="B346">
            <v>96</v>
          </cell>
        </row>
        <row r="347">
          <cell r="A347">
            <v>3.5</v>
          </cell>
          <cell r="B347">
            <v>102</v>
          </cell>
        </row>
        <row r="348">
          <cell r="A348">
            <v>4</v>
          </cell>
          <cell r="B348">
            <v>108</v>
          </cell>
        </row>
        <row r="349">
          <cell r="A349">
            <v>4.5</v>
          </cell>
          <cell r="B349">
            <v>114</v>
          </cell>
        </row>
        <row r="350">
          <cell r="A350">
            <v>5</v>
          </cell>
          <cell r="B350">
            <v>120</v>
          </cell>
        </row>
        <row r="351">
          <cell r="A351">
            <v>5.5</v>
          </cell>
          <cell r="B351">
            <v>126</v>
          </cell>
        </row>
        <row r="352">
          <cell r="A352">
            <v>6</v>
          </cell>
          <cell r="B352">
            <v>132</v>
          </cell>
        </row>
        <row r="353">
          <cell r="A353">
            <v>6.5</v>
          </cell>
          <cell r="B353">
            <v>138</v>
          </cell>
        </row>
        <row r="354">
          <cell r="A354">
            <v>7</v>
          </cell>
          <cell r="B354">
            <v>144</v>
          </cell>
        </row>
        <row r="355">
          <cell r="A355">
            <v>7.5</v>
          </cell>
          <cell r="B355">
            <v>150</v>
          </cell>
        </row>
        <row r="356">
          <cell r="A356">
            <v>8</v>
          </cell>
          <cell r="B356">
            <v>156</v>
          </cell>
        </row>
        <row r="357">
          <cell r="A357">
            <v>8.5</v>
          </cell>
          <cell r="B357">
            <v>162</v>
          </cell>
        </row>
        <row r="358">
          <cell r="A358">
            <v>9</v>
          </cell>
          <cell r="B358">
            <v>168</v>
          </cell>
        </row>
        <row r="359">
          <cell r="A359">
            <v>9.5</v>
          </cell>
          <cell r="B359">
            <v>174</v>
          </cell>
        </row>
        <row r="360">
          <cell r="A360">
            <v>10</v>
          </cell>
          <cell r="B360">
            <v>180</v>
          </cell>
        </row>
        <row r="361">
          <cell r="A361">
            <v>10.5</v>
          </cell>
          <cell r="B361">
            <v>185</v>
          </cell>
        </row>
        <row r="362">
          <cell r="A362">
            <v>11</v>
          </cell>
          <cell r="B362">
            <v>190</v>
          </cell>
        </row>
        <row r="363">
          <cell r="A363">
            <v>11.5</v>
          </cell>
          <cell r="B363">
            <v>195</v>
          </cell>
        </row>
        <row r="364">
          <cell r="A364">
            <v>12</v>
          </cell>
          <cell r="B364">
            <v>200</v>
          </cell>
        </row>
        <row r="365">
          <cell r="A365">
            <v>12.5</v>
          </cell>
          <cell r="B365">
            <v>205</v>
          </cell>
        </row>
        <row r="366">
          <cell r="A366">
            <v>13</v>
          </cell>
          <cell r="B366">
            <v>210</v>
          </cell>
        </row>
        <row r="367">
          <cell r="A367">
            <v>13.5</v>
          </cell>
          <cell r="B367">
            <v>215</v>
          </cell>
        </row>
        <row r="368">
          <cell r="A368">
            <v>14</v>
          </cell>
          <cell r="B368">
            <v>220</v>
          </cell>
        </row>
        <row r="369">
          <cell r="A369">
            <v>14.5</v>
          </cell>
          <cell r="B369">
            <v>225</v>
          </cell>
        </row>
        <row r="370">
          <cell r="A370">
            <v>15</v>
          </cell>
          <cell r="B370">
            <v>230</v>
          </cell>
        </row>
        <row r="371">
          <cell r="A371">
            <v>15.5</v>
          </cell>
          <cell r="B371">
            <v>235</v>
          </cell>
        </row>
        <row r="372">
          <cell r="A372">
            <v>16</v>
          </cell>
          <cell r="B372">
            <v>240</v>
          </cell>
        </row>
        <row r="373">
          <cell r="A373">
            <v>16.5</v>
          </cell>
          <cell r="B373">
            <v>245</v>
          </cell>
        </row>
        <row r="374">
          <cell r="A374">
            <v>17</v>
          </cell>
          <cell r="B374">
            <v>250</v>
          </cell>
        </row>
        <row r="375">
          <cell r="A375">
            <v>17.5</v>
          </cell>
          <cell r="B375">
            <v>255</v>
          </cell>
        </row>
        <row r="376">
          <cell r="A376">
            <v>18</v>
          </cell>
          <cell r="B376">
            <v>260</v>
          </cell>
        </row>
        <row r="377">
          <cell r="A377">
            <v>18.5</v>
          </cell>
          <cell r="B377">
            <v>265</v>
          </cell>
        </row>
        <row r="378">
          <cell r="A378">
            <v>19</v>
          </cell>
          <cell r="B378">
            <v>270</v>
          </cell>
        </row>
        <row r="379">
          <cell r="A379">
            <v>19.5</v>
          </cell>
          <cell r="B379">
            <v>275</v>
          </cell>
        </row>
        <row r="380">
          <cell r="A380">
            <v>20</v>
          </cell>
          <cell r="B380">
            <v>280</v>
          </cell>
        </row>
        <row r="381">
          <cell r="A381">
            <v>20.5</v>
          </cell>
          <cell r="B381">
            <v>285</v>
          </cell>
        </row>
        <row r="382">
          <cell r="A382">
            <v>21</v>
          </cell>
          <cell r="B382">
            <v>290</v>
          </cell>
        </row>
        <row r="383">
          <cell r="A383">
            <v>21.5</v>
          </cell>
          <cell r="B383">
            <v>295</v>
          </cell>
        </row>
        <row r="384">
          <cell r="A384">
            <v>22</v>
          </cell>
          <cell r="B384">
            <v>300</v>
          </cell>
        </row>
        <row r="385">
          <cell r="A385">
            <v>22.5</v>
          </cell>
          <cell r="B385">
            <v>305</v>
          </cell>
        </row>
        <row r="386">
          <cell r="A386">
            <v>23</v>
          </cell>
          <cell r="B386">
            <v>310</v>
          </cell>
        </row>
        <row r="387">
          <cell r="A387">
            <v>23.5</v>
          </cell>
          <cell r="B387">
            <v>315</v>
          </cell>
        </row>
        <row r="388">
          <cell r="A388">
            <v>24</v>
          </cell>
          <cell r="B388">
            <v>320</v>
          </cell>
        </row>
        <row r="389">
          <cell r="A389">
            <v>24.5</v>
          </cell>
          <cell r="B389">
            <v>325</v>
          </cell>
        </row>
        <row r="390">
          <cell r="A390">
            <v>25</v>
          </cell>
          <cell r="B390">
            <v>330</v>
          </cell>
        </row>
        <row r="391">
          <cell r="A391">
            <v>25.5</v>
          </cell>
          <cell r="B391">
            <v>333</v>
          </cell>
        </row>
        <row r="392">
          <cell r="A392">
            <v>26</v>
          </cell>
          <cell r="B392">
            <v>336</v>
          </cell>
        </row>
        <row r="393">
          <cell r="A393">
            <v>26.5</v>
          </cell>
          <cell r="B393">
            <v>339</v>
          </cell>
        </row>
        <row r="394">
          <cell r="A394">
            <v>27</v>
          </cell>
          <cell r="B394">
            <v>342</v>
          </cell>
        </row>
        <row r="395">
          <cell r="A395">
            <v>27.5</v>
          </cell>
          <cell r="B395">
            <v>345</v>
          </cell>
        </row>
        <row r="396">
          <cell r="A396">
            <v>28</v>
          </cell>
          <cell r="B396">
            <v>348</v>
          </cell>
        </row>
        <row r="397">
          <cell r="A397">
            <v>28.5</v>
          </cell>
          <cell r="B397">
            <v>351</v>
          </cell>
        </row>
        <row r="398">
          <cell r="A398">
            <v>29</v>
          </cell>
          <cell r="B398">
            <v>354</v>
          </cell>
        </row>
        <row r="399">
          <cell r="A399">
            <v>29.5</v>
          </cell>
          <cell r="B399">
            <v>357</v>
          </cell>
        </row>
        <row r="400">
          <cell r="A400">
            <v>30</v>
          </cell>
          <cell r="B400">
            <v>360</v>
          </cell>
        </row>
        <row r="401">
          <cell r="A401">
            <v>30.5</v>
          </cell>
          <cell r="B401">
            <v>363.75</v>
          </cell>
        </row>
        <row r="402">
          <cell r="A402">
            <v>31</v>
          </cell>
          <cell r="B402">
            <v>367.5</v>
          </cell>
        </row>
        <row r="403">
          <cell r="A403">
            <v>31.5</v>
          </cell>
          <cell r="B403">
            <v>371.25</v>
          </cell>
        </row>
        <row r="404">
          <cell r="A404">
            <v>32</v>
          </cell>
          <cell r="B404">
            <v>375</v>
          </cell>
        </row>
        <row r="405">
          <cell r="A405">
            <v>32.5</v>
          </cell>
          <cell r="B405">
            <v>378.75</v>
          </cell>
        </row>
        <row r="406">
          <cell r="A406">
            <v>33</v>
          </cell>
          <cell r="B406">
            <v>382.5</v>
          </cell>
        </row>
        <row r="407">
          <cell r="A407">
            <v>33.5</v>
          </cell>
          <cell r="B407">
            <v>386.25</v>
          </cell>
        </row>
        <row r="408">
          <cell r="A408">
            <v>34</v>
          </cell>
          <cell r="B408">
            <v>390</v>
          </cell>
        </row>
        <row r="409">
          <cell r="A409">
            <v>34.5</v>
          </cell>
          <cell r="B409">
            <v>393.75</v>
          </cell>
        </row>
        <row r="410">
          <cell r="A410">
            <v>35</v>
          </cell>
          <cell r="B410">
            <v>397.5</v>
          </cell>
        </row>
        <row r="411">
          <cell r="A411">
            <v>35.5</v>
          </cell>
          <cell r="B411">
            <v>401.25</v>
          </cell>
        </row>
        <row r="412">
          <cell r="A412">
            <v>36</v>
          </cell>
          <cell r="B412">
            <v>405</v>
          </cell>
        </row>
        <row r="413">
          <cell r="A413">
            <v>36.5</v>
          </cell>
          <cell r="B413">
            <v>408.75</v>
          </cell>
        </row>
        <row r="414">
          <cell r="A414">
            <v>37</v>
          </cell>
          <cell r="B414">
            <v>412.5</v>
          </cell>
        </row>
        <row r="415">
          <cell r="A415">
            <v>37.5</v>
          </cell>
          <cell r="B415">
            <v>416.25</v>
          </cell>
        </row>
        <row r="416">
          <cell r="A416">
            <v>38</v>
          </cell>
          <cell r="B416">
            <v>420</v>
          </cell>
        </row>
        <row r="417">
          <cell r="A417">
            <v>38.5</v>
          </cell>
          <cell r="B417">
            <v>423.75</v>
          </cell>
        </row>
        <row r="418">
          <cell r="A418">
            <v>39</v>
          </cell>
          <cell r="B418">
            <v>427.5</v>
          </cell>
        </row>
        <row r="419">
          <cell r="A419">
            <v>39.5</v>
          </cell>
          <cell r="B419">
            <v>431.25</v>
          </cell>
        </row>
        <row r="420">
          <cell r="A420">
            <v>40</v>
          </cell>
          <cell r="B420">
            <v>435</v>
          </cell>
        </row>
        <row r="421">
          <cell r="A421">
            <v>40.5</v>
          </cell>
          <cell r="B421">
            <v>438.75</v>
          </cell>
        </row>
        <row r="422">
          <cell r="A422">
            <v>41</v>
          </cell>
          <cell r="B422">
            <v>442.5</v>
          </cell>
        </row>
        <row r="423">
          <cell r="A423">
            <v>41.5</v>
          </cell>
          <cell r="B423">
            <v>446.25</v>
          </cell>
        </row>
        <row r="424">
          <cell r="A424">
            <v>42</v>
          </cell>
          <cell r="B424">
            <v>450</v>
          </cell>
        </row>
        <row r="425">
          <cell r="A425">
            <v>42.5</v>
          </cell>
          <cell r="B425">
            <v>453.75</v>
          </cell>
        </row>
        <row r="426">
          <cell r="A426">
            <v>43</v>
          </cell>
          <cell r="B426">
            <v>457.5</v>
          </cell>
        </row>
        <row r="427">
          <cell r="A427">
            <v>43.5</v>
          </cell>
          <cell r="B427">
            <v>461.25</v>
          </cell>
        </row>
        <row r="428">
          <cell r="A428">
            <v>44</v>
          </cell>
          <cell r="B428">
            <v>465</v>
          </cell>
        </row>
        <row r="429">
          <cell r="A429">
            <v>44.5</v>
          </cell>
          <cell r="B429">
            <v>468.75</v>
          </cell>
        </row>
        <row r="430">
          <cell r="A430">
            <v>45</v>
          </cell>
          <cell r="B430">
            <v>472.5</v>
          </cell>
        </row>
        <row r="431">
          <cell r="A431">
            <v>45.5</v>
          </cell>
          <cell r="B431">
            <v>476.25</v>
          </cell>
        </row>
        <row r="432">
          <cell r="A432">
            <v>46</v>
          </cell>
          <cell r="B432">
            <v>480</v>
          </cell>
        </row>
        <row r="433">
          <cell r="A433">
            <v>46.5</v>
          </cell>
          <cell r="B433">
            <v>483.75</v>
          </cell>
        </row>
        <row r="434">
          <cell r="A434">
            <v>47</v>
          </cell>
          <cell r="B434">
            <v>487.5</v>
          </cell>
        </row>
        <row r="435">
          <cell r="A435">
            <v>47.5</v>
          </cell>
          <cell r="B435">
            <v>491.25</v>
          </cell>
        </row>
        <row r="436">
          <cell r="A436">
            <v>48</v>
          </cell>
          <cell r="B436">
            <v>495</v>
          </cell>
        </row>
        <row r="437">
          <cell r="A437">
            <v>48.5</v>
          </cell>
          <cell r="B437">
            <v>498.75</v>
          </cell>
        </row>
        <row r="438">
          <cell r="A438">
            <v>49</v>
          </cell>
          <cell r="B438">
            <v>502.5</v>
          </cell>
        </row>
        <row r="439">
          <cell r="A439">
            <v>49.5</v>
          </cell>
          <cell r="B439">
            <v>506.25</v>
          </cell>
        </row>
        <row r="440">
          <cell r="A440">
            <v>50</v>
          </cell>
          <cell r="B440">
            <v>510</v>
          </cell>
        </row>
        <row r="441">
          <cell r="A441">
            <v>50.5</v>
          </cell>
          <cell r="B441">
            <v>513.75</v>
          </cell>
        </row>
        <row r="442">
          <cell r="A442">
            <v>51</v>
          </cell>
          <cell r="B442">
            <v>517.5</v>
          </cell>
        </row>
        <row r="443">
          <cell r="A443">
            <v>51.5</v>
          </cell>
          <cell r="B443">
            <v>521.25</v>
          </cell>
        </row>
        <row r="444">
          <cell r="A444">
            <v>52</v>
          </cell>
          <cell r="B444">
            <v>525</v>
          </cell>
        </row>
        <row r="445">
          <cell r="A445">
            <v>52.5</v>
          </cell>
          <cell r="B445">
            <v>528.75</v>
          </cell>
        </row>
        <row r="446">
          <cell r="A446">
            <v>53</v>
          </cell>
          <cell r="B446">
            <v>532.5</v>
          </cell>
        </row>
        <row r="447">
          <cell r="A447">
            <v>53.5</v>
          </cell>
          <cell r="B447">
            <v>536.25</v>
          </cell>
        </row>
        <row r="448">
          <cell r="A448">
            <v>54</v>
          </cell>
          <cell r="B448">
            <v>540</v>
          </cell>
        </row>
        <row r="449">
          <cell r="A449">
            <v>54.5</v>
          </cell>
          <cell r="B449">
            <v>543.75</v>
          </cell>
        </row>
        <row r="450">
          <cell r="A450">
            <v>55</v>
          </cell>
          <cell r="B450">
            <v>547.5</v>
          </cell>
        </row>
        <row r="451">
          <cell r="A451">
            <v>55.5</v>
          </cell>
          <cell r="B451">
            <v>551.25</v>
          </cell>
        </row>
        <row r="452">
          <cell r="A452">
            <v>56</v>
          </cell>
          <cell r="B452">
            <v>555</v>
          </cell>
        </row>
        <row r="453">
          <cell r="A453">
            <v>56.5</v>
          </cell>
          <cell r="B453">
            <v>558.75</v>
          </cell>
        </row>
        <row r="454">
          <cell r="A454">
            <v>57</v>
          </cell>
          <cell r="B454">
            <v>562.5</v>
          </cell>
        </row>
        <row r="455">
          <cell r="A455">
            <v>57.5</v>
          </cell>
          <cell r="B455">
            <v>566.25</v>
          </cell>
        </row>
        <row r="456">
          <cell r="A456">
            <v>58</v>
          </cell>
          <cell r="B456">
            <v>570</v>
          </cell>
        </row>
        <row r="457">
          <cell r="A457">
            <v>58.5</v>
          </cell>
          <cell r="B457">
            <v>573.75</v>
          </cell>
        </row>
        <row r="458">
          <cell r="A458">
            <v>59</v>
          </cell>
          <cell r="B458">
            <v>577.5</v>
          </cell>
        </row>
        <row r="459">
          <cell r="A459">
            <v>59.5</v>
          </cell>
          <cell r="B459">
            <v>581.25</v>
          </cell>
        </row>
        <row r="460">
          <cell r="A460">
            <v>60</v>
          </cell>
          <cell r="B460">
            <v>585</v>
          </cell>
        </row>
      </sheetData>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D"/>
      <sheetName val="Add.Judge Court Darwha"/>
    </sheetNames>
    <sheetDataSet>
      <sheetData sheetId="0" refreshError="1"/>
      <sheetData sheetId="1" refreshError="1"/>
      <sheetData sheetId="2" refreshError="1">
        <row r="7">
          <cell r="L7">
            <v>70.67</v>
          </cell>
        </row>
        <row r="21">
          <cell r="I21">
            <v>651.1</v>
          </cell>
        </row>
      </sheetData>
      <sheetData sheetId="3" refreshError="1">
        <row r="1">
          <cell r="L1">
            <v>1</v>
          </cell>
        </row>
        <row r="3">
          <cell r="L3">
            <v>16</v>
          </cell>
        </row>
        <row r="7">
          <cell r="L7">
            <v>5.5</v>
          </cell>
          <cell r="M7">
            <v>4.2</v>
          </cell>
        </row>
        <row r="10">
          <cell r="H10">
            <v>0</v>
          </cell>
        </row>
        <row r="11">
          <cell r="H11">
            <v>63.75</v>
          </cell>
          <cell r="J11" t="str">
            <v>M Bed &amp;R2 balcony</v>
          </cell>
        </row>
        <row r="12">
          <cell r="H12">
            <v>0</v>
          </cell>
        </row>
        <row r="13">
          <cell r="H13">
            <v>0</v>
          </cell>
        </row>
        <row r="14">
          <cell r="H14">
            <v>90</v>
          </cell>
        </row>
        <row r="15">
          <cell r="H15">
            <v>95</v>
          </cell>
        </row>
        <row r="16">
          <cell r="H16">
            <v>80.75</v>
          </cell>
        </row>
        <row r="19">
          <cell r="H19">
            <v>0</v>
          </cell>
        </row>
        <row r="341">
          <cell r="A341">
            <v>0.5</v>
          </cell>
          <cell r="B341">
            <v>66</v>
          </cell>
        </row>
        <row r="342">
          <cell r="A342">
            <v>1</v>
          </cell>
          <cell r="B342">
            <v>72</v>
          </cell>
        </row>
        <row r="343">
          <cell r="A343">
            <v>1.5</v>
          </cell>
          <cell r="B343">
            <v>78</v>
          </cell>
        </row>
        <row r="344">
          <cell r="A344">
            <v>2</v>
          </cell>
          <cell r="B344">
            <v>84</v>
          </cell>
        </row>
        <row r="345">
          <cell r="A345">
            <v>2.5</v>
          </cell>
          <cell r="B345">
            <v>90</v>
          </cell>
        </row>
        <row r="346">
          <cell r="A346">
            <v>3</v>
          </cell>
          <cell r="B346">
            <v>96</v>
          </cell>
        </row>
        <row r="347">
          <cell r="A347">
            <v>3.5</v>
          </cell>
          <cell r="B347">
            <v>102</v>
          </cell>
        </row>
        <row r="348">
          <cell r="A348">
            <v>4</v>
          </cell>
          <cell r="B348">
            <v>108</v>
          </cell>
        </row>
        <row r="349">
          <cell r="A349">
            <v>4.5</v>
          </cell>
          <cell r="B349">
            <v>114</v>
          </cell>
        </row>
        <row r="350">
          <cell r="A350">
            <v>5</v>
          </cell>
          <cell r="B350">
            <v>120</v>
          </cell>
        </row>
        <row r="351">
          <cell r="A351">
            <v>5.5</v>
          </cell>
          <cell r="B351">
            <v>126</v>
          </cell>
        </row>
        <row r="352">
          <cell r="A352">
            <v>6</v>
          </cell>
          <cell r="B352">
            <v>132</v>
          </cell>
        </row>
        <row r="353">
          <cell r="A353">
            <v>6.5</v>
          </cell>
          <cell r="B353">
            <v>138</v>
          </cell>
        </row>
        <row r="354">
          <cell r="A354">
            <v>7</v>
          </cell>
          <cell r="B354">
            <v>144</v>
          </cell>
        </row>
        <row r="355">
          <cell r="A355">
            <v>7.5</v>
          </cell>
          <cell r="B355">
            <v>150</v>
          </cell>
        </row>
        <row r="356">
          <cell r="A356">
            <v>8</v>
          </cell>
          <cell r="B356">
            <v>156</v>
          </cell>
        </row>
        <row r="357">
          <cell r="A357">
            <v>8.5</v>
          </cell>
          <cell r="B357">
            <v>162</v>
          </cell>
        </row>
        <row r="358">
          <cell r="A358">
            <v>9</v>
          </cell>
          <cell r="B358">
            <v>168</v>
          </cell>
        </row>
        <row r="359">
          <cell r="A359">
            <v>9.5</v>
          </cell>
          <cell r="B359">
            <v>174</v>
          </cell>
        </row>
        <row r="360">
          <cell r="A360">
            <v>10</v>
          </cell>
          <cell r="B360">
            <v>180</v>
          </cell>
        </row>
        <row r="361">
          <cell r="A361">
            <v>10.5</v>
          </cell>
          <cell r="B361">
            <v>185</v>
          </cell>
        </row>
        <row r="362">
          <cell r="A362">
            <v>11</v>
          </cell>
          <cell r="B362">
            <v>190</v>
          </cell>
        </row>
        <row r="363">
          <cell r="A363">
            <v>11.5</v>
          </cell>
          <cell r="B363">
            <v>195</v>
          </cell>
        </row>
        <row r="364">
          <cell r="A364">
            <v>12</v>
          </cell>
          <cell r="B364">
            <v>200</v>
          </cell>
        </row>
        <row r="365">
          <cell r="A365">
            <v>12.5</v>
          </cell>
          <cell r="B365">
            <v>205</v>
          </cell>
        </row>
        <row r="366">
          <cell r="A366">
            <v>13</v>
          </cell>
          <cell r="B366">
            <v>210</v>
          </cell>
        </row>
        <row r="367">
          <cell r="A367">
            <v>13.5</v>
          </cell>
          <cell r="B367">
            <v>215</v>
          </cell>
        </row>
        <row r="368">
          <cell r="A368">
            <v>14</v>
          </cell>
          <cell r="B368">
            <v>220</v>
          </cell>
        </row>
        <row r="369">
          <cell r="A369">
            <v>14.5</v>
          </cell>
          <cell r="B369">
            <v>225</v>
          </cell>
        </row>
        <row r="370">
          <cell r="A370">
            <v>15</v>
          </cell>
          <cell r="B370">
            <v>230</v>
          </cell>
        </row>
        <row r="371">
          <cell r="A371">
            <v>15.5</v>
          </cell>
          <cell r="B371">
            <v>235</v>
          </cell>
        </row>
        <row r="372">
          <cell r="A372">
            <v>16</v>
          </cell>
          <cell r="B372">
            <v>240</v>
          </cell>
        </row>
        <row r="373">
          <cell r="A373">
            <v>16.5</v>
          </cell>
          <cell r="B373">
            <v>245</v>
          </cell>
        </row>
        <row r="374">
          <cell r="A374">
            <v>17</v>
          </cell>
          <cell r="B374">
            <v>250</v>
          </cell>
        </row>
        <row r="375">
          <cell r="A375">
            <v>17.5</v>
          </cell>
          <cell r="B375">
            <v>255</v>
          </cell>
        </row>
        <row r="376">
          <cell r="A376">
            <v>18</v>
          </cell>
          <cell r="B376">
            <v>260</v>
          </cell>
        </row>
        <row r="377">
          <cell r="A377">
            <v>18.5</v>
          </cell>
          <cell r="B377">
            <v>265</v>
          </cell>
        </row>
        <row r="378">
          <cell r="A378">
            <v>19</v>
          </cell>
          <cell r="B378">
            <v>270</v>
          </cell>
        </row>
        <row r="379">
          <cell r="A379">
            <v>19.5</v>
          </cell>
          <cell r="B379">
            <v>275</v>
          </cell>
        </row>
        <row r="380">
          <cell r="A380">
            <v>20</v>
          </cell>
          <cell r="B380">
            <v>280</v>
          </cell>
        </row>
        <row r="381">
          <cell r="A381">
            <v>20.5</v>
          </cell>
          <cell r="B381">
            <v>285</v>
          </cell>
        </row>
        <row r="382">
          <cell r="A382">
            <v>21</v>
          </cell>
          <cell r="B382">
            <v>290</v>
          </cell>
        </row>
        <row r="383">
          <cell r="A383">
            <v>21.5</v>
          </cell>
          <cell r="B383">
            <v>295</v>
          </cell>
        </row>
        <row r="384">
          <cell r="A384">
            <v>22</v>
          </cell>
          <cell r="B384">
            <v>300</v>
          </cell>
        </row>
        <row r="385">
          <cell r="A385">
            <v>22.5</v>
          </cell>
          <cell r="B385">
            <v>305</v>
          </cell>
        </row>
        <row r="386">
          <cell r="A386">
            <v>23</v>
          </cell>
          <cell r="B386">
            <v>310</v>
          </cell>
        </row>
        <row r="387">
          <cell r="A387">
            <v>23.5</v>
          </cell>
          <cell r="B387">
            <v>315</v>
          </cell>
        </row>
        <row r="388">
          <cell r="A388">
            <v>24</v>
          </cell>
          <cell r="B388">
            <v>320</v>
          </cell>
        </row>
        <row r="389">
          <cell r="A389">
            <v>24.5</v>
          </cell>
          <cell r="B389">
            <v>325</v>
          </cell>
        </row>
        <row r="390">
          <cell r="A390">
            <v>25</v>
          </cell>
          <cell r="B390">
            <v>330</v>
          </cell>
        </row>
        <row r="391">
          <cell r="A391">
            <v>25.5</v>
          </cell>
          <cell r="B391">
            <v>333</v>
          </cell>
        </row>
        <row r="392">
          <cell r="A392">
            <v>26</v>
          </cell>
          <cell r="B392">
            <v>336</v>
          </cell>
        </row>
        <row r="393">
          <cell r="A393">
            <v>26.5</v>
          </cell>
          <cell r="B393">
            <v>339</v>
          </cell>
        </row>
        <row r="394">
          <cell r="A394">
            <v>27</v>
          </cell>
          <cell r="B394">
            <v>342</v>
          </cell>
        </row>
        <row r="395">
          <cell r="A395">
            <v>27.5</v>
          </cell>
          <cell r="B395">
            <v>345</v>
          </cell>
        </row>
        <row r="396">
          <cell r="A396">
            <v>28</v>
          </cell>
          <cell r="B396">
            <v>348</v>
          </cell>
        </row>
        <row r="397">
          <cell r="A397">
            <v>28.5</v>
          </cell>
          <cell r="B397">
            <v>351</v>
          </cell>
        </row>
        <row r="398">
          <cell r="A398">
            <v>29</v>
          </cell>
          <cell r="B398">
            <v>354</v>
          </cell>
        </row>
        <row r="399">
          <cell r="A399">
            <v>29.5</v>
          </cell>
          <cell r="B399">
            <v>357</v>
          </cell>
        </row>
        <row r="400">
          <cell r="A400">
            <v>30</v>
          </cell>
          <cell r="B400">
            <v>360</v>
          </cell>
        </row>
        <row r="401">
          <cell r="A401">
            <v>30.5</v>
          </cell>
          <cell r="B401">
            <v>363.75</v>
          </cell>
        </row>
        <row r="402">
          <cell r="A402">
            <v>31</v>
          </cell>
          <cell r="B402">
            <v>367.5</v>
          </cell>
        </row>
        <row r="403">
          <cell r="A403">
            <v>31.5</v>
          </cell>
          <cell r="B403">
            <v>371.25</v>
          </cell>
        </row>
        <row r="404">
          <cell r="A404">
            <v>32</v>
          </cell>
          <cell r="B404">
            <v>375</v>
          </cell>
        </row>
        <row r="405">
          <cell r="A405">
            <v>32.5</v>
          </cell>
          <cell r="B405">
            <v>378.75</v>
          </cell>
        </row>
        <row r="406">
          <cell r="A406">
            <v>33</v>
          </cell>
          <cell r="B406">
            <v>382.5</v>
          </cell>
        </row>
        <row r="407">
          <cell r="A407">
            <v>33.5</v>
          </cell>
          <cell r="B407">
            <v>386.25</v>
          </cell>
        </row>
        <row r="408">
          <cell r="A408">
            <v>34</v>
          </cell>
          <cell r="B408">
            <v>390</v>
          </cell>
        </row>
        <row r="409">
          <cell r="A409">
            <v>34.5</v>
          </cell>
          <cell r="B409">
            <v>393.75</v>
          </cell>
        </row>
        <row r="410">
          <cell r="A410">
            <v>35</v>
          </cell>
          <cell r="B410">
            <v>397.5</v>
          </cell>
        </row>
        <row r="411">
          <cell r="A411">
            <v>35.5</v>
          </cell>
          <cell r="B411">
            <v>401.25</v>
          </cell>
        </row>
        <row r="412">
          <cell r="A412">
            <v>36</v>
          </cell>
          <cell r="B412">
            <v>405</v>
          </cell>
        </row>
        <row r="413">
          <cell r="A413">
            <v>36.5</v>
          </cell>
          <cell r="B413">
            <v>408.75</v>
          </cell>
        </row>
        <row r="414">
          <cell r="A414">
            <v>37</v>
          </cell>
          <cell r="B414">
            <v>412.5</v>
          </cell>
        </row>
        <row r="415">
          <cell r="A415">
            <v>37.5</v>
          </cell>
          <cell r="B415">
            <v>416.25</v>
          </cell>
        </row>
        <row r="416">
          <cell r="A416">
            <v>38</v>
          </cell>
          <cell r="B416">
            <v>420</v>
          </cell>
        </row>
        <row r="417">
          <cell r="A417">
            <v>38.5</v>
          </cell>
          <cell r="B417">
            <v>423.75</v>
          </cell>
        </row>
        <row r="418">
          <cell r="A418">
            <v>39</v>
          </cell>
          <cell r="B418">
            <v>427.5</v>
          </cell>
        </row>
        <row r="419">
          <cell r="A419">
            <v>39.5</v>
          </cell>
          <cell r="B419">
            <v>431.25</v>
          </cell>
        </row>
        <row r="420">
          <cell r="A420">
            <v>40</v>
          </cell>
          <cell r="B420">
            <v>435</v>
          </cell>
        </row>
        <row r="421">
          <cell r="A421">
            <v>40.5</v>
          </cell>
          <cell r="B421">
            <v>438.75</v>
          </cell>
        </row>
        <row r="422">
          <cell r="A422">
            <v>41</v>
          </cell>
          <cell r="B422">
            <v>442.5</v>
          </cell>
        </row>
        <row r="423">
          <cell r="A423">
            <v>41.5</v>
          </cell>
          <cell r="B423">
            <v>446.25</v>
          </cell>
        </row>
        <row r="424">
          <cell r="A424">
            <v>42</v>
          </cell>
          <cell r="B424">
            <v>450</v>
          </cell>
        </row>
        <row r="425">
          <cell r="A425">
            <v>42.5</v>
          </cell>
          <cell r="B425">
            <v>453.75</v>
          </cell>
        </row>
        <row r="426">
          <cell r="A426">
            <v>43</v>
          </cell>
          <cell r="B426">
            <v>457.5</v>
          </cell>
        </row>
        <row r="427">
          <cell r="A427">
            <v>43.5</v>
          </cell>
          <cell r="B427">
            <v>461.25</v>
          </cell>
        </row>
        <row r="428">
          <cell r="A428">
            <v>44</v>
          </cell>
          <cell r="B428">
            <v>465</v>
          </cell>
        </row>
        <row r="429">
          <cell r="A429">
            <v>44.5</v>
          </cell>
          <cell r="B429">
            <v>468.75</v>
          </cell>
        </row>
        <row r="430">
          <cell r="A430">
            <v>45</v>
          </cell>
          <cell r="B430">
            <v>472.5</v>
          </cell>
        </row>
        <row r="431">
          <cell r="A431">
            <v>45.5</v>
          </cell>
          <cell r="B431">
            <v>476.25</v>
          </cell>
        </row>
        <row r="432">
          <cell r="A432">
            <v>46</v>
          </cell>
          <cell r="B432">
            <v>480</v>
          </cell>
        </row>
        <row r="433">
          <cell r="A433">
            <v>46.5</v>
          </cell>
          <cell r="B433">
            <v>483.75</v>
          </cell>
        </row>
        <row r="434">
          <cell r="A434">
            <v>47</v>
          </cell>
          <cell r="B434">
            <v>487.5</v>
          </cell>
        </row>
        <row r="435">
          <cell r="A435">
            <v>47.5</v>
          </cell>
          <cell r="B435">
            <v>491.25</v>
          </cell>
        </row>
        <row r="436">
          <cell r="A436">
            <v>48</v>
          </cell>
          <cell r="B436">
            <v>495</v>
          </cell>
        </row>
        <row r="437">
          <cell r="A437">
            <v>48.5</v>
          </cell>
          <cell r="B437">
            <v>498.75</v>
          </cell>
        </row>
        <row r="438">
          <cell r="A438">
            <v>49</v>
          </cell>
          <cell r="B438">
            <v>502.5</v>
          </cell>
        </row>
        <row r="439">
          <cell r="A439">
            <v>49.5</v>
          </cell>
          <cell r="B439">
            <v>506.25</v>
          </cell>
        </row>
        <row r="440">
          <cell r="A440">
            <v>50</v>
          </cell>
          <cell r="B440">
            <v>510</v>
          </cell>
        </row>
        <row r="441">
          <cell r="A441">
            <v>50.5</v>
          </cell>
          <cell r="B441">
            <v>513.75</v>
          </cell>
        </row>
        <row r="442">
          <cell r="A442">
            <v>51</v>
          </cell>
          <cell r="B442">
            <v>517.5</v>
          </cell>
        </row>
        <row r="443">
          <cell r="A443">
            <v>51.5</v>
          </cell>
          <cell r="B443">
            <v>521.25</v>
          </cell>
        </row>
        <row r="444">
          <cell r="A444">
            <v>52</v>
          </cell>
          <cell r="B444">
            <v>525</v>
          </cell>
        </row>
        <row r="445">
          <cell r="A445">
            <v>52.5</v>
          </cell>
          <cell r="B445">
            <v>528.75</v>
          </cell>
        </row>
        <row r="446">
          <cell r="A446">
            <v>53</v>
          </cell>
          <cell r="B446">
            <v>532.5</v>
          </cell>
        </row>
        <row r="447">
          <cell r="A447">
            <v>53.5</v>
          </cell>
          <cell r="B447">
            <v>536.25</v>
          </cell>
        </row>
        <row r="448">
          <cell r="A448">
            <v>54</v>
          </cell>
          <cell r="B448">
            <v>540</v>
          </cell>
        </row>
        <row r="449">
          <cell r="A449">
            <v>54.5</v>
          </cell>
          <cell r="B449">
            <v>543.75</v>
          </cell>
        </row>
        <row r="450">
          <cell r="A450">
            <v>55</v>
          </cell>
          <cell r="B450">
            <v>547.5</v>
          </cell>
        </row>
        <row r="451">
          <cell r="A451">
            <v>55.5</v>
          </cell>
          <cell r="B451">
            <v>551.25</v>
          </cell>
        </row>
        <row r="452">
          <cell r="A452">
            <v>56</v>
          </cell>
          <cell r="B452">
            <v>555</v>
          </cell>
        </row>
        <row r="453">
          <cell r="A453">
            <v>56.5</v>
          </cell>
          <cell r="B453">
            <v>558.75</v>
          </cell>
        </row>
        <row r="454">
          <cell r="A454">
            <v>57</v>
          </cell>
          <cell r="B454">
            <v>562.5</v>
          </cell>
        </row>
        <row r="455">
          <cell r="A455">
            <v>57.5</v>
          </cell>
          <cell r="B455">
            <v>566.25</v>
          </cell>
        </row>
        <row r="456">
          <cell r="A456">
            <v>58</v>
          </cell>
          <cell r="B456">
            <v>570</v>
          </cell>
        </row>
        <row r="457">
          <cell r="A457">
            <v>58.5</v>
          </cell>
          <cell r="B457">
            <v>573.75</v>
          </cell>
        </row>
        <row r="458">
          <cell r="A458">
            <v>59</v>
          </cell>
          <cell r="B458">
            <v>577.5</v>
          </cell>
        </row>
        <row r="459">
          <cell r="A459">
            <v>59.5</v>
          </cell>
          <cell r="B459">
            <v>581.25</v>
          </cell>
        </row>
        <row r="460">
          <cell r="A460">
            <v>60</v>
          </cell>
          <cell r="B460">
            <v>585</v>
          </cell>
        </row>
      </sheetData>
      <sheetData sheetId="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XXXXXXX"/>
      <sheetName val="XXXXXXXXXXXX0"/>
      <sheetName val="Sheet2 (2)"/>
      <sheetName val="Sheet1"/>
      <sheetName val="Sheet2"/>
      <sheetName val="Sheet4"/>
      <sheetName val="cement c"/>
      <sheetName val="Choice"/>
      <sheetName val="Groping"/>
      <sheetName val="Sche B"/>
      <sheetName val="Sch A"/>
      <sheetName val="Specifi"/>
      <sheetName val="Check list"/>
      <sheetName val="Cover"/>
      <sheetName val="Formate"/>
      <sheetName val="Labour"/>
      <sheetName val="Fuel"/>
      <sheetName val="Ab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ce"/>
      <sheetName val="Gabst"/>
      <sheetName val="AbsBr"/>
      <sheetName val="MeaBR"/>
      <sheetName val="dataAPProches"/>
      <sheetName val="abstApproches"/>
      <sheetName val="MesApp"/>
      <sheetName val="CSR item"/>
      <sheetName val="RA"/>
      <sheetName val="Lead"/>
      <sheetName val="Wing"/>
      <sheetName val="Drawing"/>
      <sheetName val="Drawing2"/>
      <sheetName val="Data lead"/>
      <sheetName val="bridge"/>
      <sheetName val="c.d.work"/>
    </sheetNames>
    <sheetDataSet>
      <sheetData sheetId="0" refreshError="1">
        <row r="20">
          <cell r="D20">
            <v>1.5</v>
          </cell>
        </row>
        <row r="23">
          <cell r="D23">
            <v>10</v>
          </cell>
        </row>
        <row r="30">
          <cell r="E30">
            <v>1.2</v>
          </cell>
        </row>
        <row r="33">
          <cell r="E33">
            <v>1.2</v>
          </cell>
        </row>
      </sheetData>
      <sheetData sheetId="1" refreshError="1"/>
      <sheetData sheetId="2" refreshError="1"/>
      <sheetData sheetId="3" refreshError="1"/>
      <sheetData sheetId="4" refreshError="1"/>
      <sheetData sheetId="5" refreshError="1">
        <row r="16">
          <cell r="D16">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ce"/>
      <sheetName val="Gabst"/>
      <sheetName val="AbsBr"/>
      <sheetName val="MeaBR"/>
      <sheetName val="dataAPProches"/>
      <sheetName val="abstApproches"/>
      <sheetName val="MesApp"/>
      <sheetName val="CSR item"/>
      <sheetName val="RA"/>
      <sheetName val="Lead"/>
      <sheetName val="Wing"/>
      <sheetName val="Drawing"/>
      <sheetName val="Drawing2"/>
      <sheetName val="Data lead"/>
      <sheetName val="bridge"/>
      <sheetName val="c.d.work"/>
    </sheetNames>
    <sheetDataSet>
      <sheetData sheetId="0" refreshError="1">
        <row r="20">
          <cell r="D20">
            <v>1.5</v>
          </cell>
        </row>
        <row r="23">
          <cell r="D23">
            <v>10</v>
          </cell>
        </row>
        <row r="30">
          <cell r="E30">
            <v>1.2</v>
          </cell>
        </row>
        <row r="33">
          <cell r="E33">
            <v>1.2</v>
          </cell>
        </row>
      </sheetData>
      <sheetData sheetId="1" refreshError="1"/>
      <sheetData sheetId="2" refreshError="1"/>
      <sheetData sheetId="3" refreshError="1"/>
      <sheetData sheetId="4" refreshError="1"/>
      <sheetData sheetId="5" refreshError="1">
        <row r="16">
          <cell r="D16">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ce"/>
      <sheetName val="Gabst"/>
      <sheetName val="AbsBr"/>
      <sheetName val="MeaBR"/>
      <sheetName val="dataAPProches"/>
      <sheetName val="abstApproches"/>
      <sheetName val="MesApp"/>
      <sheetName val="CSR item"/>
      <sheetName val="RA"/>
      <sheetName val="Lead"/>
      <sheetName val="Wing"/>
      <sheetName val="Drawing"/>
      <sheetName val="Drawing2"/>
      <sheetName val="Data lead"/>
      <sheetName val="bridge"/>
      <sheetName val="c.d.work"/>
    </sheetNames>
    <sheetDataSet>
      <sheetData sheetId="0" refreshError="1">
        <row r="20">
          <cell r="D20">
            <v>1.5</v>
          </cell>
        </row>
        <row r="23">
          <cell r="D23">
            <v>10</v>
          </cell>
        </row>
        <row r="30">
          <cell r="E30">
            <v>1.2</v>
          </cell>
        </row>
        <row r="33">
          <cell r="E33">
            <v>1.2</v>
          </cell>
        </row>
      </sheetData>
      <sheetData sheetId="1" refreshError="1"/>
      <sheetData sheetId="2" refreshError="1"/>
      <sheetData sheetId="3" refreshError="1"/>
      <sheetData sheetId="4" refreshError="1"/>
      <sheetData sheetId="5" refreshError="1">
        <row r="16">
          <cell r="D16">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ce"/>
      <sheetName val="Gabst"/>
      <sheetName val="AbsBr"/>
      <sheetName val="MeaBR"/>
      <sheetName val="dataAPProches"/>
      <sheetName val="abstApproches"/>
      <sheetName val="MesApp"/>
      <sheetName val="CSR item"/>
      <sheetName val="RA"/>
      <sheetName val="Lead"/>
      <sheetName val="Wing"/>
      <sheetName val="Drawing"/>
      <sheetName val="Drawing2"/>
      <sheetName val="Data lead"/>
      <sheetName val="bridge"/>
      <sheetName val="c.d.work"/>
    </sheetNames>
    <sheetDataSet>
      <sheetData sheetId="0" refreshError="1">
        <row r="20">
          <cell r="D20">
            <v>1.5</v>
          </cell>
        </row>
        <row r="23">
          <cell r="D23">
            <v>10</v>
          </cell>
        </row>
        <row r="30">
          <cell r="E30">
            <v>1.2</v>
          </cell>
        </row>
        <row r="33">
          <cell r="E33">
            <v>1.2</v>
          </cell>
        </row>
      </sheetData>
      <sheetData sheetId="1" refreshError="1"/>
      <sheetData sheetId="2" refreshError="1"/>
      <sheetData sheetId="3" refreshError="1"/>
      <sheetData sheetId="4" refreshError="1"/>
      <sheetData sheetId="5" refreshError="1">
        <row r="16">
          <cell r="D16">
            <v>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tatement"/>
      <sheetName val="Consumption Statement"/>
      <sheetName val="Lead statement-01"/>
      <sheetName val="C1"/>
      <sheetName val="C1.1"/>
    </sheetNames>
    <sheetDataSet>
      <sheetData sheetId="0">
        <row r="2">
          <cell r="D2">
            <v>63</v>
          </cell>
        </row>
        <row r="3">
          <cell r="D3">
            <v>290</v>
          </cell>
        </row>
        <row r="4">
          <cell r="D4">
            <v>294</v>
          </cell>
        </row>
        <row r="5">
          <cell r="D5">
            <v>2000</v>
          </cell>
        </row>
      </sheetData>
      <sheetData sheetId="1"/>
      <sheetData sheetId="2">
        <row r="2">
          <cell r="E2" t="str">
            <v>Per Litre</v>
          </cell>
        </row>
        <row r="3">
          <cell r="E3" t="str">
            <v>Per Litre</v>
          </cell>
        </row>
        <row r="5">
          <cell r="E5" t="str">
            <v>Per day</v>
          </cell>
        </row>
      </sheetData>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tatement"/>
      <sheetName val="Consumption Statement"/>
      <sheetName val="Lead statement-01"/>
      <sheetName val="C1"/>
      <sheetName val="C1.1"/>
    </sheetNames>
    <sheetDataSet>
      <sheetData sheetId="0">
        <row r="2">
          <cell r="D2">
            <v>63</v>
          </cell>
        </row>
        <row r="3">
          <cell r="D3">
            <v>290</v>
          </cell>
        </row>
        <row r="4">
          <cell r="D4">
            <v>294</v>
          </cell>
        </row>
        <row r="5">
          <cell r="D5">
            <v>2000</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tatement"/>
      <sheetName val="Consumption Statement"/>
      <sheetName val="Lead statement-01"/>
      <sheetName val="C1"/>
      <sheetName val="C1.1"/>
    </sheetNames>
    <sheetDataSet>
      <sheetData sheetId="0" refreshError="1">
        <row r="2">
          <cell r="D2">
            <v>63</v>
          </cell>
        </row>
        <row r="3">
          <cell r="D3">
            <v>290</v>
          </cell>
        </row>
        <row r="4">
          <cell r="D4">
            <v>294</v>
          </cell>
        </row>
        <row r="5">
          <cell r="D5">
            <v>2000</v>
          </cell>
        </row>
      </sheetData>
      <sheetData sheetId="1"/>
      <sheetData sheetId="2">
        <row r="2">
          <cell r="E2" t="str">
            <v>Per Litre</v>
          </cell>
        </row>
        <row r="3">
          <cell r="E3" t="str">
            <v>Per Litre</v>
          </cell>
        </row>
        <row r="5">
          <cell r="E5" t="str">
            <v>Per day</v>
          </cell>
        </row>
      </sheetData>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tatement"/>
      <sheetName val="Consumption Statement"/>
      <sheetName val="Lead statement-01"/>
      <sheetName val="C1"/>
      <sheetName val="C1.1"/>
    </sheetNames>
    <sheetDataSet>
      <sheetData sheetId="0" refreshError="1">
        <row r="2">
          <cell r="D2">
            <v>63</v>
          </cell>
        </row>
        <row r="3">
          <cell r="D3">
            <v>290</v>
          </cell>
        </row>
        <row r="4">
          <cell r="D4">
            <v>294</v>
          </cell>
        </row>
        <row r="5">
          <cell r="D5">
            <v>2000</v>
          </cell>
        </row>
      </sheetData>
      <sheetData sheetId="1"/>
      <sheetData sheetId="2">
        <row r="2">
          <cell r="E2" t="str">
            <v>Per Litre</v>
          </cell>
        </row>
      </sheetData>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Abstract"/>
      <sheetName val="Abstract"/>
      <sheetName val="16420(2)"/>
      <sheetName val="327(2) "/>
      <sheetName val="16368(2)"/>
      <sheetName val="RISP"/>
      <sheetName val="vdb"/>
      <sheetName val="VDBABSAT"/>
      <sheetName val="Abst"/>
      <sheetName val="Sheet1"/>
    </sheetNames>
    <sheetDataSet>
      <sheetData sheetId="0" refreshError="1">
        <row r="1">
          <cell r="A1" t="str">
            <v>P. W. Division, Washim.</v>
          </cell>
        </row>
        <row r="2">
          <cell r="A2" t="str">
            <v>Works under NABARD 3, 4, 5. 6 &amp; 7.</v>
          </cell>
        </row>
        <row r="3">
          <cell r="A3" t="str">
            <v>A B S T R A C T</v>
          </cell>
        </row>
        <row r="4">
          <cell r="A4" t="str">
            <v>A B S T R A C T</v>
          </cell>
        </row>
        <row r="5">
          <cell r="A5" t="str">
            <v>Discription</v>
          </cell>
          <cell r="C5" t="str">
            <v>Estimated</v>
          </cell>
          <cell r="D5" t="str">
            <v>Allotment</v>
          </cell>
          <cell r="E5" t="str">
            <v>Expenditure</v>
          </cell>
          <cell r="F5" t="str">
            <v xml:space="preserve">Balance </v>
          </cell>
          <cell r="G5" t="str">
            <v>Expenditure</v>
          </cell>
          <cell r="H5" t="str">
            <v>Demand</v>
          </cell>
        </row>
        <row r="6">
          <cell r="C6" t="str">
            <v>cost.</v>
          </cell>
          <cell r="D6" t="str">
            <v xml:space="preserve"> 2002-03 </v>
          </cell>
          <cell r="E6" t="str">
            <v xml:space="preserve">up to </v>
          </cell>
          <cell r="F6" t="str">
            <v>cost</v>
          </cell>
          <cell r="G6" t="str">
            <v xml:space="preserve"> 12/2002</v>
          </cell>
          <cell r="H6" t="str">
            <v xml:space="preserve">for </v>
          </cell>
        </row>
        <row r="7">
          <cell r="E7" t="str">
            <v xml:space="preserve"> 3/2002</v>
          </cell>
          <cell r="H7" t="str">
            <v xml:space="preserve"> 2002-03</v>
          </cell>
        </row>
        <row r="8">
          <cell r="H8" t="str">
            <v>2002-03</v>
          </cell>
        </row>
        <row r="9">
          <cell r="A9" t="str">
            <v>Nabard III</v>
          </cell>
          <cell r="C9">
            <v>516.54</v>
          </cell>
          <cell r="D9">
            <v>0</v>
          </cell>
          <cell r="E9">
            <v>507.27000000000004</v>
          </cell>
          <cell r="F9">
            <v>9.269999999999925</v>
          </cell>
          <cell r="G9">
            <v>0</v>
          </cell>
          <cell r="H9">
            <v>0</v>
          </cell>
        </row>
        <row r="10">
          <cell r="C10">
            <v>516.54</v>
          </cell>
          <cell r="D10">
            <v>0</v>
          </cell>
          <cell r="E10">
            <v>507.27000000000004</v>
          </cell>
          <cell r="F10">
            <v>9.269999999999925</v>
          </cell>
          <cell r="G10">
            <v>0</v>
          </cell>
          <cell r="H10">
            <v>0</v>
          </cell>
        </row>
        <row r="11">
          <cell r="A11" t="str">
            <v>Nabard IV</v>
          </cell>
          <cell r="B11" t="str">
            <v>Road</v>
          </cell>
          <cell r="C11">
            <v>811.88999999999987</v>
          </cell>
          <cell r="D11">
            <v>0</v>
          </cell>
          <cell r="E11">
            <v>883.05999999999983</v>
          </cell>
          <cell r="F11">
            <v>0</v>
          </cell>
          <cell r="G11">
            <v>0</v>
          </cell>
          <cell r="H11">
            <v>0</v>
          </cell>
        </row>
        <row r="12">
          <cell r="A12" t="str">
            <v>Nabard IV</v>
          </cell>
          <cell r="B12" t="str">
            <v>Road</v>
          </cell>
          <cell r="C12">
            <v>811.88999999999987</v>
          </cell>
          <cell r="D12">
            <v>0</v>
          </cell>
          <cell r="E12">
            <v>883.05999999999983</v>
          </cell>
          <cell r="F12">
            <v>0</v>
          </cell>
          <cell r="G12">
            <v>0</v>
          </cell>
          <cell r="H12">
            <v>0</v>
          </cell>
        </row>
        <row r="13">
          <cell r="B13" t="str">
            <v>Bridges</v>
          </cell>
          <cell r="C13">
            <v>185.79999999999998</v>
          </cell>
          <cell r="D13">
            <v>0</v>
          </cell>
          <cell r="E13">
            <v>194.08</v>
          </cell>
          <cell r="F13">
            <v>5.84</v>
          </cell>
          <cell r="G13">
            <v>0</v>
          </cell>
          <cell r="H13">
            <v>0</v>
          </cell>
        </row>
        <row r="14">
          <cell r="B14" t="str">
            <v>Bridges</v>
          </cell>
          <cell r="C14">
            <v>185.79999999999998</v>
          </cell>
          <cell r="D14">
            <v>0</v>
          </cell>
          <cell r="E14">
            <v>194.08</v>
          </cell>
          <cell r="F14">
            <v>5.84</v>
          </cell>
          <cell r="G14">
            <v>0</v>
          </cell>
          <cell r="H14">
            <v>0</v>
          </cell>
        </row>
        <row r="15">
          <cell r="B15" t="str">
            <v>Total</v>
          </cell>
          <cell r="C15">
            <v>997.68999999999983</v>
          </cell>
          <cell r="D15">
            <v>0</v>
          </cell>
          <cell r="E15">
            <v>1077.1399999999999</v>
          </cell>
          <cell r="F15">
            <v>5.84</v>
          </cell>
          <cell r="G15">
            <v>0</v>
          </cell>
          <cell r="H15">
            <v>0</v>
          </cell>
        </row>
        <row r="16">
          <cell r="B16" t="str">
            <v>Total</v>
          </cell>
          <cell r="C16">
            <v>997.68999999999983</v>
          </cell>
          <cell r="D16">
            <v>0</v>
          </cell>
          <cell r="E16">
            <v>1077.1399999999999</v>
          </cell>
          <cell r="F16">
            <v>5.84</v>
          </cell>
          <cell r="G16">
            <v>0</v>
          </cell>
          <cell r="H16">
            <v>0</v>
          </cell>
        </row>
        <row r="17">
          <cell r="A17" t="str">
            <v>Nabard V</v>
          </cell>
          <cell r="B17" t="str">
            <v>Road</v>
          </cell>
          <cell r="C17">
            <v>999.43</v>
          </cell>
          <cell r="D17">
            <v>0</v>
          </cell>
          <cell r="E17">
            <v>1069.9899999999998</v>
          </cell>
          <cell r="F17">
            <v>0</v>
          </cell>
          <cell r="G17">
            <v>0</v>
          </cell>
          <cell r="H17">
            <v>0</v>
          </cell>
        </row>
        <row r="18">
          <cell r="A18" t="str">
            <v>Nabard V</v>
          </cell>
          <cell r="B18" t="str">
            <v>Road</v>
          </cell>
          <cell r="C18">
            <v>999.43</v>
          </cell>
          <cell r="D18">
            <v>0</v>
          </cell>
          <cell r="E18">
            <v>1069.9899999999998</v>
          </cell>
          <cell r="F18">
            <v>0</v>
          </cell>
          <cell r="G18">
            <v>0</v>
          </cell>
          <cell r="H18">
            <v>0</v>
          </cell>
        </row>
        <row r="19">
          <cell r="B19" t="str">
            <v>Bridges</v>
          </cell>
          <cell r="C19">
            <v>42</v>
          </cell>
          <cell r="D19">
            <v>0</v>
          </cell>
          <cell r="E19">
            <v>42.239999999999995</v>
          </cell>
          <cell r="F19">
            <v>0</v>
          </cell>
          <cell r="G19">
            <v>0</v>
          </cell>
          <cell r="H19">
            <v>0</v>
          </cell>
        </row>
        <row r="20">
          <cell r="B20" t="str">
            <v>Bridges</v>
          </cell>
          <cell r="C20">
            <v>42</v>
          </cell>
          <cell r="D20">
            <v>0</v>
          </cell>
          <cell r="E20">
            <v>42.239999999999995</v>
          </cell>
          <cell r="F20">
            <v>0</v>
          </cell>
          <cell r="G20">
            <v>0</v>
          </cell>
          <cell r="H20">
            <v>0</v>
          </cell>
        </row>
        <row r="21">
          <cell r="B21" t="str">
            <v>Total</v>
          </cell>
          <cell r="C21">
            <v>1041.4299999999998</v>
          </cell>
          <cell r="D21">
            <v>0</v>
          </cell>
          <cell r="E21">
            <v>1112.2299999999998</v>
          </cell>
          <cell r="F21">
            <v>0</v>
          </cell>
          <cell r="G21">
            <v>0</v>
          </cell>
          <cell r="H21">
            <v>0</v>
          </cell>
        </row>
        <row r="22">
          <cell r="B22" t="str">
            <v>Total</v>
          </cell>
          <cell r="C22">
            <v>1041.4299999999998</v>
          </cell>
          <cell r="D22">
            <v>0</v>
          </cell>
          <cell r="E22">
            <v>1112.2299999999998</v>
          </cell>
          <cell r="F22">
            <v>0</v>
          </cell>
          <cell r="G22">
            <v>0</v>
          </cell>
          <cell r="H22">
            <v>0</v>
          </cell>
        </row>
        <row r="23">
          <cell r="A23" t="str">
            <v>Nabard VI</v>
          </cell>
          <cell r="B23" t="str">
            <v>Road</v>
          </cell>
          <cell r="C23">
            <v>401.44</v>
          </cell>
          <cell r="D23">
            <v>0</v>
          </cell>
          <cell r="E23">
            <v>383.4100000000002</v>
          </cell>
          <cell r="F23">
            <v>36.78</v>
          </cell>
          <cell r="G23">
            <v>9.42</v>
          </cell>
          <cell r="H23">
            <v>40</v>
          </cell>
        </row>
        <row r="24">
          <cell r="A24" t="str">
            <v>Nabard VI</v>
          </cell>
          <cell r="B24" t="str">
            <v>Road</v>
          </cell>
          <cell r="C24">
            <v>401.44</v>
          </cell>
          <cell r="D24">
            <v>0</v>
          </cell>
          <cell r="E24">
            <v>383.4100000000002</v>
          </cell>
          <cell r="F24">
            <v>36.78</v>
          </cell>
          <cell r="G24">
            <v>9.42</v>
          </cell>
          <cell r="H24">
            <v>40</v>
          </cell>
        </row>
        <row r="25">
          <cell r="B25" t="str">
            <v>Total</v>
          </cell>
          <cell r="C25">
            <v>401.44</v>
          </cell>
          <cell r="D25">
            <v>0</v>
          </cell>
          <cell r="E25">
            <v>383.4100000000002</v>
          </cell>
          <cell r="F25">
            <v>36.78</v>
          </cell>
          <cell r="G25">
            <v>9.42</v>
          </cell>
          <cell r="H25">
            <v>40</v>
          </cell>
        </row>
        <row r="26">
          <cell r="B26" t="str">
            <v>Total</v>
          </cell>
          <cell r="C26">
            <v>401.44</v>
          </cell>
          <cell r="D26">
            <v>0</v>
          </cell>
          <cell r="E26">
            <v>383.4100000000002</v>
          </cell>
          <cell r="F26">
            <v>36.78</v>
          </cell>
          <cell r="G26">
            <v>9.42</v>
          </cell>
          <cell r="H26">
            <v>40</v>
          </cell>
        </row>
        <row r="27">
          <cell r="A27" t="str">
            <v>Nabard VII</v>
          </cell>
          <cell r="B27" t="str">
            <v>Road</v>
          </cell>
          <cell r="C27">
            <v>553.71</v>
          </cell>
          <cell r="D27">
            <v>105.47</v>
          </cell>
          <cell r="E27">
            <v>54.28</v>
          </cell>
          <cell r="F27">
            <v>499.43000000000006</v>
          </cell>
          <cell r="G27">
            <v>79.23</v>
          </cell>
          <cell r="H27">
            <v>510</v>
          </cell>
        </row>
        <row r="28">
          <cell r="A28" t="str">
            <v>Nabard VII</v>
          </cell>
          <cell r="B28" t="str">
            <v>Road</v>
          </cell>
          <cell r="C28">
            <v>553.71</v>
          </cell>
          <cell r="D28">
            <v>105.47</v>
          </cell>
          <cell r="E28">
            <v>54.28</v>
          </cell>
          <cell r="F28">
            <v>499.43000000000006</v>
          </cell>
          <cell r="G28">
            <v>79.23</v>
          </cell>
          <cell r="H28">
            <v>510</v>
          </cell>
        </row>
        <row r="29">
          <cell r="B29" t="str">
            <v>Bridges</v>
          </cell>
          <cell r="C29">
            <v>27.27</v>
          </cell>
          <cell r="D29">
            <v>0</v>
          </cell>
          <cell r="E29">
            <v>0</v>
          </cell>
          <cell r="F29">
            <v>27.27</v>
          </cell>
          <cell r="G29">
            <v>5.24</v>
          </cell>
          <cell r="H29">
            <v>30</v>
          </cell>
        </row>
        <row r="30">
          <cell r="B30" t="str">
            <v>Bridges</v>
          </cell>
          <cell r="C30">
            <v>27.27</v>
          </cell>
          <cell r="D30">
            <v>0</v>
          </cell>
          <cell r="E30">
            <v>0</v>
          </cell>
          <cell r="F30">
            <v>27.27</v>
          </cell>
          <cell r="G30">
            <v>5.24</v>
          </cell>
          <cell r="H30">
            <v>30</v>
          </cell>
        </row>
        <row r="31">
          <cell r="A31" t="str">
            <v/>
          </cell>
          <cell r="B31" t="str">
            <v>Total</v>
          </cell>
          <cell r="C31">
            <v>580.98</v>
          </cell>
          <cell r="D31">
            <v>105.47</v>
          </cell>
          <cell r="E31">
            <v>54.28</v>
          </cell>
          <cell r="F31">
            <v>526.70000000000005</v>
          </cell>
          <cell r="G31">
            <v>84.47</v>
          </cell>
          <cell r="H31">
            <v>540</v>
          </cell>
        </row>
        <row r="32">
          <cell r="A32" t="str">
            <v/>
          </cell>
          <cell r="B32" t="str">
            <v>Total</v>
          </cell>
          <cell r="C32">
            <v>580.98</v>
          </cell>
          <cell r="D32">
            <v>105.47</v>
          </cell>
          <cell r="E32">
            <v>54.28</v>
          </cell>
          <cell r="F32">
            <v>526.70000000000005</v>
          </cell>
          <cell r="G32">
            <v>84.47</v>
          </cell>
          <cell r="H32">
            <v>540</v>
          </cell>
        </row>
        <row r="33">
          <cell r="B33" t="str">
            <v xml:space="preserve">G. Total of III,IV,V,VI.VII = </v>
          </cell>
          <cell r="C33">
            <v>3538.08</v>
          </cell>
          <cell r="D33">
            <v>105.47</v>
          </cell>
          <cell r="E33">
            <v>3134.33</v>
          </cell>
          <cell r="F33">
            <v>578.58999999999992</v>
          </cell>
          <cell r="G33">
            <v>93.89</v>
          </cell>
          <cell r="H33">
            <v>580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hinery"/>
      <sheetName val="Labour"/>
      <sheetName val="Material"/>
      <sheetName val="LMERate"/>
      <sheetName val="Sheet1"/>
    </sheetNames>
    <sheetDataSet>
      <sheetData sheetId="0" refreshError="1"/>
      <sheetData sheetId="1" refreshError="1"/>
      <sheetData sheetId="2" refreshError="1"/>
      <sheetData sheetId="3" refreshError="1">
        <row r="2">
          <cell r="B2" t="str">
            <v>Description of MachineUnit</v>
          </cell>
          <cell r="C2" t="str">
            <v>Description of Machine</v>
          </cell>
          <cell r="D2" t="str">
            <v>Unit</v>
          </cell>
          <cell r="E2" t="str">
            <v>Final Rate for SSR 2018-19</v>
          </cell>
        </row>
        <row r="3">
          <cell r="B3" t="str">
            <v>Air Compressorhour</v>
          </cell>
          <cell r="C3" t="str">
            <v>Air Compressor</v>
          </cell>
          <cell r="D3" t="str">
            <v>hour</v>
          </cell>
          <cell r="E3">
            <v>731</v>
          </cell>
        </row>
        <row r="4">
          <cell r="B4" t="str">
            <v>Batching and Mixing Plant (a) 30 cum capacityhour</v>
          </cell>
          <cell r="C4" t="str">
            <v>Batching and Mixing Plant (a) 30 cum capacity</v>
          </cell>
          <cell r="D4" t="str">
            <v xml:space="preserve"> hour</v>
          </cell>
          <cell r="E4">
            <v>2089</v>
          </cell>
        </row>
        <row r="5">
          <cell r="B5" t="str">
            <v>Batching and Mixing Plant (b) 15 - 20 cum capacityhour</v>
          </cell>
          <cell r="C5" t="str">
            <v>Batching and Mixing Plant (b)  15 - 20 cum capacity</v>
          </cell>
          <cell r="D5" t="str">
            <v xml:space="preserve"> hour</v>
          </cell>
          <cell r="E5">
            <v>1842</v>
          </cell>
        </row>
        <row r="6">
          <cell r="B6" t="str">
            <v>Bitumen Pressure Distributorhour</v>
          </cell>
          <cell r="C6" t="str">
            <v>Bitumen Pressure Distributor</v>
          </cell>
          <cell r="D6" t="str">
            <v xml:space="preserve"> hour</v>
          </cell>
          <cell r="E6">
            <v>1158</v>
          </cell>
        </row>
        <row r="7">
          <cell r="B7" t="str">
            <v>Bitumen Boiler oil firedhour</v>
          </cell>
          <cell r="C7" t="str">
            <v>Bitumen Boiler oil fired</v>
          </cell>
          <cell r="D7" t="str">
            <v xml:space="preserve"> hour</v>
          </cell>
          <cell r="E7">
            <v>200</v>
          </cell>
        </row>
        <row r="8">
          <cell r="B8" t="str">
            <v>Concrete Paver Finisher with 40 HP Motorhour</v>
          </cell>
          <cell r="C8" t="str">
            <v>Concrete Paver Finisher with 40 HP Motor</v>
          </cell>
          <cell r="D8" t="str">
            <v xml:space="preserve"> hour</v>
          </cell>
          <cell r="E8">
            <v>2594</v>
          </cell>
        </row>
        <row r="9">
          <cell r="B9" t="str">
            <v>Concrete Pump of 45 &amp; 30 cum capacityhour</v>
          </cell>
          <cell r="C9" t="str">
            <v>Concrete Pump of 45 &amp; 30 cum capacity</v>
          </cell>
          <cell r="D9" t="str">
            <v xml:space="preserve"> hour</v>
          </cell>
          <cell r="E9">
            <v>476</v>
          </cell>
        </row>
        <row r="10">
          <cell r="B10" t="str">
            <v>Concrete Buckethour</v>
          </cell>
          <cell r="C10" t="str">
            <v>Concrete Bucket</v>
          </cell>
          <cell r="D10" t="str">
            <v xml:space="preserve"> hour</v>
          </cell>
          <cell r="E10">
            <v>50</v>
          </cell>
        </row>
        <row r="11">
          <cell r="B11" t="str">
            <v>Concrete Mixer (a) 0.4/0.28 cumhour</v>
          </cell>
          <cell r="C11" t="str">
            <v>Concrete Mixer (a)  0.4/0.28 cum</v>
          </cell>
          <cell r="D11" t="str">
            <v xml:space="preserve"> hour</v>
          </cell>
          <cell r="E11">
            <v>625</v>
          </cell>
        </row>
        <row r="12">
          <cell r="B12" t="str">
            <v>Concrete Mixer (b) 1 cumhour</v>
          </cell>
          <cell r="C12" t="str">
            <v>Concrete Mixer (b) 1 cum</v>
          </cell>
          <cell r="D12" t="str">
            <v xml:space="preserve"> hour</v>
          </cell>
          <cell r="E12">
            <v>968</v>
          </cell>
        </row>
        <row r="13">
          <cell r="B13" t="str">
            <v>Crane (a) 80 tonneshour</v>
          </cell>
          <cell r="C13" t="str">
            <v>Crane (a)  80 tonnes</v>
          </cell>
          <cell r="D13" t="str">
            <v xml:space="preserve"> hour</v>
          </cell>
          <cell r="E13">
            <v>2700</v>
          </cell>
        </row>
        <row r="14">
          <cell r="B14" t="str">
            <v>Cranes b) 35 tonneshour</v>
          </cell>
          <cell r="C14" t="str">
            <v>Cranes b)  35 tonnes</v>
          </cell>
          <cell r="D14" t="str">
            <v xml:space="preserve"> hour</v>
          </cell>
          <cell r="E14">
            <v>2295</v>
          </cell>
        </row>
        <row r="15">
          <cell r="B15" t="str">
            <v>Cranes c) 3 tonneshour</v>
          </cell>
          <cell r="C15" t="str">
            <v>Cranes c) 3 tonnes</v>
          </cell>
          <cell r="D15" t="str">
            <v xml:space="preserve"> hour</v>
          </cell>
          <cell r="E15">
            <v>612</v>
          </cell>
        </row>
        <row r="16">
          <cell r="B16" t="str">
            <v>Dozer D - 80 - A 12hour</v>
          </cell>
          <cell r="C16" t="str">
            <v>Dozer D - 80 - A 12</v>
          </cell>
          <cell r="D16" t="str">
            <v xml:space="preserve"> hour</v>
          </cell>
          <cell r="E16">
            <v>3484</v>
          </cell>
        </row>
        <row r="17">
          <cell r="B17" t="str">
            <v>Dozer D - 50 - A 15hour</v>
          </cell>
          <cell r="C17" t="str">
            <v>Dozer D - 50 - A 15</v>
          </cell>
          <cell r="D17" t="str">
            <v xml:space="preserve"> hour</v>
          </cell>
          <cell r="E17">
            <v>2489</v>
          </cell>
        </row>
        <row r="18">
          <cell r="B18" t="str">
            <v>Emulsion Pressure Distributorhour</v>
          </cell>
          <cell r="C18" t="str">
            <v>Emulsion Pressure Distributor</v>
          </cell>
          <cell r="D18" t="str">
            <v xml:space="preserve"> hour</v>
          </cell>
          <cell r="E18">
            <v>968</v>
          </cell>
        </row>
        <row r="19">
          <cell r="B19" t="str">
            <v>Front End loader 1 cum bucket capacityhour</v>
          </cell>
          <cell r="C19" t="str">
            <v>Front End loader 1 cum bucket capacity</v>
          </cell>
          <cell r="D19" t="str">
            <v xml:space="preserve"> hour</v>
          </cell>
          <cell r="E19">
            <v>968</v>
          </cell>
        </row>
        <row r="20">
          <cell r="B20" t="str">
            <v>Generator (a) 125 KVAhour</v>
          </cell>
          <cell r="C20" t="str">
            <v>Generator (a)  125 KVA</v>
          </cell>
          <cell r="D20" t="str">
            <v xml:space="preserve"> hour</v>
          </cell>
          <cell r="E20">
            <v>1065</v>
          </cell>
        </row>
        <row r="21">
          <cell r="B21" t="str">
            <v>Generator( b) 63 KVAhour</v>
          </cell>
          <cell r="C21" t="str">
            <v>Generator( b)  63  KVA</v>
          </cell>
          <cell r="D21" t="str">
            <v xml:space="preserve"> hour</v>
          </cell>
          <cell r="E21">
            <v>800</v>
          </cell>
        </row>
        <row r="22">
          <cell r="B22" t="str">
            <v>GSB Plant 50 cumhour</v>
          </cell>
          <cell r="C22" t="str">
            <v>GSB Plant 50 cum</v>
          </cell>
          <cell r="D22" t="str">
            <v xml:space="preserve"> hour</v>
          </cell>
          <cell r="E22">
            <v>1737</v>
          </cell>
        </row>
        <row r="23">
          <cell r="B23" t="str">
            <v>Hotmix Plant - 120 TPH capacity ( Drum Mix Plant)hour</v>
          </cell>
          <cell r="C23" t="str">
            <v>Hotmix Plant - 120 TPH capacity ( Drum Mix Plant)</v>
          </cell>
          <cell r="D23" t="str">
            <v xml:space="preserve"> hour</v>
          </cell>
          <cell r="E23">
            <v>5410</v>
          </cell>
        </row>
        <row r="24">
          <cell r="B24" t="str">
            <v>Hotmix Plant - 100 TPH capacity ( Drum Mix Plant)hour</v>
          </cell>
          <cell r="C24" t="str">
            <v>Hotmix Plant - 100 TPH capacity ( Drum Mix Plant)</v>
          </cell>
          <cell r="D24" t="str">
            <v xml:space="preserve"> hour</v>
          </cell>
          <cell r="E24">
            <v>5077</v>
          </cell>
        </row>
        <row r="25">
          <cell r="B25" t="str">
            <v>Hotmix Plant - 60 to 90 TPH capacity ( Drum Mix Plant)hour</v>
          </cell>
          <cell r="C25" t="str">
            <v>Hotmix Plant - 60 to 90 TPH capacity ( Drum Mix Plant)</v>
          </cell>
          <cell r="D25" t="str">
            <v xml:space="preserve"> hour</v>
          </cell>
          <cell r="E25">
            <v>4578</v>
          </cell>
        </row>
        <row r="26">
          <cell r="B26" t="str">
            <v>Hotmix Plant - 40 to 60 TPH capacity ( Drum Mix Plant)hour</v>
          </cell>
          <cell r="C26" t="str">
            <v>Hotmix Plant - 40 to 60 TPH capacity ( Drum Mix Plant)</v>
          </cell>
          <cell r="D26" t="str">
            <v xml:space="preserve"> hour</v>
          </cell>
          <cell r="E26">
            <v>3912</v>
          </cell>
        </row>
        <row r="27">
          <cell r="B27" t="str">
            <v>Hydraulic Chip Spreaderhour</v>
          </cell>
          <cell r="C27" t="str">
            <v>Hydraulic Chip Spreader</v>
          </cell>
          <cell r="D27" t="str">
            <v xml:space="preserve"> hour</v>
          </cell>
          <cell r="E27">
            <v>400</v>
          </cell>
        </row>
        <row r="28">
          <cell r="B28" t="str">
            <v>Hydraulic Excavator of 1 cum buckethour</v>
          </cell>
          <cell r="C28" t="str">
            <v>Hydraulic Excavator of 1 cum bucket</v>
          </cell>
          <cell r="D28" t="str">
            <v xml:space="preserve"> hour</v>
          </cell>
          <cell r="E28">
            <v>1966</v>
          </cell>
        </row>
        <row r="29">
          <cell r="B29" t="str">
            <v>Integrated Stone Crusher 100THPhour</v>
          </cell>
          <cell r="C29" t="str">
            <v>Integrated Stone Crusher 100THP</v>
          </cell>
          <cell r="D29" t="str">
            <v xml:space="preserve"> hour</v>
          </cell>
          <cell r="E29">
            <v>12000</v>
          </cell>
        </row>
        <row r="30">
          <cell r="B30" t="str">
            <v>Integrated Stone Crusher 200 HPhour</v>
          </cell>
          <cell r="C30" t="str">
            <v>Integrated Stone Crusher 200 HP</v>
          </cell>
          <cell r="D30" t="str">
            <v xml:space="preserve"> hour</v>
          </cell>
          <cell r="E30">
            <v>15000</v>
          </cell>
        </row>
        <row r="31">
          <cell r="B31" t="str">
            <v>Kerb Casting Machinehour</v>
          </cell>
          <cell r="C31" t="str">
            <v>Kerb Casting Machine</v>
          </cell>
          <cell r="D31" t="str">
            <v xml:space="preserve"> hour</v>
          </cell>
          <cell r="E31">
            <v>532</v>
          </cell>
        </row>
        <row r="32">
          <cell r="B32" t="str">
            <v>Mastic Cookerhour</v>
          </cell>
          <cell r="C32" t="str">
            <v>Mastic Cooker</v>
          </cell>
          <cell r="D32" t="str">
            <v xml:space="preserve"> hour</v>
          </cell>
          <cell r="E32">
            <v>908</v>
          </cell>
        </row>
        <row r="33">
          <cell r="B33" t="str">
            <v>Mechanical Broom Hydraulichour</v>
          </cell>
          <cell r="C33" t="str">
            <v>Mechanical Broom Hydraulic</v>
          </cell>
          <cell r="D33" t="str">
            <v xml:space="preserve"> hour</v>
          </cell>
          <cell r="E33">
            <v>250</v>
          </cell>
        </row>
        <row r="34">
          <cell r="B34" t="str">
            <v>Motor Grader 3.35 mtr bladehour</v>
          </cell>
          <cell r="C34" t="str">
            <v>Motor Grader 3.35 mtr blade</v>
          </cell>
          <cell r="D34" t="str">
            <v xml:space="preserve"> hour</v>
          </cell>
          <cell r="E34">
            <v>1807</v>
          </cell>
        </row>
        <row r="35">
          <cell r="B35" t="str">
            <v>Mobile slurry seal equipmenthour</v>
          </cell>
          <cell r="C35" t="str">
            <v>Mobile slurry seal equipment</v>
          </cell>
          <cell r="D35" t="str">
            <v xml:space="preserve"> hour</v>
          </cell>
        </row>
        <row r="36">
          <cell r="B36" t="str">
            <v>Paver Finisher Hydrostatic with sensor control 100 TPHhour</v>
          </cell>
          <cell r="C36" t="str">
            <v>Paver Finisher Hydrostatic with sensor control 100 TPH</v>
          </cell>
          <cell r="D36" t="str">
            <v xml:space="preserve"> hour</v>
          </cell>
          <cell r="E36">
            <v>3000</v>
          </cell>
        </row>
        <row r="37">
          <cell r="B37" t="str">
            <v>Paver Finisher Mechanical 100 TPHhour</v>
          </cell>
          <cell r="C37" t="str">
            <v>Paver Finisher Mechanical 100 TPH</v>
          </cell>
          <cell r="D37" t="str">
            <v xml:space="preserve"> hour</v>
          </cell>
          <cell r="E37">
            <v>981</v>
          </cell>
        </row>
        <row r="38">
          <cell r="B38" t="str">
            <v>Piling Rig with Bantonite Pumphour</v>
          </cell>
          <cell r="C38" t="str">
            <v>Piling Rig with Bantonite Pump</v>
          </cell>
          <cell r="D38" t="str">
            <v xml:space="preserve"> hour</v>
          </cell>
          <cell r="E38">
            <v>4500</v>
          </cell>
        </row>
        <row r="39">
          <cell r="B39" t="str">
            <v>Pneumatic Road Rollerhour</v>
          </cell>
          <cell r="C39" t="str">
            <v>Pneumatic Road Roller</v>
          </cell>
          <cell r="D39" t="str">
            <v xml:space="preserve"> hour</v>
          </cell>
          <cell r="E39">
            <v>650</v>
          </cell>
        </row>
        <row r="40">
          <cell r="B40" t="str">
            <v>Pneumatic Sinking Planthour</v>
          </cell>
          <cell r="C40" t="str">
            <v>Pneumatic Sinking Plant</v>
          </cell>
          <cell r="D40" t="str">
            <v xml:space="preserve"> hour</v>
          </cell>
        </row>
        <row r="41">
          <cell r="B41" t="str">
            <v>Pot Hole Repair Machinehour</v>
          </cell>
          <cell r="C41" t="str">
            <v>Pot Hole Repair Machine</v>
          </cell>
          <cell r="D41" t="str">
            <v xml:space="preserve"> hour</v>
          </cell>
          <cell r="E41">
            <v>400</v>
          </cell>
        </row>
        <row r="42">
          <cell r="B42" t="str">
            <v>Prestressing Jack with Pump &amp; accesshour</v>
          </cell>
          <cell r="C42" t="str">
            <v>Prestressing Jack with Pump &amp; access</v>
          </cell>
          <cell r="D42" t="str">
            <v xml:space="preserve"> hour</v>
          </cell>
        </row>
        <row r="43">
          <cell r="B43" t="str">
            <v>Ripperhour</v>
          </cell>
          <cell r="C43" t="str">
            <v>Ripper</v>
          </cell>
          <cell r="D43" t="str">
            <v xml:space="preserve"> hour</v>
          </cell>
          <cell r="E43">
            <v>25</v>
          </cell>
        </row>
        <row r="44">
          <cell r="B44" t="str">
            <v>Rotavatorhour</v>
          </cell>
          <cell r="C44" t="str">
            <v>Rotavator</v>
          </cell>
          <cell r="D44" t="str">
            <v xml:space="preserve"> hour</v>
          </cell>
          <cell r="E44">
            <v>20</v>
          </cell>
        </row>
        <row r="45">
          <cell r="B45" t="str">
            <v>Road marking machinehour</v>
          </cell>
          <cell r="C45" t="str">
            <v>Road marking machine</v>
          </cell>
          <cell r="D45" t="str">
            <v xml:space="preserve"> hour</v>
          </cell>
          <cell r="E45">
            <v>100</v>
          </cell>
        </row>
        <row r="46">
          <cell r="B46" t="str">
            <v>Smooth Wheeled Roller 8 tonnehour</v>
          </cell>
          <cell r="C46" t="str">
            <v>Smooth Wheeled Roller 8 tonne</v>
          </cell>
          <cell r="D46" t="str">
            <v xml:space="preserve"> hour</v>
          </cell>
          <cell r="E46">
            <v>691</v>
          </cell>
        </row>
        <row r="47">
          <cell r="B47" t="str">
            <v>Tandem Road Rollerhour</v>
          </cell>
          <cell r="C47" t="str">
            <v>Tandem Road Roller</v>
          </cell>
          <cell r="D47" t="str">
            <v xml:space="preserve"> hour</v>
          </cell>
          <cell r="E47">
            <v>1392</v>
          </cell>
        </row>
        <row r="48">
          <cell r="B48" t="str">
            <v>Tipper - 5 cumkm</v>
          </cell>
          <cell r="C48" t="str">
            <v>Tipper - 5 cum</v>
          </cell>
          <cell r="D48" t="str">
            <v xml:space="preserve"> km</v>
          </cell>
          <cell r="E48">
            <v>62</v>
          </cell>
        </row>
        <row r="49">
          <cell r="B49" t="str">
            <v>Tipper - 5 cumtonne.km</v>
          </cell>
          <cell r="C49" t="str">
            <v>Tipper - 5 cum</v>
          </cell>
          <cell r="D49" t="str">
            <v xml:space="preserve"> tonne.km</v>
          </cell>
          <cell r="E49">
            <v>6</v>
          </cell>
        </row>
        <row r="50">
          <cell r="B50" t="str">
            <v>Tipper - 5 cumhour</v>
          </cell>
          <cell r="C50" t="str">
            <v>Tipper - 5 cum</v>
          </cell>
          <cell r="D50" t="str">
            <v xml:space="preserve"> hour</v>
          </cell>
          <cell r="E50">
            <v>745</v>
          </cell>
        </row>
        <row r="51">
          <cell r="B51" t="str">
            <v>Transit Mixer 4.0/4.5 cumhour</v>
          </cell>
          <cell r="C51" t="str">
            <v>Transit Mixer 4.0/4.5 cum</v>
          </cell>
          <cell r="D51" t="str">
            <v xml:space="preserve"> hour</v>
          </cell>
          <cell r="E51">
            <v>1399</v>
          </cell>
        </row>
        <row r="52">
          <cell r="B52" t="str">
            <v>Transit Mixer 4/4.5 cumtonne. km</v>
          </cell>
          <cell r="C52" t="str">
            <v>Transit Mixer 4/4.5 cum</v>
          </cell>
          <cell r="D52" t="str">
            <v xml:space="preserve"> tonne. km</v>
          </cell>
          <cell r="E52">
            <v>10</v>
          </cell>
        </row>
        <row r="53">
          <cell r="B53" t="str">
            <v>Transit Mixer 3.0 cumhour</v>
          </cell>
          <cell r="C53" t="str">
            <v>Transit Mixer 3.0 cum</v>
          </cell>
          <cell r="D53" t="str">
            <v xml:space="preserve"> hour</v>
          </cell>
          <cell r="E53">
            <v>1100</v>
          </cell>
        </row>
        <row r="54">
          <cell r="B54" t="str">
            <v>Transit Mixer 3.0 cumtonne. km</v>
          </cell>
          <cell r="C54" t="str">
            <v>Transit Mixer 3.0 cum</v>
          </cell>
          <cell r="D54" t="str">
            <v xml:space="preserve"> tonne. km</v>
          </cell>
          <cell r="E54">
            <v>8</v>
          </cell>
        </row>
        <row r="55">
          <cell r="B55" t="str">
            <v>Tractorhour</v>
          </cell>
          <cell r="C55" t="str">
            <v>Tractor</v>
          </cell>
          <cell r="D55" t="str">
            <v xml:space="preserve"> hour</v>
          </cell>
          <cell r="E55">
            <v>330</v>
          </cell>
        </row>
        <row r="56">
          <cell r="B56" t="str">
            <v>Tractor with Rotevatorhour</v>
          </cell>
          <cell r="C56" t="str">
            <v>Tractor with Rotevator</v>
          </cell>
          <cell r="D56" t="str">
            <v xml:space="preserve"> hour</v>
          </cell>
          <cell r="E56">
            <v>350</v>
          </cell>
        </row>
        <row r="57">
          <cell r="B57" t="str">
            <v>Tractor with Ripperhour</v>
          </cell>
          <cell r="C57" t="str">
            <v>Tractor with Ripper</v>
          </cell>
          <cell r="D57" t="str">
            <v xml:space="preserve"> hour</v>
          </cell>
          <cell r="E57">
            <v>1131</v>
          </cell>
        </row>
        <row r="58">
          <cell r="B58" t="str">
            <v>Truck 5.5 cum per 10 tonneskm</v>
          </cell>
          <cell r="C58" t="str">
            <v>Truck 5.5 cum per 10 tonnes</v>
          </cell>
          <cell r="D58" t="str">
            <v xml:space="preserve"> km</v>
          </cell>
          <cell r="E58">
            <v>31</v>
          </cell>
        </row>
        <row r="59">
          <cell r="B59" t="str">
            <v>Truck 5.5 cum per 10 tonneshour</v>
          </cell>
          <cell r="C59" t="str">
            <v>Truck 5.5 cum per 10 tonnes</v>
          </cell>
          <cell r="D59" t="str">
            <v xml:space="preserve"> hour</v>
          </cell>
          <cell r="E59">
            <v>600</v>
          </cell>
        </row>
        <row r="60">
          <cell r="B60" t="str">
            <v>Truck 5.5 cum per 10 tonnestonne. km</v>
          </cell>
          <cell r="C60" t="str">
            <v>Truck 5.5 cum per 10 tonnes</v>
          </cell>
          <cell r="D60" t="str">
            <v xml:space="preserve"> tonne. km</v>
          </cell>
          <cell r="E60">
            <v>3.63</v>
          </cell>
        </row>
        <row r="61">
          <cell r="B61" t="str">
            <v>Vibratory Roller 8 tonnehour</v>
          </cell>
          <cell r="C61" t="str">
            <v>Vibratory Roller 8 tonne</v>
          </cell>
          <cell r="D61" t="str">
            <v xml:space="preserve"> hour</v>
          </cell>
          <cell r="E61">
            <v>1591</v>
          </cell>
        </row>
        <row r="62">
          <cell r="B62" t="str">
            <v>Water Tankerhour</v>
          </cell>
          <cell r="C62" t="str">
            <v>Water Tanker</v>
          </cell>
          <cell r="D62" t="str">
            <v xml:space="preserve"> hour</v>
          </cell>
          <cell r="E62">
            <v>1250</v>
          </cell>
        </row>
        <row r="63">
          <cell r="B63" t="str">
            <v>Water Tankerkm</v>
          </cell>
          <cell r="C63" t="str">
            <v>Water Tanker</v>
          </cell>
          <cell r="D63" t="str">
            <v xml:space="preserve"> km</v>
          </cell>
          <cell r="E63">
            <v>24</v>
          </cell>
        </row>
        <row r="64">
          <cell r="B64" t="str">
            <v>Wet Mix Plant 60 TPHhour</v>
          </cell>
          <cell r="C64" t="str">
            <v>Wet Mix Plant 60 TPH</v>
          </cell>
          <cell r="D64" t="str">
            <v xml:space="preserve"> hour</v>
          </cell>
          <cell r="E64">
            <v>1500</v>
          </cell>
        </row>
        <row r="65">
          <cell r="B65" t="str">
            <v>Hotmix Plant - 160 TPH capacity BATCH MIX PLANThour</v>
          </cell>
          <cell r="C65" t="str">
            <v>Hotmix Plant - 160 TPH capacity BATCH MIX PLANT</v>
          </cell>
          <cell r="D65" t="str">
            <v xml:space="preserve"> hour</v>
          </cell>
          <cell r="E65">
            <v>12000</v>
          </cell>
        </row>
        <row r="66">
          <cell r="B66" t="str">
            <v>Hotmix Plant - 120 TPH capacity BATCH MIX PLANThour</v>
          </cell>
          <cell r="C66" t="str">
            <v>Hotmix Plant - 120 TPH capacity BATCH MIX PLANT</v>
          </cell>
          <cell r="D66" t="str">
            <v xml:space="preserve"> hour</v>
          </cell>
          <cell r="E66">
            <v>11000</v>
          </cell>
        </row>
        <row r="67">
          <cell r="B67" t="str">
            <v>Hotmix Plant - 80 TPH capacity BATCH MIX PLANThour</v>
          </cell>
          <cell r="C67" t="str">
            <v>Hotmix Plant - 80 TPH capacity BATCH MIX PLANT</v>
          </cell>
          <cell r="D67" t="str">
            <v xml:space="preserve"> hour</v>
          </cell>
          <cell r="E67">
            <v>10000</v>
          </cell>
        </row>
        <row r="68">
          <cell r="B68" t="str">
            <v>Air compressor with pneumatic chisel attachment for cutting hard clay.hour</v>
          </cell>
          <cell r="C68" t="str">
            <v>Air compressor with pneumatic chisel attachment for cutting hard clay.</v>
          </cell>
          <cell r="D68" t="str">
            <v>hour</v>
          </cell>
          <cell r="E68">
            <v>900</v>
          </cell>
        </row>
        <row r="69">
          <cell r="B69" t="str">
            <v>Batch type cold mixing plant 100-120 TPH capacity producing an average output of 75 tonne per hourhour</v>
          </cell>
          <cell r="C69" t="str">
            <v>Batch type cold mixing plant 100-120 TPH capacity producing an average output of 75 tonne per hour</v>
          </cell>
          <cell r="D69" t="str">
            <v>hour</v>
          </cell>
          <cell r="E69">
            <v>10000</v>
          </cell>
        </row>
        <row r="70">
          <cell r="B70" t="str">
            <v>Belt conveyor systemhour</v>
          </cell>
          <cell r="C70" t="str">
            <v>Belt conveyor system</v>
          </cell>
          <cell r="D70" t="str">
            <v>hour</v>
          </cell>
          <cell r="E70">
            <v>125</v>
          </cell>
        </row>
        <row r="71">
          <cell r="B71" t="str">
            <v>Boat to carry atleast 20 personshour</v>
          </cell>
          <cell r="C71" t="str">
            <v>Boat to carry atleast 20 persons</v>
          </cell>
          <cell r="D71" t="str">
            <v>hour</v>
          </cell>
          <cell r="E71">
            <v>550</v>
          </cell>
        </row>
        <row r="72">
          <cell r="B72" t="str">
            <v>Cement concrete batch mix plant @ 175 cum per hour (effective output)hour</v>
          </cell>
          <cell r="C72" t="str">
            <v>Cement concrete batch mix plant @ 175 cum per hour (effective output)</v>
          </cell>
          <cell r="D72" t="str">
            <v>hour</v>
          </cell>
          <cell r="E72">
            <v>10500</v>
          </cell>
        </row>
        <row r="73">
          <cell r="B73" t="str">
            <v>Cement concrete batch mix plant @ 75 cum per hourhour</v>
          </cell>
          <cell r="C73" t="str">
            <v>Cement concrete batch mix plant @ 75 cum per hour</v>
          </cell>
          <cell r="D73" t="str">
            <v>hour</v>
          </cell>
          <cell r="E73">
            <v>6500</v>
          </cell>
        </row>
        <row r="74">
          <cell r="B74" t="str">
            <v>Cold milling machine @ 20 cum per hourhour</v>
          </cell>
          <cell r="C74" t="str">
            <v>Cold milling machine @ 20 cum per hour</v>
          </cell>
          <cell r="D74" t="str">
            <v>hour</v>
          </cell>
          <cell r="E74">
            <v>150</v>
          </cell>
        </row>
        <row r="75">
          <cell r="B75" t="str">
            <v>Crane 5 tonne capacityhour</v>
          </cell>
          <cell r="C75" t="str">
            <v xml:space="preserve">Crane  5 tonne capacity </v>
          </cell>
          <cell r="D75" t="str">
            <v>hour</v>
          </cell>
          <cell r="E75">
            <v>917</v>
          </cell>
        </row>
        <row r="76">
          <cell r="B76" t="str">
            <v>Crane 10 tonne capacityhour</v>
          </cell>
          <cell r="C76" t="str">
            <v xml:space="preserve">Crane  10 tonne capacity </v>
          </cell>
          <cell r="D76" t="str">
            <v>hour</v>
          </cell>
          <cell r="E76">
            <v>1000</v>
          </cell>
        </row>
        <row r="77">
          <cell r="B77" t="str">
            <v>Crane 15 tonne capacityHour</v>
          </cell>
          <cell r="C77" t="str">
            <v>Crane 15 tonne capacity</v>
          </cell>
          <cell r="D77" t="str">
            <v>Hour</v>
          </cell>
          <cell r="E77">
            <v>1100</v>
          </cell>
        </row>
        <row r="78">
          <cell r="B78" t="str">
            <v>Crane 20 tonne capacityhour</v>
          </cell>
          <cell r="C78" t="str">
            <v xml:space="preserve">Crane  20 tonne capacity </v>
          </cell>
          <cell r="D78" t="str">
            <v>hour</v>
          </cell>
          <cell r="E78">
            <v>1225</v>
          </cell>
        </row>
        <row r="79">
          <cell r="B79" t="str">
            <v>Crane 40 T capacityhour</v>
          </cell>
          <cell r="C79" t="str">
            <v>Crane 40 T capacity</v>
          </cell>
          <cell r="D79" t="str">
            <v>hour</v>
          </cell>
          <cell r="E79">
            <v>2295</v>
          </cell>
        </row>
        <row r="80">
          <cell r="B80" t="str">
            <v>Crane with grab 0.75 cum capacityhour</v>
          </cell>
          <cell r="C80" t="str">
            <v xml:space="preserve">Crane with grab 0.75 cum capacity </v>
          </cell>
          <cell r="D80" t="str">
            <v>hour</v>
          </cell>
          <cell r="E80">
            <v>350</v>
          </cell>
        </row>
        <row r="81">
          <cell r="B81" t="str">
            <v>Compressor with guniting equipment along with accessorieshour</v>
          </cell>
          <cell r="C81" t="str">
            <v>Compressor with guniting equipment along with accessories</v>
          </cell>
          <cell r="D81" t="str">
            <v>hour</v>
          </cell>
          <cell r="E81">
            <v>900</v>
          </cell>
        </row>
        <row r="82">
          <cell r="B82" t="str">
            <v>Drum mix plant for cold mixes of appropriate capacity but not less than 75 tonnes/hour. (35-40tonne)hour</v>
          </cell>
          <cell r="C82" t="str">
            <v>Drum mix plant for cold mixes of appropriate capacity but not less than 75 tonnes/hour. (35-40tonne)</v>
          </cell>
          <cell r="D82" t="str">
            <v>hour</v>
          </cell>
          <cell r="E82">
            <v>7500</v>
          </cell>
        </row>
        <row r="83">
          <cell r="B83" t="str">
            <v>Epoxy Injection gunhour</v>
          </cell>
          <cell r="C83" t="str">
            <v>Epoxy Injection gun</v>
          </cell>
          <cell r="D83" t="str">
            <v>hour</v>
          </cell>
        </row>
        <row r="84">
          <cell r="B84" t="str">
            <v>Generator 33 KVAhour</v>
          </cell>
          <cell r="C84" t="str">
            <v>Generator 33 KVA</v>
          </cell>
          <cell r="D84" t="str">
            <v>hour</v>
          </cell>
          <cell r="E84">
            <v>394</v>
          </cell>
        </row>
        <row r="85">
          <cell r="B85" t="str">
            <v>Generator 100 KVAhour</v>
          </cell>
          <cell r="C85" t="str">
            <v>Generator 100 KVA</v>
          </cell>
          <cell r="D85" t="str">
            <v>hour</v>
          </cell>
          <cell r="E85">
            <v>794</v>
          </cell>
        </row>
        <row r="86">
          <cell r="B86" t="str">
            <v>Generator 250 KVAhour</v>
          </cell>
          <cell r="C86" t="str">
            <v>Generator 250 KVA</v>
          </cell>
          <cell r="D86" t="str">
            <v>hour</v>
          </cell>
          <cell r="E86">
            <v>1200</v>
          </cell>
        </row>
        <row r="87">
          <cell r="B87" t="str">
            <v>Induction, deinduction and erection of plant and equipment including all components and accessories for pneumatic method of well sinking.hour</v>
          </cell>
          <cell r="C87" t="str">
            <v xml:space="preserve">Induction, deinduction and erection of plant and equipment including all components and accessories for pneumatic method of well sinking. </v>
          </cell>
          <cell r="D87" t="str">
            <v>hour</v>
          </cell>
        </row>
        <row r="88">
          <cell r="B88" t="str">
            <v>Joint Cutting Machine with 2-3 blades (for rigid pavement)hour</v>
          </cell>
          <cell r="C88" t="str">
            <v>Joint Cutting Machine with 2-3 blades (for rigid pavement)</v>
          </cell>
          <cell r="D88" t="str">
            <v>hour</v>
          </cell>
          <cell r="E88">
            <v>800</v>
          </cell>
        </row>
        <row r="89">
          <cell r="B89" t="str">
            <v>Jack for Lifting 40 tonne lifting capacity.day</v>
          </cell>
          <cell r="C89" t="str">
            <v>Jack for Lifting  40 tonne lifting capacity.</v>
          </cell>
          <cell r="D89" t="str">
            <v>day</v>
          </cell>
          <cell r="E89">
            <v>3000</v>
          </cell>
        </row>
        <row r="90">
          <cell r="B90" t="str">
            <v>Piling rig Including double acting pile driving hammer (Hydraulic rig)hrs</v>
          </cell>
          <cell r="C90" t="str">
            <v xml:space="preserve">Piling rig Including double acting pile driving hammer (Hydraulic rig) </v>
          </cell>
          <cell r="D90" t="str">
            <v>hrs</v>
          </cell>
          <cell r="E90">
            <v>4500</v>
          </cell>
        </row>
        <row r="91">
          <cell r="B91" t="str">
            <v>Plate compactorhour</v>
          </cell>
          <cell r="C91" t="str">
            <v>Plate compactor</v>
          </cell>
          <cell r="D91" t="str">
            <v>hour</v>
          </cell>
          <cell r="E91">
            <v>200</v>
          </cell>
        </row>
        <row r="92">
          <cell r="B92" t="str">
            <v>Snow blower equipment 140 HP @ 600 cum per hourhour</v>
          </cell>
          <cell r="C92" t="str">
            <v>Snow blower equipment 140 HP @ 600 cum per hour</v>
          </cell>
          <cell r="D92" t="str">
            <v>hour</v>
          </cell>
        </row>
        <row r="93">
          <cell r="B93" t="str">
            <v>Texturing machine (for rigid pavement)hour</v>
          </cell>
          <cell r="C93" t="str">
            <v>Texturing machine (for rigid pavement)</v>
          </cell>
          <cell r="D93" t="str">
            <v>hour</v>
          </cell>
          <cell r="E93">
            <v>145</v>
          </cell>
        </row>
        <row r="94">
          <cell r="B94" t="str">
            <v>Truck Trailor 30 tonne capacityhour</v>
          </cell>
          <cell r="C94" t="str">
            <v>Truck Trailor 30 tonne  capacity</v>
          </cell>
          <cell r="D94" t="str">
            <v>hour</v>
          </cell>
          <cell r="E94">
            <v>1100</v>
          </cell>
        </row>
        <row r="95">
          <cell r="B95" t="str">
            <v>Truck Trailor 30 tonne capacityt.km</v>
          </cell>
          <cell r="C95" t="str">
            <v xml:space="preserve"> Truck Trailor 30 tonne  capacity</v>
          </cell>
          <cell r="D95" t="str">
            <v>t.km</v>
          </cell>
          <cell r="E95">
            <v>6</v>
          </cell>
        </row>
        <row r="96">
          <cell r="B96" t="str">
            <v>Tunnel Boring machinehour</v>
          </cell>
          <cell r="C96" t="str">
            <v>Tunnel Boring machine</v>
          </cell>
          <cell r="D96" t="str">
            <v>hour</v>
          </cell>
        </row>
        <row r="97">
          <cell r="B97" t="str">
            <v>Vibrating Pile driving hammer complete with power unit and accessories.hour</v>
          </cell>
          <cell r="C97" t="str">
            <v>Vibrating Pile driving hammer complete with power unit and accessories.</v>
          </cell>
          <cell r="D97" t="str">
            <v>hour</v>
          </cell>
          <cell r="E97">
            <v>4500</v>
          </cell>
        </row>
        <row r="98">
          <cell r="B98" t="str">
            <v>Wet Mix Plant 100 TPHhour</v>
          </cell>
          <cell r="C98" t="str">
            <v xml:space="preserve">Wet Mix Plant 100 TPH </v>
          </cell>
          <cell r="D98" t="str">
            <v>hour</v>
          </cell>
          <cell r="E98">
            <v>1737</v>
          </cell>
        </row>
        <row r="99">
          <cell r="B99" t="str">
            <v>Wet Mix Plant 75 TPHhour</v>
          </cell>
          <cell r="C99" t="str">
            <v xml:space="preserve">Wet Mix Plant 75 TPH </v>
          </cell>
          <cell r="D99" t="str">
            <v>hour</v>
          </cell>
          <cell r="E99">
            <v>1200</v>
          </cell>
        </row>
        <row r="100">
          <cell r="B100" t="str">
            <v>Vibrator (Electrical)Hour</v>
          </cell>
          <cell r="C100" t="str">
            <v>Vibrator (Electrical)</v>
          </cell>
          <cell r="D100" t="str">
            <v>Hour</v>
          </cell>
          <cell r="E100">
            <v>157</v>
          </cell>
        </row>
        <row r="101">
          <cell r="B101" t="str">
            <v>Reversible drum concrete mixer with SCADAHour</v>
          </cell>
          <cell r="C101" t="str">
            <v>Reversible drum concrete mixer with SCADA</v>
          </cell>
          <cell r="D101" t="str">
            <v>Hour</v>
          </cell>
          <cell r="E101">
            <v>698</v>
          </cell>
        </row>
        <row r="102">
          <cell r="B102" t="str">
            <v>Pile boring machinery 325 - 400 mm dia.R.Mt.</v>
          </cell>
          <cell r="C102" t="str">
            <v>Pile boring machinery 325 - 400 mm dia.</v>
          </cell>
          <cell r="D102" t="str">
            <v>R.Mt.</v>
          </cell>
          <cell r="E102">
            <v>186</v>
          </cell>
        </row>
        <row r="103">
          <cell r="B103" t="str">
            <v/>
          </cell>
        </row>
        <row r="104">
          <cell r="B104" t="str">
            <v/>
          </cell>
        </row>
        <row r="105">
          <cell r="B105" t="str">
            <v/>
          </cell>
        </row>
        <row r="106">
          <cell r="B106" t="str">
            <v>DescriptionPer Unit</v>
          </cell>
          <cell r="C106" t="str">
            <v>Description</v>
          </cell>
          <cell r="D106" t="str">
            <v>Per Unit</v>
          </cell>
          <cell r="E106" t="str">
            <v>Rate</v>
          </cell>
        </row>
        <row r="107">
          <cell r="B107" t="str">
            <v>Black Smith With Tools - II ClassDay</v>
          </cell>
          <cell r="C107" t="str">
            <v>Black Smith With Tools - II Class</v>
          </cell>
          <cell r="D107" t="str">
            <v>Day</v>
          </cell>
          <cell r="E107">
            <v>484</v>
          </cell>
        </row>
        <row r="108">
          <cell r="B108" t="str">
            <v>Stone Cutter With Tools - Semi SkilledDay</v>
          </cell>
          <cell r="C108" t="str">
            <v>Stone Cutter With Tools - Semi Skilled</v>
          </cell>
          <cell r="D108" t="str">
            <v>Day</v>
          </cell>
          <cell r="E108">
            <v>484</v>
          </cell>
        </row>
        <row r="109">
          <cell r="B109" t="str">
            <v>Mason I Class SkilledDay</v>
          </cell>
          <cell r="C109" t="str">
            <v>Mason I Class Skilled</v>
          </cell>
          <cell r="D109" t="str">
            <v>Day</v>
          </cell>
          <cell r="E109">
            <v>511</v>
          </cell>
        </row>
        <row r="110">
          <cell r="B110" t="str">
            <v>Mason II Class SkilledDay</v>
          </cell>
          <cell r="C110" t="str">
            <v>Mason II Class Skilled</v>
          </cell>
          <cell r="D110" t="str">
            <v>Day</v>
          </cell>
          <cell r="E110">
            <v>511</v>
          </cell>
        </row>
        <row r="111">
          <cell r="B111" t="str">
            <v>Cart with DriverDay</v>
          </cell>
          <cell r="C111" t="str">
            <v>Cart with Driver</v>
          </cell>
          <cell r="D111" t="str">
            <v>Day</v>
          </cell>
          <cell r="E111">
            <v>572</v>
          </cell>
        </row>
        <row r="116">
          <cell r="B116" t="str">
            <v>Carpenter I Class SkilledDay</v>
          </cell>
          <cell r="C116" t="str">
            <v>Carpenter I Class Skilled</v>
          </cell>
          <cell r="D116" t="str">
            <v>Day</v>
          </cell>
          <cell r="E116">
            <v>511</v>
          </cell>
        </row>
        <row r="117">
          <cell r="B117" t="str">
            <v>Carpenter II Class SkilledDay</v>
          </cell>
          <cell r="C117" t="str">
            <v>Carpenter II Class Skilled</v>
          </cell>
          <cell r="D117" t="str">
            <v>Day</v>
          </cell>
          <cell r="E117">
            <v>511</v>
          </cell>
        </row>
        <row r="118">
          <cell r="B118" t="str">
            <v>Plumber With Tools - SkilledDay</v>
          </cell>
          <cell r="C118" t="str">
            <v>Plumber With Tools - Skilled</v>
          </cell>
          <cell r="D118" t="str">
            <v>Day</v>
          </cell>
          <cell r="E118">
            <v>511</v>
          </cell>
        </row>
        <row r="119">
          <cell r="B119" t="str">
            <v>Glazier With Tools - SkilledDay</v>
          </cell>
          <cell r="C119" t="str">
            <v>Glazier With Tools - Skilled</v>
          </cell>
          <cell r="D119" t="str">
            <v>Day</v>
          </cell>
          <cell r="E119">
            <v>511</v>
          </cell>
        </row>
        <row r="120">
          <cell r="B120" t="str">
            <v>Tin Smith With Tools - Semi SkilledDay</v>
          </cell>
          <cell r="C120" t="str">
            <v>Tin Smith With Tools - Semi Skilled</v>
          </cell>
          <cell r="D120" t="str">
            <v>Day</v>
          </cell>
          <cell r="E120">
            <v>484</v>
          </cell>
        </row>
        <row r="121">
          <cell r="B121" t="str">
            <v>Painter I Class SkilledDay</v>
          </cell>
          <cell r="C121" t="str">
            <v>Painter I Class Skilled</v>
          </cell>
          <cell r="D121" t="str">
            <v>Day</v>
          </cell>
          <cell r="E121">
            <v>511</v>
          </cell>
        </row>
        <row r="122">
          <cell r="B122" t="str">
            <v>Painter II Class SkilledDay</v>
          </cell>
          <cell r="C122" t="str">
            <v>Painter II Class Skilled</v>
          </cell>
          <cell r="D122" t="str">
            <v>Day</v>
          </cell>
          <cell r="E122">
            <v>511</v>
          </cell>
        </row>
        <row r="123">
          <cell r="B123" t="str">
            <v>Head Fitter With Tools - SkilledDay</v>
          </cell>
          <cell r="C123" t="str">
            <v>Head Fitter With Tools - Skilled</v>
          </cell>
          <cell r="D123" t="str">
            <v>Day</v>
          </cell>
          <cell r="E123">
            <v>511</v>
          </cell>
        </row>
        <row r="124">
          <cell r="B124" t="str">
            <v>MechanicDay</v>
          </cell>
          <cell r="C124" t="str">
            <v>Mechanic</v>
          </cell>
          <cell r="D124" t="str">
            <v>Day</v>
          </cell>
          <cell r="E124">
            <v>511</v>
          </cell>
        </row>
        <row r="125">
          <cell r="B125" t="str">
            <v>Lorry Driver / Mixer OperatorDay</v>
          </cell>
          <cell r="C125" t="str">
            <v>Lorry Driver / Mixer Operator</v>
          </cell>
          <cell r="D125" t="str">
            <v>Day</v>
          </cell>
          <cell r="E125">
            <v>511</v>
          </cell>
        </row>
        <row r="126">
          <cell r="B126" t="str">
            <v>Welder / Driller - SkilledDay</v>
          </cell>
          <cell r="C126" t="str">
            <v>Welder / Driller - Skilled</v>
          </cell>
          <cell r="D126" t="str">
            <v>Day</v>
          </cell>
          <cell r="E126">
            <v>511</v>
          </cell>
        </row>
        <row r="127">
          <cell r="B127" t="str">
            <v>Polishman - Semi SkilledDay</v>
          </cell>
          <cell r="C127" t="str">
            <v>Polishman - Semi Skilled</v>
          </cell>
          <cell r="D127" t="str">
            <v>Day</v>
          </cell>
          <cell r="E127">
            <v>484</v>
          </cell>
        </row>
        <row r="128">
          <cell r="B128" t="str">
            <v>Assistant Plumber - SkilledDay</v>
          </cell>
          <cell r="C128" t="str">
            <v>Assistant Plumber - Skilled</v>
          </cell>
          <cell r="D128" t="str">
            <v>Day</v>
          </cell>
          <cell r="E128">
            <v>484</v>
          </cell>
        </row>
        <row r="129">
          <cell r="B129" t="str">
            <v>Maistry Skilled / Supervisor / MateDay</v>
          </cell>
          <cell r="C129" t="str">
            <v>Maistry Skilled / Supervisor / Mate</v>
          </cell>
          <cell r="D129" t="str">
            <v>Day</v>
          </cell>
          <cell r="E129">
            <v>511</v>
          </cell>
        </row>
        <row r="130">
          <cell r="B130" t="str">
            <v>Vibrator Operator - SkilledDay</v>
          </cell>
          <cell r="C130" t="str">
            <v>Vibrator Operator - Skilled</v>
          </cell>
          <cell r="D130" t="str">
            <v>Day</v>
          </cell>
          <cell r="E130">
            <v>511</v>
          </cell>
        </row>
        <row r="131">
          <cell r="B131" t="str">
            <v>Skilled LabourDay</v>
          </cell>
          <cell r="C131" t="str">
            <v>Skilled Labour</v>
          </cell>
          <cell r="D131" t="str">
            <v>Day</v>
          </cell>
          <cell r="E131">
            <v>464</v>
          </cell>
        </row>
        <row r="132">
          <cell r="B132" t="str">
            <v>Boreman SkilledDay</v>
          </cell>
          <cell r="C132" t="str">
            <v>Boreman Skilled</v>
          </cell>
          <cell r="D132" t="str">
            <v>Day</v>
          </cell>
          <cell r="E132">
            <v>511</v>
          </cell>
        </row>
        <row r="133">
          <cell r="B133" t="str">
            <v>Asphalt Sprayer SkilledDay</v>
          </cell>
          <cell r="C133" t="str">
            <v>Asphalt Sprayer Skilled</v>
          </cell>
          <cell r="D133" t="str">
            <v>Day</v>
          </cell>
          <cell r="E133">
            <v>511</v>
          </cell>
        </row>
        <row r="134">
          <cell r="B134" t="str">
            <v>Minor or Blaster Semi SkilledDay</v>
          </cell>
          <cell r="C134" t="str">
            <v>Minor or Blaster Semi Skilled</v>
          </cell>
          <cell r="D134" t="str">
            <v>Day</v>
          </cell>
          <cell r="E134">
            <v>484</v>
          </cell>
        </row>
        <row r="135">
          <cell r="B135" t="str">
            <v>Quarry Man - Semi SkilledDay</v>
          </cell>
          <cell r="C135" t="str">
            <v>Quarry Man - Semi Skilled</v>
          </cell>
          <cell r="D135" t="str">
            <v>Day</v>
          </cell>
          <cell r="E135">
            <v>484</v>
          </cell>
        </row>
        <row r="136">
          <cell r="B136" t="str">
            <v>Painter / White Washer - Semi SkilledDay</v>
          </cell>
          <cell r="C136" t="str">
            <v>Painter / White Washer - Semi Skilled</v>
          </cell>
          <cell r="D136" t="str">
            <v>Day</v>
          </cell>
          <cell r="E136">
            <v>484</v>
          </cell>
        </row>
        <row r="137">
          <cell r="B137" t="str">
            <v>Labour for Excavation in Hard Rock (Un Blast)Day</v>
          </cell>
          <cell r="C137" t="str">
            <v>Labour for Excavation in Hard Rock (Un Blast)</v>
          </cell>
          <cell r="D137" t="str">
            <v>Day</v>
          </cell>
          <cell r="E137">
            <v>464</v>
          </cell>
        </row>
        <row r="138">
          <cell r="B138" t="str">
            <v>Tile Turner Semi SkilledDay</v>
          </cell>
          <cell r="C138" t="str">
            <v>Tile Turner Semi Skilled</v>
          </cell>
          <cell r="D138" t="str">
            <v>Day</v>
          </cell>
          <cell r="E138">
            <v>484</v>
          </cell>
        </row>
        <row r="139">
          <cell r="B139" t="str">
            <v>Mazdoor - For PolishingDay</v>
          </cell>
          <cell r="C139" t="str">
            <v>Mazdoor - For Polishing</v>
          </cell>
          <cell r="D139" t="str">
            <v>Day</v>
          </cell>
          <cell r="E139">
            <v>464</v>
          </cell>
        </row>
        <row r="140">
          <cell r="B140" t="str">
            <v>Bar Bender SkilledDay</v>
          </cell>
          <cell r="C140" t="str">
            <v>Bar Bender Skilled</v>
          </cell>
          <cell r="D140" t="str">
            <v>Day</v>
          </cell>
          <cell r="E140">
            <v>484</v>
          </cell>
        </row>
        <row r="141">
          <cell r="B141" t="str">
            <v>Bhisti (Mixing / Curing) - Semi SkilledDay</v>
          </cell>
          <cell r="C141" t="str">
            <v>Bhisti (Mixing / Curing) - Semi Skilled</v>
          </cell>
          <cell r="D141" t="str">
            <v>Day</v>
          </cell>
          <cell r="E141">
            <v>484</v>
          </cell>
        </row>
        <row r="142">
          <cell r="B142" t="str">
            <v>Mukadam - Semi SkilledDay</v>
          </cell>
          <cell r="C142" t="str">
            <v>Mukadam - Semi Skilled</v>
          </cell>
          <cell r="D142" t="str">
            <v>Day</v>
          </cell>
          <cell r="E142">
            <v>484</v>
          </cell>
        </row>
        <row r="143">
          <cell r="B143" t="str">
            <v>Tar Handler - Semi SkilledDay</v>
          </cell>
          <cell r="C143" t="str">
            <v>Tar Handler - Semi Skilled</v>
          </cell>
          <cell r="D143" t="str">
            <v>Day</v>
          </cell>
          <cell r="E143">
            <v>484</v>
          </cell>
        </row>
        <row r="144">
          <cell r="B144" t="str">
            <v>Helper Un SkilledDay</v>
          </cell>
          <cell r="C144" t="str">
            <v>Helper Un Skilled</v>
          </cell>
          <cell r="D144" t="str">
            <v>Day</v>
          </cell>
          <cell r="E144">
            <v>484</v>
          </cell>
        </row>
        <row r="145">
          <cell r="B145" t="str">
            <v>Tree Cutter - Semi SkilledDay</v>
          </cell>
          <cell r="C145" t="str">
            <v>Tree Cutter - Semi Skilled</v>
          </cell>
          <cell r="D145" t="str">
            <v>Day</v>
          </cell>
          <cell r="E145">
            <v>484</v>
          </cell>
        </row>
        <row r="146">
          <cell r="B146" t="str">
            <v>NavaghaniDay</v>
          </cell>
          <cell r="C146" t="str">
            <v>Navaghani</v>
          </cell>
          <cell r="D146" t="str">
            <v>Day</v>
          </cell>
          <cell r="E146">
            <v>484</v>
          </cell>
        </row>
        <row r="147">
          <cell r="B147" t="str">
            <v>Mazdoor - Unskilled Heavy MaleDay</v>
          </cell>
          <cell r="C147" t="str">
            <v>Mazdoor - Unskilled Heavy Male</v>
          </cell>
          <cell r="D147" t="str">
            <v>Day</v>
          </cell>
          <cell r="E147">
            <v>464</v>
          </cell>
        </row>
        <row r="148">
          <cell r="B148" t="str">
            <v>Mazdoor - Unskilled Heavy FemaleDay</v>
          </cell>
          <cell r="C148" t="str">
            <v>Mazdoor - Unskilled Heavy Female</v>
          </cell>
          <cell r="D148" t="str">
            <v>Day</v>
          </cell>
          <cell r="E148">
            <v>464</v>
          </cell>
        </row>
        <row r="149">
          <cell r="B149" t="str">
            <v>Below BoyDay</v>
          </cell>
          <cell r="C149" t="str">
            <v>Below Boy</v>
          </cell>
          <cell r="D149" t="str">
            <v>Day</v>
          </cell>
          <cell r="E149">
            <v>464</v>
          </cell>
        </row>
        <row r="150">
          <cell r="B150" t="str">
            <v>Fitter With Tools I Class SkilledDay</v>
          </cell>
          <cell r="C150" t="str">
            <v>Fitter With Tools I Class Skilled</v>
          </cell>
          <cell r="D150" t="str">
            <v>Day</v>
          </cell>
          <cell r="E150">
            <v>511</v>
          </cell>
        </row>
        <row r="151">
          <cell r="B151" t="str">
            <v>Fitter With Tools II Class SkilledDay</v>
          </cell>
          <cell r="C151" t="str">
            <v>Fitter With Tools II Class Skilled</v>
          </cell>
          <cell r="D151" t="str">
            <v>Day</v>
          </cell>
          <cell r="E151">
            <v>484</v>
          </cell>
        </row>
        <row r="152">
          <cell r="B152" t="str">
            <v>Gun Man for GunitingDay</v>
          </cell>
          <cell r="C152" t="str">
            <v>Gun Man for Guniting</v>
          </cell>
          <cell r="D152" t="str">
            <v>Day</v>
          </cell>
          <cell r="E152">
            <v>511</v>
          </cell>
        </row>
        <row r="153">
          <cell r="B153" t="str">
            <v>Laboratory AssistantDay</v>
          </cell>
          <cell r="C153" t="str">
            <v>Laboratory Assistant</v>
          </cell>
          <cell r="D153" t="str">
            <v>Day</v>
          </cell>
          <cell r="E153">
            <v>511</v>
          </cell>
        </row>
        <row r="154">
          <cell r="B154" t="str">
            <v>Labour for Tile TurningDay</v>
          </cell>
          <cell r="C154" t="str">
            <v>Labour for Tile Turning</v>
          </cell>
          <cell r="D154" t="str">
            <v>Day</v>
          </cell>
          <cell r="E154">
            <v>464</v>
          </cell>
        </row>
        <row r="155">
          <cell r="B155" t="str">
            <v>Excavator - Unskilled HeavyDay</v>
          </cell>
          <cell r="C155" t="str">
            <v>Excavator - Unskilled Heavy</v>
          </cell>
          <cell r="D155" t="str">
            <v>Day</v>
          </cell>
          <cell r="E155">
            <v>464</v>
          </cell>
        </row>
        <row r="156">
          <cell r="B156" t="str">
            <v>Breaker - Semi SkilledDay</v>
          </cell>
          <cell r="C156" t="str">
            <v>Breaker - Semi Skilled</v>
          </cell>
          <cell r="D156" t="str">
            <v>Day</v>
          </cell>
          <cell r="E156">
            <v>484</v>
          </cell>
        </row>
        <row r="157">
          <cell r="B157" t="str">
            <v>Hole Driller Semi SkilledDay</v>
          </cell>
          <cell r="C157" t="str">
            <v>Hole Driller Semi Skilled</v>
          </cell>
          <cell r="D157" t="str">
            <v>Day</v>
          </cell>
          <cell r="E157">
            <v>484</v>
          </cell>
        </row>
        <row r="158">
          <cell r="B158" t="str">
            <v>Chiseler Semi SkilledDay</v>
          </cell>
          <cell r="C158" t="str">
            <v>Chiseler Semi Skilled</v>
          </cell>
          <cell r="D158" t="str">
            <v>Day</v>
          </cell>
          <cell r="E158">
            <v>484</v>
          </cell>
        </row>
        <row r="159">
          <cell r="B159" t="str">
            <v>Foreman SkilledDay</v>
          </cell>
          <cell r="C159" t="str">
            <v>Foreman Skilled</v>
          </cell>
          <cell r="D159" t="str">
            <v>Day</v>
          </cell>
          <cell r="E159">
            <v>511</v>
          </cell>
        </row>
        <row r="160">
          <cell r="B160" t="str">
            <v>Bandhani Semi SkilledDay</v>
          </cell>
          <cell r="C160" t="str">
            <v>Bandhani Semi Skilled</v>
          </cell>
          <cell r="D160" t="str">
            <v>Day</v>
          </cell>
          <cell r="E160">
            <v>484</v>
          </cell>
        </row>
        <row r="161">
          <cell r="B161" t="str">
            <v>Emgraver for lettering SkilledDay</v>
          </cell>
          <cell r="C161" t="str">
            <v>Emgraver for lettering Skilled</v>
          </cell>
          <cell r="D161" t="str">
            <v>Day</v>
          </cell>
          <cell r="E161">
            <v>511</v>
          </cell>
        </row>
        <row r="162">
          <cell r="B162" t="str">
            <v>Frabi - Weld - DrillingDay</v>
          </cell>
          <cell r="C162" t="str">
            <v>Frabi - Weld - Drilling</v>
          </cell>
          <cell r="D162" t="str">
            <v>Day</v>
          </cell>
          <cell r="E162">
            <v>484</v>
          </cell>
        </row>
        <row r="163">
          <cell r="B163" t="str">
            <v>Khalashi / DiersDay</v>
          </cell>
          <cell r="C163" t="str">
            <v>Khalashi / Diers</v>
          </cell>
          <cell r="D163" t="str">
            <v>Day</v>
          </cell>
          <cell r="E163">
            <v>511</v>
          </cell>
        </row>
        <row r="164">
          <cell r="B164" t="str">
            <v>Jack Hammer OperatorDay</v>
          </cell>
          <cell r="C164" t="str">
            <v>Jack Hammer Operator</v>
          </cell>
          <cell r="D164" t="str">
            <v>Day</v>
          </cell>
          <cell r="E164">
            <v>511</v>
          </cell>
        </row>
        <row r="165">
          <cell r="B165" t="str">
            <v>ElectricianDay</v>
          </cell>
          <cell r="C165" t="str">
            <v>Electrician</v>
          </cell>
          <cell r="D165" t="str">
            <v>Day</v>
          </cell>
          <cell r="E165">
            <v>511</v>
          </cell>
        </row>
        <row r="166">
          <cell r="B166" t="str">
            <v>Welder SkilledDay</v>
          </cell>
          <cell r="C166" t="str">
            <v>Welder Skilled</v>
          </cell>
          <cell r="D166" t="str">
            <v>Day</v>
          </cell>
          <cell r="E166">
            <v>511</v>
          </cell>
        </row>
        <row r="167">
          <cell r="B167" t="str">
            <v>Labour for Traffic RegulationDay</v>
          </cell>
          <cell r="C167" t="str">
            <v>Labour for Traffic Regulation</v>
          </cell>
          <cell r="D167" t="str">
            <v>Day</v>
          </cell>
          <cell r="E167">
            <v>464</v>
          </cell>
        </row>
        <row r="168">
          <cell r="B168" t="str">
            <v>WatchmanDay</v>
          </cell>
          <cell r="C168" t="str">
            <v>Watchman</v>
          </cell>
          <cell r="D168" t="str">
            <v>Day</v>
          </cell>
          <cell r="E168">
            <v>464</v>
          </cell>
        </row>
        <row r="169">
          <cell r="B169" t="str">
            <v>Compressor Operator / DriverDay</v>
          </cell>
          <cell r="C169" t="str">
            <v>Compressor Operator / Driver</v>
          </cell>
          <cell r="D169" t="str">
            <v>Day</v>
          </cell>
          <cell r="E169">
            <v>511</v>
          </cell>
        </row>
        <row r="170">
          <cell r="B170" t="str">
            <v>Supervisor / MateDay</v>
          </cell>
          <cell r="C170" t="str">
            <v>Supervisor / Mate</v>
          </cell>
          <cell r="D170" t="str">
            <v>Day</v>
          </cell>
          <cell r="E170">
            <v>511</v>
          </cell>
        </row>
        <row r="171">
          <cell r="B171" t="str">
            <v>Blacksmith (1st Class) Welder / Plumber / Electrician.Day</v>
          </cell>
          <cell r="C171" t="str">
            <v>Blacksmith (1st Class) Welder / Plumber / Electrician.</v>
          </cell>
          <cell r="D171" t="str">
            <v>Day</v>
          </cell>
          <cell r="E171">
            <v>511</v>
          </cell>
        </row>
        <row r="172">
          <cell r="B172" t="str">
            <v>Blaster (Stone Cutter)Day</v>
          </cell>
          <cell r="C172" t="str">
            <v>Blaster (Stone Cutter)</v>
          </cell>
          <cell r="D172" t="str">
            <v>Day</v>
          </cell>
          <cell r="E172">
            <v>464</v>
          </cell>
        </row>
        <row r="173">
          <cell r="B173" t="str">
            <v>MaliDay</v>
          </cell>
          <cell r="C173" t="str">
            <v>Mali</v>
          </cell>
          <cell r="D173" t="str">
            <v>Day</v>
          </cell>
          <cell r="E173">
            <v>464</v>
          </cell>
        </row>
        <row r="174">
          <cell r="B174" t="str">
            <v>Mazdoor / Dresser (Semi Skilled)Day</v>
          </cell>
          <cell r="C174" t="str">
            <v>Mazdoor / Dresser (Semi Skilled)</v>
          </cell>
          <cell r="D174" t="str">
            <v>Day</v>
          </cell>
          <cell r="E174">
            <v>484</v>
          </cell>
        </row>
        <row r="175">
          <cell r="B175" t="str">
            <v>Mazdoor / Dresser Sinker B116 SkilledDay</v>
          </cell>
          <cell r="C175" t="str">
            <v>Mazdoor / Dresser Sinker B116 Skilled</v>
          </cell>
          <cell r="D175" t="str">
            <v>Day</v>
          </cell>
          <cell r="E175">
            <v>484</v>
          </cell>
        </row>
        <row r="176">
          <cell r="B176" t="str">
            <v>Medical OfficerDay</v>
          </cell>
          <cell r="C176" t="str">
            <v>Medical Officer</v>
          </cell>
          <cell r="D176" t="str">
            <v>Day</v>
          </cell>
          <cell r="E176">
            <v>1824</v>
          </cell>
        </row>
        <row r="177">
          <cell r="B177" t="str">
            <v>Operator (grouting)Day</v>
          </cell>
          <cell r="C177" t="str">
            <v>Operator (grouting)</v>
          </cell>
          <cell r="D177" t="str">
            <v>Day</v>
          </cell>
          <cell r="E177">
            <v>511</v>
          </cell>
        </row>
        <row r="178">
          <cell r="B178" t="str">
            <v>Para Medical PersonnelDay</v>
          </cell>
          <cell r="C178" t="str">
            <v>Para Medical Personnel</v>
          </cell>
          <cell r="D178" t="str">
            <v>Day</v>
          </cell>
          <cell r="E178">
            <v>912</v>
          </cell>
        </row>
        <row r="179">
          <cell r="B179" t="str">
            <v>Mazdoor unskilled female (light)Day</v>
          </cell>
          <cell r="C179" t="str">
            <v>Mazdoor unskilled female (light)</v>
          </cell>
          <cell r="D179" t="str">
            <v>Day</v>
          </cell>
          <cell r="E179">
            <v>484</v>
          </cell>
        </row>
        <row r="180">
          <cell r="B180" t="str">
            <v>Painting Lettering NumberDay</v>
          </cell>
          <cell r="C180" t="str">
            <v>Painting Lettering Number</v>
          </cell>
          <cell r="D180" t="str">
            <v>Day</v>
          </cell>
          <cell r="E180">
            <v>484</v>
          </cell>
        </row>
        <row r="181">
          <cell r="B181" t="str">
            <v>Junior EngineerDay</v>
          </cell>
          <cell r="C181" t="str">
            <v>Junior Engineer</v>
          </cell>
          <cell r="D181" t="str">
            <v>Day</v>
          </cell>
          <cell r="E181">
            <v>1283</v>
          </cell>
        </row>
        <row r="182">
          <cell r="B182" t="str">
            <v>SurveyorDay</v>
          </cell>
          <cell r="C182" t="str">
            <v>Surveyor</v>
          </cell>
          <cell r="D182" t="str">
            <v>Day</v>
          </cell>
          <cell r="E182">
            <v>884</v>
          </cell>
        </row>
        <row r="183">
          <cell r="B183" t="str">
            <v>Autocad OperatorDay</v>
          </cell>
          <cell r="C183" t="str">
            <v>Autocad Operator</v>
          </cell>
          <cell r="D183" t="str">
            <v>Day</v>
          </cell>
          <cell r="E183">
            <v>1283</v>
          </cell>
        </row>
        <row r="184">
          <cell r="B184" t="str">
            <v>AttendentDay</v>
          </cell>
          <cell r="C184" t="str">
            <v>Attendent</v>
          </cell>
          <cell r="D184" t="str">
            <v>Day</v>
          </cell>
          <cell r="E184">
            <v>464</v>
          </cell>
        </row>
        <row r="185">
          <cell r="B185" t="str">
            <v>Computer TypistDay</v>
          </cell>
          <cell r="C185" t="str">
            <v>Computer Typist</v>
          </cell>
          <cell r="D185" t="str">
            <v>Day</v>
          </cell>
          <cell r="E185">
            <v>690</v>
          </cell>
        </row>
        <row r="186">
          <cell r="B186" t="str">
            <v>TracerDay</v>
          </cell>
          <cell r="C186" t="str">
            <v>Tracer</v>
          </cell>
          <cell r="D186" t="str">
            <v>Day</v>
          </cell>
          <cell r="E186">
            <v>884</v>
          </cell>
        </row>
        <row r="187">
          <cell r="B187" t="str">
            <v>Total Station OperatorDay</v>
          </cell>
          <cell r="C187" t="str">
            <v>Total Station Operator</v>
          </cell>
          <cell r="D187" t="str">
            <v>Day</v>
          </cell>
          <cell r="E187">
            <v>1283</v>
          </cell>
        </row>
        <row r="188">
          <cell r="B188" t="str">
            <v>Senior EngineerDay</v>
          </cell>
          <cell r="C188" t="str">
            <v>Senior Engineer</v>
          </cell>
          <cell r="D188" t="str">
            <v>Day</v>
          </cell>
          <cell r="E188">
            <v>1869</v>
          </cell>
        </row>
        <row r="189">
          <cell r="B189" t="str">
            <v>AssistantDay</v>
          </cell>
          <cell r="C189" t="str">
            <v>Assistant</v>
          </cell>
          <cell r="D189" t="str">
            <v>Day</v>
          </cell>
          <cell r="E189">
            <v>690</v>
          </cell>
        </row>
        <row r="190">
          <cell r="B190" t="str">
            <v>Operator / FitterDay</v>
          </cell>
          <cell r="C190" t="str">
            <v>Operator / Fitter</v>
          </cell>
          <cell r="D190" t="str">
            <v>Day</v>
          </cell>
          <cell r="E190">
            <v>511</v>
          </cell>
        </row>
        <row r="191">
          <cell r="B191" t="str">
            <v>Mazdoor Unskilled Light MaleDay</v>
          </cell>
          <cell r="C191" t="str">
            <v>Mazdoor Unskilled Light Male</v>
          </cell>
          <cell r="D191" t="str">
            <v>Day</v>
          </cell>
          <cell r="E191">
            <v>464</v>
          </cell>
        </row>
        <row r="192">
          <cell r="B192" t="str">
            <v>Computer OperatorDay</v>
          </cell>
          <cell r="C192" t="str">
            <v>Computer Operator</v>
          </cell>
          <cell r="D192" t="str">
            <v>Day</v>
          </cell>
          <cell r="E192">
            <v>781</v>
          </cell>
        </row>
        <row r="193">
          <cell r="B193" t="str">
            <v>Survey HelperDay</v>
          </cell>
          <cell r="C193" t="str">
            <v>Survey Helper</v>
          </cell>
          <cell r="D193" t="str">
            <v>Day</v>
          </cell>
          <cell r="E193">
            <v>464</v>
          </cell>
        </row>
        <row r="194">
          <cell r="B194" t="str">
            <v>TechnicianDay</v>
          </cell>
          <cell r="C194" t="str">
            <v>Technician</v>
          </cell>
          <cell r="D194" t="str">
            <v>Day</v>
          </cell>
          <cell r="E194">
            <v>1869</v>
          </cell>
        </row>
        <row r="195">
          <cell r="B195" t="str">
            <v>Skilled Assistants-on the siteDay</v>
          </cell>
          <cell r="C195" t="str">
            <v>Skilled Assistants-on the site</v>
          </cell>
          <cell r="D195" t="str">
            <v>Day</v>
          </cell>
          <cell r="E195">
            <v>511</v>
          </cell>
        </row>
        <row r="196">
          <cell r="B196" t="str">
            <v>SupervisorDay</v>
          </cell>
          <cell r="C196" t="str">
            <v>Supervisor</v>
          </cell>
          <cell r="D196" t="str">
            <v>Day</v>
          </cell>
          <cell r="E196">
            <v>884</v>
          </cell>
        </row>
        <row r="197">
          <cell r="B197" t="str">
            <v>Valuation expertDay</v>
          </cell>
          <cell r="C197" t="str">
            <v>Valuation expert</v>
          </cell>
          <cell r="D197" t="str">
            <v>Day</v>
          </cell>
          <cell r="E197">
            <v>1553</v>
          </cell>
        </row>
        <row r="198">
          <cell r="B198" t="str">
            <v>Office support StaffDay</v>
          </cell>
          <cell r="C198" t="str">
            <v>Office support Staff</v>
          </cell>
          <cell r="D198" t="str">
            <v>Day</v>
          </cell>
          <cell r="E198">
            <v>464</v>
          </cell>
        </row>
        <row r="199">
          <cell r="B199" t="str">
            <v>Senior SurveyorDay</v>
          </cell>
          <cell r="C199" t="str">
            <v>Senior Surveyor</v>
          </cell>
          <cell r="D199" t="str">
            <v>Day</v>
          </cell>
          <cell r="E199">
            <v>884</v>
          </cell>
        </row>
        <row r="200">
          <cell r="B200" t="str">
            <v>Revenue expertDay</v>
          </cell>
          <cell r="C200" t="str">
            <v>Revenue expert</v>
          </cell>
          <cell r="D200" t="str">
            <v>Day</v>
          </cell>
          <cell r="E200">
            <v>1036</v>
          </cell>
        </row>
        <row r="201">
          <cell r="B201" t="str">
            <v>WelderDay</v>
          </cell>
          <cell r="C201" t="str">
            <v>Welder</v>
          </cell>
          <cell r="D201" t="str">
            <v>Day</v>
          </cell>
          <cell r="E201">
            <v>484</v>
          </cell>
        </row>
        <row r="202">
          <cell r="B202" t="str">
            <v/>
          </cell>
        </row>
        <row r="203">
          <cell r="B203" t="str">
            <v/>
          </cell>
        </row>
        <row r="204">
          <cell r="B204" t="str">
            <v>DescriptionPer Unit</v>
          </cell>
          <cell r="C204" t="str">
            <v>Description</v>
          </cell>
          <cell r="D204" t="str">
            <v>Per Unit</v>
          </cell>
          <cell r="E204" t="str">
            <v>Rate          (Excluding GST) SSR 2018-19</v>
          </cell>
        </row>
        <row r="205">
          <cell r="B205" t="str">
            <v>Blasting PowderKg.</v>
          </cell>
          <cell r="C205" t="str">
            <v>Blasting Powder</v>
          </cell>
          <cell r="D205" t="str">
            <v>Kg.</v>
          </cell>
          <cell r="E205">
            <v>65</v>
          </cell>
        </row>
        <row r="206">
          <cell r="B206" t="str">
            <v>DetonatorNo.</v>
          </cell>
          <cell r="C206" t="str">
            <v>Detonator</v>
          </cell>
          <cell r="D206" t="str">
            <v>No.</v>
          </cell>
          <cell r="E206">
            <v>16</v>
          </cell>
        </row>
        <row r="207">
          <cell r="B207" t="str">
            <v>FuseNo.</v>
          </cell>
          <cell r="C207" t="str">
            <v>Fuse</v>
          </cell>
          <cell r="D207" t="str">
            <v>No.</v>
          </cell>
          <cell r="E207">
            <v>160</v>
          </cell>
        </row>
        <row r="208">
          <cell r="B208" t="str">
            <v>Nipple For Fastening DetenatorNo.</v>
          </cell>
          <cell r="C208" t="str">
            <v>Nipple For Fastening Detenator</v>
          </cell>
          <cell r="D208" t="str">
            <v>No.</v>
          </cell>
          <cell r="E208">
            <v>40</v>
          </cell>
        </row>
        <row r="209">
          <cell r="B209" t="str">
            <v>Noble DynamiteKg.</v>
          </cell>
          <cell r="C209" t="str">
            <v>Noble Dynamite</v>
          </cell>
          <cell r="D209" t="str">
            <v>Kg.</v>
          </cell>
          <cell r="E209">
            <v>100</v>
          </cell>
        </row>
        <row r="210">
          <cell r="B210" t="str">
            <v>Red Tape Safety FuseR.Mt.</v>
          </cell>
          <cell r="C210" t="str">
            <v>Red Tape Safety Fuse</v>
          </cell>
          <cell r="D210" t="str">
            <v>R.Mt.</v>
          </cell>
          <cell r="E210">
            <v>10</v>
          </cell>
        </row>
        <row r="211">
          <cell r="B211" t="str">
            <v>M.S.screws etc. 35mm dia. and 75mm long (100nos.)Per Box</v>
          </cell>
          <cell r="C211" t="str">
            <v>M.S.screws etc. 35mm dia. and 75mm long (100nos.)</v>
          </cell>
          <cell r="D211" t="str">
            <v>Per Box</v>
          </cell>
          <cell r="E211">
            <v>97</v>
          </cell>
        </row>
        <row r="212">
          <cell r="B212" t="str">
            <v>Nut Bolts 16mm dia./Nails all sizeKg.</v>
          </cell>
          <cell r="C212" t="str">
            <v>Nut Bolts 16mm dia./Nails all size</v>
          </cell>
          <cell r="D212" t="str">
            <v>Kg.</v>
          </cell>
          <cell r="E212">
            <v>72</v>
          </cell>
        </row>
        <row r="213">
          <cell r="B213" t="str">
            <v>Nut Bolts washers 12mm dia. 45mm longNo.</v>
          </cell>
          <cell r="C213" t="str">
            <v>Nut Bolts washers 12mm dia. 45mm long</v>
          </cell>
          <cell r="D213" t="str">
            <v>No.</v>
          </cell>
          <cell r="E213">
            <v>12</v>
          </cell>
        </row>
        <row r="214">
          <cell r="B214" t="str">
            <v>Nut Bolts washers 12mm dia. 75mm longNo.</v>
          </cell>
          <cell r="C214" t="str">
            <v>Nut Bolts washers 12mm dia. 75mm long</v>
          </cell>
          <cell r="D214" t="str">
            <v>No.</v>
          </cell>
          <cell r="E214">
            <v>16</v>
          </cell>
        </row>
        <row r="215">
          <cell r="B215" t="str">
            <v>M.S. Locking Arrangement for gateNo.</v>
          </cell>
          <cell r="C215" t="str">
            <v>M.S. Locking Arrangement for gate</v>
          </cell>
          <cell r="D215" t="str">
            <v>No.</v>
          </cell>
          <cell r="E215">
            <v>725</v>
          </cell>
        </row>
        <row r="216">
          <cell r="B216" t="str">
            <v>Binding WireKg.</v>
          </cell>
          <cell r="C216" t="str">
            <v>Binding Wire</v>
          </cell>
          <cell r="D216" t="str">
            <v>Kg.</v>
          </cell>
          <cell r="E216">
            <v>76</v>
          </cell>
        </row>
        <row r="217">
          <cell r="B217" t="str">
            <v>Centering OilLtr.</v>
          </cell>
          <cell r="C217" t="str">
            <v>Centering Oil</v>
          </cell>
          <cell r="D217" t="str">
            <v>Ltr.</v>
          </cell>
          <cell r="E217">
            <v>10</v>
          </cell>
        </row>
        <row r="218">
          <cell r="B218" t="str">
            <v>Plastic Cover BlockNo.</v>
          </cell>
          <cell r="C218" t="str">
            <v>Plastic Cover Block</v>
          </cell>
          <cell r="D218" t="str">
            <v>No.</v>
          </cell>
          <cell r="E218">
            <v>2.5</v>
          </cell>
        </row>
        <row r="219">
          <cell r="B219" t="str">
            <v>R.C.C.Jali 50mm thickSq.Mt.</v>
          </cell>
          <cell r="C219" t="str">
            <v>R.C.C.Jali 50mm thick</v>
          </cell>
          <cell r="D219" t="str">
            <v>Sq.Mt.</v>
          </cell>
          <cell r="E219">
            <v>470</v>
          </cell>
        </row>
        <row r="220">
          <cell r="B220" t="str">
            <v>Plastizer (Rheobuild) 825 RMt.Ltr.</v>
          </cell>
          <cell r="C220" t="str">
            <v>Plastizer (Rheobuild) 825 RMt.</v>
          </cell>
          <cell r="D220" t="str">
            <v>Ltr.</v>
          </cell>
          <cell r="E220">
            <v>138</v>
          </cell>
        </row>
        <row r="221">
          <cell r="B221" t="str">
            <v>Concrete Spacer Block 15 mmNo.</v>
          </cell>
          <cell r="C221" t="str">
            <v>Concrete Spacer Block 15 mm</v>
          </cell>
          <cell r="D221" t="str">
            <v>No.</v>
          </cell>
          <cell r="E221">
            <v>2.5</v>
          </cell>
        </row>
        <row r="222">
          <cell r="B222" t="str">
            <v>Concrete Spacer Block 20 mmNo.</v>
          </cell>
          <cell r="C222" t="str">
            <v>Concrete Spacer Block 20 mm</v>
          </cell>
          <cell r="D222" t="str">
            <v>No.</v>
          </cell>
          <cell r="E222">
            <v>2.8</v>
          </cell>
        </row>
        <row r="223">
          <cell r="B223" t="str">
            <v>Concrete Spacer Block 25 mmNo.</v>
          </cell>
          <cell r="C223" t="str">
            <v>Concrete Spacer Block 25 mm</v>
          </cell>
          <cell r="D223" t="str">
            <v>No.</v>
          </cell>
          <cell r="E223">
            <v>3.1</v>
          </cell>
        </row>
        <row r="224">
          <cell r="B224" t="str">
            <v>Concrete Spacer Block 30 / 40 mmNo.</v>
          </cell>
          <cell r="C224" t="str">
            <v>Concrete Spacer Block 30 / 40 mm</v>
          </cell>
          <cell r="D224" t="str">
            <v>No.</v>
          </cell>
          <cell r="E224">
            <v>5</v>
          </cell>
        </row>
        <row r="225">
          <cell r="B225" t="str">
            <v>Bricks (Red)No.</v>
          </cell>
          <cell r="C225" t="str">
            <v>Bricks (Red)</v>
          </cell>
          <cell r="D225" t="str">
            <v>No.</v>
          </cell>
          <cell r="E225">
            <v>5.7</v>
          </cell>
        </row>
        <row r="226">
          <cell r="B226" t="str">
            <v>AAC Block 600x200x100 mmNo.</v>
          </cell>
          <cell r="C226" t="str">
            <v>AAC Block 600x200x100 mm</v>
          </cell>
          <cell r="D226" t="str">
            <v>No.</v>
          </cell>
          <cell r="E226">
            <v>49</v>
          </cell>
        </row>
        <row r="227">
          <cell r="B227" t="str">
            <v>Jointing MortarKg</v>
          </cell>
          <cell r="C227" t="str">
            <v>Jointing Mortar</v>
          </cell>
          <cell r="D227" t="str">
            <v>Kg</v>
          </cell>
          <cell r="E227">
            <v>17</v>
          </cell>
        </row>
        <row r="228">
          <cell r="B228" t="str">
            <v>Corner stone 38*20*30cmNo.</v>
          </cell>
          <cell r="C228" t="str">
            <v>Corner stone 38*20*30cm</v>
          </cell>
          <cell r="D228" t="str">
            <v>No.</v>
          </cell>
          <cell r="E228">
            <v>78</v>
          </cell>
        </row>
        <row r="229">
          <cell r="B229" t="str">
            <v>KhandakiesNo.</v>
          </cell>
          <cell r="C229" t="str">
            <v>Khandakies</v>
          </cell>
          <cell r="D229" t="str">
            <v>No.</v>
          </cell>
          <cell r="E229">
            <v>69</v>
          </cell>
        </row>
        <row r="230">
          <cell r="B230" t="str">
            <v>Pin Header (Standard Size)No.</v>
          </cell>
          <cell r="C230" t="str">
            <v>Pin Header (Standard Size)</v>
          </cell>
          <cell r="D230" t="str">
            <v>No.</v>
          </cell>
          <cell r="E230">
            <v>51</v>
          </cell>
        </row>
        <row r="231">
          <cell r="B231" t="str">
            <v>Hollow Blocks C.C.0.2*0.2*0.4MNo.</v>
          </cell>
          <cell r="C231" t="str">
            <v>Hollow Blocks C.C.0.2*0.2*0.4M</v>
          </cell>
          <cell r="D231" t="str">
            <v>No.</v>
          </cell>
          <cell r="E231">
            <v>36</v>
          </cell>
        </row>
        <row r="232">
          <cell r="B232" t="str">
            <v>Hollow Blocks C.C.0.1*0.2*0.4MNo.</v>
          </cell>
          <cell r="C232" t="str">
            <v>Hollow Blocks C.C.0.1*0.2*0.4M</v>
          </cell>
          <cell r="D232" t="str">
            <v>No.</v>
          </cell>
          <cell r="E232">
            <v>30</v>
          </cell>
        </row>
        <row r="233">
          <cell r="B233" t="str">
            <v>Hollow Block C C 0.30 x 0.20 x 0.15No.</v>
          </cell>
          <cell r="C233" t="str">
            <v>Hollow Block C C 0.30 x 0.20 x 0.15</v>
          </cell>
          <cell r="D233" t="str">
            <v>No.</v>
          </cell>
          <cell r="E233">
            <v>39</v>
          </cell>
        </row>
        <row r="234">
          <cell r="B234" t="str">
            <v>Bitumen (Compound)Kg.</v>
          </cell>
          <cell r="C234" t="str">
            <v>Bitumen (Compound)</v>
          </cell>
          <cell r="D234" t="str">
            <v>Kg.</v>
          </cell>
          <cell r="E234">
            <v>59</v>
          </cell>
        </row>
        <row r="235">
          <cell r="B235" t="str">
            <v>Brick batsCu.Mt.</v>
          </cell>
          <cell r="C235" t="str">
            <v>Brick bats</v>
          </cell>
          <cell r="D235" t="str">
            <v>Cu.Mt.</v>
          </cell>
          <cell r="E235">
            <v>650</v>
          </cell>
        </row>
        <row r="236">
          <cell r="B236" t="str">
            <v>Water proof compound I.SKg.</v>
          </cell>
          <cell r="C236" t="str">
            <v>Water proof compound I.S</v>
          </cell>
          <cell r="D236" t="str">
            <v>Kg.</v>
          </cell>
          <cell r="E236">
            <v>120</v>
          </cell>
        </row>
        <row r="237">
          <cell r="B237" t="str">
            <v>Tar Felt B.H.I.S.I.3mm thickSq.Mt.</v>
          </cell>
          <cell r="C237" t="str">
            <v>Tar Felt B.H.I.S.I.3mm thick</v>
          </cell>
          <cell r="D237" t="str">
            <v>Sq.Mt.</v>
          </cell>
          <cell r="E237">
            <v>80</v>
          </cell>
        </row>
        <row r="238">
          <cell r="B238" t="str">
            <v>Acrylic Polymer Modified waterproofing PowderKg.</v>
          </cell>
          <cell r="C238" t="str">
            <v>Acrylic Polymer Modified waterproofing Powder</v>
          </cell>
          <cell r="D238" t="str">
            <v>Kg.</v>
          </cell>
          <cell r="E238">
            <v>146</v>
          </cell>
        </row>
        <row r="239">
          <cell r="B239" t="str">
            <v>Acrylic Polymer Modified LiquidLtr.</v>
          </cell>
          <cell r="C239" t="str">
            <v>Acrylic Polymer Modified Liquid</v>
          </cell>
          <cell r="D239" t="str">
            <v>Ltr.</v>
          </cell>
          <cell r="E239">
            <v>200</v>
          </cell>
        </row>
        <row r="240">
          <cell r="B240" t="str">
            <v>Fibre Glass MeshSq.Mt.</v>
          </cell>
          <cell r="C240" t="str">
            <v>Fibre Glass Mesh</v>
          </cell>
          <cell r="D240" t="str">
            <v>Sq.Mt.</v>
          </cell>
          <cell r="E240">
            <v>63</v>
          </cell>
        </row>
        <row r="241">
          <cell r="B241" t="str">
            <v>Polydee-TP40 PrimerKg.</v>
          </cell>
          <cell r="C241" t="str">
            <v>Polydee-TP40 Primer</v>
          </cell>
          <cell r="D241" t="str">
            <v>Kg.</v>
          </cell>
          <cell r="E241">
            <v>500</v>
          </cell>
        </row>
        <row r="242">
          <cell r="B242" t="str">
            <v>Polydee-TP40 PrimerKg.</v>
          </cell>
          <cell r="C242" t="str">
            <v>Polydee-TP40 Primer</v>
          </cell>
          <cell r="D242" t="str">
            <v>Kg.</v>
          </cell>
          <cell r="E242">
            <v>500</v>
          </cell>
        </row>
        <row r="243">
          <cell r="B243" t="str">
            <v>Polydee-LMKg.</v>
          </cell>
          <cell r="C243" t="str">
            <v>Polydee-LM</v>
          </cell>
          <cell r="D243" t="str">
            <v>Kg.</v>
          </cell>
          <cell r="E243">
            <v>505</v>
          </cell>
        </row>
        <row r="244">
          <cell r="B244" t="str">
            <v>Polydee-LM 150mm widthKg.</v>
          </cell>
          <cell r="C244" t="str">
            <v>Polydee-LM 150mm width</v>
          </cell>
          <cell r="D244" t="str">
            <v>Kg.</v>
          </cell>
          <cell r="E244">
            <v>560</v>
          </cell>
        </row>
        <row r="245">
          <cell r="B245" t="str">
            <v>Bituflex Cloesdcell foam 30x30 mmR.Mt.</v>
          </cell>
          <cell r="C245" t="str">
            <v>Bituflex Cloesdcell foam 30x30 mm</v>
          </cell>
          <cell r="D245" t="str">
            <v>R.Mt.</v>
          </cell>
          <cell r="E245">
            <v>59</v>
          </cell>
        </row>
        <row r="246">
          <cell r="B246" t="str">
            <v>AG 10 GranulesKg.</v>
          </cell>
          <cell r="C246" t="str">
            <v>AG 10 Granules</v>
          </cell>
          <cell r="D246" t="str">
            <v>Kg.</v>
          </cell>
          <cell r="E246">
            <v>20</v>
          </cell>
        </row>
        <row r="247">
          <cell r="B247" t="str">
            <v>Polydee-MCKg.</v>
          </cell>
          <cell r="C247" t="str">
            <v>Polydee-MC</v>
          </cell>
          <cell r="D247" t="str">
            <v>Kg.</v>
          </cell>
          <cell r="E247">
            <v>770</v>
          </cell>
        </row>
        <row r="248">
          <cell r="B248" t="str">
            <v>Polydee-41 sealant and polysealKg.</v>
          </cell>
          <cell r="C248" t="str">
            <v>Polydee-41 sealant and polyseal</v>
          </cell>
          <cell r="D248" t="str">
            <v>Kg.</v>
          </cell>
          <cell r="E248">
            <v>750</v>
          </cell>
        </row>
        <row r="249">
          <cell r="B249" t="str">
            <v>Polydee-11Kg.</v>
          </cell>
          <cell r="C249" t="str">
            <v>Polydee-11</v>
          </cell>
          <cell r="D249" t="str">
            <v>Kg.</v>
          </cell>
          <cell r="E249">
            <v>1180</v>
          </cell>
        </row>
        <row r="250">
          <cell r="B250" t="str">
            <v>Neeru / SanalaKg.</v>
          </cell>
          <cell r="C250" t="str">
            <v>Neeru / Sanala</v>
          </cell>
          <cell r="D250" t="str">
            <v>Kg.</v>
          </cell>
          <cell r="E250">
            <v>5</v>
          </cell>
        </row>
        <row r="251">
          <cell r="B251" t="str">
            <v>White Putty (Cement)Kg.</v>
          </cell>
          <cell r="C251" t="str">
            <v>White Putty (Cement)</v>
          </cell>
          <cell r="D251" t="str">
            <v>Kg.</v>
          </cell>
          <cell r="E251">
            <v>26</v>
          </cell>
        </row>
        <row r="252">
          <cell r="B252" t="str">
            <v>Texture Materialbags</v>
          </cell>
          <cell r="C252" t="str">
            <v>Texture Material</v>
          </cell>
          <cell r="D252" t="str">
            <v>bags</v>
          </cell>
          <cell r="E252">
            <v>1206</v>
          </cell>
        </row>
        <row r="253">
          <cell r="B253" t="str">
            <v>Rough Shahabad 25 to 30mm thickSq.Mt.</v>
          </cell>
          <cell r="C253" t="str">
            <v>Rough Shahabad 25 to 30mm thick</v>
          </cell>
          <cell r="D253" t="str">
            <v>Sq.Mt.</v>
          </cell>
          <cell r="E253">
            <v>215</v>
          </cell>
        </row>
        <row r="254">
          <cell r="B254" t="str">
            <v>Rough Shahabad 40 to 45 mm thickSq.Mt.</v>
          </cell>
          <cell r="C254" t="str">
            <v>Rough Shahabad 40 to 45 mm thick</v>
          </cell>
          <cell r="D254" t="str">
            <v>Sq.Mt.</v>
          </cell>
          <cell r="E254">
            <v>250</v>
          </cell>
        </row>
        <row r="255">
          <cell r="B255" t="str">
            <v>Polished Shahabad 25 to 30mm thickSq.Mt.</v>
          </cell>
          <cell r="C255" t="str">
            <v>Polished Shahabad 25 to 30mm thick</v>
          </cell>
          <cell r="D255" t="str">
            <v>Sq.Mt.</v>
          </cell>
          <cell r="E255">
            <v>248</v>
          </cell>
        </row>
        <row r="256">
          <cell r="B256" t="str">
            <v>Rough Shahabad 50 to 60mm thickSq.Mt.</v>
          </cell>
          <cell r="C256" t="str">
            <v>Rough Shahabad 50 to 60mm thick</v>
          </cell>
          <cell r="D256" t="str">
            <v>Sq.Mt.</v>
          </cell>
          <cell r="E256">
            <v>296</v>
          </cell>
        </row>
        <row r="257">
          <cell r="B257" t="str">
            <v>Polished Shahabad 40 to 50mm thick For stepSq.Mt.</v>
          </cell>
          <cell r="C257" t="str">
            <v>Polished Shahabad 40 to 50mm thick For step</v>
          </cell>
          <cell r="D257" t="str">
            <v>Sq.Mt.</v>
          </cell>
          <cell r="E257">
            <v>400</v>
          </cell>
        </row>
        <row r="258">
          <cell r="B258" t="str">
            <v>Polished Shahabad Machine cut 25mm thickSq.Mt.</v>
          </cell>
          <cell r="C258" t="str">
            <v>Polished Shahabad Machine cut 25mm thick</v>
          </cell>
          <cell r="D258" t="str">
            <v>Sq.Mt.</v>
          </cell>
          <cell r="E258">
            <v>280</v>
          </cell>
        </row>
        <row r="259">
          <cell r="B259" t="str">
            <v>Polished Shahabad for step 25mm thickSq.Mt.</v>
          </cell>
          <cell r="C259" t="str">
            <v>Polished Shahabad for step  25mm thick</v>
          </cell>
          <cell r="D259" t="str">
            <v>Sq.Mt.</v>
          </cell>
          <cell r="E259">
            <v>290</v>
          </cell>
        </row>
        <row r="260">
          <cell r="B260" t="str">
            <v>Tandoor Polished 25mm thick (Machine cut)Sq.Mt.</v>
          </cell>
          <cell r="C260" t="str">
            <v>Tandoor Polished 25mm thick (Machine cut)</v>
          </cell>
          <cell r="D260" t="str">
            <v>Sq.Mt.</v>
          </cell>
          <cell r="E260">
            <v>349</v>
          </cell>
        </row>
        <row r="261">
          <cell r="B261" t="str">
            <v>Tandoor Polished 25mm thick (Hand Cut)Sq.Mt.</v>
          </cell>
          <cell r="C261" t="str">
            <v>Tandoor Polished 25mm thick (Hand Cut)</v>
          </cell>
          <cell r="D261" t="str">
            <v>Sq.Mt.</v>
          </cell>
          <cell r="E261">
            <v>297</v>
          </cell>
        </row>
        <row r="262">
          <cell r="B262" t="str">
            <v>Tandoor Polished for steps 25mm thiskSq.Mt.</v>
          </cell>
          <cell r="C262" t="str">
            <v>Tandoor Polished for steps  25mm thisk</v>
          </cell>
          <cell r="D262" t="str">
            <v>Sq.Mt.</v>
          </cell>
          <cell r="E262">
            <v>377</v>
          </cell>
        </row>
        <row r="263">
          <cell r="B263" t="str">
            <v>Black Kadappa (one side polish) (Machine cut) 25 mm thickSq.Mt.</v>
          </cell>
          <cell r="C263" t="str">
            <v>Black Kadappa (one side polish) (Machine cut) 25 mm thick</v>
          </cell>
          <cell r="D263" t="str">
            <v>Sq.Mt.</v>
          </cell>
          <cell r="E263">
            <v>397</v>
          </cell>
        </row>
        <row r="264">
          <cell r="B264" t="str">
            <v>Black Kadappa (one side polish) (Machine cut) 35mm thickSq.Mt.</v>
          </cell>
          <cell r="C264" t="str">
            <v>Black Kadappa (one side polish) (Machine cut) 35mm thick</v>
          </cell>
          <cell r="D264" t="str">
            <v>Sq.Mt.</v>
          </cell>
          <cell r="E264">
            <v>448</v>
          </cell>
        </row>
        <row r="265">
          <cell r="B265" t="str">
            <v>Both Sides Polished Kadappa stone 25mm thickSq.Mt.</v>
          </cell>
          <cell r="C265" t="str">
            <v>Both Sides Polished Kadappa  stone 25mm thick</v>
          </cell>
          <cell r="D265" t="str">
            <v>Sq.Mt.</v>
          </cell>
          <cell r="E265">
            <v>496</v>
          </cell>
        </row>
        <row r="266">
          <cell r="B266" t="str">
            <v>Kota stone (Machine cut) upto 25-30mm thick one side polishedSq.Mt.</v>
          </cell>
          <cell r="C266" t="str">
            <v>Kota stone (Machine cut) upto 25-30mm thick one side polished</v>
          </cell>
          <cell r="D266" t="str">
            <v>Sq.Mt.</v>
          </cell>
          <cell r="E266">
            <v>488</v>
          </cell>
        </row>
        <row r="267">
          <cell r="B267" t="str">
            <v>Kota stone (Hand cut) upto 25-30mm thick one side polishedSq.Mt.</v>
          </cell>
          <cell r="C267" t="str">
            <v>Kota stone (Hand cut) upto 25-30mm thick one side polished</v>
          </cell>
          <cell r="D267" t="str">
            <v>Sq.Mt.</v>
          </cell>
          <cell r="E267">
            <v>454</v>
          </cell>
        </row>
        <row r="268">
          <cell r="B268" t="str">
            <v>Kota stone for step polished) upto 25mm thick (1.2*0.3M)Sq.Mt.</v>
          </cell>
          <cell r="C268" t="str">
            <v>Kota stone for step polished) upto 25mm thick (1.2*0.3M)</v>
          </cell>
          <cell r="D268" t="str">
            <v>Sq.Mt.</v>
          </cell>
          <cell r="E268">
            <v>500</v>
          </cell>
        </row>
        <row r="269">
          <cell r="B269" t="str">
            <v>Ceramic tiles 30*30cmSq.Mt.</v>
          </cell>
          <cell r="C269" t="str">
            <v>Ceramic tiles 30*30cm</v>
          </cell>
          <cell r="D269" t="str">
            <v>Sq.Mt.</v>
          </cell>
          <cell r="E269">
            <v>480</v>
          </cell>
        </row>
        <row r="270">
          <cell r="B270" t="str">
            <v>Ceramic Antiskid Flooring Tiles 30 x 30 cmSq.Mt.</v>
          </cell>
          <cell r="C270" t="str">
            <v>Ceramic Antiskid Flooring Tiles 30 x 30 cm</v>
          </cell>
          <cell r="D270" t="str">
            <v>Sq.Mt.</v>
          </cell>
          <cell r="E270">
            <v>495</v>
          </cell>
        </row>
        <row r="271">
          <cell r="B271" t="str">
            <v>Ceramic Tiles for dado 30 cm x 30 cmSq.Mt.</v>
          </cell>
          <cell r="C271" t="str">
            <v>Ceramic Tiles for dado 30 cm x 30 cm</v>
          </cell>
          <cell r="D271" t="str">
            <v>Sq.Mt.</v>
          </cell>
          <cell r="E271">
            <v>480</v>
          </cell>
        </row>
        <row r="272">
          <cell r="B272" t="str">
            <v>Ceramic Tiles for dado 30 x 45 cmSq.Mt.</v>
          </cell>
          <cell r="C272" t="str">
            <v>Ceramic Tiles for dado 30 x 45 cm</v>
          </cell>
          <cell r="D272" t="str">
            <v>Sq.Mt.</v>
          </cell>
          <cell r="E272">
            <v>516</v>
          </cell>
        </row>
        <row r="273">
          <cell r="B273" t="str">
            <v>Heavy duty interlocking concrete block 60mm thick gray 300 kg/sq.cm.Sq.Mt.</v>
          </cell>
          <cell r="C273" t="str">
            <v>Heavy duty interlocking concrete block 60mm thick gray 300 kg/sq.cm.</v>
          </cell>
          <cell r="D273" t="str">
            <v>Sq.Mt.</v>
          </cell>
          <cell r="E273">
            <v>486</v>
          </cell>
        </row>
        <row r="274">
          <cell r="B274" t="str">
            <v>Heavy duty interlocking concrete block 60mm thick coloured 300kg/sq.cmSq.Mt.</v>
          </cell>
          <cell r="C274" t="str">
            <v>Heavy duty interlocking concrete block 60mm thick coloured 300kg/sq.cm</v>
          </cell>
          <cell r="D274" t="str">
            <v>Sq.Mt.</v>
          </cell>
          <cell r="E274">
            <v>578</v>
          </cell>
        </row>
        <row r="275">
          <cell r="B275" t="str">
            <v>Heavy duty interlocking concrete block 80mm thick gray 300kg/sq.cmSq.Mt.</v>
          </cell>
          <cell r="C275" t="str">
            <v>Heavy duty interlocking concrete block 80mm thick gray 300kg/sq.cm</v>
          </cell>
          <cell r="D275" t="str">
            <v>Sq.Mt.</v>
          </cell>
          <cell r="E275">
            <v>635</v>
          </cell>
        </row>
        <row r="276">
          <cell r="B276" t="str">
            <v>Heavy duty interlocking concrete block 80mm thick coloured 300kg/sq.cmSq.Mt.</v>
          </cell>
          <cell r="C276" t="str">
            <v>Heavy duty interlocking concrete block 80mm thick coloured 300kg/sq.cm</v>
          </cell>
          <cell r="D276" t="str">
            <v>Sq.Mt.</v>
          </cell>
          <cell r="E276">
            <v>728</v>
          </cell>
        </row>
        <row r="277">
          <cell r="B277" t="str">
            <v>Heavy duty interlocking concrete block 80mm thick rubber mould glossy 400kg/sq.cmSq.Mt.</v>
          </cell>
          <cell r="C277" t="str">
            <v>Heavy duty interlocking concrete block 80mm thick rubber mould glossy 400kg/sq.cm</v>
          </cell>
          <cell r="D277" t="str">
            <v>Sq.Mt.</v>
          </cell>
          <cell r="E277">
            <v>880</v>
          </cell>
        </row>
        <row r="278">
          <cell r="B278" t="str">
            <v>Heavy duty interlocking concrete block 40mm thick colour 200 kg/sq.cmSq.Mt.</v>
          </cell>
          <cell r="C278" t="str">
            <v>Heavy duty interlocking concrete block 40mm thick colour 200 kg/sq.cm</v>
          </cell>
          <cell r="D278" t="str">
            <v>Sq.Mt.</v>
          </cell>
          <cell r="E278">
            <v>486</v>
          </cell>
        </row>
        <row r="279">
          <cell r="B279" t="str">
            <v>Telephone Black GraniteSq.Mt.</v>
          </cell>
          <cell r="C279" t="str">
            <v>Telephone Black Granite</v>
          </cell>
          <cell r="D279" t="str">
            <v>Sq.Mt.</v>
          </cell>
          <cell r="E279">
            <v>2436</v>
          </cell>
        </row>
        <row r="280">
          <cell r="B280" t="str">
            <v>Green marbleSq.Mt.</v>
          </cell>
          <cell r="C280" t="str">
            <v>Green marble</v>
          </cell>
          <cell r="D280" t="str">
            <v>Sq.Mt.</v>
          </cell>
          <cell r="E280">
            <v>1243</v>
          </cell>
        </row>
        <row r="281">
          <cell r="B281" t="str">
            <v>Vitrified tiles Glossy Size 590 to 605 mm* 590 to 605 mm*8 to 10mmSq.Mt.</v>
          </cell>
          <cell r="C281" t="str">
            <v>Vitrified tiles Glossy Size 590 to 605 mm* 590 to 605 mm*8 to 10mm</v>
          </cell>
          <cell r="D281" t="str">
            <v>Sq.Mt.</v>
          </cell>
          <cell r="E281">
            <v>606</v>
          </cell>
        </row>
        <row r="282">
          <cell r="B282" t="str">
            <v>Vitrified matt finish - size 590 to 605 mm* 590 to 605 mm *8 to 10mmSq.Mt.</v>
          </cell>
          <cell r="C282" t="str">
            <v>Vitrified  matt finish - size 590 to 605 mm* 590 to 605 mm *8 to 10mm</v>
          </cell>
          <cell r="D282" t="str">
            <v>Sq.Mt.</v>
          </cell>
          <cell r="E282">
            <v>1068</v>
          </cell>
        </row>
        <row r="283">
          <cell r="B283" t="str">
            <v>Vitrified rustic matt stone finish size 590 to 605mm *590 to 605mm*8 to 10mmSq.Mt.</v>
          </cell>
          <cell r="C283" t="str">
            <v>Vitrified rustic matt stone finish size 590 to 605mm *590 to 605mm*8 to 10mm</v>
          </cell>
          <cell r="D283" t="str">
            <v>Sq.Mt.</v>
          </cell>
          <cell r="E283">
            <v>1068</v>
          </cell>
        </row>
        <row r="284">
          <cell r="B284" t="str">
            <v>Vertified stone effect finish size 590 to 605mm* 590 to 605mm * 8 to 10mmSq.Mt.</v>
          </cell>
          <cell r="C284" t="str">
            <v>Vertified stone effect finish size 590 to 605mm* 590 to 605mm * 8 to 10mm</v>
          </cell>
          <cell r="D284" t="str">
            <v>Sq.Mt.</v>
          </cell>
          <cell r="E284">
            <v>1068</v>
          </cell>
        </row>
        <row r="285">
          <cell r="B285" t="str">
            <v>Calcet PowderKg.</v>
          </cell>
          <cell r="C285" t="str">
            <v>Calcet Powder</v>
          </cell>
          <cell r="D285" t="str">
            <v>Kg.</v>
          </cell>
          <cell r="E285">
            <v>49</v>
          </cell>
        </row>
        <row r="286">
          <cell r="B286" t="str">
            <v>Black Oxide powderKg.</v>
          </cell>
          <cell r="C286" t="str">
            <v>Black Oxide powder</v>
          </cell>
          <cell r="D286" t="str">
            <v>Kg.</v>
          </cell>
          <cell r="E286">
            <v>115</v>
          </cell>
        </row>
        <row r="287">
          <cell r="B287" t="str">
            <v>Fevi Matt Chemical 10 Kg Bagbags</v>
          </cell>
          <cell r="C287" t="str">
            <v>Fevi Matt Chemical 10 Kg Bag</v>
          </cell>
          <cell r="D287" t="str">
            <v>bags</v>
          </cell>
          <cell r="E287">
            <v>662</v>
          </cell>
        </row>
        <row r="288">
          <cell r="B288" t="str">
            <v>Marble chipsKg.</v>
          </cell>
          <cell r="C288" t="str">
            <v>Marble chips</v>
          </cell>
          <cell r="D288" t="str">
            <v>Kg.</v>
          </cell>
          <cell r="E288">
            <v>47</v>
          </cell>
        </row>
        <row r="289">
          <cell r="B289" t="str">
            <v>Heavy duty interlocking concrete block 60mm thick rubber mould glossy 400kg/sq.cmSq.Mt.</v>
          </cell>
          <cell r="C289" t="str">
            <v>Heavy duty interlocking concrete block 60mm thick rubber mould glossy 400kg/sq.cm</v>
          </cell>
          <cell r="D289" t="str">
            <v>Sq.Mt.</v>
          </cell>
          <cell r="E289">
            <v>486</v>
          </cell>
        </row>
        <row r="290">
          <cell r="B290" t="str">
            <v>Tremix Treatment 100 mm thickSq.Mt.</v>
          </cell>
          <cell r="C290" t="str">
            <v>Tremix Treatment 100 mm thick</v>
          </cell>
          <cell r="D290" t="str">
            <v>Sq.Mt.</v>
          </cell>
          <cell r="E290">
            <v>69</v>
          </cell>
        </row>
        <row r="291">
          <cell r="B291" t="str">
            <v>Marble mosaic chequered tiles (gray)Sq.Mt.</v>
          </cell>
          <cell r="C291" t="str">
            <v>Marble mosaic chequered tiles (gray)</v>
          </cell>
          <cell r="D291" t="str">
            <v>Sq.Mt.</v>
          </cell>
          <cell r="E291">
            <v>259</v>
          </cell>
        </row>
        <row r="292">
          <cell r="B292" t="str">
            <v>Colour cementKg.</v>
          </cell>
          <cell r="C292" t="str">
            <v>Colour cement</v>
          </cell>
          <cell r="D292" t="str">
            <v>Kg.</v>
          </cell>
          <cell r="E292">
            <v>15</v>
          </cell>
        </row>
        <row r="293">
          <cell r="B293" t="str">
            <v>Heavy Duty Designer come. tile for flooringSq.Mt.</v>
          </cell>
          <cell r="C293" t="str">
            <v>Heavy Duty Designer come. tile for flooring</v>
          </cell>
          <cell r="D293" t="str">
            <v>Sq.Mt.</v>
          </cell>
          <cell r="E293">
            <v>845</v>
          </cell>
        </row>
        <row r="294">
          <cell r="B294" t="str">
            <v>Heavy Duty Designer come. tile for StepsSq.Mt.</v>
          </cell>
          <cell r="C294" t="str">
            <v>Heavy Duty Designer come. tile for Steps</v>
          </cell>
          <cell r="D294" t="str">
            <v>Sq.Mt.</v>
          </cell>
          <cell r="E294">
            <v>925</v>
          </cell>
        </row>
        <row r="295">
          <cell r="B295" t="str">
            <v>PVC flooringSq.Mt.</v>
          </cell>
          <cell r="C295" t="str">
            <v xml:space="preserve">PVC flooring </v>
          </cell>
          <cell r="D295" t="str">
            <v>Sq.Mt.</v>
          </cell>
          <cell r="E295">
            <v>316</v>
          </cell>
        </row>
        <row r="296">
          <cell r="B296" t="str">
            <v/>
          </cell>
        </row>
        <row r="297">
          <cell r="B297" t="str">
            <v/>
          </cell>
        </row>
        <row r="298">
          <cell r="B298" t="str">
            <v>Bees waxKg.</v>
          </cell>
          <cell r="C298" t="str">
            <v>Bees wax</v>
          </cell>
          <cell r="D298" t="str">
            <v>Kg.</v>
          </cell>
          <cell r="E298">
            <v>150</v>
          </cell>
        </row>
        <row r="299">
          <cell r="B299" t="str">
            <v>Coal TarKg.</v>
          </cell>
          <cell r="C299" t="str">
            <v>Coal Tar</v>
          </cell>
          <cell r="D299" t="str">
            <v>Kg.</v>
          </cell>
          <cell r="E299">
            <v>65</v>
          </cell>
        </row>
        <row r="300">
          <cell r="B300" t="str">
            <v>Common SpiritLtr.</v>
          </cell>
          <cell r="C300" t="str">
            <v>Common Spirit</v>
          </cell>
          <cell r="D300" t="str">
            <v>Ltr.</v>
          </cell>
          <cell r="E300">
            <v>83</v>
          </cell>
        </row>
        <row r="301">
          <cell r="B301" t="str">
            <v>French PolishLtr.</v>
          </cell>
          <cell r="C301" t="str">
            <v>French Polish</v>
          </cell>
          <cell r="D301" t="str">
            <v>Ltr.</v>
          </cell>
          <cell r="E301">
            <v>178</v>
          </cell>
        </row>
        <row r="302">
          <cell r="B302" t="str">
            <v>VarnishLtr.</v>
          </cell>
          <cell r="C302" t="str">
            <v>Varnish</v>
          </cell>
          <cell r="D302" t="str">
            <v>Ltr.</v>
          </cell>
          <cell r="E302">
            <v>162</v>
          </cell>
        </row>
        <row r="303">
          <cell r="B303" t="str">
            <v>Malemaine PolishLtr.</v>
          </cell>
          <cell r="C303" t="str">
            <v>Malemaine Polish</v>
          </cell>
          <cell r="D303" t="str">
            <v>Ltr.</v>
          </cell>
          <cell r="E303">
            <v>313</v>
          </cell>
        </row>
        <row r="304">
          <cell r="B304" t="str">
            <v>C.C.T.W. Ballies 125 mm DiameterR.Mt.</v>
          </cell>
          <cell r="C304" t="str">
            <v>C.C.T.W. Ballies 125 mm Diameter</v>
          </cell>
          <cell r="D304" t="str">
            <v>R.Mt.</v>
          </cell>
          <cell r="E304">
            <v>166</v>
          </cell>
        </row>
        <row r="305">
          <cell r="B305" t="str">
            <v>Oil enamel paint/flat/glossy paint(ready mix) (with I.S.I. Mark)Ltr.</v>
          </cell>
          <cell r="C305" t="str">
            <v>Oil enamel paint/flat/glossy paint(ready mix) (with I.S.I. Mark)</v>
          </cell>
          <cell r="D305" t="str">
            <v>Ltr.</v>
          </cell>
          <cell r="E305">
            <v>258</v>
          </cell>
        </row>
        <row r="306">
          <cell r="B306" t="str">
            <v>Synthetic paint (ready mix)Ltr.</v>
          </cell>
          <cell r="C306" t="str">
            <v>Synthetic paint (ready mix)</v>
          </cell>
          <cell r="D306" t="str">
            <v>Ltr.</v>
          </cell>
          <cell r="E306">
            <v>253</v>
          </cell>
        </row>
        <row r="307">
          <cell r="B307" t="str">
            <v>Catonic emulsion paintKg.</v>
          </cell>
          <cell r="C307" t="str">
            <v>Catonic emulsion paint</v>
          </cell>
          <cell r="D307" t="str">
            <v>Kg.</v>
          </cell>
          <cell r="E307">
            <v>315</v>
          </cell>
        </row>
        <row r="308">
          <cell r="B308" t="str">
            <v>White oil paint 100ml pack tinNo.</v>
          </cell>
          <cell r="C308" t="str">
            <v>White oil paint 100ml pack tin</v>
          </cell>
          <cell r="D308" t="str">
            <v>No.</v>
          </cell>
          <cell r="E308">
            <v>38</v>
          </cell>
        </row>
        <row r="309">
          <cell r="B309" t="str">
            <v>Red Oxide paintLtr.</v>
          </cell>
          <cell r="C309" t="str">
            <v>Red Oxide paint</v>
          </cell>
          <cell r="D309" t="str">
            <v>Ltr.</v>
          </cell>
          <cell r="E309">
            <v>157</v>
          </cell>
        </row>
        <row r="310">
          <cell r="B310" t="str">
            <v>Cement paintKg.</v>
          </cell>
          <cell r="C310" t="str">
            <v>Cement paint</v>
          </cell>
          <cell r="D310" t="str">
            <v>Kg.</v>
          </cell>
          <cell r="E310">
            <v>59</v>
          </cell>
        </row>
        <row r="311">
          <cell r="B311" t="str">
            <v>Steel PrimerLtr.</v>
          </cell>
          <cell r="C311" t="str">
            <v>Steel Primer</v>
          </cell>
          <cell r="D311" t="str">
            <v>Ltr.</v>
          </cell>
          <cell r="E311">
            <v>147</v>
          </cell>
        </row>
        <row r="312">
          <cell r="B312" t="str">
            <v>Primer for plaster surfaceLtr.</v>
          </cell>
          <cell r="C312" t="str">
            <v>Primer for plaster surface</v>
          </cell>
          <cell r="D312" t="str">
            <v>Ltr.</v>
          </cell>
          <cell r="E312">
            <v>180</v>
          </cell>
        </row>
        <row r="313">
          <cell r="B313" t="str">
            <v>PuttyKg.</v>
          </cell>
          <cell r="C313" t="str">
            <v>Putty</v>
          </cell>
          <cell r="D313" t="str">
            <v>Kg.</v>
          </cell>
          <cell r="E313">
            <v>26</v>
          </cell>
        </row>
        <row r="314">
          <cell r="B314" t="str">
            <v>Boiled linseed oilLtr.</v>
          </cell>
          <cell r="C314" t="str">
            <v>Boiled linseed oil</v>
          </cell>
          <cell r="D314" t="str">
            <v>Ltr.</v>
          </cell>
          <cell r="E314">
            <v>79</v>
          </cell>
        </row>
        <row r="315">
          <cell r="B315" t="str">
            <v>Linseed oil double boiledLtr.</v>
          </cell>
          <cell r="C315" t="str">
            <v>Linseed oil double boiled</v>
          </cell>
          <cell r="D315" t="str">
            <v>Ltr.</v>
          </cell>
          <cell r="E315">
            <v>112</v>
          </cell>
        </row>
        <row r="316">
          <cell r="B316" t="str">
            <v>TerpentineLtr.</v>
          </cell>
          <cell r="C316" t="str">
            <v>Terpentine</v>
          </cell>
          <cell r="D316" t="str">
            <v>Ltr.</v>
          </cell>
          <cell r="E316">
            <v>87</v>
          </cell>
        </row>
        <row r="317">
          <cell r="B317" t="str">
            <v>Wood PrimerLtr.</v>
          </cell>
          <cell r="C317" t="str">
            <v>Wood Primer</v>
          </cell>
          <cell r="D317" t="str">
            <v>Ltr.</v>
          </cell>
          <cell r="E317">
            <v>130</v>
          </cell>
        </row>
        <row r="318">
          <cell r="B318" t="str">
            <v>Brush for lettringNo.</v>
          </cell>
          <cell r="C318" t="str">
            <v>Brush for lettring</v>
          </cell>
          <cell r="D318" t="str">
            <v>No.</v>
          </cell>
          <cell r="E318">
            <v>40</v>
          </cell>
        </row>
        <row r="319">
          <cell r="B319" t="str">
            <v>Brush for road marking 5cmNo.</v>
          </cell>
          <cell r="C319" t="str">
            <v>Brush for road marking 5cm</v>
          </cell>
          <cell r="D319" t="str">
            <v>No.</v>
          </cell>
          <cell r="E319">
            <v>95</v>
          </cell>
        </row>
        <row r="320">
          <cell r="B320" t="str">
            <v>Brush for marking road 8cmNo.</v>
          </cell>
          <cell r="C320" t="str">
            <v>Brush for marking road 8cm</v>
          </cell>
          <cell r="D320" t="str">
            <v>No.</v>
          </cell>
          <cell r="E320">
            <v>184</v>
          </cell>
        </row>
        <row r="321">
          <cell r="B321" t="str">
            <v>Brush for road marking 10cmNo.</v>
          </cell>
          <cell r="C321" t="str">
            <v>Brush for road marking 10cm</v>
          </cell>
          <cell r="D321" t="str">
            <v>No.</v>
          </cell>
          <cell r="E321">
            <v>220</v>
          </cell>
        </row>
        <row r="322">
          <cell r="B322" t="str">
            <v>Lustre paintLtr.</v>
          </cell>
          <cell r="C322" t="str">
            <v>Lustre paint</v>
          </cell>
          <cell r="D322" t="str">
            <v>Ltr.</v>
          </cell>
          <cell r="E322">
            <v>185</v>
          </cell>
        </row>
        <row r="323">
          <cell r="B323" t="str">
            <v>Textured Synthetic paintLtr.</v>
          </cell>
          <cell r="C323" t="str">
            <v>Textured Synthetic paint</v>
          </cell>
          <cell r="D323" t="str">
            <v>Ltr.</v>
          </cell>
          <cell r="E323">
            <v>230</v>
          </cell>
        </row>
        <row r="324">
          <cell r="B324" t="str">
            <v>White lead paintKg.</v>
          </cell>
          <cell r="C324" t="str">
            <v>White lead paint</v>
          </cell>
          <cell r="D324" t="str">
            <v>Kg.</v>
          </cell>
          <cell r="E324">
            <v>280</v>
          </cell>
        </row>
        <row r="325">
          <cell r="B325" t="str">
            <v>Birla wall care puttyKg.</v>
          </cell>
          <cell r="C325" t="str">
            <v>Birla wall care putty</v>
          </cell>
          <cell r="D325" t="str">
            <v>Kg.</v>
          </cell>
          <cell r="E325">
            <v>56</v>
          </cell>
        </row>
        <row r="326">
          <cell r="B326" t="str">
            <v>Aluminium PaintLit.</v>
          </cell>
          <cell r="C326" t="str">
            <v>Aluminium Paint</v>
          </cell>
          <cell r="D326" t="str">
            <v>Lit.</v>
          </cell>
          <cell r="E326">
            <v>279</v>
          </cell>
        </row>
        <row r="327">
          <cell r="B327" t="str">
            <v>NeelKg.</v>
          </cell>
          <cell r="C327" t="str">
            <v>Neel</v>
          </cell>
          <cell r="D327" t="str">
            <v>Kg.</v>
          </cell>
          <cell r="E327">
            <v>125</v>
          </cell>
        </row>
        <row r="328">
          <cell r="B328" t="str">
            <v>Oil bound distemperKg.</v>
          </cell>
          <cell r="C328" t="str">
            <v>Oil bound distemper</v>
          </cell>
          <cell r="D328" t="str">
            <v>Kg.</v>
          </cell>
          <cell r="E328">
            <v>100</v>
          </cell>
        </row>
        <row r="329">
          <cell r="B329" t="str">
            <v>Red powder / GeruKg.</v>
          </cell>
          <cell r="C329" t="str">
            <v>Red powder / Geru</v>
          </cell>
          <cell r="D329" t="str">
            <v>Kg.</v>
          </cell>
          <cell r="E329">
            <v>18</v>
          </cell>
        </row>
        <row r="330">
          <cell r="B330" t="str">
            <v>SarasKg.</v>
          </cell>
          <cell r="C330" t="str">
            <v>Saras</v>
          </cell>
          <cell r="D330" t="str">
            <v>Kg.</v>
          </cell>
          <cell r="E330">
            <v>64</v>
          </cell>
        </row>
        <row r="331">
          <cell r="B331" t="str">
            <v>Scrapping sand paper size (30 * 20cm)No.</v>
          </cell>
          <cell r="C331" t="str">
            <v>Scrapping sand paper size (30 * 20cm)</v>
          </cell>
          <cell r="D331" t="str">
            <v>No.</v>
          </cell>
          <cell r="E331">
            <v>11</v>
          </cell>
        </row>
        <row r="332">
          <cell r="B332" t="str">
            <v>Dry distemperKg.</v>
          </cell>
          <cell r="C332" t="str">
            <v>Dry distemper</v>
          </cell>
          <cell r="D332" t="str">
            <v>Kg.</v>
          </cell>
          <cell r="E332">
            <v>92</v>
          </cell>
        </row>
        <row r="333">
          <cell r="B333" t="str">
            <v>Country Teak WoodCu.Mt.</v>
          </cell>
          <cell r="C333" t="str">
            <v>Country Teak Wood</v>
          </cell>
          <cell r="D333" t="str">
            <v>Cu.Mt.</v>
          </cell>
          <cell r="E333">
            <v>98000</v>
          </cell>
        </row>
        <row r="334">
          <cell r="B334" t="str">
            <v>Ghana teak woodCu.Mt.</v>
          </cell>
          <cell r="C334" t="str">
            <v>Ghana teak wood</v>
          </cell>
          <cell r="D334" t="str">
            <v>Cu.Mt.</v>
          </cell>
          <cell r="E334">
            <v>80000</v>
          </cell>
        </row>
        <row r="335">
          <cell r="B335" t="str">
            <v>Teak Wood planks above 2.5 m lengthCu.Mt.</v>
          </cell>
          <cell r="C335" t="str">
            <v>Teak Wood planks above 2.5 m length</v>
          </cell>
          <cell r="D335" t="str">
            <v>Cu.Mt.</v>
          </cell>
          <cell r="E335">
            <v>85000</v>
          </cell>
        </row>
        <row r="336">
          <cell r="B336" t="str">
            <v>Teak wood bidding 1/2" * 1/2"Rmt</v>
          </cell>
          <cell r="C336" t="str">
            <v>Teak wood bidding 1/2" * 1/2"</v>
          </cell>
          <cell r="D336" t="str">
            <v>Rmt</v>
          </cell>
          <cell r="E336">
            <v>17</v>
          </cell>
        </row>
        <row r="337">
          <cell r="B337" t="str">
            <v>T.W.Balli 100 mm diaRmt</v>
          </cell>
          <cell r="C337" t="str">
            <v>T.W.Balli 100 mm dia</v>
          </cell>
          <cell r="D337" t="str">
            <v>Rmt</v>
          </cell>
          <cell r="E337">
            <v>160</v>
          </cell>
        </row>
        <row r="338">
          <cell r="B338" t="str">
            <v>Jungle wood (non teak) normalCu.Mt.</v>
          </cell>
          <cell r="C338" t="str">
            <v>Jungle wood (non teak) normal</v>
          </cell>
          <cell r="D338" t="str">
            <v>Cu.Mt.</v>
          </cell>
          <cell r="E338">
            <v>34500</v>
          </cell>
        </row>
        <row r="339">
          <cell r="B339" t="str">
            <v>Bamboo 25mm dia.(4.5 to 6m)No.</v>
          </cell>
          <cell r="C339" t="str">
            <v>Bamboo 25mm dia.(4.5 to 6m)</v>
          </cell>
          <cell r="D339" t="str">
            <v>No.</v>
          </cell>
          <cell r="E339">
            <v>18</v>
          </cell>
        </row>
        <row r="340">
          <cell r="B340" t="str">
            <v>Bamboo 50mm dia.No.</v>
          </cell>
          <cell r="C340" t="str">
            <v>Bamboo 50mm dia.</v>
          </cell>
          <cell r="D340" t="str">
            <v>No.</v>
          </cell>
          <cell r="E340">
            <v>24</v>
          </cell>
        </row>
        <row r="341">
          <cell r="B341" t="str">
            <v>Bamboo Matting 1.2*1.8mSq.Mt.</v>
          </cell>
          <cell r="C341" t="str">
            <v>Bamboo Matting 1.2*1.8m</v>
          </cell>
          <cell r="D341" t="str">
            <v>Sq.Mt.</v>
          </cell>
          <cell r="E341">
            <v>56</v>
          </cell>
        </row>
        <row r="342">
          <cell r="B342" t="str">
            <v>Ply wood 12mm thickSq.Mt.</v>
          </cell>
          <cell r="C342" t="str">
            <v>Ply wood 12mm thick</v>
          </cell>
          <cell r="D342" t="str">
            <v>Sq.Mt.</v>
          </cell>
          <cell r="E342">
            <v>429</v>
          </cell>
        </row>
        <row r="343">
          <cell r="B343" t="str">
            <v>Ply wood 6mm thickSq.Mt.</v>
          </cell>
          <cell r="C343" t="str">
            <v>Ply wood 6mm thick</v>
          </cell>
          <cell r="D343" t="str">
            <v>Sq.Mt.</v>
          </cell>
          <cell r="E343">
            <v>329</v>
          </cell>
        </row>
        <row r="344">
          <cell r="B344" t="str">
            <v>Mica laminate as per ISI 0.1 mm thickSq.Mt</v>
          </cell>
          <cell r="C344" t="str">
            <v>Mica laminate as per ISI 0.1 mm thick</v>
          </cell>
          <cell r="D344" t="str">
            <v>Sq.Mt</v>
          </cell>
          <cell r="E344">
            <v>955</v>
          </cell>
        </row>
        <row r="345">
          <cell r="B345" t="str">
            <v>Face Veneel board 4 mm thickSq.Mt</v>
          </cell>
          <cell r="C345" t="str">
            <v>Face Veneel board 4 mm thick</v>
          </cell>
          <cell r="D345" t="str">
            <v>Sq.Mt</v>
          </cell>
          <cell r="E345">
            <v>450</v>
          </cell>
        </row>
        <row r="346">
          <cell r="B346" t="str">
            <v>Particle board B.W.P.Phinol bond 12mm thickSq.Mt.</v>
          </cell>
          <cell r="C346" t="str">
            <v>Particle board B.W.P.Phinol bond 12mm thick</v>
          </cell>
          <cell r="D346" t="str">
            <v>Sq.Mt.</v>
          </cell>
          <cell r="E346">
            <v>386</v>
          </cell>
        </row>
        <row r="347">
          <cell r="B347" t="str">
            <v>Particle board B.W.P.Phinol bond 19 mm thickSq.Mt.</v>
          </cell>
          <cell r="C347" t="str">
            <v>Particle board B.W.P.Phinol bond 19 mm thick</v>
          </cell>
          <cell r="D347" t="str">
            <v>Sq.Mt.</v>
          </cell>
          <cell r="E347">
            <v>677</v>
          </cell>
        </row>
        <row r="348">
          <cell r="B348" t="str">
            <v>Formica 1.5 mm thickSq.Mt</v>
          </cell>
          <cell r="C348" t="str">
            <v>Formica 1.5 mm thick</v>
          </cell>
          <cell r="D348" t="str">
            <v>Sq.Mt</v>
          </cell>
          <cell r="E348">
            <v>1105</v>
          </cell>
        </row>
        <row r="349">
          <cell r="B349" t="str">
            <v>Tower bolt brass oxidised 10 mm dia length 150 mmNo</v>
          </cell>
          <cell r="C349" t="str">
            <v xml:space="preserve">Tower bolt brass oxidised 10 mm dia length 150 mm </v>
          </cell>
          <cell r="D349" t="str">
            <v>No</v>
          </cell>
          <cell r="E349">
            <v>192</v>
          </cell>
        </row>
        <row r="350">
          <cell r="B350" t="str">
            <v>FericalKg</v>
          </cell>
          <cell r="C350" t="str">
            <v>Ferical</v>
          </cell>
          <cell r="D350" t="str">
            <v>Kg</v>
          </cell>
          <cell r="E350">
            <v>197</v>
          </cell>
        </row>
        <row r="351">
          <cell r="B351" t="str">
            <v>A.C.Corrugated sheet 6mm thickSq.Mt.</v>
          </cell>
          <cell r="C351" t="str">
            <v>A.C.Corrugated sheet 6mm thick</v>
          </cell>
          <cell r="D351" t="str">
            <v>Sq.Mt.</v>
          </cell>
          <cell r="E351">
            <v>120</v>
          </cell>
        </row>
        <row r="352">
          <cell r="B352" t="str">
            <v>A.C.Sheet ridgePair</v>
          </cell>
          <cell r="C352" t="str">
            <v>A.C.Sheet ridge</v>
          </cell>
          <cell r="D352" t="str">
            <v>Pair</v>
          </cell>
          <cell r="E352">
            <v>275</v>
          </cell>
        </row>
        <row r="353">
          <cell r="B353" t="str">
            <v>A.C.Sheet plain 4mm thickSq.Mt.</v>
          </cell>
          <cell r="C353" t="str">
            <v>A.C.Sheet plain 4mm thick</v>
          </cell>
          <cell r="D353" t="str">
            <v>Sq.Mt.</v>
          </cell>
          <cell r="E353">
            <v>195</v>
          </cell>
        </row>
        <row r="354">
          <cell r="B354" t="str">
            <v>G.C.I. Sheet (Corrugated) 22 BWGM.T.</v>
          </cell>
          <cell r="C354" t="str">
            <v>G.C.I. Sheet (Corrugated) 22 BWG</v>
          </cell>
          <cell r="D354" t="str">
            <v>M.T.</v>
          </cell>
          <cell r="E354">
            <v>62763</v>
          </cell>
        </row>
        <row r="355">
          <cell r="B355" t="str">
            <v>G.C.I. Sheet (Corrugated) 24 BWGM.T.</v>
          </cell>
          <cell r="C355" t="str">
            <v>G.C.I. Sheet (Corrugated) 24 BWG</v>
          </cell>
          <cell r="D355" t="str">
            <v>M.T.</v>
          </cell>
          <cell r="E355">
            <v>62763</v>
          </cell>
        </row>
        <row r="356">
          <cell r="B356" t="str">
            <v>G.I. Sheet (plain) 22 BWGSq.Mt.</v>
          </cell>
          <cell r="C356" t="str">
            <v>G.I. Sheet (plain) 22 BWG</v>
          </cell>
          <cell r="D356" t="str">
            <v>Sq.Mt.</v>
          </cell>
          <cell r="E356">
            <v>395</v>
          </cell>
        </row>
        <row r="357">
          <cell r="B357" t="str">
            <v>G.I. Sheet (plain) 24 BWGSq.Mt.</v>
          </cell>
          <cell r="C357" t="str">
            <v>G.I. Sheet (plain) 24 BWG</v>
          </cell>
          <cell r="D357" t="str">
            <v>Sq.Mt.</v>
          </cell>
          <cell r="E357">
            <v>315</v>
          </cell>
        </row>
        <row r="358">
          <cell r="B358" t="str">
            <v>G.I.WashersKg.</v>
          </cell>
          <cell r="C358" t="str">
            <v>G.I.Washers</v>
          </cell>
          <cell r="D358" t="str">
            <v>Kg.</v>
          </cell>
          <cell r="E358">
            <v>99</v>
          </cell>
        </row>
        <row r="359">
          <cell r="B359" t="str">
            <v>G.I. J or L hooks 6 mm dia.No.</v>
          </cell>
          <cell r="C359" t="str">
            <v>G.I. J or L hooks 6 mm dia.</v>
          </cell>
          <cell r="D359" t="str">
            <v>No.</v>
          </cell>
          <cell r="E359">
            <v>7</v>
          </cell>
        </row>
        <row r="360">
          <cell r="B360" t="str">
            <v>Nails iron all sizeKg.</v>
          </cell>
          <cell r="C360" t="str">
            <v>Nails iron all size</v>
          </cell>
          <cell r="D360" t="str">
            <v>Kg.</v>
          </cell>
          <cell r="E360">
            <v>80</v>
          </cell>
        </row>
        <row r="361">
          <cell r="B361" t="str">
            <v>Mangalore tiles class AANo.</v>
          </cell>
          <cell r="C361" t="str">
            <v>Mangalore tiles class AA</v>
          </cell>
          <cell r="D361" t="str">
            <v>No.</v>
          </cell>
          <cell r="E361">
            <v>13</v>
          </cell>
        </row>
        <row r="362">
          <cell r="B362" t="str">
            <v>Mangalore Ridge / Hip tilesNo.</v>
          </cell>
          <cell r="C362" t="str">
            <v>Mangalore Ridge / Hip tiles</v>
          </cell>
          <cell r="D362" t="str">
            <v>No.</v>
          </cell>
          <cell r="E362">
            <v>26</v>
          </cell>
        </row>
        <row r="363">
          <cell r="B363" t="str">
            <v>Mangalore Glass tilesNo.</v>
          </cell>
          <cell r="C363" t="str">
            <v>Mangalore Glass tiles</v>
          </cell>
          <cell r="D363" t="str">
            <v>No.</v>
          </cell>
          <cell r="E363">
            <v>352</v>
          </cell>
        </row>
        <row r="364">
          <cell r="B364" t="str">
            <v>Mangalore Pattern cowl VentilatorNo.</v>
          </cell>
          <cell r="C364" t="str">
            <v>Mangalore Pattern cowl Ventilator</v>
          </cell>
          <cell r="D364" t="str">
            <v>No.</v>
          </cell>
          <cell r="E364">
            <v>225</v>
          </cell>
        </row>
        <row r="365">
          <cell r="B365" t="str">
            <v>G.I. Pre coated trapezoidal 0.50 mm thick roof Metalic Coloured SheetSq.Mt.</v>
          </cell>
          <cell r="C365" t="str">
            <v>G.I. Pre coated trapezoidal 0.50 mm thick roof Metalic Coloured Sheet</v>
          </cell>
          <cell r="D365" t="str">
            <v>Sq.Mt.</v>
          </cell>
          <cell r="E365">
            <v>880</v>
          </cell>
        </row>
        <row r="366">
          <cell r="B366" t="str">
            <v>G.I. Pre coated Ridge SheetR.Mt.</v>
          </cell>
          <cell r="C366" t="str">
            <v>G.I. Pre coated Ridge Sheet</v>
          </cell>
          <cell r="D366" t="str">
            <v>R.Mt.</v>
          </cell>
          <cell r="E366">
            <v>555</v>
          </cell>
        </row>
        <row r="367">
          <cell r="B367" t="str">
            <v>Gypsum powderKg.</v>
          </cell>
          <cell r="C367" t="str">
            <v>Gypsum powder</v>
          </cell>
          <cell r="D367" t="str">
            <v>Kg.</v>
          </cell>
          <cell r="E367">
            <v>16.850000000000001</v>
          </cell>
        </row>
        <row r="368">
          <cell r="B368" t="str">
            <v>Aluminium Alloy plate 2mm thickSq.Mt.</v>
          </cell>
          <cell r="C368" t="str">
            <v>Aluminium Alloy plate 2mm thick</v>
          </cell>
          <cell r="D368" t="str">
            <v>Sq.Mt.</v>
          </cell>
          <cell r="E368">
            <v>1325</v>
          </cell>
        </row>
        <row r="369">
          <cell r="B369" t="str">
            <v>Aluminium sheeting fixed with encapsuled lens type reflective sheeting including 2% towards lettering , cost of angle iron, cost of drilling holes , nuts, bolts etc. and signs as applicable.Sq.Mt.</v>
          </cell>
          <cell r="C369" t="str">
            <v>Aluminium sheeting fixed with encapsuled lens type reflective sheeting including 2% towards lettering , cost of angle iron, cost of drilling holes , nuts, bolts etc. and signs as applicable.</v>
          </cell>
          <cell r="D369" t="str">
            <v>Sq.Mt.</v>
          </cell>
          <cell r="E369">
            <v>15555</v>
          </cell>
        </row>
        <row r="370">
          <cell r="B370" t="str">
            <v>Plaster Of Parisbags</v>
          </cell>
          <cell r="C370" t="str">
            <v>Plaster Of Paris</v>
          </cell>
          <cell r="D370" t="str">
            <v>bags</v>
          </cell>
          <cell r="E370">
            <v>220</v>
          </cell>
        </row>
        <row r="371">
          <cell r="B371" t="str">
            <v>Decorative Board of Fibrous Plaster of Paris 12 to 15 mmSq.Mt.</v>
          </cell>
          <cell r="C371" t="str">
            <v>Decorative Board of Fibrous Plaster of Paris 12 to 15 mm</v>
          </cell>
          <cell r="D371" t="str">
            <v>Sq.Mt.</v>
          </cell>
          <cell r="E371">
            <v>365</v>
          </cell>
        </row>
        <row r="372">
          <cell r="B372" t="str">
            <v>Acoustic Board 12 mm thickSq.Mt.</v>
          </cell>
          <cell r="C372" t="str">
            <v>Acoustic Board 12 mm thick</v>
          </cell>
          <cell r="D372" t="str">
            <v>Sq.Mt.</v>
          </cell>
          <cell r="E372">
            <v>212</v>
          </cell>
        </row>
        <row r="373">
          <cell r="B373" t="str">
            <v>Gypsum Board 12.5 mm thickSq.Mt.</v>
          </cell>
          <cell r="C373" t="str">
            <v>Gypsum Board 12.5 mm thick</v>
          </cell>
          <cell r="D373" t="str">
            <v>Sq.Mt.</v>
          </cell>
          <cell r="E373">
            <v>195</v>
          </cell>
        </row>
        <row r="374">
          <cell r="B374" t="str">
            <v>UPVC 3 layer trapezoidal 2.00 mm sheetSq.Mt.</v>
          </cell>
          <cell r="C374" t="str">
            <v>UPVC 3 layer trapezoidal 2.00 mm sheet</v>
          </cell>
          <cell r="D374" t="str">
            <v>Sq.Mt.</v>
          </cell>
          <cell r="E374">
            <v>805</v>
          </cell>
        </row>
        <row r="375">
          <cell r="B375" t="str">
            <v>Light weight calcium silicate tile of size 595 x 595 mm of texture spin stone / cosmos / plain / Glode fine fissured.Sq.Mt.</v>
          </cell>
          <cell r="C375" t="str">
            <v>Light weight calcium silicate tile of size 595 x 595 mm of texture spin stone / cosmos / plain / Glode fine fissured.</v>
          </cell>
          <cell r="D375" t="str">
            <v>Sq.Mt.</v>
          </cell>
          <cell r="E375">
            <v>955</v>
          </cell>
        </row>
        <row r="376">
          <cell r="B376" t="str">
            <v>Bioguard Board 16 mmSq.Mt.</v>
          </cell>
          <cell r="C376" t="str">
            <v>Bioguard Board 16 mm</v>
          </cell>
          <cell r="D376" t="str">
            <v>Sq.Mt.</v>
          </cell>
          <cell r="E376">
            <v>965</v>
          </cell>
        </row>
        <row r="377">
          <cell r="B377" t="str">
            <v>Ultima tileSq.Mt.</v>
          </cell>
          <cell r="C377" t="str">
            <v>Ultima tile</v>
          </cell>
          <cell r="D377" t="str">
            <v>Sq.Mt.</v>
          </cell>
          <cell r="E377">
            <v>1188</v>
          </cell>
        </row>
        <row r="378">
          <cell r="B378" t="str">
            <v>Optra tileSq.Mt.</v>
          </cell>
          <cell r="C378" t="str">
            <v>Optra tile</v>
          </cell>
          <cell r="D378" t="str">
            <v>Sq.Mt.</v>
          </cell>
          <cell r="E378">
            <v>1550</v>
          </cell>
        </row>
        <row r="379">
          <cell r="B379" t="str">
            <v>Proflex Sheet 1 mmKg.</v>
          </cell>
          <cell r="C379" t="str">
            <v>Proflex Sheet 1 mm</v>
          </cell>
          <cell r="D379" t="str">
            <v>Kg.</v>
          </cell>
          <cell r="E379">
            <v>65</v>
          </cell>
        </row>
        <row r="380">
          <cell r="B380" t="str">
            <v>Sky light 2 mm thickKg.</v>
          </cell>
          <cell r="C380" t="str">
            <v>Sky light 2 mm thick</v>
          </cell>
          <cell r="D380" t="str">
            <v>Kg.</v>
          </cell>
          <cell r="E380">
            <v>1255</v>
          </cell>
        </row>
        <row r="381">
          <cell r="B381" t="str">
            <v>Hanger rod 4mm thickNo.</v>
          </cell>
          <cell r="C381" t="str">
            <v>Hanger rod 4mm thick</v>
          </cell>
          <cell r="D381" t="str">
            <v>No.</v>
          </cell>
          <cell r="E381">
            <v>10</v>
          </cell>
        </row>
        <row r="382">
          <cell r="B382" t="str">
            <v>level Adjustment clip size 85x30x0.8mmNo.</v>
          </cell>
          <cell r="C382" t="str">
            <v>level Adjustment clip size 85x30x0.8mm</v>
          </cell>
          <cell r="D382" t="str">
            <v>No.</v>
          </cell>
          <cell r="E382">
            <v>10</v>
          </cell>
        </row>
        <row r="383">
          <cell r="B383" t="str">
            <v>Dash fastener 12.5mm dia 50mm longNo.</v>
          </cell>
          <cell r="C383" t="str">
            <v>Dash fastener 12.5mm dia 50mm long</v>
          </cell>
          <cell r="D383" t="str">
            <v>No.</v>
          </cell>
          <cell r="E383">
            <v>50</v>
          </cell>
        </row>
        <row r="384">
          <cell r="B384" t="str">
            <v>Soffit cleat 25mmx35mmx1.60mmNo.</v>
          </cell>
          <cell r="C384" t="str">
            <v>Soffit cleat 25mmx35mmx1.60mm</v>
          </cell>
          <cell r="D384" t="str">
            <v>No.</v>
          </cell>
          <cell r="E384">
            <v>5.5</v>
          </cell>
        </row>
        <row r="385">
          <cell r="B385" t="str">
            <v>Wooden Screws with plastic rawl plugs 35mmx8mmNo.</v>
          </cell>
          <cell r="C385" t="str">
            <v>Wooden Screws with plastic rawl plugs 35mmx8mm</v>
          </cell>
          <cell r="D385" t="str">
            <v>No.</v>
          </cell>
          <cell r="E385">
            <v>1</v>
          </cell>
        </row>
        <row r="386">
          <cell r="B386" t="str">
            <v>Light weight calcium silicate tiles of size 595x595mm of texture Spintone for Tegular edge ceilingNo.</v>
          </cell>
          <cell r="C386" t="str">
            <v>Light weight calcium silicate tiles of size 595x595mm of texture Spintone for Tegular edge ceiling</v>
          </cell>
          <cell r="D386" t="str">
            <v>No.</v>
          </cell>
          <cell r="E386">
            <v>1120</v>
          </cell>
        </row>
        <row r="387">
          <cell r="B387" t="str">
            <v>Plain Zinc SheetSq.Mt.</v>
          </cell>
          <cell r="C387" t="str">
            <v>Plain Zinc Sheet</v>
          </cell>
          <cell r="D387" t="str">
            <v>Sq.Mt.</v>
          </cell>
          <cell r="E387">
            <v>230</v>
          </cell>
        </row>
        <row r="388">
          <cell r="B388" t="str">
            <v>UPVC ridge/hip tilesNo.</v>
          </cell>
          <cell r="C388" t="str">
            <v>UPVC ridge/hip tiles</v>
          </cell>
          <cell r="D388" t="str">
            <v>No.</v>
          </cell>
          <cell r="E388">
            <v>350</v>
          </cell>
        </row>
        <row r="389">
          <cell r="B389" t="str">
            <v>Hanger wire (2.68 mm dia), 1.82 m longNo.</v>
          </cell>
          <cell r="C389" t="str">
            <v>Hanger wire (2.68 mm dia), 1.82 m long</v>
          </cell>
          <cell r="D389" t="str">
            <v>No.</v>
          </cell>
          <cell r="E389">
            <v>18</v>
          </cell>
        </row>
        <row r="390">
          <cell r="B390" t="str">
            <v>Dune edge tilesSq.Mt.</v>
          </cell>
          <cell r="C390" t="str">
            <v>Dune edge tiles</v>
          </cell>
          <cell r="D390" t="str">
            <v>Sq.Mt.</v>
          </cell>
          <cell r="E390">
            <v>855</v>
          </cell>
        </row>
        <row r="391">
          <cell r="B391" t="str">
            <v>Fine fissured edge tilesSq.Mt.</v>
          </cell>
          <cell r="C391" t="str">
            <v>Fine fissured edge tiles</v>
          </cell>
          <cell r="D391" t="str">
            <v>Sq.Mt.</v>
          </cell>
          <cell r="E391">
            <v>706</v>
          </cell>
        </row>
        <row r="392">
          <cell r="B392" t="str">
            <v>Turbo ventilator 24"No.</v>
          </cell>
          <cell r="C392" t="str">
            <v>Turbo ventilator 24"</v>
          </cell>
          <cell r="D392" t="str">
            <v>No.</v>
          </cell>
          <cell r="E392">
            <v>8090</v>
          </cell>
        </row>
        <row r="393">
          <cell r="B393" t="str">
            <v>Tarat 36" width (Gunny Cloth)R.Mt.</v>
          </cell>
          <cell r="C393" t="str">
            <v>Tarat 36" width (Gunny Cloth)</v>
          </cell>
          <cell r="D393" t="str">
            <v>R.Mt.</v>
          </cell>
          <cell r="E393">
            <v>61</v>
          </cell>
        </row>
        <row r="394">
          <cell r="B394" t="str">
            <v>Wire glassSq.Mt.</v>
          </cell>
          <cell r="C394" t="str">
            <v xml:space="preserve">Wire glass </v>
          </cell>
          <cell r="D394" t="str">
            <v>Sq.Mt.</v>
          </cell>
          <cell r="E394">
            <v>600</v>
          </cell>
        </row>
        <row r="395">
          <cell r="B395" t="str">
            <v>Fire woodQuintal</v>
          </cell>
          <cell r="C395" t="str">
            <v xml:space="preserve">Fire wood </v>
          </cell>
          <cell r="D395" t="str">
            <v>Quintal</v>
          </cell>
          <cell r="E395">
            <v>339</v>
          </cell>
        </row>
        <row r="396">
          <cell r="B396" t="str">
            <v>Aldrop 300*16mm Chromium PlatedNo.</v>
          </cell>
          <cell r="C396" t="str">
            <v>Aldrop 300*16mm Chromium Plated</v>
          </cell>
          <cell r="D396" t="str">
            <v>No.</v>
          </cell>
          <cell r="E396">
            <v>164</v>
          </cell>
        </row>
        <row r="397">
          <cell r="B397" t="str">
            <v>Aldrop Iron Oxidise 300*16mmNo.</v>
          </cell>
          <cell r="C397" t="str">
            <v>Aldrop Iron Oxidise 300*16mm</v>
          </cell>
          <cell r="D397" t="str">
            <v>No.</v>
          </cell>
          <cell r="E397">
            <v>135</v>
          </cell>
        </row>
        <row r="398">
          <cell r="B398" t="str">
            <v>Aldrop Stainless steel 300*16mmNo.</v>
          </cell>
          <cell r="C398" t="str">
            <v>Aldrop Stainless steel 300*16mm</v>
          </cell>
          <cell r="D398" t="str">
            <v>No.</v>
          </cell>
          <cell r="E398">
            <v>355</v>
          </cell>
        </row>
        <row r="399">
          <cell r="B399" t="str">
            <v>Handle 125mm M.S. Chromium PlatedNo.</v>
          </cell>
          <cell r="C399" t="str">
            <v>Handle 125mm M.S. Chromium Plated</v>
          </cell>
          <cell r="D399" t="str">
            <v>No.</v>
          </cell>
          <cell r="E399">
            <v>65</v>
          </cell>
        </row>
        <row r="400">
          <cell r="B400" t="str">
            <v>Handle 150mm Brass Chromium plated (Rounded Shape)No.</v>
          </cell>
          <cell r="C400" t="str">
            <v>Handle 150mm Brass Chromium plated (Rounded Shape)</v>
          </cell>
          <cell r="D400" t="str">
            <v>No.</v>
          </cell>
          <cell r="E400">
            <v>259</v>
          </cell>
        </row>
        <row r="401">
          <cell r="B401" t="str">
            <v>Handle Alluminium 125 mmNo.</v>
          </cell>
          <cell r="C401" t="str">
            <v>Handle Alluminium 125 mm</v>
          </cell>
          <cell r="D401" t="str">
            <v>No.</v>
          </cell>
          <cell r="E401">
            <v>59</v>
          </cell>
        </row>
        <row r="402">
          <cell r="B402" t="str">
            <v>Iron hinges chromium plated 125mmNo.</v>
          </cell>
          <cell r="C402" t="str">
            <v>Iron hinges chromium plated 125mm</v>
          </cell>
          <cell r="D402" t="str">
            <v>No.</v>
          </cell>
          <cell r="E402">
            <v>59</v>
          </cell>
        </row>
        <row r="403">
          <cell r="B403" t="str">
            <v>But Hinges Alluminium 125mmNo.</v>
          </cell>
          <cell r="C403" t="str">
            <v>But Hinges Alluminium 125mm</v>
          </cell>
          <cell r="D403" t="str">
            <v>No.</v>
          </cell>
          <cell r="E403">
            <v>65</v>
          </cell>
        </row>
        <row r="404">
          <cell r="B404" t="str">
            <v>G.I.Screw 50mmDoz.</v>
          </cell>
          <cell r="C404" t="str">
            <v>G.I.Screw 50mm</v>
          </cell>
          <cell r="D404" t="str">
            <v>Doz.</v>
          </cell>
          <cell r="E404">
            <v>22</v>
          </cell>
        </row>
        <row r="405">
          <cell r="B405" t="str">
            <v>G.I.Screw 25mmDoz.</v>
          </cell>
          <cell r="C405" t="str">
            <v>G.I.Screw 25mm</v>
          </cell>
          <cell r="D405" t="str">
            <v>Doz.</v>
          </cell>
          <cell r="E405">
            <v>12</v>
          </cell>
        </row>
        <row r="406">
          <cell r="B406" t="str">
            <v>Stainless Steel Hinges - 125mm 14 gauge (Heavy Duty)No.</v>
          </cell>
          <cell r="C406" t="str">
            <v>Stainless Steel Hinges - 125mm 14 gauge (Heavy Duty)</v>
          </cell>
          <cell r="D406" t="str">
            <v>No.</v>
          </cell>
          <cell r="E406">
            <v>65</v>
          </cell>
        </row>
        <row r="407">
          <cell r="B407" t="str">
            <v>Tower bolt Aluminium 10mm dia.length 250mmNo.</v>
          </cell>
          <cell r="C407" t="str">
            <v>Tower bolt Aluminium 10mm dia.length 250mm</v>
          </cell>
          <cell r="D407" t="str">
            <v>No.</v>
          </cell>
          <cell r="E407">
            <v>79</v>
          </cell>
        </row>
        <row r="408">
          <cell r="B408" t="str">
            <v>Tower bolt Aluminium 10mm dia.length 200mmNo.</v>
          </cell>
          <cell r="C408" t="str">
            <v>Tower bolt Aluminium 10mm dia.length 200mm</v>
          </cell>
          <cell r="D408" t="str">
            <v>No.</v>
          </cell>
          <cell r="E408">
            <v>65</v>
          </cell>
        </row>
        <row r="409">
          <cell r="B409" t="str">
            <v>Tower bolt M.S. Chromium plated 10mm dia,length 300mmNo.</v>
          </cell>
          <cell r="C409" t="str">
            <v>Tower bolt M.S. Chromium plated 10mm dia,length 300mm</v>
          </cell>
          <cell r="D409" t="str">
            <v>No.</v>
          </cell>
          <cell r="E409">
            <v>75</v>
          </cell>
        </row>
        <row r="410">
          <cell r="B410" t="str">
            <v>Tower bolt M.S. Chromium plated 10mm dia,length 200mmNo.</v>
          </cell>
          <cell r="C410" t="str">
            <v>Tower bolt M.S. Chromium plated 10mm dia,length 200mm</v>
          </cell>
          <cell r="D410" t="str">
            <v>No.</v>
          </cell>
          <cell r="E410">
            <v>69</v>
          </cell>
        </row>
        <row r="411">
          <cell r="B411" t="str">
            <v>Cold Rolled Steel Hollow Section Door frame 1829*610mmNo.</v>
          </cell>
          <cell r="C411" t="str">
            <v>Cold Rolled Steel Hollow Section Door frame 1829*610mm</v>
          </cell>
          <cell r="D411" t="str">
            <v>No.</v>
          </cell>
          <cell r="E411">
            <v>1600</v>
          </cell>
        </row>
        <row r="412">
          <cell r="B412" t="str">
            <v>Aluminium stay 25cmNo.</v>
          </cell>
          <cell r="C412" t="str">
            <v>Aluminium stay 25cm</v>
          </cell>
          <cell r="D412" t="str">
            <v>No.</v>
          </cell>
          <cell r="E412">
            <v>61</v>
          </cell>
        </row>
        <row r="413">
          <cell r="B413" t="str">
            <v>Aluminium stay 30cmNo.</v>
          </cell>
          <cell r="C413" t="str">
            <v>Aluminium stay 30cm</v>
          </cell>
          <cell r="D413" t="str">
            <v>No.</v>
          </cell>
          <cell r="E413">
            <v>70</v>
          </cell>
        </row>
        <row r="414">
          <cell r="B414" t="str">
            <v>Jali fly proofSq.Mt.</v>
          </cell>
          <cell r="C414" t="str">
            <v>Jali fly proof</v>
          </cell>
          <cell r="D414" t="str">
            <v>Sq.Mt.</v>
          </cell>
          <cell r="E414">
            <v>204</v>
          </cell>
        </row>
        <row r="415">
          <cell r="B415" t="str">
            <v>Jali chicken meshSq.Mt.</v>
          </cell>
          <cell r="C415" t="str">
            <v>Jali chicken mesh</v>
          </cell>
          <cell r="D415" t="str">
            <v>Sq.Mt.</v>
          </cell>
          <cell r="E415">
            <v>49</v>
          </cell>
        </row>
        <row r="416">
          <cell r="B416" t="str">
            <v>Jali welded mesh 25*25* 13 GuageSq.Mt.</v>
          </cell>
          <cell r="C416" t="str">
            <v>Jali welded mesh 25*25* 13 Guage</v>
          </cell>
          <cell r="D416" t="str">
            <v>Sq.Mt.</v>
          </cell>
          <cell r="E416">
            <v>150</v>
          </cell>
        </row>
        <row r="417">
          <cell r="B417" t="str">
            <v>Jali welded mesh 25*25* 11 GuageSq.Mt.</v>
          </cell>
          <cell r="C417" t="str">
            <v>Jali welded mesh 25*25* 11 Guage</v>
          </cell>
          <cell r="D417" t="str">
            <v>Sq.Mt.</v>
          </cell>
          <cell r="E417">
            <v>252</v>
          </cell>
        </row>
        <row r="418">
          <cell r="B418" t="str">
            <v>Jali welded mesh 50*25 13 GuageSq.Mt.</v>
          </cell>
          <cell r="C418" t="str">
            <v>Jali welded mesh 50*25 13 Guage</v>
          </cell>
          <cell r="D418" t="str">
            <v>Sq.Mt.</v>
          </cell>
          <cell r="E418">
            <v>175</v>
          </cell>
        </row>
        <row r="419">
          <cell r="B419" t="str">
            <v>Jali welded mesh 50*25 11 GuageSq.Mt.</v>
          </cell>
          <cell r="C419" t="str">
            <v>Jali welded mesh 50*25 11 Guage</v>
          </cell>
          <cell r="D419" t="str">
            <v>Sq.Mt.</v>
          </cell>
          <cell r="E419">
            <v>315</v>
          </cell>
        </row>
        <row r="420">
          <cell r="B420" t="str">
            <v>Hold fast Iron 300*40*5mmNo.</v>
          </cell>
          <cell r="C420" t="str">
            <v>Hold fast Iron 300*40*5mm</v>
          </cell>
          <cell r="D420" t="str">
            <v>No.</v>
          </cell>
          <cell r="E420">
            <v>59</v>
          </cell>
        </row>
        <row r="421">
          <cell r="B421" t="str">
            <v>Sliding Door Bolt Stainless Steel 12mm dia. 250mm lengthNo.</v>
          </cell>
          <cell r="C421" t="str">
            <v>Sliding Door Bolt Stainless Steel 12mm dia. 250mm length</v>
          </cell>
          <cell r="D421" t="str">
            <v>No.</v>
          </cell>
          <cell r="E421">
            <v>90</v>
          </cell>
        </row>
        <row r="422">
          <cell r="B422" t="str">
            <v>Glass plain 3mmSq.Mt.</v>
          </cell>
          <cell r="C422" t="str">
            <v>Glass plain 3mm</v>
          </cell>
          <cell r="D422" t="str">
            <v>Sq.Mt.</v>
          </cell>
          <cell r="E422">
            <v>320</v>
          </cell>
        </row>
        <row r="423">
          <cell r="B423" t="str">
            <v>Glass plain 5mmSq.Mt.</v>
          </cell>
          <cell r="C423" t="str">
            <v>Glass plain 5mm</v>
          </cell>
          <cell r="D423" t="str">
            <v>Sq.Mt.</v>
          </cell>
          <cell r="E423">
            <v>446</v>
          </cell>
        </row>
        <row r="424">
          <cell r="B424" t="str">
            <v>Glass frosted (bajara) 5mmSq.Mt.</v>
          </cell>
          <cell r="C424" t="str">
            <v>Glass frosted (bajara) 5mm</v>
          </cell>
          <cell r="D424" t="str">
            <v>Sq.Mt.</v>
          </cell>
          <cell r="E424">
            <v>485</v>
          </cell>
        </row>
        <row r="425">
          <cell r="B425" t="str">
            <v>G.I. Nut BoltKg.</v>
          </cell>
          <cell r="C425" t="str">
            <v>G.I. Nut Bolt</v>
          </cell>
          <cell r="D425" t="str">
            <v>Kg.</v>
          </cell>
          <cell r="E425">
            <v>115</v>
          </cell>
        </row>
        <row r="426">
          <cell r="B426" t="str">
            <v>Housing box to rolling shutterSq.Mt.</v>
          </cell>
          <cell r="C426" t="str">
            <v>Housing box to rolling shutter</v>
          </cell>
          <cell r="D426" t="str">
            <v>Sq.Mt.</v>
          </cell>
          <cell r="E426">
            <v>1312</v>
          </cell>
        </row>
        <row r="427">
          <cell r="B427" t="str">
            <v>Mechanical Gear For Rolling ShutterNo.</v>
          </cell>
          <cell r="C427" t="str">
            <v>Mechanical Gear For Rolling Shutter</v>
          </cell>
          <cell r="D427" t="str">
            <v>No.</v>
          </cell>
          <cell r="E427">
            <v>2082</v>
          </cell>
        </row>
        <row r="428">
          <cell r="B428" t="str">
            <v>Mortice lock superiorNo.</v>
          </cell>
          <cell r="C428" t="str">
            <v>Mortice lock superior</v>
          </cell>
          <cell r="D428" t="str">
            <v>No.</v>
          </cell>
          <cell r="E428">
            <v>765</v>
          </cell>
        </row>
        <row r="429">
          <cell r="B429" t="str">
            <v>Solid Core commercial shutter 30mm thick phenol bonded with face veneer 3 mm thick both sideSq.Mt.</v>
          </cell>
          <cell r="C429" t="str">
            <v>Solid Core commercial shutter 30mm thick phenol bonded with face veneer 3 mm thick both side</v>
          </cell>
          <cell r="D429" t="str">
            <v>Sq.Mt.</v>
          </cell>
          <cell r="E429">
            <v>858</v>
          </cell>
        </row>
        <row r="430">
          <cell r="B430" t="str">
            <v>Iron washer 12mm to 16mmNo.</v>
          </cell>
          <cell r="C430" t="str">
            <v>Iron washer 12mm to 16mm</v>
          </cell>
          <cell r="D430" t="str">
            <v>No.</v>
          </cell>
          <cell r="E430">
            <v>1</v>
          </cell>
        </row>
        <row r="431">
          <cell r="B431" t="str">
            <v>Aluminium SectionKg.</v>
          </cell>
          <cell r="C431" t="str">
            <v>Aluminium Section</v>
          </cell>
          <cell r="D431" t="str">
            <v>Kg.</v>
          </cell>
          <cell r="E431">
            <v>180</v>
          </cell>
        </row>
        <row r="432">
          <cell r="B432" t="str">
            <v>Nylon / PVC GasketR.Mt.</v>
          </cell>
          <cell r="C432" t="str">
            <v>Nylon / PVC Gasket</v>
          </cell>
          <cell r="D432" t="str">
            <v>R.Mt.</v>
          </cell>
          <cell r="E432">
            <v>26</v>
          </cell>
        </row>
        <row r="433">
          <cell r="B433" t="str">
            <v>Alluminium Screw 32 x 6 mm, 25 x 6 mmDoz.</v>
          </cell>
          <cell r="C433" t="str">
            <v>Alluminium Screw 32 x 6 mm, 25 x 6 mm</v>
          </cell>
          <cell r="D433" t="str">
            <v>Doz.</v>
          </cell>
          <cell r="E433">
            <v>22</v>
          </cell>
        </row>
        <row r="434">
          <cell r="B434" t="str">
            <v>Concealed locking arrangement of 100 mm length for sliding windowNo.</v>
          </cell>
          <cell r="C434" t="str">
            <v>Concealed locking arrangement of 100 mm length for sliding window</v>
          </cell>
          <cell r="D434" t="str">
            <v>No.</v>
          </cell>
          <cell r="E434">
            <v>111</v>
          </cell>
        </row>
        <row r="435">
          <cell r="B435" t="str">
            <v>Alluminium Grill 7.50 mm thickSq.Mt.</v>
          </cell>
          <cell r="C435" t="str">
            <v>Alluminium Grill 7.50 mm thick</v>
          </cell>
          <cell r="D435" t="str">
            <v>Sq.Mt.</v>
          </cell>
          <cell r="E435">
            <v>1142</v>
          </cell>
        </row>
        <row r="436">
          <cell r="B436" t="str">
            <v>Hydraulic floor spring heavy duty ( 150 Kg capacity) ISI markNo.</v>
          </cell>
          <cell r="C436" t="str">
            <v>Hydraulic floor spring heavy duty ( 150 Kg capacity) ISI mark</v>
          </cell>
          <cell r="D436" t="str">
            <v>No.</v>
          </cell>
          <cell r="E436">
            <v>1100</v>
          </cell>
        </row>
        <row r="437">
          <cell r="B437" t="str">
            <v>Iron Oxidized sliding door bolt 200 mm length, 12 mm diaNo.</v>
          </cell>
          <cell r="C437" t="str">
            <v>Iron Oxidized sliding door bolt 200 mm length, 12 mm dia</v>
          </cell>
          <cell r="D437" t="str">
            <v>No.</v>
          </cell>
          <cell r="E437">
            <v>73</v>
          </cell>
        </row>
        <row r="438">
          <cell r="B438" t="str">
            <v>Powder and Chemicals for colour anodizing process of alluminium sectionsKg.</v>
          </cell>
          <cell r="C438" t="str">
            <v>Powder and Chemicals for colour anodizing process of alluminium sections</v>
          </cell>
          <cell r="D438" t="str">
            <v>Kg.</v>
          </cell>
          <cell r="E438">
            <v>39</v>
          </cell>
        </row>
        <row r="439">
          <cell r="B439" t="str">
            <v>Lock for Sliding ShutterNo.</v>
          </cell>
          <cell r="C439" t="str">
            <v>Lock for Sliding Shutter</v>
          </cell>
          <cell r="D439" t="str">
            <v>No.</v>
          </cell>
          <cell r="E439">
            <v>125</v>
          </cell>
        </row>
        <row r="440">
          <cell r="B440" t="str">
            <v>All Bearing RollerNo.</v>
          </cell>
          <cell r="C440" t="str">
            <v>All Bearing Roller</v>
          </cell>
          <cell r="D440" t="str">
            <v>No.</v>
          </cell>
          <cell r="E440">
            <v>93</v>
          </cell>
        </row>
        <row r="441">
          <cell r="B441" t="str">
            <v>All Frame Rail AngleKg.</v>
          </cell>
          <cell r="C441" t="str">
            <v>All Frame Rail Angle</v>
          </cell>
          <cell r="D441" t="str">
            <v>Kg.</v>
          </cell>
          <cell r="E441">
            <v>206</v>
          </cell>
        </row>
        <row r="442">
          <cell r="B442" t="str">
            <v>Welding ElectrodesNo.</v>
          </cell>
          <cell r="C442" t="str">
            <v>Welding Electrodes</v>
          </cell>
          <cell r="D442" t="str">
            <v>No.</v>
          </cell>
          <cell r="E442">
            <v>4.5</v>
          </cell>
        </row>
        <row r="443">
          <cell r="B443" t="str">
            <v>C.R.C. SheetSq.Mt.</v>
          </cell>
          <cell r="C443" t="str">
            <v>C.R.C. Sheet</v>
          </cell>
          <cell r="D443" t="str">
            <v>Sq.Mt.</v>
          </cell>
          <cell r="E443">
            <v>560</v>
          </cell>
        </row>
        <row r="444">
          <cell r="B444" t="str">
            <v>Abstrone Butadyne Styrine (ABS) Door Shutter including TransportationNo.</v>
          </cell>
          <cell r="C444" t="str">
            <v>Abstrone Butadyne Styrine (ABS) Door Shutter including Transportation</v>
          </cell>
          <cell r="D444" t="str">
            <v>No.</v>
          </cell>
          <cell r="E444">
            <v>635</v>
          </cell>
        </row>
        <row r="445">
          <cell r="B445" t="str">
            <v>Puff Insulation 35-40 Kg/Cumt. DensityKg.</v>
          </cell>
          <cell r="C445" t="str">
            <v>Puff Insulation 35-40 Kg/Cumt. Density</v>
          </cell>
          <cell r="D445" t="str">
            <v>Kg.</v>
          </cell>
          <cell r="E445">
            <v>273</v>
          </cell>
        </row>
        <row r="446">
          <cell r="B446" t="str">
            <v>PVC Door Shutter 34 mm thick Factory Made ShutterSq.Mt.</v>
          </cell>
          <cell r="C446" t="str">
            <v>PVC Door Shutter 34 mm thick Factory Made Shutter</v>
          </cell>
          <cell r="D446" t="str">
            <v>Sq.Mt.</v>
          </cell>
          <cell r="E446">
            <v>3898</v>
          </cell>
        </row>
        <row r="447">
          <cell r="B447" t="str">
            <v>FRP Door Shutter 30 mm thick Factory Made ShutterSq.Mt.</v>
          </cell>
          <cell r="C447" t="str">
            <v>FRP Door Shutter 30 mm thick Factory Made Shutter</v>
          </cell>
          <cell r="D447" t="str">
            <v>Sq.Mt.</v>
          </cell>
          <cell r="E447">
            <v>1245</v>
          </cell>
        </row>
        <row r="448">
          <cell r="B448" t="str">
            <v>FRP Door Shutter 35 mm thick Factory Made ShutterSq.Mt.</v>
          </cell>
          <cell r="C448" t="str">
            <v>FRP Door Shutter 35 mm thick Factory Made Shutter</v>
          </cell>
          <cell r="D448" t="str">
            <v>Sq.Mt.</v>
          </cell>
          <cell r="E448">
            <v>1349</v>
          </cell>
        </row>
        <row r="449">
          <cell r="B449" t="str">
            <v>Bison PannelSq.Mt.</v>
          </cell>
          <cell r="C449" t="str">
            <v>Bison Pannel</v>
          </cell>
          <cell r="D449" t="str">
            <v>Sq.Mt.</v>
          </cell>
          <cell r="E449">
            <v>465</v>
          </cell>
        </row>
        <row r="450">
          <cell r="B450" t="str">
            <v>PVC factory made solid panel door shutter with stainless steel fixutres &amp; fasteningSq.Mt.</v>
          </cell>
          <cell r="C450" t="str">
            <v>PVC factory made solid panel door shutter with stainless steel fixutres &amp; fastening</v>
          </cell>
          <cell r="D450" t="str">
            <v>Sq.Mt.</v>
          </cell>
          <cell r="E450">
            <v>3794</v>
          </cell>
        </row>
        <row r="451">
          <cell r="B451" t="str">
            <v>PVC factory made flush door 30 mm with stainless steel fixutres &amp; fasteningSq.Mt.</v>
          </cell>
          <cell r="C451" t="str">
            <v>PVC factory made flush door 30 mm with stainless steel fixutres &amp; fastening</v>
          </cell>
          <cell r="D451" t="str">
            <v>Sq.Mt.</v>
          </cell>
          <cell r="E451">
            <v>3617</v>
          </cell>
        </row>
        <row r="452">
          <cell r="B452" t="str">
            <v>Sliding door bolt Chromium plated 250mmNo.</v>
          </cell>
          <cell r="C452" t="str">
            <v>Sliding door bolt Chromium plated 250mm</v>
          </cell>
          <cell r="D452" t="str">
            <v>No.</v>
          </cell>
          <cell r="E452">
            <v>74</v>
          </cell>
        </row>
        <row r="453">
          <cell r="B453" t="str">
            <v>Acrylic Plain Sheet 3 mmSq.Mt.</v>
          </cell>
          <cell r="C453" t="str">
            <v>Acrylic Plain Sheet 3 mm</v>
          </cell>
          <cell r="D453" t="str">
            <v>Sq.Mt.</v>
          </cell>
          <cell r="E453">
            <v>847</v>
          </cell>
        </row>
        <row r="454">
          <cell r="B454" t="str">
            <v>Aldrop Stainless steel 300*16mmNo</v>
          </cell>
          <cell r="C454" t="str">
            <v>Aldrop Stainless steel 300*16mm</v>
          </cell>
          <cell r="D454" t="str">
            <v>No</v>
          </cell>
          <cell r="E454">
            <v>355</v>
          </cell>
        </row>
        <row r="455">
          <cell r="B455" t="str">
            <v>Aldrop Stainless steel 250*16 mmNo</v>
          </cell>
          <cell r="C455" t="str">
            <v xml:space="preserve">Aldrop Stainless steel 250*16 mm </v>
          </cell>
          <cell r="D455" t="str">
            <v>No</v>
          </cell>
          <cell r="E455">
            <v>305</v>
          </cell>
        </row>
        <row r="456">
          <cell r="B456" t="str">
            <v>Handle 150mm Stainless Steel (Rounded Shape)No</v>
          </cell>
          <cell r="C456" t="str">
            <v>Handle 150mm Stainless Steel (Rounded Shape)</v>
          </cell>
          <cell r="D456" t="str">
            <v>No</v>
          </cell>
          <cell r="E456">
            <v>27</v>
          </cell>
        </row>
        <row r="457">
          <cell r="B457" t="str">
            <v>Handle 200mm Stainless Steel (Rounded Shape)No</v>
          </cell>
          <cell r="C457" t="str">
            <v>Handle 200mm Stainless Steel (Rounded Shape)</v>
          </cell>
          <cell r="D457" t="str">
            <v>No</v>
          </cell>
          <cell r="E457">
            <v>65</v>
          </cell>
        </row>
        <row r="458">
          <cell r="B458" t="str">
            <v>Stainless Steel Hinges - 100mm 14 gauge (Heavy Duty)No</v>
          </cell>
          <cell r="C458" t="str">
            <v>Stainless Steel Hinges - 100mm 14 gauge (Heavy Duty)</v>
          </cell>
          <cell r="D458" t="str">
            <v>No</v>
          </cell>
          <cell r="E458">
            <v>39</v>
          </cell>
        </row>
        <row r="459">
          <cell r="B459" t="str">
            <v>Stainless Steel Hinges - 125mm 14 gauge (Heavy Duty)No</v>
          </cell>
          <cell r="C459" t="str">
            <v>Stainless Steel Hinges - 125mm 14 gauge  (Heavy Duty)</v>
          </cell>
          <cell r="D459" t="str">
            <v>No</v>
          </cell>
          <cell r="E459">
            <v>65</v>
          </cell>
        </row>
        <row r="460">
          <cell r="B460" t="str">
            <v>Housing box to rolling shutterSmt</v>
          </cell>
          <cell r="C460" t="str">
            <v>Housing box to rolling shutter</v>
          </cell>
          <cell r="D460" t="str">
            <v>Smt</v>
          </cell>
          <cell r="E460">
            <v>1310</v>
          </cell>
        </row>
        <row r="461">
          <cell r="B461" t="str">
            <v>Mechanical Gear For Rolling ShutterNo</v>
          </cell>
          <cell r="C461" t="str">
            <v>Mechanical Gear For Rolling Shutter</v>
          </cell>
          <cell r="D461" t="str">
            <v>No</v>
          </cell>
          <cell r="E461">
            <v>2085</v>
          </cell>
        </row>
        <row r="462">
          <cell r="B462" t="str">
            <v>Door Stopper Stainless SteelNo</v>
          </cell>
          <cell r="C462" t="str">
            <v>Door Stopper  Stainless Steel</v>
          </cell>
          <cell r="D462" t="str">
            <v>No</v>
          </cell>
          <cell r="E462">
            <v>135</v>
          </cell>
        </row>
        <row r="463">
          <cell r="B463" t="str">
            <v>Tower Bolt Stainless Steel 200 mmNo.</v>
          </cell>
          <cell r="C463" t="str">
            <v>Tower Bolt Stainless Steel 200 mm</v>
          </cell>
          <cell r="D463" t="str">
            <v>No.</v>
          </cell>
          <cell r="E463">
            <v>80</v>
          </cell>
        </row>
        <row r="464">
          <cell r="B464" t="str">
            <v>Tower Bolt Stainless Steel 250 mmNo.</v>
          </cell>
          <cell r="C464" t="str">
            <v>Tower Bolt Stainless Steel 250 mm</v>
          </cell>
          <cell r="D464" t="str">
            <v>No.</v>
          </cell>
          <cell r="E464">
            <v>135</v>
          </cell>
        </row>
        <row r="465">
          <cell r="B465" t="str">
            <v>Sliding Door Bolt Stainless Steel 250 mmNo.</v>
          </cell>
          <cell r="C465" t="str">
            <v>Sliding Door Bolt Stainless Steel 250 mm</v>
          </cell>
          <cell r="D465" t="str">
            <v>No.</v>
          </cell>
          <cell r="E465">
            <v>90</v>
          </cell>
        </row>
        <row r="466">
          <cell r="B466" t="str">
            <v>Handle Stainless Steel 100 mmNo.</v>
          </cell>
          <cell r="C466" t="str">
            <v xml:space="preserve">Handle Stainless Steel 100 mm </v>
          </cell>
          <cell r="D466" t="str">
            <v>No.</v>
          </cell>
          <cell r="E466">
            <v>35</v>
          </cell>
        </row>
        <row r="467">
          <cell r="B467" t="str">
            <v>Eye Hole LensNo.</v>
          </cell>
          <cell r="C467" t="str">
            <v>Eye Hole Lens</v>
          </cell>
          <cell r="D467" t="str">
            <v>No.</v>
          </cell>
          <cell r="E467">
            <v>205</v>
          </cell>
        </row>
        <row r="468">
          <cell r="B468" t="str">
            <v>Rolling ShutterSmt.</v>
          </cell>
          <cell r="C468" t="str">
            <v>Rolling Shutter</v>
          </cell>
          <cell r="D468" t="str">
            <v>Smt.</v>
          </cell>
          <cell r="E468">
            <v>1805</v>
          </cell>
        </row>
        <row r="469">
          <cell r="B469" t="str">
            <v>Ply WoodSmt.</v>
          </cell>
          <cell r="C469" t="str">
            <v xml:space="preserve">Ply Wood </v>
          </cell>
          <cell r="D469" t="str">
            <v>Smt.</v>
          </cell>
          <cell r="E469">
            <v>395</v>
          </cell>
        </row>
        <row r="470">
          <cell r="B470" t="str">
            <v>G.I. Pipe 100mm dia. Medium typeR.Mt.</v>
          </cell>
          <cell r="C470" t="str">
            <v>G.I. Pipe 100mm dia. Medium type</v>
          </cell>
          <cell r="D470" t="str">
            <v>R.Mt.</v>
          </cell>
          <cell r="E470">
            <v>785</v>
          </cell>
        </row>
        <row r="471">
          <cell r="B471" t="str">
            <v>G.I. Pipe 100mm dia. Heavy typeR.Mt.</v>
          </cell>
          <cell r="C471" t="str">
            <v>G.I. Pipe 100mm dia. Heavy type</v>
          </cell>
          <cell r="D471" t="str">
            <v>R.Mt.</v>
          </cell>
          <cell r="E471">
            <v>1085</v>
          </cell>
        </row>
        <row r="472">
          <cell r="B472" t="str">
            <v>G.I. Pipe 15mm dia. Medium typeR.Mt.</v>
          </cell>
          <cell r="C472" t="str">
            <v>G.I. Pipe 15mm dia. Medium type</v>
          </cell>
          <cell r="D472" t="str">
            <v>R.Mt.</v>
          </cell>
          <cell r="E472">
            <v>140</v>
          </cell>
        </row>
        <row r="473">
          <cell r="B473" t="str">
            <v>G.I. Pipe 15mm dia. Heavy typeR.Mt.</v>
          </cell>
          <cell r="C473" t="str">
            <v>G.I. Pipe 15mm dia. Heavy type</v>
          </cell>
          <cell r="D473" t="str">
            <v>R.Mt.</v>
          </cell>
          <cell r="E473">
            <v>170</v>
          </cell>
        </row>
        <row r="474">
          <cell r="B474" t="str">
            <v>G.I. Pipe 20mm dia. Medium typeR.Mt.</v>
          </cell>
          <cell r="C474" t="str">
            <v>G.I. Pipe 20mm dia. Medium type</v>
          </cell>
          <cell r="D474" t="str">
            <v>R.Mt.</v>
          </cell>
          <cell r="E474">
            <v>162</v>
          </cell>
        </row>
        <row r="475">
          <cell r="B475" t="str">
            <v>G.I. Pipe 20mm dia.Heavy typeR.Mt.</v>
          </cell>
          <cell r="C475" t="str">
            <v>G.I. Pipe 20mm dia.Heavy type</v>
          </cell>
          <cell r="D475" t="str">
            <v>R.Mt.</v>
          </cell>
          <cell r="E475">
            <v>195</v>
          </cell>
        </row>
        <row r="476">
          <cell r="B476" t="str">
            <v>G.I. Pipe 25mm dia. Medium typeR.Mt.</v>
          </cell>
          <cell r="C476" t="str">
            <v>G.I. Pipe 25mm dia. Medium type</v>
          </cell>
          <cell r="D476" t="str">
            <v>R.Mt.</v>
          </cell>
          <cell r="E476">
            <v>200</v>
          </cell>
        </row>
        <row r="477">
          <cell r="B477" t="str">
            <v>G.I. Pipe 25mm dia. Heavy typeR.Mt.</v>
          </cell>
          <cell r="C477" t="str">
            <v>G.I. Pipe 25mm dia. Heavy type</v>
          </cell>
          <cell r="D477" t="str">
            <v>R.Mt.</v>
          </cell>
          <cell r="E477">
            <v>265</v>
          </cell>
        </row>
        <row r="478">
          <cell r="B478" t="str">
            <v>G.I. Pipe 32mm dia. Medium typeR.Mt.</v>
          </cell>
          <cell r="C478" t="str">
            <v>G.I. Pipe 32mm dia. Medium type</v>
          </cell>
          <cell r="D478" t="str">
            <v>R.Mt.</v>
          </cell>
          <cell r="E478">
            <v>245</v>
          </cell>
        </row>
        <row r="479">
          <cell r="B479" t="str">
            <v>G.I. Pipe 32mm dia.Heavy typeR.Mt.</v>
          </cell>
          <cell r="C479" t="str">
            <v>G.I. Pipe 32mm dia.Heavy type</v>
          </cell>
          <cell r="D479" t="str">
            <v>R.Mt.</v>
          </cell>
          <cell r="E479">
            <v>285</v>
          </cell>
        </row>
        <row r="480">
          <cell r="B480" t="str">
            <v>G.I. Pipe 40mm dia. Medium typeR.Mt.</v>
          </cell>
          <cell r="C480" t="str">
            <v>G.I. Pipe 40mm dia. Medium type</v>
          </cell>
          <cell r="D480" t="str">
            <v>R.Mt.</v>
          </cell>
          <cell r="E480">
            <v>290</v>
          </cell>
        </row>
        <row r="481">
          <cell r="B481" t="str">
            <v>G.I. Pipe 40mm dia. Heavy typeR.Mt.</v>
          </cell>
          <cell r="C481" t="str">
            <v>G.I. Pipe 40mm dia. Heavy type</v>
          </cell>
          <cell r="D481" t="str">
            <v>R.Mt.</v>
          </cell>
          <cell r="E481">
            <v>335</v>
          </cell>
        </row>
        <row r="482">
          <cell r="B482" t="str">
            <v>G.I. Pipe 50mm dia. Medium typeR.Mt.</v>
          </cell>
          <cell r="C482" t="str">
            <v>G.I. Pipe 50mm dia. Medium type</v>
          </cell>
          <cell r="D482" t="str">
            <v>R.Mt.</v>
          </cell>
          <cell r="E482">
            <v>392</v>
          </cell>
        </row>
        <row r="483">
          <cell r="B483" t="str">
            <v>G.I. Pipe 50mm dia. Heavy typeR.Mt.</v>
          </cell>
          <cell r="C483" t="str">
            <v>G.I. Pipe 50mm dia. Heavy type</v>
          </cell>
          <cell r="D483" t="str">
            <v>R.Mt.</v>
          </cell>
          <cell r="E483">
            <v>455</v>
          </cell>
        </row>
        <row r="484">
          <cell r="B484" t="str">
            <v>G.I. Pipe 65mm dia. Medium typeR.Mt.</v>
          </cell>
          <cell r="C484" t="str">
            <v>G.I. Pipe 65mm dia. Medium type</v>
          </cell>
          <cell r="D484" t="str">
            <v>R.Mt.</v>
          </cell>
          <cell r="E484">
            <v>484</v>
          </cell>
        </row>
        <row r="485">
          <cell r="B485" t="str">
            <v>G.I. Pipe 65mm dia. Heavy typeR.Mt.</v>
          </cell>
          <cell r="C485" t="str">
            <v>G.I. Pipe 65mm dia. Heavy type</v>
          </cell>
          <cell r="D485" t="str">
            <v>R.Mt.</v>
          </cell>
          <cell r="E485">
            <v>575</v>
          </cell>
        </row>
        <row r="486">
          <cell r="B486" t="str">
            <v>G.I. Pipe 80mm dia. Medium typeR.Mt.</v>
          </cell>
          <cell r="C486" t="str">
            <v>G.I. Pipe 80mm dia. Medium type</v>
          </cell>
          <cell r="D486" t="str">
            <v>R.Mt.</v>
          </cell>
          <cell r="E486">
            <v>605</v>
          </cell>
        </row>
        <row r="487">
          <cell r="B487" t="str">
            <v>G.I. Pipe 80mm dia. Heavy typeR.Mt.</v>
          </cell>
          <cell r="C487" t="str">
            <v>G.I. Pipe 80mm dia. Heavy type</v>
          </cell>
          <cell r="D487" t="str">
            <v>R.Mt.</v>
          </cell>
          <cell r="E487">
            <v>775</v>
          </cell>
        </row>
        <row r="488">
          <cell r="B488" t="str">
            <v>PVC Nahani Trap 75 mmNo.</v>
          </cell>
          <cell r="C488" t="str">
            <v>PVC Nahani Trap 75 mm</v>
          </cell>
          <cell r="D488" t="str">
            <v>No.</v>
          </cell>
          <cell r="E488">
            <v>110</v>
          </cell>
        </row>
        <row r="489">
          <cell r="B489" t="str">
            <v>G.I.Clamps 100mm to 150mmNo.</v>
          </cell>
          <cell r="C489" t="str">
            <v>G.I.Clamps 100mm to 150mm</v>
          </cell>
          <cell r="D489" t="str">
            <v>No.</v>
          </cell>
          <cell r="E489">
            <v>22</v>
          </cell>
        </row>
        <row r="490">
          <cell r="B490" t="str">
            <v>PVC Nahani Trap 150 mmNo.</v>
          </cell>
          <cell r="C490" t="str">
            <v>PVC Nahani Trap 150 mm</v>
          </cell>
          <cell r="D490" t="str">
            <v>No.</v>
          </cell>
          <cell r="E490">
            <v>132</v>
          </cell>
        </row>
        <row r="491">
          <cell r="B491" t="str">
            <v>G.I.Clamps 12mm to 32mmNo.</v>
          </cell>
          <cell r="C491" t="str">
            <v>G.I.Clamps 12mm to 32mm</v>
          </cell>
          <cell r="D491" t="str">
            <v>No.</v>
          </cell>
          <cell r="E491">
            <v>12</v>
          </cell>
        </row>
        <row r="492">
          <cell r="B492" t="str">
            <v>G.I.Clamps 40mm to 80mmNo.</v>
          </cell>
          <cell r="C492" t="str">
            <v>G.I.Clamps 40mm to 80mm</v>
          </cell>
          <cell r="D492" t="str">
            <v>No.</v>
          </cell>
          <cell r="E492">
            <v>14</v>
          </cell>
        </row>
        <row r="493">
          <cell r="B493" t="str">
            <v>Anglo Indian W.C. Pan ColourNo.</v>
          </cell>
          <cell r="C493" t="str">
            <v>Anglo Indian W.C. Pan Colour</v>
          </cell>
          <cell r="D493" t="str">
            <v>No.</v>
          </cell>
          <cell r="E493">
            <v>1026</v>
          </cell>
        </row>
        <row r="494">
          <cell r="B494" t="str">
            <v>G.I.FixturesKg.</v>
          </cell>
          <cell r="C494" t="str">
            <v>G.I.Fixtures</v>
          </cell>
          <cell r="D494" t="str">
            <v>Kg.</v>
          </cell>
          <cell r="E494">
            <v>85</v>
          </cell>
        </row>
        <row r="495">
          <cell r="B495" t="str">
            <v>P.V.C. Cowl 100 mmNo.</v>
          </cell>
          <cell r="C495" t="str">
            <v>P.V.C. Cowl 100 mm</v>
          </cell>
          <cell r="D495" t="str">
            <v>No.</v>
          </cell>
          <cell r="E495">
            <v>45</v>
          </cell>
        </row>
        <row r="496">
          <cell r="B496" t="str">
            <v>G.I.Screws 30mmNo.</v>
          </cell>
          <cell r="C496" t="str">
            <v>G.I.Screws 30mm</v>
          </cell>
          <cell r="D496" t="str">
            <v>No.</v>
          </cell>
          <cell r="E496">
            <v>2</v>
          </cell>
        </row>
        <row r="497">
          <cell r="B497" t="str">
            <v>G.I.Screws 40mmNo.</v>
          </cell>
          <cell r="C497" t="str">
            <v>G.I.Screws 40mm</v>
          </cell>
          <cell r="D497" t="str">
            <v>No.</v>
          </cell>
          <cell r="E497">
            <v>3</v>
          </cell>
        </row>
        <row r="498">
          <cell r="B498" t="str">
            <v>G.I.Union 25mm dia.No.</v>
          </cell>
          <cell r="C498" t="str">
            <v>G.I.Union 25mm dia.</v>
          </cell>
          <cell r="D498" t="str">
            <v>No.</v>
          </cell>
          <cell r="E498">
            <v>90</v>
          </cell>
        </row>
        <row r="499">
          <cell r="B499" t="str">
            <v>Gully trap cover with frameNo.</v>
          </cell>
          <cell r="C499" t="str">
            <v>Gully trap cover with frame</v>
          </cell>
          <cell r="D499" t="str">
            <v>No.</v>
          </cell>
          <cell r="E499">
            <v>555</v>
          </cell>
        </row>
        <row r="500">
          <cell r="B500" t="str">
            <v>Gun Metal stop tap with crutch wheel 20mmNo.</v>
          </cell>
          <cell r="C500" t="str">
            <v>Gun Metal stop tap with crutch wheel 20mm</v>
          </cell>
          <cell r="D500" t="str">
            <v>No.</v>
          </cell>
          <cell r="E500">
            <v>465</v>
          </cell>
        </row>
        <row r="501">
          <cell r="B501" t="str">
            <v>Gun metal stop tap with crutch wheel 25mmNo.</v>
          </cell>
          <cell r="C501" t="str">
            <v>Gun metal stop tap with crutch wheel 25mm</v>
          </cell>
          <cell r="D501" t="str">
            <v>No.</v>
          </cell>
          <cell r="E501">
            <v>745</v>
          </cell>
        </row>
        <row r="502">
          <cell r="B502" t="str">
            <v>Gun metal stop tap with crutch wheel 15mmNo.</v>
          </cell>
          <cell r="C502" t="str">
            <v>Gun metal stop tap with crutch wheel 15mm</v>
          </cell>
          <cell r="D502" t="str">
            <v>No.</v>
          </cell>
          <cell r="E502">
            <v>340</v>
          </cell>
        </row>
        <row r="503">
          <cell r="B503" t="str">
            <v>Gun metal stop tap with crutch wheel 20mmNo.</v>
          </cell>
          <cell r="C503" t="str">
            <v>Gun metal stop tap with crutch wheel 20mm</v>
          </cell>
          <cell r="D503" t="str">
            <v>No.</v>
          </cell>
          <cell r="E503">
            <v>605</v>
          </cell>
        </row>
        <row r="504">
          <cell r="B504" t="str">
            <v>C.I.Bend 75mm dia.No.</v>
          </cell>
          <cell r="C504" t="str">
            <v>C.I.Bend 75mm dia.</v>
          </cell>
          <cell r="D504" t="str">
            <v>No.</v>
          </cell>
          <cell r="E504">
            <v>260</v>
          </cell>
        </row>
        <row r="505">
          <cell r="B505" t="str">
            <v>C.I.Bend 100mm dia.No.</v>
          </cell>
          <cell r="C505" t="str">
            <v>C.I.Bend 100mm dia.</v>
          </cell>
          <cell r="D505" t="str">
            <v>No.</v>
          </cell>
          <cell r="E505">
            <v>312</v>
          </cell>
        </row>
        <row r="506">
          <cell r="B506" t="str">
            <v>C.I.Bip tap 12mmNo.</v>
          </cell>
          <cell r="C506" t="str">
            <v>C.I.Bip tap 12mm</v>
          </cell>
          <cell r="D506" t="str">
            <v>No.</v>
          </cell>
          <cell r="E506">
            <v>95</v>
          </cell>
        </row>
        <row r="507">
          <cell r="B507" t="str">
            <v>C.I.Grating 150mm dia.No.</v>
          </cell>
          <cell r="C507" t="str">
            <v>C.I.Grating 150mm dia.</v>
          </cell>
          <cell r="D507" t="str">
            <v>No.</v>
          </cell>
          <cell r="E507">
            <v>115</v>
          </cell>
        </row>
        <row r="508">
          <cell r="B508" t="str">
            <v>C.I.Grating 100mm dia.No.</v>
          </cell>
          <cell r="C508" t="str">
            <v>C.I.Grating 100mm dia.</v>
          </cell>
          <cell r="D508" t="str">
            <v>No.</v>
          </cell>
          <cell r="E508">
            <v>65</v>
          </cell>
        </row>
        <row r="509">
          <cell r="B509" t="str">
            <v>C.I.Grating 75mm dia.No.</v>
          </cell>
          <cell r="C509" t="str">
            <v>C.I.Grating 75mm dia.</v>
          </cell>
          <cell r="D509" t="str">
            <v>No.</v>
          </cell>
          <cell r="E509">
            <v>32</v>
          </cell>
        </row>
        <row r="510">
          <cell r="B510" t="str">
            <v>C.I.BracketsPair</v>
          </cell>
          <cell r="C510" t="str">
            <v>C.I.Brackets</v>
          </cell>
          <cell r="D510" t="str">
            <v>Pair</v>
          </cell>
          <cell r="E510">
            <v>115</v>
          </cell>
        </row>
        <row r="511">
          <cell r="B511" t="str">
            <v>C.I.Collers 100mm dia.No.</v>
          </cell>
          <cell r="C511" t="str">
            <v>C.I.Collers 100mm dia.</v>
          </cell>
          <cell r="D511" t="str">
            <v>No.</v>
          </cell>
          <cell r="E511">
            <v>315</v>
          </cell>
        </row>
        <row r="512">
          <cell r="B512" t="str">
            <v>C.I.Copllers 75mm dia.No.</v>
          </cell>
          <cell r="C512" t="str">
            <v>C.I.Copllers 75mm dia.</v>
          </cell>
          <cell r="D512" t="str">
            <v>No.</v>
          </cell>
          <cell r="E512">
            <v>222</v>
          </cell>
        </row>
        <row r="513">
          <cell r="B513" t="str">
            <v>C.I.Cover 45*30 cm with frameNo.</v>
          </cell>
          <cell r="C513" t="str">
            <v>C.I.Cover 45*30 cm with frame</v>
          </cell>
          <cell r="D513" t="str">
            <v>No.</v>
          </cell>
          <cell r="E513">
            <v>555</v>
          </cell>
        </row>
        <row r="514">
          <cell r="B514" t="str">
            <v>C.I.Cowl / Vent 100mm dia.No.</v>
          </cell>
          <cell r="C514" t="str">
            <v>C.I.Cowl / Vent 100mm dia.</v>
          </cell>
          <cell r="D514" t="str">
            <v>No.</v>
          </cell>
          <cell r="E514">
            <v>315</v>
          </cell>
        </row>
        <row r="515">
          <cell r="B515" t="str">
            <v>C.I.Cowl / Vent 150mm dia.No.</v>
          </cell>
          <cell r="C515" t="str">
            <v>C.I.Cowl / Vent 150mm dia.</v>
          </cell>
          <cell r="D515" t="str">
            <v>No.</v>
          </cell>
          <cell r="E515">
            <v>645</v>
          </cell>
        </row>
        <row r="516">
          <cell r="B516" t="str">
            <v>C.I.Cowl / Vent 75mm dia.No.</v>
          </cell>
          <cell r="C516" t="str">
            <v>C.I.Cowl / Vent 75mm dia.</v>
          </cell>
          <cell r="D516" t="str">
            <v>No.</v>
          </cell>
          <cell r="E516">
            <v>250</v>
          </cell>
        </row>
        <row r="517">
          <cell r="B517" t="str">
            <v>C.I.Hinged Cover with frameNo.</v>
          </cell>
          <cell r="C517" t="str">
            <v>C.I.Hinged Cover with frame</v>
          </cell>
          <cell r="D517" t="str">
            <v>No.</v>
          </cell>
          <cell r="E517">
            <v>580</v>
          </cell>
        </row>
        <row r="518">
          <cell r="B518" t="str">
            <v>C.I.Man hole cover 50 kg.No.</v>
          </cell>
          <cell r="C518" t="str">
            <v>C.I.Man hole cover 50 kg.</v>
          </cell>
          <cell r="D518" t="str">
            <v>No.</v>
          </cell>
          <cell r="E518">
            <v>3625</v>
          </cell>
        </row>
        <row r="519">
          <cell r="B519" t="str">
            <v>C.I.Man hole cover 75 kg.No.</v>
          </cell>
          <cell r="C519" t="str">
            <v>C.I.Man hole cover 75 kg.</v>
          </cell>
          <cell r="D519" t="str">
            <v>No.</v>
          </cell>
          <cell r="E519">
            <v>5335</v>
          </cell>
        </row>
        <row r="520">
          <cell r="B520" t="str">
            <v>C.I.Man hole cover 100 kg.No.</v>
          </cell>
          <cell r="C520" t="str">
            <v>C.I.Man hole cover 100 kg.</v>
          </cell>
          <cell r="D520" t="str">
            <v>No.</v>
          </cell>
          <cell r="E520">
            <v>6865</v>
          </cell>
        </row>
        <row r="521">
          <cell r="B521" t="str">
            <v>C.I.Man hole cover 175 kg.Heavy (0.9*0.45m)No.</v>
          </cell>
          <cell r="C521" t="str">
            <v>C.I.Man hole cover 175 kg.Heavy (0.9*0.45m)</v>
          </cell>
          <cell r="D521" t="str">
            <v>No.</v>
          </cell>
          <cell r="E521">
            <v>12500</v>
          </cell>
        </row>
        <row r="522">
          <cell r="B522" t="str">
            <v>C.I.Nahani trap 100mm dia.(375mm long)No.</v>
          </cell>
          <cell r="C522" t="str">
            <v>C.I.Nahani trap 100mm dia.(375mm long)</v>
          </cell>
          <cell r="D522" t="str">
            <v>No.</v>
          </cell>
          <cell r="E522">
            <v>435</v>
          </cell>
        </row>
        <row r="523">
          <cell r="B523" t="str">
            <v>C.I.Nahani trap 75 to 80mm dia.(375mm long)No.</v>
          </cell>
          <cell r="C523" t="str">
            <v>C.I.Nahani trap 75 to 80mm dia.(375mm long)</v>
          </cell>
          <cell r="D523" t="str">
            <v>No.</v>
          </cell>
          <cell r="E523">
            <v>320</v>
          </cell>
        </row>
        <row r="524">
          <cell r="B524" t="str">
            <v>C.I.100*75*300 long arm (wt. 6kg)nahani trapNo.</v>
          </cell>
          <cell r="C524" t="str">
            <v>C.I.100*75*300 long arm (wt. 6kg)nahani trap</v>
          </cell>
          <cell r="D524" t="str">
            <v>No.</v>
          </cell>
          <cell r="E524">
            <v>985</v>
          </cell>
        </row>
        <row r="525">
          <cell r="B525" t="str">
            <v>C.I.Soil pipe 100mm dia.R.Mt.</v>
          </cell>
          <cell r="C525" t="str">
            <v>C.I.Soil pipe 100mm dia.</v>
          </cell>
          <cell r="D525" t="str">
            <v>R.Mt.</v>
          </cell>
          <cell r="E525">
            <v>860</v>
          </cell>
        </row>
        <row r="526">
          <cell r="B526" t="str">
            <v>C.I.Soil pipe 150mm dia.R.Mt.</v>
          </cell>
          <cell r="C526" t="str">
            <v>C.I.Soil pipe 150mm dia.</v>
          </cell>
          <cell r="D526" t="str">
            <v>R.Mt.</v>
          </cell>
          <cell r="E526">
            <v>1625</v>
          </cell>
        </row>
        <row r="527">
          <cell r="B527" t="str">
            <v>C.I,Soil pipe 75 to 80mm dia.R.Mt.</v>
          </cell>
          <cell r="C527" t="str">
            <v>C.I,Soil pipe 75 to 80mm dia.</v>
          </cell>
          <cell r="D527" t="str">
            <v>R.Mt.</v>
          </cell>
          <cell r="E527">
            <v>705</v>
          </cell>
        </row>
        <row r="528">
          <cell r="B528" t="str">
            <v>C.I.Shoe 75 mm dia.No.</v>
          </cell>
          <cell r="C528" t="str">
            <v>C.I.Shoe 75 mm dia.</v>
          </cell>
          <cell r="D528" t="str">
            <v>No.</v>
          </cell>
          <cell r="E528">
            <v>260</v>
          </cell>
        </row>
        <row r="529">
          <cell r="B529" t="str">
            <v>C.I. Shoe 100 mm dia.No.</v>
          </cell>
          <cell r="C529" t="str">
            <v>C.I. Shoe 100 mm dia.</v>
          </cell>
          <cell r="D529" t="str">
            <v>No.</v>
          </cell>
          <cell r="E529">
            <v>365</v>
          </cell>
        </row>
        <row r="530">
          <cell r="B530" t="str">
            <v>C.I.Shoe 150mmNo.</v>
          </cell>
          <cell r="C530" t="str">
            <v>C.I.Shoe 150mm</v>
          </cell>
          <cell r="D530" t="str">
            <v>No.</v>
          </cell>
          <cell r="E530">
            <v>515</v>
          </cell>
        </row>
        <row r="531">
          <cell r="B531" t="str">
            <v>Ball cock 15mm dia.P.V.C.FLOATNo.</v>
          </cell>
          <cell r="C531" t="str">
            <v>Ball cock 15mm dia.P.V.C.FLOAT</v>
          </cell>
          <cell r="D531" t="str">
            <v>No.</v>
          </cell>
          <cell r="E531">
            <v>285</v>
          </cell>
        </row>
        <row r="532">
          <cell r="B532" t="str">
            <v>Ball cock 25mm dia.P.V.C.FLOATNo.</v>
          </cell>
          <cell r="C532" t="str">
            <v>Ball cock 25mm dia.P.V.C.FLOAT</v>
          </cell>
          <cell r="D532" t="str">
            <v>No.</v>
          </cell>
          <cell r="E532">
            <v>555</v>
          </cell>
        </row>
        <row r="533">
          <cell r="B533" t="str">
            <v>Ball cock 40mm dia.P.V.C.FLOATNo.</v>
          </cell>
          <cell r="C533" t="str">
            <v>Ball cock 40mm dia.P.V.C.FLOAT</v>
          </cell>
          <cell r="D533" t="str">
            <v>No.</v>
          </cell>
          <cell r="E533">
            <v>555</v>
          </cell>
        </row>
        <row r="534">
          <cell r="B534" t="str">
            <v>Ball cock 50mm dia.P.V.C.FLOATNo.</v>
          </cell>
          <cell r="C534" t="str">
            <v>Ball cock 50mm dia.P.V.C.FLOAT</v>
          </cell>
          <cell r="D534" t="str">
            <v>No.</v>
          </cell>
          <cell r="E534">
            <v>1905</v>
          </cell>
        </row>
        <row r="535">
          <cell r="B535" t="str">
            <v>Bib cock stop tap brass heavy 15mmNo.</v>
          </cell>
          <cell r="C535" t="str">
            <v>Bib cock stop tap brass heavy 15mm</v>
          </cell>
          <cell r="D535" t="str">
            <v>No.</v>
          </cell>
          <cell r="E535">
            <v>390</v>
          </cell>
        </row>
        <row r="536">
          <cell r="B536" t="str">
            <v>Bib cock stop tap brass heavy 20mmNo.</v>
          </cell>
          <cell r="C536" t="str">
            <v>Bib cock stop tap brass heavy 20mm</v>
          </cell>
          <cell r="D536" t="str">
            <v>No.</v>
          </cell>
          <cell r="E536">
            <v>590</v>
          </cell>
        </row>
        <row r="537">
          <cell r="B537" t="str">
            <v>Bib cock stop tap brass heavy 25mmNo.</v>
          </cell>
          <cell r="C537" t="str">
            <v>Bib cock  stop tap brass heavy 25mm</v>
          </cell>
          <cell r="D537" t="str">
            <v>No.</v>
          </cell>
          <cell r="E537">
            <v>855</v>
          </cell>
        </row>
        <row r="538">
          <cell r="B538" t="str">
            <v>Bib tap 12mm brass mediumNo.</v>
          </cell>
          <cell r="C538" t="str">
            <v>Bib tap 12mm brass medium</v>
          </cell>
          <cell r="D538" t="str">
            <v>No.</v>
          </cell>
          <cell r="E538">
            <v>245</v>
          </cell>
        </row>
        <row r="539">
          <cell r="B539" t="str">
            <v>Colour wash hand basin 55*40cmNo.</v>
          </cell>
          <cell r="C539" t="str">
            <v>Colour wash hand basin 55*40cm</v>
          </cell>
          <cell r="D539" t="str">
            <v>No.</v>
          </cell>
          <cell r="E539">
            <v>1285</v>
          </cell>
        </row>
        <row r="540">
          <cell r="B540" t="str">
            <v>Colour wash hand basin 63*45cmNo.</v>
          </cell>
          <cell r="C540" t="str">
            <v>Colour wash hand basin 63*45cm</v>
          </cell>
          <cell r="D540" t="str">
            <v>No.</v>
          </cell>
          <cell r="E540">
            <v>1330</v>
          </cell>
        </row>
        <row r="541">
          <cell r="B541" t="str">
            <v>White glazed wash basin 45*30cmNo.</v>
          </cell>
          <cell r="C541" t="str">
            <v>White glazed wash basin 45*30cm</v>
          </cell>
          <cell r="D541" t="str">
            <v>No.</v>
          </cell>
          <cell r="E541">
            <v>1105</v>
          </cell>
        </row>
        <row r="542">
          <cell r="B542" t="str">
            <v>White glazed wash hand basin 55*50cmNo.</v>
          </cell>
          <cell r="C542" t="str">
            <v>White glazed wash hand basin 55*50cm</v>
          </cell>
          <cell r="D542" t="str">
            <v>No.</v>
          </cell>
          <cell r="E542">
            <v>1555</v>
          </cell>
        </row>
        <row r="543">
          <cell r="B543" t="str">
            <v>P.V.C. flexible Waste Pipe 32 mm diaNo.</v>
          </cell>
          <cell r="C543" t="str">
            <v>P.V.C. flexible Waste Pipe 32 mm dia</v>
          </cell>
          <cell r="D543" t="str">
            <v>No.</v>
          </cell>
          <cell r="E543">
            <v>45</v>
          </cell>
        </row>
        <row r="544">
          <cell r="B544" t="str">
            <v>White Glazed Wash Hand Basin 63 x 45 cmNo.</v>
          </cell>
          <cell r="C544" t="str">
            <v>White Glazed Wash Hand Basin 63 x 45 cm</v>
          </cell>
          <cell r="D544" t="str">
            <v>No.</v>
          </cell>
          <cell r="E544">
            <v>2005</v>
          </cell>
        </row>
        <row r="545">
          <cell r="B545" t="str">
            <v>Sink white glazed 45*20*30cmNo.</v>
          </cell>
          <cell r="C545" t="str">
            <v>Sink white glazed 45*20*30cm</v>
          </cell>
          <cell r="D545" t="str">
            <v>No.</v>
          </cell>
          <cell r="E545">
            <v>705</v>
          </cell>
        </row>
        <row r="546">
          <cell r="B546" t="str">
            <v>Pedestal for wash basin (standard size)No.</v>
          </cell>
          <cell r="C546" t="str">
            <v>Pedestal for wash basin (standard size)</v>
          </cell>
          <cell r="D546" t="str">
            <v>No.</v>
          </cell>
          <cell r="E546">
            <v>1955</v>
          </cell>
        </row>
        <row r="547">
          <cell r="B547" t="str">
            <v>C.C.Septic tank 0.9m dia.(2.5m long)No.</v>
          </cell>
          <cell r="C547" t="str">
            <v>C.C.Septic tank 0.9m dia.(2.5m long)</v>
          </cell>
          <cell r="D547" t="str">
            <v>No.</v>
          </cell>
          <cell r="E547">
            <v>7775</v>
          </cell>
        </row>
        <row r="548">
          <cell r="B548" t="str">
            <v>C.C.Septic tank 1.20m dia.(2.5m long)No.</v>
          </cell>
          <cell r="C548" t="str">
            <v>C.C.Septic tank 1.20m dia.(2.5m long)</v>
          </cell>
          <cell r="D548" t="str">
            <v>No.</v>
          </cell>
          <cell r="E548">
            <v>10150</v>
          </cell>
        </row>
        <row r="549">
          <cell r="B549" t="str">
            <v>C.I.Steps for manholeNo.</v>
          </cell>
          <cell r="C549" t="str">
            <v>C.I.Steps for manhole</v>
          </cell>
          <cell r="D549" t="str">
            <v>No.</v>
          </cell>
          <cell r="E549">
            <v>509</v>
          </cell>
        </row>
        <row r="550">
          <cell r="B550" t="str">
            <v>C.I.Cover with frame (Gully trap)No.</v>
          </cell>
          <cell r="C550" t="str">
            <v>C.I.Cover with frame (Gully trap)</v>
          </cell>
          <cell r="D550" t="str">
            <v>No.</v>
          </cell>
          <cell r="E550">
            <v>195</v>
          </cell>
        </row>
        <row r="551">
          <cell r="B551" t="str">
            <v>C.I.Plug Bend 150MM dia.No.</v>
          </cell>
          <cell r="C551" t="str">
            <v>C.I.Plug Bend 150MM dia.</v>
          </cell>
          <cell r="D551" t="str">
            <v>No.</v>
          </cell>
          <cell r="E551">
            <v>1085</v>
          </cell>
        </row>
        <row r="552">
          <cell r="B552" t="str">
            <v>Clamp for G.I.pipe 25mmNo.</v>
          </cell>
          <cell r="C552" t="str">
            <v>Clamp for G.I.pipe 25mm</v>
          </cell>
          <cell r="D552" t="str">
            <v>No.</v>
          </cell>
          <cell r="E552">
            <v>12</v>
          </cell>
        </row>
        <row r="553">
          <cell r="B553" t="str">
            <v>Colour European type W.C.PanNo.</v>
          </cell>
          <cell r="C553" t="str">
            <v>Colour European type W.C.Pan</v>
          </cell>
          <cell r="D553" t="str">
            <v>No.</v>
          </cell>
          <cell r="E553">
            <v>4305</v>
          </cell>
        </row>
        <row r="554">
          <cell r="B554" t="str">
            <v>European type glazed W.C.panNo.</v>
          </cell>
          <cell r="C554" t="str">
            <v>European type glazed W.C.pan</v>
          </cell>
          <cell r="D554" t="str">
            <v>No.</v>
          </cell>
          <cell r="E554">
            <v>4305</v>
          </cell>
        </row>
        <row r="555">
          <cell r="B555" t="str">
            <v>W.C.PAN Coloured glazed 64CM.(Orissa)No.</v>
          </cell>
          <cell r="C555" t="str">
            <v>W.C.PAN Coloured glazed 64CM.(Orissa)</v>
          </cell>
          <cell r="D555" t="str">
            <v>No.</v>
          </cell>
          <cell r="E555">
            <v>2310</v>
          </cell>
        </row>
        <row r="556">
          <cell r="B556" t="str">
            <v>W.C.PAN White glazed 58 CM.IndianNo.</v>
          </cell>
          <cell r="C556" t="str">
            <v>W.C.PAN White glazed 58 CM.Indian</v>
          </cell>
          <cell r="D556" t="str">
            <v>No.</v>
          </cell>
          <cell r="E556">
            <v>2255</v>
          </cell>
        </row>
        <row r="557">
          <cell r="B557" t="str">
            <v>W.C.PAN White glazed 57.50 CM (Orissa)No.</v>
          </cell>
          <cell r="C557" t="str">
            <v>W.C.PAN White glazed 57.50 CM (Orissa)</v>
          </cell>
          <cell r="D557" t="str">
            <v>No.</v>
          </cell>
          <cell r="E557">
            <v>905</v>
          </cell>
        </row>
        <row r="558">
          <cell r="B558" t="str">
            <v>Fibre flushing tank for W.C.No.</v>
          </cell>
          <cell r="C558" t="str">
            <v>Fibre flushing tank for W.C.</v>
          </cell>
          <cell r="D558" t="str">
            <v>No.</v>
          </cell>
          <cell r="E558">
            <v>675</v>
          </cell>
        </row>
        <row r="559">
          <cell r="B559" t="str">
            <v>Flushing tank automatic Urinal 10ltr. C.I.No.</v>
          </cell>
          <cell r="C559" t="str">
            <v>Flushing tank automatic Urinal 10ltr. C.I.</v>
          </cell>
          <cell r="D559" t="str">
            <v>No.</v>
          </cell>
          <cell r="E559">
            <v>882</v>
          </cell>
        </row>
        <row r="560">
          <cell r="B560" t="str">
            <v>Flushing tank automatic Urinal 5ltr. (P.V.C.)No.</v>
          </cell>
          <cell r="C560" t="str">
            <v>Flushing tank automatic Urinal 5ltr. (P.V.C.)</v>
          </cell>
          <cell r="D560" t="str">
            <v>No.</v>
          </cell>
          <cell r="E560">
            <v>655</v>
          </cell>
        </row>
        <row r="561">
          <cell r="B561" t="str">
            <v>Low level flush pr. St. 10ltr.No.</v>
          </cell>
          <cell r="C561" t="str">
            <v>Low level flush pr. St. 10ltr.</v>
          </cell>
          <cell r="D561" t="str">
            <v>No.</v>
          </cell>
          <cell r="E561">
            <v>1175</v>
          </cell>
        </row>
        <row r="562">
          <cell r="B562" t="str">
            <v>Flat back UrinalNo.</v>
          </cell>
          <cell r="C562" t="str">
            <v>Flat back Urinal</v>
          </cell>
          <cell r="D562" t="str">
            <v>No.</v>
          </cell>
          <cell r="E562">
            <v>1355</v>
          </cell>
        </row>
        <row r="563">
          <cell r="B563" t="str">
            <v>Stall Type UrinalNo.</v>
          </cell>
          <cell r="C563" t="str">
            <v>Stall Type Urinal</v>
          </cell>
          <cell r="D563" t="str">
            <v>No.</v>
          </cell>
          <cell r="E563">
            <v>4010</v>
          </cell>
        </row>
        <row r="564">
          <cell r="B564" t="str">
            <v>Lipped type UrinalNo.</v>
          </cell>
          <cell r="C564" t="str">
            <v>Lipped type Urinal</v>
          </cell>
          <cell r="D564" t="str">
            <v>No.</v>
          </cell>
          <cell r="E564">
            <v>560</v>
          </cell>
        </row>
        <row r="565">
          <cell r="B565" t="str">
            <v>Coloured glazed full stall UrinalNo.</v>
          </cell>
          <cell r="C565" t="str">
            <v>Coloured glazed full stall Urinal</v>
          </cell>
          <cell r="D565" t="str">
            <v>No.</v>
          </cell>
          <cell r="E565">
            <v>4020</v>
          </cell>
        </row>
        <row r="566">
          <cell r="B566" t="str">
            <v>Bleaching PowderKg.</v>
          </cell>
          <cell r="C566" t="str">
            <v>Bleaching Powder</v>
          </cell>
          <cell r="D566" t="str">
            <v>Kg.</v>
          </cell>
          <cell r="E566">
            <v>65</v>
          </cell>
        </row>
        <row r="567">
          <cell r="B567" t="str">
            <v>Potassium PermanganateKg.</v>
          </cell>
          <cell r="C567" t="str">
            <v>Potassium Permanganate</v>
          </cell>
          <cell r="D567" t="str">
            <v>Kg.</v>
          </cell>
          <cell r="E567">
            <v>357</v>
          </cell>
        </row>
        <row r="568">
          <cell r="B568" t="str">
            <v>Nylon BrushNo.</v>
          </cell>
          <cell r="C568" t="str">
            <v>Nylon Brush</v>
          </cell>
          <cell r="D568" t="str">
            <v>No.</v>
          </cell>
          <cell r="E568">
            <v>55</v>
          </cell>
        </row>
        <row r="569">
          <cell r="B569" t="str">
            <v>DusterNo.</v>
          </cell>
          <cell r="C569" t="str">
            <v>Duster</v>
          </cell>
          <cell r="D569" t="str">
            <v>No.</v>
          </cell>
          <cell r="E569">
            <v>45</v>
          </cell>
        </row>
        <row r="570">
          <cell r="B570" t="str">
            <v>Plastic BucketNo.</v>
          </cell>
          <cell r="C570" t="str">
            <v>Plastic Bucket</v>
          </cell>
          <cell r="D570" t="str">
            <v>No.</v>
          </cell>
          <cell r="E570">
            <v>115</v>
          </cell>
        </row>
        <row r="571">
          <cell r="B571" t="str">
            <v>CoirKg.</v>
          </cell>
          <cell r="C571" t="str">
            <v>Coir</v>
          </cell>
          <cell r="D571" t="str">
            <v>Kg.</v>
          </cell>
          <cell r="E571">
            <v>58</v>
          </cell>
        </row>
        <row r="572">
          <cell r="B572" t="str">
            <v>Gunny ClothR.Mt.</v>
          </cell>
          <cell r="C572" t="str">
            <v>Gunny Cloth</v>
          </cell>
          <cell r="D572" t="str">
            <v>R.Mt.</v>
          </cell>
          <cell r="E572">
            <v>30</v>
          </cell>
        </row>
        <row r="573">
          <cell r="B573" t="str">
            <v>KharataNo.</v>
          </cell>
          <cell r="C573" t="str">
            <v>Kharata</v>
          </cell>
          <cell r="D573" t="str">
            <v>No.</v>
          </cell>
          <cell r="E573">
            <v>30</v>
          </cell>
        </row>
        <row r="574">
          <cell r="B574" t="str">
            <v>Wheel stop tap brass 15mmNo.</v>
          </cell>
          <cell r="C574" t="str">
            <v>Wheel stop tap brass 15mm</v>
          </cell>
          <cell r="D574" t="str">
            <v>No.</v>
          </cell>
          <cell r="E574">
            <v>245</v>
          </cell>
        </row>
        <row r="575">
          <cell r="B575" t="str">
            <v>Wheel stop tap brass 20mmNo.</v>
          </cell>
          <cell r="C575" t="str">
            <v>Wheel stop tap brass 20mm</v>
          </cell>
          <cell r="D575" t="str">
            <v>No.</v>
          </cell>
          <cell r="E575">
            <v>330</v>
          </cell>
        </row>
        <row r="576">
          <cell r="B576" t="str">
            <v>Wheel stop tap brass 25mmNo.</v>
          </cell>
          <cell r="C576" t="str">
            <v>Wheel stop tap brass 25mm</v>
          </cell>
          <cell r="D576" t="str">
            <v>No.</v>
          </cell>
          <cell r="E576">
            <v>480</v>
          </cell>
        </row>
        <row r="577">
          <cell r="B577" t="str">
            <v>Socket brass for 32mm tapNo.</v>
          </cell>
          <cell r="C577" t="str">
            <v>Socket brass for 32mm tap</v>
          </cell>
          <cell r="D577" t="str">
            <v>No.</v>
          </cell>
          <cell r="E577">
            <v>52</v>
          </cell>
        </row>
        <row r="578">
          <cell r="B578" t="str">
            <v>Socket brass for 40mm tapNo.</v>
          </cell>
          <cell r="C578" t="str">
            <v>Socket brass for 40mm tap</v>
          </cell>
          <cell r="D578" t="str">
            <v>No.</v>
          </cell>
          <cell r="E578">
            <v>64</v>
          </cell>
        </row>
        <row r="579">
          <cell r="B579" t="str">
            <v>Socket brass for 50mm tapNo.</v>
          </cell>
          <cell r="C579" t="str">
            <v>Socket brass for 50mm tap</v>
          </cell>
          <cell r="D579" t="str">
            <v>No.</v>
          </cell>
          <cell r="E579">
            <v>104</v>
          </cell>
        </row>
        <row r="580">
          <cell r="B580" t="str">
            <v>Socket brass for 65mm tapNo.</v>
          </cell>
          <cell r="C580" t="str">
            <v>Socket brass for 65mm tap</v>
          </cell>
          <cell r="D580" t="str">
            <v>No.</v>
          </cell>
          <cell r="E580">
            <v>167</v>
          </cell>
        </row>
        <row r="581">
          <cell r="B581" t="str">
            <v>Socket for 100mm tapNo.</v>
          </cell>
          <cell r="C581" t="str">
            <v>Socket for 100mm tap</v>
          </cell>
          <cell r="D581" t="str">
            <v>No.</v>
          </cell>
          <cell r="E581">
            <v>402</v>
          </cell>
        </row>
        <row r="582">
          <cell r="B582" t="str">
            <v>Socket for 15mm tapNo.</v>
          </cell>
          <cell r="C582" t="str">
            <v>Socket for 15mm tap</v>
          </cell>
          <cell r="D582" t="str">
            <v>No.</v>
          </cell>
          <cell r="E582">
            <v>18</v>
          </cell>
        </row>
        <row r="583">
          <cell r="B583" t="str">
            <v>Socket for 20mm tapNo.</v>
          </cell>
          <cell r="C583" t="str">
            <v>Socket for 20mm tap</v>
          </cell>
          <cell r="D583" t="str">
            <v>No.</v>
          </cell>
          <cell r="E583">
            <v>27</v>
          </cell>
        </row>
        <row r="584">
          <cell r="B584" t="str">
            <v>Socket for 25mm tapNo.</v>
          </cell>
          <cell r="C584" t="str">
            <v>Socket for 25mm tap</v>
          </cell>
          <cell r="D584" t="str">
            <v>No.</v>
          </cell>
          <cell r="E584">
            <v>35</v>
          </cell>
        </row>
        <row r="585">
          <cell r="B585" t="str">
            <v>Socket for 32mm tapNo.</v>
          </cell>
          <cell r="C585" t="str">
            <v>Socket for 32mm tap</v>
          </cell>
          <cell r="D585" t="str">
            <v>No.</v>
          </cell>
          <cell r="E585">
            <v>55</v>
          </cell>
        </row>
        <row r="586">
          <cell r="B586" t="str">
            <v>Socket for 40mm tapNo.</v>
          </cell>
          <cell r="C586" t="str">
            <v>Socket for 40mm tap</v>
          </cell>
          <cell r="D586" t="str">
            <v>No.</v>
          </cell>
          <cell r="E586">
            <v>64</v>
          </cell>
        </row>
        <row r="587">
          <cell r="B587" t="str">
            <v>Socket for 50mm tapNo.</v>
          </cell>
          <cell r="C587" t="str">
            <v>Socket for 50mm tap</v>
          </cell>
          <cell r="D587" t="str">
            <v>No.</v>
          </cell>
          <cell r="E587">
            <v>103</v>
          </cell>
        </row>
        <row r="588">
          <cell r="B588" t="str">
            <v>Socket for 65mm tapNo.</v>
          </cell>
          <cell r="C588" t="str">
            <v>Socket for 65mm tap</v>
          </cell>
          <cell r="D588" t="str">
            <v>No.</v>
          </cell>
          <cell r="E588">
            <v>168</v>
          </cell>
        </row>
        <row r="589">
          <cell r="B589" t="str">
            <v>Socket for 80mm tapNo.</v>
          </cell>
          <cell r="C589" t="str">
            <v>Socket for 80mm tap</v>
          </cell>
          <cell r="D589" t="str">
            <v>No.</v>
          </cell>
          <cell r="E589">
            <v>255</v>
          </cell>
        </row>
        <row r="590">
          <cell r="B590" t="str">
            <v>Span YarnNo.</v>
          </cell>
          <cell r="C590" t="str">
            <v>Span Yarn</v>
          </cell>
          <cell r="D590" t="str">
            <v>No.</v>
          </cell>
          <cell r="E590">
            <v>135</v>
          </cell>
        </row>
        <row r="591">
          <cell r="B591" t="str">
            <v>Strainer for 100mmNo.</v>
          </cell>
          <cell r="C591" t="str">
            <v>Strainer for 100mm</v>
          </cell>
          <cell r="D591" t="str">
            <v>No.</v>
          </cell>
          <cell r="E591">
            <v>2535</v>
          </cell>
        </row>
        <row r="592">
          <cell r="B592" t="str">
            <v>Strainer for 40mmNo.</v>
          </cell>
          <cell r="C592" t="str">
            <v>Strainer for 40mm</v>
          </cell>
          <cell r="D592" t="str">
            <v>No.</v>
          </cell>
          <cell r="E592">
            <v>478</v>
          </cell>
        </row>
        <row r="593">
          <cell r="B593" t="str">
            <v>Strainer for 50mmNo.</v>
          </cell>
          <cell r="C593" t="str">
            <v>Strainer for 50mm</v>
          </cell>
          <cell r="D593" t="str">
            <v>No.</v>
          </cell>
          <cell r="E593">
            <v>720</v>
          </cell>
        </row>
        <row r="594">
          <cell r="B594" t="str">
            <v>Strainer for 80mmNo.</v>
          </cell>
          <cell r="C594" t="str">
            <v>Strainer for 80mm</v>
          </cell>
          <cell r="D594" t="str">
            <v>No.</v>
          </cell>
          <cell r="E594">
            <v>1610</v>
          </cell>
        </row>
        <row r="595">
          <cell r="B595" t="str">
            <v>Strainer for 15mmNo.</v>
          </cell>
          <cell r="C595" t="str">
            <v>Strainer for 15mm</v>
          </cell>
          <cell r="D595" t="str">
            <v>No.</v>
          </cell>
          <cell r="E595">
            <v>148</v>
          </cell>
        </row>
        <row r="596">
          <cell r="B596" t="str">
            <v>Strainer for 20mmNo.</v>
          </cell>
          <cell r="C596" t="str">
            <v>Strainer for 20mm</v>
          </cell>
          <cell r="D596" t="str">
            <v>No.</v>
          </cell>
          <cell r="E596">
            <v>148</v>
          </cell>
        </row>
        <row r="597">
          <cell r="B597" t="str">
            <v>Strainer for 25mmNo.</v>
          </cell>
          <cell r="C597" t="str">
            <v>Strainer for 25mm</v>
          </cell>
          <cell r="D597" t="str">
            <v>No.</v>
          </cell>
          <cell r="E597">
            <v>280</v>
          </cell>
        </row>
        <row r="598">
          <cell r="B598" t="str">
            <v>Stone ware pipe 100mm dia.R.Mt.</v>
          </cell>
          <cell r="C598" t="str">
            <v>Stone ware pipe 100mm dia.</v>
          </cell>
          <cell r="D598" t="str">
            <v>R.Mt.</v>
          </cell>
          <cell r="E598">
            <v>102</v>
          </cell>
        </row>
        <row r="599">
          <cell r="B599" t="str">
            <v>Stone ware pipe 150mm dia.R.Mt.</v>
          </cell>
          <cell r="C599" t="str">
            <v>Stone ware pipe 150mm dia.</v>
          </cell>
          <cell r="D599" t="str">
            <v>R.Mt.</v>
          </cell>
          <cell r="E599">
            <v>147</v>
          </cell>
        </row>
        <row r="600">
          <cell r="B600" t="str">
            <v>Stone ware pipe 225mm dia.R.Mt.</v>
          </cell>
          <cell r="C600" t="str">
            <v>Stone ware pipe 225mm dia.</v>
          </cell>
          <cell r="D600" t="str">
            <v>R.Mt.</v>
          </cell>
          <cell r="E600">
            <v>193</v>
          </cell>
        </row>
        <row r="601">
          <cell r="B601" t="str">
            <v>Stone ware glazed pipe half round 100mm dia.R.Mt.</v>
          </cell>
          <cell r="C601" t="str">
            <v>Stone ware glazed pipe half round 100mm dia.</v>
          </cell>
          <cell r="D601" t="str">
            <v>R.Mt.</v>
          </cell>
          <cell r="E601">
            <v>137</v>
          </cell>
        </row>
        <row r="602">
          <cell r="B602" t="str">
            <v>Stop tap brass with crunch wheel 15mm dia.No.</v>
          </cell>
          <cell r="C602" t="str">
            <v>Stop tap brass with crunch wheel 15mm dia.</v>
          </cell>
          <cell r="D602" t="str">
            <v>No.</v>
          </cell>
          <cell r="E602">
            <v>108</v>
          </cell>
        </row>
        <row r="603">
          <cell r="B603" t="str">
            <v>Towel rod with clamps 16mm dia.No.</v>
          </cell>
          <cell r="C603" t="str">
            <v>Towel rod with clamps 16mm dia.</v>
          </cell>
          <cell r="D603" t="str">
            <v>No.</v>
          </cell>
          <cell r="E603">
            <v>177</v>
          </cell>
        </row>
        <row r="604">
          <cell r="B604" t="str">
            <v>Mirror 40*50cm. With plastic frameNo.</v>
          </cell>
          <cell r="C604" t="str">
            <v>Mirror 40*50cm. With plastic frame</v>
          </cell>
          <cell r="D604" t="str">
            <v>No.</v>
          </cell>
          <cell r="E604">
            <v>280</v>
          </cell>
        </row>
        <row r="605">
          <cell r="B605" t="str">
            <v>Brass T Thimble Socket 32mm dia.Pair</v>
          </cell>
          <cell r="C605" t="str">
            <v>Brass T Thimble Socket 32mm dia.</v>
          </cell>
          <cell r="D605" t="str">
            <v>Pair</v>
          </cell>
          <cell r="E605">
            <v>100</v>
          </cell>
        </row>
        <row r="606">
          <cell r="B606" t="str">
            <v>Brass wheel stop tap 32mm dia.No.</v>
          </cell>
          <cell r="C606" t="str">
            <v>Brass wheel stop tap 32mm dia.</v>
          </cell>
          <cell r="D606" t="str">
            <v>No.</v>
          </cell>
          <cell r="E606">
            <v>445</v>
          </cell>
        </row>
        <row r="607">
          <cell r="B607" t="str">
            <v>Brass wheel stop tap 40mm dia.No.</v>
          </cell>
          <cell r="C607" t="str">
            <v>Brass wheel stop tap 40mm dia.</v>
          </cell>
          <cell r="D607" t="str">
            <v>No.</v>
          </cell>
          <cell r="E607">
            <v>580</v>
          </cell>
        </row>
        <row r="608">
          <cell r="B608" t="str">
            <v>Brass wheel stop tap 50mm dia.No.</v>
          </cell>
          <cell r="C608" t="str">
            <v>Brass wheel stop tap 50mm dia.</v>
          </cell>
          <cell r="D608" t="str">
            <v>No.</v>
          </cell>
          <cell r="E608">
            <v>1097</v>
          </cell>
        </row>
        <row r="609">
          <cell r="B609" t="str">
            <v>Brass wheel stop tap 65mm dia.No.</v>
          </cell>
          <cell r="C609" t="str">
            <v>Brass wheel stop tap 65mm dia.</v>
          </cell>
          <cell r="D609" t="str">
            <v>No.</v>
          </cell>
          <cell r="E609">
            <v>1437</v>
          </cell>
        </row>
        <row r="610">
          <cell r="B610" t="str">
            <v>Brass wheel stop tap 80mm dia.No.</v>
          </cell>
          <cell r="C610" t="str">
            <v>Brass wheel stop tap 80mm dia.</v>
          </cell>
          <cell r="D610" t="str">
            <v>No.</v>
          </cell>
          <cell r="E610">
            <v>2392</v>
          </cell>
        </row>
        <row r="611">
          <cell r="B611" t="str">
            <v>Half turn flush cock 25mm dia.No.</v>
          </cell>
          <cell r="C611" t="str">
            <v>Half turn flush cock 25mm dia.</v>
          </cell>
          <cell r="D611" t="str">
            <v>No.</v>
          </cell>
          <cell r="E611">
            <v>555</v>
          </cell>
        </row>
        <row r="612">
          <cell r="B612" t="str">
            <v>12mm flexible inlet pipe connectionNo.</v>
          </cell>
          <cell r="C612" t="str">
            <v>12mm flexible inlet pipe connection</v>
          </cell>
          <cell r="D612" t="str">
            <v>No.</v>
          </cell>
          <cell r="E612">
            <v>255</v>
          </cell>
        </row>
        <row r="613">
          <cell r="B613" t="str">
            <v>Bell mouth cover 100mm dia.No.</v>
          </cell>
          <cell r="C613" t="str">
            <v>Bell mouth cover 100mm dia.</v>
          </cell>
          <cell r="D613" t="str">
            <v>No.</v>
          </cell>
          <cell r="E613">
            <v>75</v>
          </cell>
        </row>
        <row r="614">
          <cell r="B614" t="str">
            <v>Box chamber with lock 0.6*0.45mNo.</v>
          </cell>
          <cell r="C614" t="str">
            <v>Box chamber with lock 0.6*0.45m</v>
          </cell>
          <cell r="D614" t="str">
            <v>No.</v>
          </cell>
          <cell r="E614">
            <v>555</v>
          </cell>
        </row>
        <row r="615">
          <cell r="B615" t="str">
            <v>Brass nozzle pillar tap 12mmNo.</v>
          </cell>
          <cell r="C615" t="str">
            <v>Brass nozzle pillar tap 12mm</v>
          </cell>
          <cell r="D615" t="str">
            <v>No.</v>
          </cell>
          <cell r="E615">
            <v>203</v>
          </cell>
        </row>
        <row r="616">
          <cell r="B616" t="str">
            <v>Black bakelite seat to european closerNo.</v>
          </cell>
          <cell r="C616" t="str">
            <v>Black bakelite seat to european closer</v>
          </cell>
          <cell r="D616" t="str">
            <v>No.</v>
          </cell>
          <cell r="E616">
            <v>322</v>
          </cell>
        </row>
        <row r="617">
          <cell r="B617" t="str">
            <v>Concussion push button type gun metal tap 15 to 25mm dia.No.</v>
          </cell>
          <cell r="C617" t="str">
            <v>Concussion push button type gun metal tap 15 to 25mm dia.</v>
          </cell>
          <cell r="D617" t="str">
            <v>No.</v>
          </cell>
          <cell r="E617">
            <v>82</v>
          </cell>
        </row>
        <row r="618">
          <cell r="B618" t="str">
            <v>Coupling cast Iron 100mm dia.No.</v>
          </cell>
          <cell r="C618" t="str">
            <v>Coupling cast Iron 100mm dia.</v>
          </cell>
          <cell r="D618" t="str">
            <v>No.</v>
          </cell>
          <cell r="E618">
            <v>355</v>
          </cell>
        </row>
        <row r="619">
          <cell r="B619" t="str">
            <v>Coupling cast Iron 80mm dia.No.</v>
          </cell>
          <cell r="C619" t="str">
            <v>Coupling cast Iron 80mm dia.</v>
          </cell>
          <cell r="D619" t="str">
            <v>No.</v>
          </cell>
          <cell r="E619">
            <v>330</v>
          </cell>
        </row>
        <row r="620">
          <cell r="B620" t="str">
            <v>Chromium plated 12mm dia.bib cockNo.</v>
          </cell>
          <cell r="C620" t="str">
            <v>Chromium plated 12mm dia.bib cock</v>
          </cell>
          <cell r="D620" t="str">
            <v>No.</v>
          </cell>
          <cell r="E620">
            <v>75</v>
          </cell>
        </row>
        <row r="621">
          <cell r="B621" t="str">
            <v>C.I.Trap grating 15*10 cmNo.</v>
          </cell>
          <cell r="C621" t="str">
            <v>C.I.Trap grating 15*10 cm</v>
          </cell>
          <cell r="D621" t="str">
            <v>No.</v>
          </cell>
          <cell r="E621">
            <v>75</v>
          </cell>
        </row>
        <row r="622">
          <cell r="B622" t="str">
            <v>C.I.Y junction 100mm dia.No.</v>
          </cell>
          <cell r="C622" t="str">
            <v>C.I.Y junction 100mm dia.</v>
          </cell>
          <cell r="D622" t="str">
            <v>No.</v>
          </cell>
          <cell r="E622">
            <v>790</v>
          </cell>
        </row>
        <row r="623">
          <cell r="B623" t="str">
            <v>C.I.Y junction 150mm dia.No.</v>
          </cell>
          <cell r="C623" t="str">
            <v>C.I.Y junction 150mm dia.</v>
          </cell>
          <cell r="D623" t="str">
            <v>No.</v>
          </cell>
          <cell r="E623">
            <v>1750</v>
          </cell>
        </row>
        <row r="624">
          <cell r="B624" t="str">
            <v>C.I.Y junction 75mm dia.No.</v>
          </cell>
          <cell r="C624" t="str">
            <v>C.I.Y junction 75mm dia.</v>
          </cell>
          <cell r="D624" t="str">
            <v>No.</v>
          </cell>
          <cell r="E624">
            <v>570</v>
          </cell>
        </row>
        <row r="625">
          <cell r="B625" t="str">
            <v>Enameled bend 40mm dia.No.</v>
          </cell>
          <cell r="C625" t="str">
            <v>Enameled bend 40mm dia.</v>
          </cell>
          <cell r="D625" t="str">
            <v>No.</v>
          </cell>
          <cell r="E625">
            <v>185</v>
          </cell>
        </row>
        <row r="626">
          <cell r="B626" t="str">
            <v>Ferrul for C.I.pipr 100mmNo.</v>
          </cell>
          <cell r="C626" t="str">
            <v>Ferrul for C.I.pipr 100mm</v>
          </cell>
          <cell r="D626" t="str">
            <v>No.</v>
          </cell>
          <cell r="E626">
            <v>148</v>
          </cell>
        </row>
        <row r="627">
          <cell r="B627" t="str">
            <v>White glazed foot rest chequred 25*10 cmPair</v>
          </cell>
          <cell r="C627" t="str">
            <v>White glazed foot rest chequred 25*10 cm</v>
          </cell>
          <cell r="D627" t="str">
            <v>Pair</v>
          </cell>
          <cell r="E627">
            <v>148</v>
          </cell>
        </row>
        <row r="628">
          <cell r="B628" t="str">
            <v>Half round earthware pipe 100mm(60cm long)No.</v>
          </cell>
          <cell r="C628" t="str">
            <v>Half round earthware pipe 100mm(60cm long)</v>
          </cell>
          <cell r="D628" t="str">
            <v>No.</v>
          </cell>
          <cell r="E628">
            <v>100</v>
          </cell>
        </row>
        <row r="629">
          <cell r="B629" t="str">
            <v>Half round earthware pipe 150mm(60cm long)No.</v>
          </cell>
          <cell r="C629" t="str">
            <v>Half round earthware pipe 150mm(60cm long)</v>
          </cell>
          <cell r="D629" t="str">
            <v>No.</v>
          </cell>
          <cell r="E629">
            <v>300</v>
          </cell>
        </row>
        <row r="630">
          <cell r="B630" t="str">
            <v>Jute RopeKg.</v>
          </cell>
          <cell r="C630" t="str">
            <v>Jute Rope</v>
          </cell>
          <cell r="D630" t="str">
            <v>Kg.</v>
          </cell>
          <cell r="E630">
            <v>88</v>
          </cell>
        </row>
        <row r="631">
          <cell r="B631" t="str">
            <v>Half round chaina ware pipe 100mm(60cm long)No.</v>
          </cell>
          <cell r="C631" t="str">
            <v>Half round chaina ware pipe 100mm(60cm long)</v>
          </cell>
          <cell r="D631" t="str">
            <v>No.</v>
          </cell>
          <cell r="E631">
            <v>100</v>
          </cell>
        </row>
        <row r="632">
          <cell r="B632" t="str">
            <v>Lead pipe 32mm dia.R.Mt.</v>
          </cell>
          <cell r="C632" t="str">
            <v>Lead pipe 32mm dia.</v>
          </cell>
          <cell r="D632" t="str">
            <v>R.Mt.</v>
          </cell>
          <cell r="E632">
            <v>315</v>
          </cell>
        </row>
        <row r="633">
          <cell r="B633" t="str">
            <v>Mohagani seat with lidNo.</v>
          </cell>
          <cell r="C633" t="str">
            <v>Mohagani seat with lid</v>
          </cell>
          <cell r="D633" t="str">
            <v>No.</v>
          </cell>
          <cell r="E633">
            <v>280</v>
          </cell>
        </row>
        <row r="634">
          <cell r="B634" t="str">
            <v>Mosquito proof couplingNo.</v>
          </cell>
          <cell r="C634" t="str">
            <v>Mosquito proof coupling</v>
          </cell>
          <cell r="D634" t="str">
            <v>No.</v>
          </cell>
          <cell r="E634">
            <v>42</v>
          </cell>
        </row>
        <row r="635">
          <cell r="B635" t="str">
            <v>Non-return valve 15mm for water meterNo.</v>
          </cell>
          <cell r="C635" t="str">
            <v>Non-return valve 15mm for water meter</v>
          </cell>
          <cell r="D635" t="str">
            <v>No.</v>
          </cell>
          <cell r="E635">
            <v>177</v>
          </cell>
        </row>
        <row r="636">
          <cell r="B636" t="str">
            <v>Non-return valve 25mm for water meterNo.</v>
          </cell>
          <cell r="C636" t="str">
            <v>Non-return valve 25mm for water meter</v>
          </cell>
          <cell r="D636" t="str">
            <v>No.</v>
          </cell>
          <cell r="E636">
            <v>325</v>
          </cell>
        </row>
        <row r="637">
          <cell r="B637" t="str">
            <v>Non-return valve 20mm for water meterNo.</v>
          </cell>
          <cell r="C637" t="str">
            <v>Non-return valve 20mm for water meter</v>
          </cell>
          <cell r="D637" t="str">
            <v>No.</v>
          </cell>
          <cell r="E637">
            <v>225</v>
          </cell>
        </row>
        <row r="638">
          <cell r="B638" t="str">
            <v>Piller tap 12mm dia.chromium plated heavyNo.</v>
          </cell>
          <cell r="C638" t="str">
            <v>Piller tap 12mm dia.chromium plated heavy</v>
          </cell>
          <cell r="D638" t="str">
            <v>No.</v>
          </cell>
          <cell r="E638">
            <v>355</v>
          </cell>
        </row>
        <row r="639">
          <cell r="B639" t="str">
            <v>P.Trap and lead pipe upto 40mm dia.No.</v>
          </cell>
          <cell r="C639" t="str">
            <v>P.Trap and lead pipe upto 40mm dia.</v>
          </cell>
          <cell r="D639" t="str">
            <v>No.</v>
          </cell>
          <cell r="E639">
            <v>280</v>
          </cell>
        </row>
        <row r="640">
          <cell r="B640" t="str">
            <v>Rubber gasket (25, 28 and 20 cm)R.Mt.</v>
          </cell>
          <cell r="C640" t="str">
            <v>Rubber gasket (25, 28 and 20 cm)</v>
          </cell>
          <cell r="D640" t="str">
            <v>R.Mt.</v>
          </cell>
          <cell r="E640">
            <v>155</v>
          </cell>
        </row>
        <row r="641">
          <cell r="B641" t="str">
            <v>Rubber IncertionKg.</v>
          </cell>
          <cell r="C641" t="str">
            <v>Rubber Incertion</v>
          </cell>
          <cell r="D641" t="str">
            <v>Kg.</v>
          </cell>
          <cell r="E641">
            <v>285</v>
          </cell>
        </row>
        <row r="642">
          <cell r="B642" t="str">
            <v>Rubberised adhesiveLtr.</v>
          </cell>
          <cell r="C642" t="str">
            <v>Rubberised adhesive</v>
          </cell>
          <cell r="D642" t="str">
            <v>Ltr.</v>
          </cell>
          <cell r="E642">
            <v>305</v>
          </cell>
        </row>
        <row r="643">
          <cell r="B643" t="str">
            <v>Salt glazed stone ware gully trap (150*150mm)No.</v>
          </cell>
          <cell r="C643" t="str">
            <v>Salt glazed stone ware gully trap (150*150mm)</v>
          </cell>
          <cell r="D643" t="str">
            <v>No.</v>
          </cell>
          <cell r="E643">
            <v>92</v>
          </cell>
        </row>
        <row r="644">
          <cell r="B644" t="str">
            <v>Self project tap brass chromium plated 15mmNo.</v>
          </cell>
          <cell r="C644" t="str">
            <v>Self project tap brass chromium plated 15mm</v>
          </cell>
          <cell r="D644" t="str">
            <v>No.</v>
          </cell>
          <cell r="E644">
            <v>18</v>
          </cell>
        </row>
        <row r="645">
          <cell r="B645" t="str">
            <v>Sewer trapNo.</v>
          </cell>
          <cell r="C645" t="str">
            <v>Sewer trap</v>
          </cell>
          <cell r="D645" t="str">
            <v>No.</v>
          </cell>
          <cell r="E645">
            <v>655</v>
          </cell>
        </row>
        <row r="646">
          <cell r="B646" t="str">
            <v>Shower rose chromium plated brass 10cmNo.</v>
          </cell>
          <cell r="C646" t="str">
            <v>Shower rose chromium plated brass 10cm</v>
          </cell>
          <cell r="D646" t="str">
            <v>No.</v>
          </cell>
          <cell r="E646">
            <v>255</v>
          </cell>
        </row>
        <row r="647">
          <cell r="B647" t="str">
            <v>P.V.C. pipe 15mm dia.10kg/cm2 pressure(class IV)R.Mt.</v>
          </cell>
          <cell r="C647" t="str">
            <v>P.V.C. pipe 15mm dia.10kg/cm2 pressure(class IV)</v>
          </cell>
          <cell r="D647" t="str">
            <v>R.Mt.</v>
          </cell>
          <cell r="E647">
            <v>28</v>
          </cell>
        </row>
        <row r="648">
          <cell r="B648" t="str">
            <v>P.V.C. pipe 20mm dia.10kg/cm2 pressure(class IV)R.Mt.</v>
          </cell>
          <cell r="C648" t="str">
            <v>P.V.C. pipe 20mm dia.10kg/cm2 pressure(class IV)</v>
          </cell>
          <cell r="D648" t="str">
            <v>R.Mt.</v>
          </cell>
          <cell r="E648">
            <v>45</v>
          </cell>
        </row>
        <row r="649">
          <cell r="B649" t="str">
            <v>P.V.C. pipe 25mm dia.10kg/cm2 pressure(class IV)R.Mt.</v>
          </cell>
          <cell r="C649" t="str">
            <v>P.V.C. pipe 25mm dia.10kg/cm2 pressure(class IV)</v>
          </cell>
          <cell r="D649" t="str">
            <v>R.Mt.</v>
          </cell>
          <cell r="E649">
            <v>65</v>
          </cell>
        </row>
        <row r="650">
          <cell r="B650" t="str">
            <v>P.V.C. pipe 32mm dia.10kg/cm2 pressure(class IV)R.Mt.</v>
          </cell>
          <cell r="C650" t="str">
            <v>P.V.C. pipe 32mm dia.10kg/cm2 pressure(class IV)</v>
          </cell>
          <cell r="D650" t="str">
            <v>R.Mt.</v>
          </cell>
          <cell r="E650">
            <v>95</v>
          </cell>
        </row>
        <row r="651">
          <cell r="B651" t="str">
            <v>P.V.C. pipe 40mm dia.10kg/cm2 pressure(class IV)R.Mt.</v>
          </cell>
          <cell r="C651" t="str">
            <v>P.V.C. pipe 40mm dia.10kg/cm2 pressure(class IV)</v>
          </cell>
          <cell r="D651" t="str">
            <v>R.Mt.</v>
          </cell>
          <cell r="E651">
            <v>145</v>
          </cell>
        </row>
        <row r="652">
          <cell r="B652" t="str">
            <v>P.V.C. pipe 50mm dia.10kg/cm2 pressure(class IV)R.Mt.</v>
          </cell>
          <cell r="C652" t="str">
            <v>P.V.C. pipe 50mm dia.10kg/cm2 pressure(class IV)</v>
          </cell>
          <cell r="D652" t="str">
            <v>R.Mt.</v>
          </cell>
          <cell r="E652">
            <v>227</v>
          </cell>
        </row>
        <row r="653">
          <cell r="B653" t="str">
            <v>P.V.C. pipe 60mm dia.10kg/cm2 pressure(class IV)R.Mt.</v>
          </cell>
          <cell r="C653" t="str">
            <v>P.V.C. pipe 60mm dia.10kg/cm2 pressure(class IV)</v>
          </cell>
          <cell r="D653" t="str">
            <v>R.Mt.</v>
          </cell>
          <cell r="E653">
            <v>317</v>
          </cell>
        </row>
        <row r="654">
          <cell r="B654" t="str">
            <v>P.V.C. pipe 75mm dia.4 kg/cm2 pressure(class II)R.Mt.</v>
          </cell>
          <cell r="C654" t="str">
            <v>P.V.C. pipe 75mm dia.4 kg/cm2 pressure(class II)</v>
          </cell>
          <cell r="D654" t="str">
            <v>R.Mt.</v>
          </cell>
          <cell r="E654">
            <v>195</v>
          </cell>
        </row>
        <row r="655">
          <cell r="B655" t="str">
            <v>P.V.C. 75 mm Soil Pipe 6 Kg/cm2 PressureR.Mt.</v>
          </cell>
          <cell r="C655" t="str">
            <v>P.V.C. 75 mm Soil Pipe 6 Kg/cm2 Pressure</v>
          </cell>
          <cell r="D655" t="str">
            <v>R.Mt.</v>
          </cell>
          <cell r="E655">
            <v>220</v>
          </cell>
        </row>
        <row r="656">
          <cell r="B656" t="str">
            <v>P.V.C. pipe 90mm dia.4 kg/cm2 pressure(class II)R.Mt.</v>
          </cell>
          <cell r="C656" t="str">
            <v>P.V.C. pipe 90mm dia.4 kg/cm2 pressure(class II)</v>
          </cell>
          <cell r="D656" t="str">
            <v>R.Mt.</v>
          </cell>
          <cell r="E656">
            <v>195</v>
          </cell>
        </row>
        <row r="657">
          <cell r="B657" t="str">
            <v>P.V.C.pipe 110mm dia.4kg/cm2 pressure (class II)R.Mt.</v>
          </cell>
          <cell r="C657" t="str">
            <v>P.V.C.pipe 110mm dia.4kg/cm2 pressure (class II)</v>
          </cell>
          <cell r="D657" t="str">
            <v>R.Mt.</v>
          </cell>
          <cell r="E657">
            <v>280</v>
          </cell>
        </row>
        <row r="658">
          <cell r="B658" t="str">
            <v>P.V.C. 110 mm Rain Water Pipe 6Kg/cm2 PressureR.Mt.</v>
          </cell>
          <cell r="C658" t="str">
            <v>P.V.C. 110 mm Rain Water Pipe 6Kg/cm2 Pressure</v>
          </cell>
          <cell r="D658" t="str">
            <v>R.Mt.</v>
          </cell>
          <cell r="E658">
            <v>195</v>
          </cell>
        </row>
        <row r="659">
          <cell r="B659" t="str">
            <v>P.V.C. 110 mm Soil Pipe 6 Kg/cm2 PressureR.Mt.</v>
          </cell>
          <cell r="C659" t="str">
            <v>P.V.C. 110 mm Soil Pipe 6 Kg/cm2 Pressure</v>
          </cell>
          <cell r="D659" t="str">
            <v>R.Mt.</v>
          </cell>
          <cell r="E659">
            <v>327</v>
          </cell>
        </row>
        <row r="660">
          <cell r="B660" t="str">
            <v>P.V.C.pipe 140mm dia.4kg/cm2 pressure (class II)R.Mt.</v>
          </cell>
          <cell r="C660" t="str">
            <v>P.V.C.pipe 140mm dia.4kg/cm2 pressure (class II)</v>
          </cell>
          <cell r="D660" t="str">
            <v>R.Mt.</v>
          </cell>
          <cell r="E660">
            <v>458</v>
          </cell>
        </row>
        <row r="661">
          <cell r="B661" t="str">
            <v>P.V.C.pipe 160mm dia.4kg/cm2 pressure (class II)No.</v>
          </cell>
          <cell r="C661" t="str">
            <v>P.V.C.pipe 160mm dia.4kg/cm2 pressure (class II)</v>
          </cell>
          <cell r="D661" t="str">
            <v>No.</v>
          </cell>
          <cell r="E661">
            <v>610</v>
          </cell>
        </row>
        <row r="662">
          <cell r="B662" t="str">
            <v>P.V.C.pipe 160mm dia.Soil PipeR.Mt.</v>
          </cell>
          <cell r="C662" t="str">
            <v>P.V.C.pipe 160mm dia.Soil Pipe</v>
          </cell>
          <cell r="D662" t="str">
            <v>R.Mt.</v>
          </cell>
          <cell r="E662">
            <v>620</v>
          </cell>
        </row>
        <row r="663">
          <cell r="B663" t="str">
            <v>P.V.C.pipe 160mm dia. Rain Water PipeR.Mt.</v>
          </cell>
          <cell r="C663" t="str">
            <v>P.V.C.pipe 160mm dia. Rain Water Pipe</v>
          </cell>
          <cell r="D663" t="str">
            <v>R.Mt.</v>
          </cell>
          <cell r="E663">
            <v>620</v>
          </cell>
        </row>
        <row r="664">
          <cell r="B664" t="str">
            <v>P.V.C.Socket 15mm dia.No.</v>
          </cell>
          <cell r="C664" t="str">
            <v>P.V.C.Socket 15mm dia.</v>
          </cell>
          <cell r="D664" t="str">
            <v>No.</v>
          </cell>
          <cell r="E664">
            <v>6</v>
          </cell>
        </row>
        <row r="665">
          <cell r="B665" t="str">
            <v>P.V.C.Socket 20mm dia.No.</v>
          </cell>
          <cell r="C665" t="str">
            <v>P.V.C.Socket 20mm dia.</v>
          </cell>
          <cell r="D665" t="str">
            <v>No.</v>
          </cell>
          <cell r="E665">
            <v>8</v>
          </cell>
        </row>
        <row r="666">
          <cell r="B666" t="str">
            <v>P.V.C.Socket 25mm dia.No.</v>
          </cell>
          <cell r="C666" t="str">
            <v>P.V.C.Socket 25mm dia.</v>
          </cell>
          <cell r="D666" t="str">
            <v>No.</v>
          </cell>
          <cell r="E666">
            <v>10</v>
          </cell>
        </row>
        <row r="667">
          <cell r="B667" t="str">
            <v>P.V.C.Socket 32mm dia.No.</v>
          </cell>
          <cell r="C667" t="str">
            <v>P.V.C.Socket 32mm dia.</v>
          </cell>
          <cell r="D667" t="str">
            <v>No.</v>
          </cell>
          <cell r="E667">
            <v>13</v>
          </cell>
        </row>
        <row r="668">
          <cell r="B668" t="str">
            <v>P.V.C.Socket 40mm dia.No.</v>
          </cell>
          <cell r="C668" t="str">
            <v>P.V.C.Socket 40mm dia.</v>
          </cell>
          <cell r="D668" t="str">
            <v>No.</v>
          </cell>
          <cell r="E668">
            <v>18</v>
          </cell>
        </row>
        <row r="669">
          <cell r="B669" t="str">
            <v>P.V.C.Socket 50mm dia.No.</v>
          </cell>
          <cell r="C669" t="str">
            <v>P.V.C.Socket 50mm dia.</v>
          </cell>
          <cell r="D669" t="str">
            <v>No.</v>
          </cell>
          <cell r="E669">
            <v>32</v>
          </cell>
        </row>
        <row r="670">
          <cell r="B670" t="str">
            <v>P.V.C.Socket 60mm dia.No.</v>
          </cell>
          <cell r="C670" t="str">
            <v>P.V.C.Socket 60mm dia.</v>
          </cell>
          <cell r="D670" t="str">
            <v>No.</v>
          </cell>
          <cell r="E670">
            <v>48</v>
          </cell>
        </row>
        <row r="671">
          <cell r="B671" t="str">
            <v>P.V.C.Flushing tank (12 ltr. Capacity)No.</v>
          </cell>
          <cell r="C671" t="str">
            <v>P.V.C.Flushing tank (12 ltr. Capacity)</v>
          </cell>
          <cell r="D671" t="str">
            <v>No.</v>
          </cell>
          <cell r="E671">
            <v>885</v>
          </cell>
        </row>
        <row r="672">
          <cell r="B672" t="str">
            <v>Flush valve 32mm dia.No.</v>
          </cell>
          <cell r="C672" t="str">
            <v>Flush valve 32mm dia.</v>
          </cell>
          <cell r="D672" t="str">
            <v>No.</v>
          </cell>
          <cell r="E672">
            <v>1355</v>
          </cell>
        </row>
        <row r="673">
          <cell r="B673" t="str">
            <v>Ferocret tankLtr.</v>
          </cell>
          <cell r="C673" t="str">
            <v>Ferocret tank</v>
          </cell>
          <cell r="D673" t="str">
            <v>Ltr.</v>
          </cell>
          <cell r="E673">
            <v>9</v>
          </cell>
        </row>
        <row r="674">
          <cell r="B674" t="str">
            <v>Stainless Steel sink of size 600*510*200mm of nirali or equivalent makeNo.</v>
          </cell>
          <cell r="C674" t="str">
            <v>Stainless Steel sink of size 600*510*200mm  of nirali or equivalent make</v>
          </cell>
          <cell r="D674" t="str">
            <v>No.</v>
          </cell>
          <cell r="E674">
            <v>6700</v>
          </cell>
        </row>
        <row r="675">
          <cell r="B675" t="str">
            <v>C.P.pillar cock jaquar make continental (Cat.No. CON-011)No.</v>
          </cell>
          <cell r="C675" t="str">
            <v>C.P.pillar cock jaquar make continental (Cat.No. CON-011)</v>
          </cell>
          <cell r="D675" t="str">
            <v>No.</v>
          </cell>
          <cell r="E675">
            <v>600</v>
          </cell>
        </row>
        <row r="676">
          <cell r="B676" t="str">
            <v>C.P.pillar cock (ISI) jaquar make continentalNo.</v>
          </cell>
          <cell r="C676" t="str">
            <v>C.P.pillar cock (ISI)  jaquar make continental</v>
          </cell>
          <cell r="D676" t="str">
            <v>No.</v>
          </cell>
          <cell r="E676">
            <v>600</v>
          </cell>
        </row>
        <row r="677">
          <cell r="B677" t="str">
            <v>C.P.pillar cock long neck with aerator jaquar make continental (Cat.No. CON- 021)No.</v>
          </cell>
          <cell r="C677" t="str">
            <v>C.P.pillar cock long neck with aerator jaquar make continental (Cat.No. CON- 021)</v>
          </cell>
          <cell r="D677" t="str">
            <v>No.</v>
          </cell>
          <cell r="E677">
            <v>800</v>
          </cell>
        </row>
        <row r="678">
          <cell r="B678" t="str">
            <v>C.P.Bib cock (ISI) jaquar make continental (Cat.No. CON-037)No.</v>
          </cell>
          <cell r="C678" t="str">
            <v>C.P.Bib cock (ISI)  jaquar make continental (Cat.No. CON-037)</v>
          </cell>
          <cell r="D678" t="str">
            <v>No.</v>
          </cell>
          <cell r="E678">
            <v>575</v>
          </cell>
        </row>
        <row r="679">
          <cell r="B679" t="str">
            <v>C.P.Bib Cock long thread jaquar make continental (Cat.No. CON-039)No.</v>
          </cell>
          <cell r="C679" t="str">
            <v>C.P.Bib Cock long thread jaquar make continental (Cat.No. CON-039)</v>
          </cell>
          <cell r="D679" t="str">
            <v>No.</v>
          </cell>
          <cell r="E679">
            <v>575</v>
          </cell>
        </row>
        <row r="680">
          <cell r="B680" t="str">
            <v>C.P.2-way bib cock jaquar make continental (Cat.No. CON-041)No.</v>
          </cell>
          <cell r="C680" t="str">
            <v>C.P.2-way bib cock jaquar make continental (Cat.No. CON-041)</v>
          </cell>
          <cell r="D680" t="str">
            <v>No.</v>
          </cell>
          <cell r="E680">
            <v>800</v>
          </cell>
        </row>
        <row r="681">
          <cell r="B681" t="str">
            <v>C.P.bib cock with wall flange long thread jaquar make continental (Cat.No. CON- 047)No.</v>
          </cell>
          <cell r="C681" t="str">
            <v>C.P.bib cock with wall flange long thread jaquar make continental (Cat.No. CON- 047)</v>
          </cell>
          <cell r="D681" t="str">
            <v>No.</v>
          </cell>
          <cell r="E681">
            <v>590</v>
          </cell>
        </row>
        <row r="682">
          <cell r="B682" t="str">
            <v>C.P.Bib cock with nozzle jaquar make continental (Cat.No. CON-049)No.</v>
          </cell>
          <cell r="C682" t="str">
            <v>C.P.Bib cock with nozzle jaquar make continental (Cat.No. CON-049)</v>
          </cell>
          <cell r="D682" t="str">
            <v>No.</v>
          </cell>
          <cell r="E682">
            <v>625</v>
          </cell>
        </row>
        <row r="683">
          <cell r="B683" t="str">
            <v>C.P.Angular stop cock jaquar make continental (Cat.No. CON-053)No.</v>
          </cell>
          <cell r="C683" t="str">
            <v>C.P.Angular stop cock  jaquar make continental (Cat.No. CON-053)</v>
          </cell>
          <cell r="D683" t="str">
            <v>No.</v>
          </cell>
          <cell r="E683">
            <v>515</v>
          </cell>
        </row>
        <row r="684">
          <cell r="B684" t="str">
            <v>C.P.Angular stop cock long thread jaquar make continental (Cat.No. CON-055)No.</v>
          </cell>
          <cell r="C684" t="str">
            <v>C.P.Angular stop cock long thread jaquar make continental  (Cat.No. CON-055)</v>
          </cell>
          <cell r="D684" t="str">
            <v>No.</v>
          </cell>
          <cell r="E684">
            <v>1800</v>
          </cell>
        </row>
        <row r="685">
          <cell r="B685" t="str">
            <v>C.P.angular stop cock with wall flange jaquar make continental (Cat.No. CON- 059)No.</v>
          </cell>
          <cell r="C685" t="str">
            <v>C.P.angular stop cock with wall flange jaquar make continental  (Cat.No. CON- 059)</v>
          </cell>
          <cell r="D685" t="str">
            <v>No.</v>
          </cell>
          <cell r="E685">
            <v>545</v>
          </cell>
        </row>
        <row r="686">
          <cell r="B686" t="str">
            <v>C.P.central hole basin mixer without popup waste system with 450mm long braided hoses jaquar make continental (Cat.No. CON-167B)No.</v>
          </cell>
          <cell r="C686" t="str">
            <v>C.P.central hole basin mixer without popup waste system with 450mm long braided hoses jaquar make continental (Cat.No. CON-167B)</v>
          </cell>
          <cell r="D686" t="str">
            <v>No.</v>
          </cell>
          <cell r="E686">
            <v>1965</v>
          </cell>
        </row>
        <row r="687">
          <cell r="B687" t="str">
            <v>C.P.wall mixer with telephone shower arragnement only but without teltphone shower crutch jaquar make continental (Cat.No. CON-217)No.</v>
          </cell>
          <cell r="C687" t="str">
            <v>C.P.wall mixer with telephone shower arragnement  only but without teltphone shower crutch   jaquar make continental (Cat.No. CON-217)</v>
          </cell>
          <cell r="D687" t="str">
            <v>No.</v>
          </cell>
          <cell r="E687">
            <v>2395</v>
          </cell>
        </row>
        <row r="688">
          <cell r="B688" t="str">
            <v>C.p.wall mixer non-telephonic shower arrangement jaquar make continental (Cat.No. CON-219)No.</v>
          </cell>
          <cell r="C688" t="str">
            <v>C.p.wall mixer non-telephonic shower arrangement jaquar make continental (Cat.No. CON-219)</v>
          </cell>
          <cell r="D688" t="str">
            <v>No.</v>
          </cell>
          <cell r="E688">
            <v>2030</v>
          </cell>
        </row>
        <row r="689">
          <cell r="B689" t="str">
            <v>C.P.wall mixer(wall mounted model) with telephone shower arrangement only and with telephone shower crutch jaquar make continental (Cat.No. CON-267)No.</v>
          </cell>
          <cell r="C689" t="str">
            <v>C.P.wall mixer(wall mounted model) with telephone shower arrangement only and with telephone shower crutch jaquar make continental (Cat.No. CON-267)</v>
          </cell>
          <cell r="D689" t="str">
            <v>No.</v>
          </cell>
          <cell r="E689">
            <v>2650</v>
          </cell>
        </row>
        <row r="690">
          <cell r="B690" t="str">
            <v>C.P.wall mixer with provision for overhead shower with 115mm long bend pipe and wall flange jaquar make continental (Cat.No. CON-273UPR)No.</v>
          </cell>
          <cell r="C690" t="str">
            <v>C.P.wall mixer with provision for overhead  shower with 115mm long bend pipe and wall flange jaquar make continental (Cat.No. CON-273UPR)</v>
          </cell>
          <cell r="D690" t="str">
            <v>No.</v>
          </cell>
          <cell r="E690">
            <v>2700</v>
          </cell>
        </row>
        <row r="691">
          <cell r="B691" t="str">
            <v>C.P.sink mixer with swinging casted spout (wall mounted) jaquar make continental (Cat.No. CON-309)No.</v>
          </cell>
          <cell r="C691" t="str">
            <v>C.P.sink mixer with swinging casted spout (wall  mounted) jaquar make continental (Cat.No. CON-309)</v>
          </cell>
          <cell r="D691" t="str">
            <v>No.</v>
          </cell>
          <cell r="E691">
            <v>2100</v>
          </cell>
        </row>
        <row r="692">
          <cell r="B692" t="str">
            <v>C.P.sink mixer swinging spout (table mounted model) 450mm long braided hoses jaquar make continental (Cat.No. CON-309B)No.</v>
          </cell>
          <cell r="C692" t="str">
            <v>C.P.sink mixer swinging spout (table mounted model) 450mm long braided hoses jaquar make continental (Cat.No. CON-309B)</v>
          </cell>
          <cell r="D692" t="str">
            <v>No.</v>
          </cell>
          <cell r="E692">
            <v>2100</v>
          </cell>
        </row>
        <row r="693">
          <cell r="B693" t="str">
            <v>C.P.sink cock with swinging casted spout jaquar make continental (Cat.No. CON- 347)No.</v>
          </cell>
          <cell r="C693" t="str">
            <v>C.P.sink cock with swinging casted spout jaquar make continental (Cat.No. CON- 347)</v>
          </cell>
          <cell r="D693" t="str">
            <v>No.</v>
          </cell>
          <cell r="E693">
            <v>1050</v>
          </cell>
        </row>
        <row r="694">
          <cell r="B694" t="str">
            <v>C.P.sink cock with raised 'J' shaped swinging casted spout (table mounted) jaquar make continental (Cat.No. CON- 359)No.</v>
          </cell>
          <cell r="C694" t="str">
            <v>C.P.sink cock with raised 'J' shaped swinging casted spout (table mounted) jaquar make continental (Cat.No. CON- 359)</v>
          </cell>
          <cell r="D694" t="str">
            <v>No.</v>
          </cell>
          <cell r="E694">
            <v>1050</v>
          </cell>
        </row>
        <row r="695">
          <cell r="B695" t="str">
            <v>C.p.shower arm 190mm long light body with wall flange jaquar make continental (Cat. No. SHA - 477)No.</v>
          </cell>
          <cell r="C695" t="str">
            <v>C.p.shower arm 190mm long light body with wall  flange jaquar make continental (Cat. No. SHA - 477)</v>
          </cell>
          <cell r="D695" t="str">
            <v>No.</v>
          </cell>
          <cell r="E695">
            <v>310</v>
          </cell>
        </row>
        <row r="696">
          <cell r="B696" t="str">
            <v>C.P.Flush cock with wall flange 25mm with plain knob jaquar make continental (Cat.No. FLR 6081)No.</v>
          </cell>
          <cell r="C696" t="str">
            <v>C.P.Flush cock with wall flange 25mm with plain knob jaquar make continental (Cat.No. FLR 6081)</v>
          </cell>
          <cell r="D696" t="str">
            <v>No.</v>
          </cell>
          <cell r="E696">
            <v>1410</v>
          </cell>
        </row>
        <row r="697">
          <cell r="B697" t="str">
            <v>C.P.Towel rail 24" jaquar make continental (Cat. No. ACN 1111N )No.</v>
          </cell>
          <cell r="C697" t="str">
            <v>C.P.Towel rail 24" jaquar make continental (Cat. No. ACN 1111N )</v>
          </cell>
          <cell r="D697" t="str">
            <v>No.</v>
          </cell>
          <cell r="E697">
            <v>795</v>
          </cell>
        </row>
        <row r="698">
          <cell r="B698" t="str">
            <v>C.P.Towel ring square jaquar make continental (Cat. No. ACN 1121N )No.</v>
          </cell>
          <cell r="C698" t="str">
            <v>C.P.Towel ring square jaquar make continental (Cat. No. ACN 1121N )</v>
          </cell>
          <cell r="D698" t="str">
            <v>No.</v>
          </cell>
          <cell r="E698">
            <v>675</v>
          </cell>
        </row>
        <row r="699">
          <cell r="B699" t="str">
            <v>C.P.Soap dish hooker jaquar make continental (Cat. No. AKB 35731 )No.</v>
          </cell>
          <cell r="C699" t="str">
            <v>C.P.Soap dish hooker jaquar make continental (Cat. No. AKB 35731 )</v>
          </cell>
          <cell r="D699" t="str">
            <v>No.</v>
          </cell>
          <cell r="E699">
            <v>625</v>
          </cell>
        </row>
        <row r="700">
          <cell r="B700" t="str">
            <v>C.P.soap dish (polyurethane) jaquar make continental (Cat. No. AQN 7733 )No.</v>
          </cell>
          <cell r="C700" t="str">
            <v>C.P.soap dish (polyurethane)  jaquar make continental (Cat. No. AQN 7733 )</v>
          </cell>
          <cell r="D700" t="str">
            <v>No.</v>
          </cell>
          <cell r="E700">
            <v>810</v>
          </cell>
        </row>
        <row r="701">
          <cell r="B701" t="str">
            <v>C.P.Toilet paper holder jaquar make continental (Cat. No. AQ 7751 )No.</v>
          </cell>
          <cell r="C701" t="str">
            <v>C.P.Toilet paper holder jaquar make continental (Cat. No. AQ 7751  )</v>
          </cell>
          <cell r="D701" t="str">
            <v>No.</v>
          </cell>
          <cell r="E701">
            <v>795</v>
          </cell>
        </row>
        <row r="702">
          <cell r="B702" t="str">
            <v>C.P.Toilet rack 24"with lower hanger jaquar make continental (Cat. No. ACN 1181N )No.</v>
          </cell>
          <cell r="C702" t="str">
            <v>C.P.Toilet rack 24"with lower hanger jaquar make continental (Cat. No. ACN 1181N  )</v>
          </cell>
          <cell r="D702" t="str">
            <v>No.</v>
          </cell>
          <cell r="E702">
            <v>1785</v>
          </cell>
        </row>
        <row r="703">
          <cell r="B703" t="str">
            <v>C.P.Handshower (health faucet) 1m.PVC tube with wall hook jaquar make (Cat. No. ALD 563 )No.</v>
          </cell>
          <cell r="C703" t="str">
            <v>C.P.Handshower (health faucet) 1m.PVC tube with wall hook jaquar make (Cat. No. ALD 563  )</v>
          </cell>
          <cell r="D703" t="str">
            <v>No.</v>
          </cell>
          <cell r="E703">
            <v>790</v>
          </cell>
        </row>
        <row r="704">
          <cell r="B704" t="str">
            <v>C.P.Pillar cock jaquar make queen's collection (quarter turn fitting) (Cat. No. QQT 7011 )No.</v>
          </cell>
          <cell r="C704" t="str">
            <v>C.P.Pillar cock jaquar make queen's collection (quarter turn fitting) (Cat. No. QQT 7011 )</v>
          </cell>
          <cell r="D704" t="str">
            <v>No.</v>
          </cell>
          <cell r="E704">
            <v>1140</v>
          </cell>
        </row>
        <row r="705">
          <cell r="B705" t="str">
            <v>C.P.Bib cock with wall flange aqua make queen's collection (quarter turn fitting) (Cat. No. QQT7037 )No.</v>
          </cell>
          <cell r="C705" t="str">
            <v>C.P.Bib cock with wall flange aqua make queen's collection (quarter turn fitting) (Cat. No. QQT7037 )</v>
          </cell>
          <cell r="D705" t="str">
            <v>No.</v>
          </cell>
          <cell r="E705">
            <v>1100</v>
          </cell>
        </row>
        <row r="706">
          <cell r="B706" t="str">
            <v>C.P.2-way bib cock with wall flange aqua make queen's collection (quarter turn fitting) (Cat. No. QQT 7041 )No.</v>
          </cell>
          <cell r="C706" t="str">
            <v>C.P.2-way bib cock with wall flange aqua make queen's collection (quarter turn fitting) (Cat. No. QQT 7041  )</v>
          </cell>
          <cell r="D706" t="str">
            <v>No.</v>
          </cell>
          <cell r="E706">
            <v>1610</v>
          </cell>
        </row>
        <row r="707">
          <cell r="B707" t="str">
            <v>C.P.Angular stop cock with wall flange aqua make queen's collection (quarter turn fitting) (Cat. No. QQT 7053 )No.</v>
          </cell>
          <cell r="C707" t="str">
            <v>C.P.Angular stop cock with wall flange aqua make queen's collection (quarter turn fitting) (Cat. No. QQT 7053  )</v>
          </cell>
          <cell r="D707" t="str">
            <v>No.</v>
          </cell>
          <cell r="E707">
            <v>1030</v>
          </cell>
        </row>
        <row r="708">
          <cell r="B708" t="str">
            <v>C.P.central hole basin mixer with regular spout without popup waste system with 450mm long braided hoses jaquar make queen's collection (quarter turn fitting) (Cat. No. QQT 7167bB )No.</v>
          </cell>
          <cell r="C708" t="str">
            <v>C.P.central hole basin mixer with regular spout without popup waste system with 450mm long  braided hoses jaquar make queen's collection (quarter turn fitting) (Cat. No. QQT 7167bB )</v>
          </cell>
          <cell r="D708" t="str">
            <v>No.</v>
          </cell>
          <cell r="E708">
            <v>2950</v>
          </cell>
        </row>
        <row r="709">
          <cell r="B709" t="str">
            <v>C.P.central hole basin mixer with regular spout with popup waste system with 450mm long braided hoses jaquar make queen's collection (quarter turn fitting) (Cat. No. QQT 7169b )No.</v>
          </cell>
          <cell r="C709" t="str">
            <v>C.P.central hole basin mixer with regular spout with popup waste system with 450mm long  braided hoses jaquar make queen's collection (quarter turn fitting) (Cat. No. QQT 7169b )</v>
          </cell>
          <cell r="D709" t="str">
            <v>No.</v>
          </cell>
          <cell r="E709">
            <v>2950</v>
          </cell>
        </row>
        <row r="710">
          <cell r="B710" t="str">
            <v>C.P.central hole basin mixer with small spout without popup waste system with 450mm long braided hoses jaquar make queen's collection (quarter turn fitting) (Cat. No. QQT 7171B)No.</v>
          </cell>
          <cell r="C710" t="str">
            <v>C.P.central hole basin mixer with small spout without popup waste system with 450mm long  braided hoses jaquar make queen's collection (quarter turn fitting) (Cat. No. QQT 7171B)</v>
          </cell>
          <cell r="D710" t="str">
            <v>No.</v>
          </cell>
          <cell r="E710">
            <v>2650</v>
          </cell>
        </row>
        <row r="711">
          <cell r="B711" t="str">
            <v>C.P.wall mixer (wall mounted model) with telephonic shower arrangement only but without crutch jaquar make queen's collection (quarter turn filling) (Cat. No. QQT 7217 )No.</v>
          </cell>
          <cell r="C711" t="str">
            <v>C.P.wall mixer (wall mounted model) with telephonic shower arrangement only but without crutch  jaquar make queen's collection  (quarter turn filling) (Cat. No. QQT 7217 )</v>
          </cell>
          <cell r="D711" t="str">
            <v>No.</v>
          </cell>
          <cell r="E711">
            <v>2900</v>
          </cell>
        </row>
        <row r="712">
          <cell r="B712" t="str">
            <v>C.P.wall mixer non-telephonic shower system jaquar make queen's collection (quarter turn filling) (Cat. No. QQT 7219 )No.</v>
          </cell>
          <cell r="C712" t="str">
            <v>C.P.wall mixer non-telephonic shower system jaquar make queen's collection (quarter turn filling) (Cat. No. QQT 7219 )</v>
          </cell>
          <cell r="D712" t="str">
            <v>No.</v>
          </cell>
          <cell r="E712">
            <v>2950</v>
          </cell>
        </row>
        <row r="713">
          <cell r="B713" t="str">
            <v>C.P.wall mixer (wall mounted model) with telephonic shower arrangement only and with telephone shower crutch jaquar make queen's collection (quarter turn filling) (Cat. No. QQT 7267)No.</v>
          </cell>
          <cell r="C713" t="str">
            <v>C.P.wall mixer (wall mounted model) with telephonic shower arrangement only and with telephone shower crutch jaquar make queen's collection (quarter turn filling) (Cat. No. QQT 7267)</v>
          </cell>
          <cell r="D713" t="str">
            <v>No.</v>
          </cell>
          <cell r="E713">
            <v>3550</v>
          </cell>
        </row>
        <row r="714">
          <cell r="B714" t="str">
            <v>Hydraulic door closerNo.</v>
          </cell>
          <cell r="C714" t="str">
            <v>Hydraulic door closer</v>
          </cell>
          <cell r="D714" t="str">
            <v>No.</v>
          </cell>
          <cell r="E714">
            <v>1130</v>
          </cell>
        </row>
        <row r="715">
          <cell r="B715" t="str">
            <v>cPVC pipe 15mm dia.R.Mt.</v>
          </cell>
          <cell r="C715" t="str">
            <v>cPVC pipe 15mm dia.</v>
          </cell>
          <cell r="D715" t="str">
            <v>R.Mt.</v>
          </cell>
          <cell r="E715">
            <v>50</v>
          </cell>
        </row>
        <row r="716">
          <cell r="B716" t="str">
            <v>cPVC pipe 20mm dia.R.Mt.</v>
          </cell>
          <cell r="C716" t="str">
            <v>cPVC pipe 20mm dia.</v>
          </cell>
          <cell r="D716" t="str">
            <v>R.Mt.</v>
          </cell>
          <cell r="E716">
            <v>67</v>
          </cell>
        </row>
        <row r="717">
          <cell r="B717" t="str">
            <v>cPVC pipe 25mm dia.R.Mt.</v>
          </cell>
          <cell r="C717" t="str">
            <v>cPVC pipe 25mm dia.</v>
          </cell>
          <cell r="D717" t="str">
            <v>R.Mt.</v>
          </cell>
          <cell r="E717">
            <v>103</v>
          </cell>
        </row>
        <row r="718">
          <cell r="B718" t="str">
            <v>cPVC pipe 32mm dia.R.Mt.</v>
          </cell>
          <cell r="C718" t="str">
            <v>cPVC pipe 32mm dia.</v>
          </cell>
          <cell r="D718" t="str">
            <v>R.Mt.</v>
          </cell>
          <cell r="E718">
            <v>155</v>
          </cell>
        </row>
        <row r="719">
          <cell r="B719" t="str">
            <v>cPVC pipe 40mm dia.R.Mt.</v>
          </cell>
          <cell r="C719" t="str">
            <v>cPVC pipe 40mm dia.</v>
          </cell>
          <cell r="D719" t="str">
            <v>R.Mt.</v>
          </cell>
          <cell r="E719">
            <v>217</v>
          </cell>
        </row>
        <row r="720">
          <cell r="B720" t="str">
            <v>cPVC pipe 50mm dia.R.Mt.</v>
          </cell>
          <cell r="C720" t="str">
            <v>cPVC pipe 50mm dia.</v>
          </cell>
          <cell r="D720" t="str">
            <v>R.Mt.</v>
          </cell>
          <cell r="E720">
            <v>365</v>
          </cell>
        </row>
        <row r="721">
          <cell r="B721" t="str">
            <v>cPVC Coupling for 15mm dia.No.</v>
          </cell>
          <cell r="C721" t="str">
            <v>cPVC Coupling for 15mm dia.</v>
          </cell>
          <cell r="D721" t="str">
            <v>No.</v>
          </cell>
          <cell r="E721">
            <v>11</v>
          </cell>
        </row>
        <row r="722">
          <cell r="B722" t="str">
            <v>cPVC Coupling for 20mm dia.No.</v>
          </cell>
          <cell r="C722" t="str">
            <v>cPVC Coupling for 20mm dia.</v>
          </cell>
          <cell r="D722" t="str">
            <v>No.</v>
          </cell>
          <cell r="E722">
            <v>13</v>
          </cell>
        </row>
        <row r="723">
          <cell r="B723" t="str">
            <v>cPVC Coupling for 25mm dia.No.</v>
          </cell>
          <cell r="C723" t="str">
            <v>cPVC Coupling for 25mm dia.</v>
          </cell>
          <cell r="D723" t="str">
            <v>No.</v>
          </cell>
          <cell r="E723">
            <v>22</v>
          </cell>
        </row>
        <row r="724">
          <cell r="B724" t="str">
            <v>cPVC Coupling for 32mm dia.No.</v>
          </cell>
          <cell r="C724" t="str">
            <v>cPVC Coupling for 32mm dia.</v>
          </cell>
          <cell r="D724" t="str">
            <v>No.</v>
          </cell>
          <cell r="E724">
            <v>45</v>
          </cell>
        </row>
        <row r="725">
          <cell r="B725" t="str">
            <v>cPVC Coupling for 40mm dia.No.</v>
          </cell>
          <cell r="C725" t="str">
            <v>cPVC Coupling for 40mm dia.</v>
          </cell>
          <cell r="D725" t="str">
            <v>No.</v>
          </cell>
          <cell r="E725">
            <v>80</v>
          </cell>
        </row>
        <row r="726">
          <cell r="B726" t="str">
            <v>cPVC Coupling for 50mm dia.No.</v>
          </cell>
          <cell r="C726" t="str">
            <v>cPVC Coupling for 50mm dia.</v>
          </cell>
          <cell r="D726" t="str">
            <v>No.</v>
          </cell>
          <cell r="E726">
            <v>160</v>
          </cell>
        </row>
        <row r="727">
          <cell r="B727" t="str">
            <v>Elbow 90 Degree for 15mm dia.No.</v>
          </cell>
          <cell r="C727" t="str">
            <v>Elbow 90 Degree for 15mm dia.</v>
          </cell>
          <cell r="D727" t="str">
            <v>No.</v>
          </cell>
          <cell r="E727">
            <v>14</v>
          </cell>
        </row>
        <row r="728">
          <cell r="B728" t="str">
            <v>Elbow 90 Degree for 20mm dia.No.</v>
          </cell>
          <cell r="C728" t="str">
            <v>Elbow 90 Degree for 20mm dia.</v>
          </cell>
          <cell r="D728" t="str">
            <v>No.</v>
          </cell>
          <cell r="E728">
            <v>16</v>
          </cell>
        </row>
        <row r="729">
          <cell r="B729" t="str">
            <v>Elbow 90 Degree for 25mm dia.No.</v>
          </cell>
          <cell r="C729" t="str">
            <v>Elbow 90 Degree for 25mm dia.</v>
          </cell>
          <cell r="D729" t="str">
            <v>No.</v>
          </cell>
          <cell r="E729">
            <v>32</v>
          </cell>
        </row>
        <row r="730">
          <cell r="B730" t="str">
            <v>Elbow 90 Degree for 32mm dia.No.</v>
          </cell>
          <cell r="C730" t="str">
            <v>Elbow 90 Degree for 32mm dia.</v>
          </cell>
          <cell r="D730" t="str">
            <v>No.</v>
          </cell>
          <cell r="E730">
            <v>70</v>
          </cell>
        </row>
        <row r="731">
          <cell r="B731" t="str">
            <v>Elbow 90 Degree for 40mm dia.No.</v>
          </cell>
          <cell r="C731" t="str">
            <v>Elbow 90 Degree for 40mm dia.</v>
          </cell>
          <cell r="D731" t="str">
            <v>No.</v>
          </cell>
          <cell r="E731">
            <v>130</v>
          </cell>
        </row>
        <row r="732">
          <cell r="B732" t="str">
            <v>Elbow 90 Degree for 50mm dia.No.</v>
          </cell>
          <cell r="C732" t="str">
            <v>Elbow 90 Degree for 50mm dia.</v>
          </cell>
          <cell r="D732" t="str">
            <v>No.</v>
          </cell>
          <cell r="E732">
            <v>160</v>
          </cell>
        </row>
        <row r="733">
          <cell r="B733" t="str">
            <v>Tee for 15mm dia.No.</v>
          </cell>
          <cell r="C733" t="str">
            <v>Tee for 15mm dia.</v>
          </cell>
          <cell r="D733" t="str">
            <v>No.</v>
          </cell>
          <cell r="E733">
            <v>18</v>
          </cell>
        </row>
        <row r="734">
          <cell r="B734" t="str">
            <v>Tee for 20mm dia.No.</v>
          </cell>
          <cell r="C734" t="str">
            <v>Tee for 20mm dia.</v>
          </cell>
          <cell r="D734" t="str">
            <v>No.</v>
          </cell>
          <cell r="E734">
            <v>25</v>
          </cell>
        </row>
        <row r="735">
          <cell r="B735" t="str">
            <v>Tee for 25mm dia.No.</v>
          </cell>
          <cell r="C735" t="str">
            <v>Tee for 25mm dia.</v>
          </cell>
          <cell r="D735" t="str">
            <v>No.</v>
          </cell>
          <cell r="E735">
            <v>40</v>
          </cell>
        </row>
        <row r="736">
          <cell r="B736" t="str">
            <v>Tee for 32mm dia.No.</v>
          </cell>
          <cell r="C736" t="str">
            <v>Tee for 32mm dia.</v>
          </cell>
          <cell r="D736" t="str">
            <v>No.</v>
          </cell>
          <cell r="E736">
            <v>90</v>
          </cell>
        </row>
        <row r="737">
          <cell r="B737" t="str">
            <v>Tee for 40mm dia.No.</v>
          </cell>
          <cell r="C737" t="str">
            <v>Tee for 40mm dia.</v>
          </cell>
          <cell r="D737" t="str">
            <v>No.</v>
          </cell>
          <cell r="E737">
            <v>155</v>
          </cell>
        </row>
        <row r="738">
          <cell r="B738" t="str">
            <v>Tee for 50mm dia.No.</v>
          </cell>
          <cell r="C738" t="str">
            <v>Tee for 50mm dia.</v>
          </cell>
          <cell r="D738" t="str">
            <v>No.</v>
          </cell>
          <cell r="E738">
            <v>325</v>
          </cell>
        </row>
        <row r="739">
          <cell r="B739" t="str">
            <v>End cap for 15mm dia.No.</v>
          </cell>
          <cell r="C739" t="str">
            <v>End cap for 15mm dia.</v>
          </cell>
          <cell r="D739" t="str">
            <v>No.</v>
          </cell>
          <cell r="E739">
            <v>8</v>
          </cell>
        </row>
        <row r="740">
          <cell r="B740" t="str">
            <v>End cap for 20mm dia.No.</v>
          </cell>
          <cell r="C740" t="str">
            <v>End cap for 20mm dia.</v>
          </cell>
          <cell r="D740" t="str">
            <v>No.</v>
          </cell>
          <cell r="E740">
            <v>12</v>
          </cell>
        </row>
        <row r="741">
          <cell r="B741" t="str">
            <v>End cap for 25mm dia.No.</v>
          </cell>
          <cell r="C741" t="str">
            <v>End cap for 25mm dia.</v>
          </cell>
          <cell r="D741" t="str">
            <v>No.</v>
          </cell>
          <cell r="E741">
            <v>17</v>
          </cell>
        </row>
        <row r="742">
          <cell r="B742" t="str">
            <v>End cap for 32mm dia.No.</v>
          </cell>
          <cell r="C742" t="str">
            <v>End cap for 32mm dia.</v>
          </cell>
          <cell r="D742" t="str">
            <v>No.</v>
          </cell>
          <cell r="E742">
            <v>35</v>
          </cell>
        </row>
        <row r="743">
          <cell r="B743" t="str">
            <v>End cap for 40mm dia.No.</v>
          </cell>
          <cell r="C743" t="str">
            <v>End cap for 40mm dia.</v>
          </cell>
          <cell r="D743" t="str">
            <v>No.</v>
          </cell>
          <cell r="E743">
            <v>51</v>
          </cell>
        </row>
        <row r="744">
          <cell r="B744" t="str">
            <v>End cap for 50mm dia.No.</v>
          </cell>
          <cell r="C744" t="str">
            <v>End cap for 50mm dia.</v>
          </cell>
          <cell r="D744" t="str">
            <v>No.</v>
          </cell>
          <cell r="E744">
            <v>115</v>
          </cell>
        </row>
        <row r="745">
          <cell r="B745" t="str">
            <v>Ball cock for 15mm dia.No.</v>
          </cell>
          <cell r="C745" t="str">
            <v>Ball cock for 15mm dia.</v>
          </cell>
          <cell r="D745" t="str">
            <v>No.</v>
          </cell>
          <cell r="E745">
            <v>90</v>
          </cell>
        </row>
        <row r="746">
          <cell r="B746" t="str">
            <v>Ball cock for 12mm dia.No.</v>
          </cell>
          <cell r="C746" t="str">
            <v>Ball cock for 12mm dia.</v>
          </cell>
          <cell r="D746" t="str">
            <v>No.</v>
          </cell>
          <cell r="E746">
            <v>145</v>
          </cell>
        </row>
        <row r="747">
          <cell r="B747" t="str">
            <v>Ball cock for 25mm dia.No.</v>
          </cell>
          <cell r="C747" t="str">
            <v>Ball cock for 25mm dia.</v>
          </cell>
          <cell r="D747" t="str">
            <v>No.</v>
          </cell>
          <cell r="E747">
            <v>265</v>
          </cell>
        </row>
        <row r="748">
          <cell r="B748" t="str">
            <v>Ball cock for 32mm dia.No.</v>
          </cell>
          <cell r="C748" t="str">
            <v>Ball cock for 32mm dia.</v>
          </cell>
          <cell r="D748" t="str">
            <v>No.</v>
          </cell>
          <cell r="E748">
            <v>466</v>
          </cell>
        </row>
        <row r="749">
          <cell r="B749" t="str">
            <v>Ball cock for 40mm dia.No.</v>
          </cell>
          <cell r="C749" t="str">
            <v>Ball cock for 40mm dia.</v>
          </cell>
          <cell r="D749" t="str">
            <v>No.</v>
          </cell>
          <cell r="E749">
            <v>727</v>
          </cell>
        </row>
        <row r="750">
          <cell r="B750" t="str">
            <v>Araldite adhesiveKg</v>
          </cell>
          <cell r="C750" t="str">
            <v>Araldite adhesive</v>
          </cell>
          <cell r="D750" t="str">
            <v xml:space="preserve">Kg </v>
          </cell>
          <cell r="E750">
            <v>1130</v>
          </cell>
        </row>
        <row r="751">
          <cell r="B751" t="str">
            <v>Ball valves for 50mm dia.No.</v>
          </cell>
          <cell r="C751" t="str">
            <v>Ball valves for 50mm dia.</v>
          </cell>
          <cell r="D751" t="str">
            <v>No.</v>
          </cell>
          <cell r="E751">
            <v>1290</v>
          </cell>
        </row>
        <row r="752">
          <cell r="B752" t="str">
            <v>Male adapter (Brass Threads) for 15mm dia.No.</v>
          </cell>
          <cell r="C752" t="str">
            <v>Male adapter (Brass Threads) for 15mm dia.</v>
          </cell>
          <cell r="D752" t="str">
            <v>No.</v>
          </cell>
          <cell r="E752">
            <v>130</v>
          </cell>
        </row>
        <row r="753">
          <cell r="B753" t="str">
            <v>Male adapter (Brass Threads) for 20mm dia.No.</v>
          </cell>
          <cell r="C753" t="str">
            <v>Male adapter (Brass Threads) for 20mm dia.</v>
          </cell>
          <cell r="D753" t="str">
            <v>No.</v>
          </cell>
          <cell r="E753">
            <v>166</v>
          </cell>
        </row>
        <row r="754">
          <cell r="B754" t="str">
            <v>Male adapter (Brass Threads) for 25mm dia.No.</v>
          </cell>
          <cell r="C754" t="str">
            <v>Male adapter (Brass Threads) for 25mm dia.</v>
          </cell>
          <cell r="D754" t="str">
            <v>No.</v>
          </cell>
          <cell r="E754">
            <v>255</v>
          </cell>
        </row>
        <row r="755">
          <cell r="B755" t="str">
            <v>Male adapter (Brass Threads) for 32mm dia.No.</v>
          </cell>
          <cell r="C755" t="str">
            <v>Male adapter (Brass Threads) for 32mm dia.</v>
          </cell>
          <cell r="D755" t="str">
            <v>No.</v>
          </cell>
          <cell r="E755">
            <v>519</v>
          </cell>
        </row>
        <row r="756">
          <cell r="B756" t="str">
            <v>Male adapter (Brass Threads) for 40mm dia.No.</v>
          </cell>
          <cell r="C756" t="str">
            <v>Male adapter (Brass Threads) for 40mm dia.</v>
          </cell>
          <cell r="D756" t="str">
            <v>No.</v>
          </cell>
          <cell r="E756">
            <v>645</v>
          </cell>
        </row>
        <row r="757">
          <cell r="B757" t="str">
            <v>Male adapter (Brass Threads) for 50mm dia.No.</v>
          </cell>
          <cell r="C757" t="str">
            <v>Male adapter (Brass Threads) for 50mm dia.</v>
          </cell>
          <cell r="D757" t="str">
            <v>No.</v>
          </cell>
          <cell r="E757">
            <v>1240</v>
          </cell>
        </row>
        <row r="758">
          <cell r="B758" t="str">
            <v>Male adapter (Plastic Threads) for 15mm dia.No.</v>
          </cell>
          <cell r="C758" t="str">
            <v>Male adapter (Plastic Threads) for 15mm dia.</v>
          </cell>
          <cell r="D758" t="str">
            <v>No.</v>
          </cell>
          <cell r="E758">
            <v>14</v>
          </cell>
        </row>
        <row r="759">
          <cell r="B759" t="str">
            <v>Male adapter (Plastic Threads) for 20mm dia.No.</v>
          </cell>
          <cell r="C759" t="str">
            <v>Male adapter (Plastic Threads) for 20mm dia.</v>
          </cell>
          <cell r="D759" t="str">
            <v>No.</v>
          </cell>
          <cell r="E759">
            <v>18</v>
          </cell>
        </row>
        <row r="760">
          <cell r="B760" t="str">
            <v>Male adapter (Plastic Threads) for 25mm dia.No.</v>
          </cell>
          <cell r="C760" t="str">
            <v>Male adapter (Plastic Threads) for 25mm dia.</v>
          </cell>
          <cell r="D760" t="str">
            <v>No.</v>
          </cell>
          <cell r="E760">
            <v>30</v>
          </cell>
        </row>
        <row r="761">
          <cell r="B761" t="str">
            <v>Male adapter (Plastic Threads) for 32mm dia.No.</v>
          </cell>
          <cell r="C761" t="str">
            <v>Male adapter (Plastic Threads) for 32mm dia.</v>
          </cell>
          <cell r="D761" t="str">
            <v>No.</v>
          </cell>
          <cell r="E761">
            <v>50</v>
          </cell>
        </row>
        <row r="762">
          <cell r="B762" t="str">
            <v>Male adapter (Plastic Threads) for 40mm dia.No.</v>
          </cell>
          <cell r="C762" t="str">
            <v>Male adapter (Plastic Threads) for 40mm dia.</v>
          </cell>
          <cell r="D762" t="str">
            <v>No.</v>
          </cell>
          <cell r="E762">
            <v>72</v>
          </cell>
        </row>
        <row r="763">
          <cell r="B763" t="str">
            <v>Male adapter (Plastic Threads) for 50mm dia.No.</v>
          </cell>
          <cell r="C763" t="str">
            <v>Male adapter (Plastic Threads) for 50mm dia.</v>
          </cell>
          <cell r="D763" t="str">
            <v>No.</v>
          </cell>
          <cell r="E763">
            <v>135</v>
          </cell>
        </row>
        <row r="764">
          <cell r="B764" t="str">
            <v>Female adapter (Brass Threads) for 15mm dia.No.</v>
          </cell>
          <cell r="C764" t="str">
            <v>Female adapter (Brass Threads) for 15mm dia.</v>
          </cell>
          <cell r="D764" t="str">
            <v>No.</v>
          </cell>
          <cell r="E764">
            <v>125</v>
          </cell>
        </row>
        <row r="765">
          <cell r="B765" t="str">
            <v>Female adapter (Brass Threads) for 20mm dia.No.</v>
          </cell>
          <cell r="C765" t="str">
            <v>Female adapter (Brass Threads) for 20mm dia.</v>
          </cell>
          <cell r="D765" t="str">
            <v>No.</v>
          </cell>
          <cell r="E765">
            <v>167</v>
          </cell>
        </row>
        <row r="766">
          <cell r="B766" t="str">
            <v>Female adapter (Brass Threads) for 25mm dia.No.</v>
          </cell>
          <cell r="C766" t="str">
            <v>Female adapter (Brass Threads) for 25mm dia.</v>
          </cell>
          <cell r="D766" t="str">
            <v>No.</v>
          </cell>
          <cell r="E766">
            <v>252</v>
          </cell>
        </row>
        <row r="767">
          <cell r="B767" t="str">
            <v>Female adapter (Brass Threads) for 32mm dia.No.</v>
          </cell>
          <cell r="C767" t="str">
            <v>Female adapter (Brass Threads) for 32mm dia.</v>
          </cell>
          <cell r="D767" t="str">
            <v>No.</v>
          </cell>
          <cell r="E767">
            <v>530</v>
          </cell>
        </row>
        <row r="768">
          <cell r="B768" t="str">
            <v>Female adapter (Brass Threads) for 40mm dia.No.</v>
          </cell>
          <cell r="C768" t="str">
            <v>Female adapter (Brass Threads) for 40mm dia.</v>
          </cell>
          <cell r="D768" t="str">
            <v>No.</v>
          </cell>
          <cell r="E768">
            <v>592</v>
          </cell>
        </row>
        <row r="769">
          <cell r="B769" t="str">
            <v>Female adapter (Brass Threads) for 50mm dia.No.</v>
          </cell>
          <cell r="C769" t="str">
            <v>Female adapter (Brass Threads) for 50mm dia.</v>
          </cell>
          <cell r="D769" t="str">
            <v>No.</v>
          </cell>
          <cell r="E769">
            <v>1135</v>
          </cell>
        </row>
        <row r="770">
          <cell r="B770" t="str">
            <v>Female adapter (Plastic Threads) for 15mm dia.No.</v>
          </cell>
          <cell r="C770" t="str">
            <v>Female adapter (Plastic Threads) for 15mm dia.</v>
          </cell>
          <cell r="D770" t="str">
            <v>No.</v>
          </cell>
          <cell r="E770">
            <v>17</v>
          </cell>
        </row>
        <row r="771">
          <cell r="B771" t="str">
            <v>Female adapter (Plastic Threads) for 20mm dia.No.</v>
          </cell>
          <cell r="C771" t="str">
            <v>Female adapter (Plastic Threads) for 20mm dia.</v>
          </cell>
          <cell r="D771" t="str">
            <v>No.</v>
          </cell>
          <cell r="E771">
            <v>25</v>
          </cell>
        </row>
        <row r="772">
          <cell r="B772" t="str">
            <v>Female adapter (Plastic Threads) for 25mm dia.No.</v>
          </cell>
          <cell r="C772" t="str">
            <v>Female adapter (Plastic Threads) for 25mm dia.</v>
          </cell>
          <cell r="D772" t="str">
            <v>No.</v>
          </cell>
          <cell r="E772">
            <v>37</v>
          </cell>
        </row>
        <row r="773">
          <cell r="B773" t="str">
            <v>Union for 15mm dia.No.</v>
          </cell>
          <cell r="C773" t="str">
            <v>Union for 15mm dia.</v>
          </cell>
          <cell r="D773" t="str">
            <v>No.</v>
          </cell>
          <cell r="E773">
            <v>75</v>
          </cell>
        </row>
        <row r="774">
          <cell r="B774" t="str">
            <v>Union for 20mm dia.No.</v>
          </cell>
          <cell r="C774" t="str">
            <v>Union for 20mm dia.</v>
          </cell>
          <cell r="D774" t="str">
            <v>No.</v>
          </cell>
          <cell r="E774">
            <v>90</v>
          </cell>
        </row>
        <row r="775">
          <cell r="B775" t="str">
            <v>Union for 25mm dia.No.</v>
          </cell>
          <cell r="C775" t="str">
            <v>Union for 25mm dia.</v>
          </cell>
          <cell r="D775" t="str">
            <v>No.</v>
          </cell>
          <cell r="E775">
            <v>106</v>
          </cell>
        </row>
        <row r="776">
          <cell r="B776" t="str">
            <v>Union for 32mm dia.No.</v>
          </cell>
          <cell r="C776" t="str">
            <v>Union for 32mm dia.</v>
          </cell>
          <cell r="D776" t="str">
            <v>No.</v>
          </cell>
          <cell r="E776">
            <v>142</v>
          </cell>
        </row>
        <row r="777">
          <cell r="B777" t="str">
            <v>Union for 40mm dia.No.</v>
          </cell>
          <cell r="C777" t="str">
            <v>Union for 40mm dia.</v>
          </cell>
          <cell r="D777" t="str">
            <v>No.</v>
          </cell>
          <cell r="E777">
            <v>232</v>
          </cell>
        </row>
        <row r="778">
          <cell r="B778" t="str">
            <v>Union for 50mm dia.No.</v>
          </cell>
          <cell r="C778" t="str">
            <v>Union for 50mm dia.</v>
          </cell>
          <cell r="D778" t="str">
            <v>No.</v>
          </cell>
          <cell r="E778">
            <v>410</v>
          </cell>
        </row>
        <row r="779">
          <cell r="B779" t="str">
            <v>Cross for 15mm dia.No.</v>
          </cell>
          <cell r="C779" t="str">
            <v>Cross for 15mm dia.</v>
          </cell>
          <cell r="D779" t="str">
            <v>No.</v>
          </cell>
          <cell r="E779">
            <v>28</v>
          </cell>
        </row>
        <row r="780">
          <cell r="B780" t="str">
            <v>Cross for 20mm dia.No.</v>
          </cell>
          <cell r="C780" t="str">
            <v>Cross for 20mm dia.</v>
          </cell>
          <cell r="D780" t="str">
            <v>No.</v>
          </cell>
          <cell r="E780">
            <v>57</v>
          </cell>
        </row>
        <row r="781">
          <cell r="B781" t="str">
            <v>Step over Bend 15mm dia.No.</v>
          </cell>
          <cell r="C781" t="str">
            <v>Step over Bend 15mm dia.</v>
          </cell>
          <cell r="D781" t="str">
            <v>No.</v>
          </cell>
          <cell r="E781">
            <v>57</v>
          </cell>
        </row>
        <row r="782">
          <cell r="B782" t="str">
            <v>Step over Bend 20mm dia.No.</v>
          </cell>
          <cell r="C782" t="str">
            <v>Step over Bend 20mm dia.</v>
          </cell>
          <cell r="D782" t="str">
            <v>No.</v>
          </cell>
          <cell r="E782">
            <v>90</v>
          </cell>
        </row>
        <row r="783">
          <cell r="B783" t="str">
            <v>Tee holder for 15mm dia.No.</v>
          </cell>
          <cell r="C783" t="str">
            <v>Tee holder for 15mm dia.</v>
          </cell>
          <cell r="D783" t="str">
            <v>No.</v>
          </cell>
          <cell r="E783">
            <v>27</v>
          </cell>
        </row>
        <row r="784">
          <cell r="B784" t="str">
            <v>Tee holder for 32mm dia.No.</v>
          </cell>
          <cell r="C784" t="str">
            <v>Tee holder for 32mm dia.</v>
          </cell>
          <cell r="D784" t="str">
            <v>No.</v>
          </cell>
          <cell r="E784">
            <v>82</v>
          </cell>
        </row>
        <row r="785">
          <cell r="B785" t="str">
            <v>End plug threaded for 15mm dia.No.</v>
          </cell>
          <cell r="C785" t="str">
            <v>End plug threaded for 15mm dia.</v>
          </cell>
          <cell r="D785" t="str">
            <v>No.</v>
          </cell>
          <cell r="E785">
            <v>12</v>
          </cell>
        </row>
        <row r="786">
          <cell r="B786" t="str">
            <v>R.C.C.Chamber cover with frame 90cm*45cm Heavy Duty 225kgNo.</v>
          </cell>
          <cell r="C786" t="str">
            <v>R.C.C.Chamber cover with frame 90cm*45cm Heavy Duty 225kg</v>
          </cell>
          <cell r="D786" t="str">
            <v>No.</v>
          </cell>
          <cell r="E786">
            <v>3810</v>
          </cell>
        </row>
        <row r="787">
          <cell r="B787" t="str">
            <v>R.C.C.Chamber cover with frame 90cm*45cm Medium Duty 140kgNo.</v>
          </cell>
          <cell r="C787" t="str">
            <v>R.C.C.Chamber cover with frame 90cm*45cm Medium Duty 140kg</v>
          </cell>
          <cell r="D787" t="str">
            <v>No.</v>
          </cell>
          <cell r="E787">
            <v>2210</v>
          </cell>
        </row>
        <row r="788">
          <cell r="B788" t="str">
            <v>R.C.C.Chamber cover with frame 60cm*45cm Heavy Duty 160kgNo.</v>
          </cell>
          <cell r="C788" t="str">
            <v>R.C.C.Chamber cover with frame 60cm*45cm Heavy Duty 160kg</v>
          </cell>
          <cell r="D788" t="str">
            <v>No.</v>
          </cell>
          <cell r="E788">
            <v>3010</v>
          </cell>
        </row>
        <row r="789">
          <cell r="B789" t="str">
            <v>R.C.C.Chamber cover with frame 60cm*45cm Medium Duty 100kgNo.</v>
          </cell>
          <cell r="C789" t="str">
            <v>R.C.C.Chamber cover with frame 60cm*45cm Medium Duty 100kg</v>
          </cell>
          <cell r="D789" t="str">
            <v>No.</v>
          </cell>
          <cell r="E789">
            <v>1860</v>
          </cell>
        </row>
        <row r="790">
          <cell r="B790" t="str">
            <v>I.S.I.Ferrul Connection15mm dia.No.</v>
          </cell>
          <cell r="C790" t="str">
            <v>I.S.I.Ferrul Connection15mm dia.</v>
          </cell>
          <cell r="D790" t="str">
            <v>No.</v>
          </cell>
          <cell r="E790">
            <v>495</v>
          </cell>
        </row>
        <row r="791">
          <cell r="B791" t="str">
            <v>I.S.I.Ferrul Connection 20mm dia.No.</v>
          </cell>
          <cell r="C791" t="str">
            <v>I.S.I.Ferrul Connection 20mm dia.</v>
          </cell>
          <cell r="D791" t="str">
            <v>No.</v>
          </cell>
          <cell r="E791">
            <v>792</v>
          </cell>
        </row>
        <row r="792">
          <cell r="B792" t="str">
            <v>I.S.I.Ferrul Connection 25mm dia.No.</v>
          </cell>
          <cell r="C792" t="str">
            <v>I.S.I.Ferrul Connection 25mm dia.</v>
          </cell>
          <cell r="D792" t="str">
            <v>No.</v>
          </cell>
          <cell r="E792">
            <v>1350</v>
          </cell>
        </row>
        <row r="793">
          <cell r="B793" t="str">
            <v>I.S.I.Ferrul Connection 32mm dia.No.</v>
          </cell>
          <cell r="C793" t="str">
            <v>I.S.I.Ferrul Connection 32mm dia.</v>
          </cell>
          <cell r="D793" t="str">
            <v>No.</v>
          </cell>
          <cell r="E793">
            <v>2250</v>
          </cell>
        </row>
        <row r="794">
          <cell r="B794" t="str">
            <v>I.S.I.Ferrul Connection 40mm dia.No.</v>
          </cell>
          <cell r="C794" t="str">
            <v>I.S.I.Ferrul Connection 40mm dia.</v>
          </cell>
          <cell r="D794" t="str">
            <v>No.</v>
          </cell>
          <cell r="E794">
            <v>3225</v>
          </cell>
        </row>
        <row r="795">
          <cell r="B795" t="str">
            <v>I.S.I.Ferrul Connection 50mm dia.No.</v>
          </cell>
          <cell r="C795" t="str">
            <v>I.S.I.Ferrul Connection 50mm dia.</v>
          </cell>
          <cell r="D795" t="str">
            <v>No.</v>
          </cell>
          <cell r="E795">
            <v>5450</v>
          </cell>
        </row>
        <row r="796">
          <cell r="B796" t="str">
            <v>Water meter 15 mm diameterNo.</v>
          </cell>
          <cell r="C796" t="str">
            <v>Water meter 15 mm diameter</v>
          </cell>
          <cell r="D796" t="str">
            <v>No.</v>
          </cell>
          <cell r="E796">
            <v>1305</v>
          </cell>
        </row>
        <row r="797">
          <cell r="B797" t="str">
            <v>Water meter 20 mm diameterNo.</v>
          </cell>
          <cell r="C797" t="str">
            <v>Water meter 20 mm diameter</v>
          </cell>
          <cell r="D797" t="str">
            <v>No.</v>
          </cell>
          <cell r="E797">
            <v>2155</v>
          </cell>
        </row>
        <row r="798">
          <cell r="B798" t="str">
            <v>Water meter 25 mm diameterNo.</v>
          </cell>
          <cell r="C798" t="str">
            <v>Water meter 25 mm diameter</v>
          </cell>
          <cell r="D798" t="str">
            <v>No.</v>
          </cell>
          <cell r="E798">
            <v>3310</v>
          </cell>
        </row>
        <row r="799">
          <cell r="B799" t="str">
            <v>Water meter 40 mm diameterNo.</v>
          </cell>
          <cell r="C799" t="str">
            <v>Water meter 40 mm diameter</v>
          </cell>
          <cell r="D799" t="str">
            <v>No.</v>
          </cell>
          <cell r="E799">
            <v>5575</v>
          </cell>
        </row>
        <row r="800">
          <cell r="B800" t="str">
            <v>Water meter 50 mm diameterNo.</v>
          </cell>
          <cell r="C800" t="str">
            <v>Water meter 50 mm diameter</v>
          </cell>
          <cell r="D800" t="str">
            <v>No.</v>
          </cell>
          <cell r="E800">
            <v>7200</v>
          </cell>
        </row>
        <row r="801">
          <cell r="B801" t="str">
            <v>Water meter 80 mm diameterNo.</v>
          </cell>
          <cell r="C801" t="str">
            <v>Water meter 80 mm diameter</v>
          </cell>
          <cell r="D801" t="str">
            <v>No.</v>
          </cell>
          <cell r="E801">
            <v>12235</v>
          </cell>
        </row>
        <row r="802">
          <cell r="B802" t="str">
            <v>Water meter 100 mm diameterNo.</v>
          </cell>
          <cell r="C802" t="str">
            <v>Water meter 100 mm diameter</v>
          </cell>
          <cell r="D802" t="str">
            <v>No.</v>
          </cell>
          <cell r="E802">
            <v>17435</v>
          </cell>
        </row>
        <row r="803">
          <cell r="B803" t="str">
            <v>Non return Valve 40 mm diameterNo.</v>
          </cell>
          <cell r="C803" t="str">
            <v>Non return Valve 40 mm diameter</v>
          </cell>
          <cell r="D803" t="str">
            <v>No.</v>
          </cell>
          <cell r="E803">
            <v>1507</v>
          </cell>
        </row>
        <row r="804">
          <cell r="B804" t="str">
            <v>Non return Valve 50 mm diameterNo.</v>
          </cell>
          <cell r="C804" t="str">
            <v>Non return Valve 50 mm diameter</v>
          </cell>
          <cell r="D804" t="str">
            <v>No.</v>
          </cell>
          <cell r="E804">
            <v>2010</v>
          </cell>
        </row>
        <row r="805">
          <cell r="B805" t="str">
            <v>Non return Valve 80 mm diameterNo.</v>
          </cell>
          <cell r="C805" t="str">
            <v>Non return Valve 80 mm diameter</v>
          </cell>
          <cell r="D805" t="str">
            <v>No.</v>
          </cell>
          <cell r="E805">
            <v>6115</v>
          </cell>
        </row>
        <row r="806">
          <cell r="B806" t="str">
            <v>Non return Valve 100 mm diameterNo.</v>
          </cell>
          <cell r="C806" t="str">
            <v>Non return Valve 100 mm diameter</v>
          </cell>
          <cell r="D806" t="str">
            <v>No.</v>
          </cell>
          <cell r="E806">
            <v>11415</v>
          </cell>
        </row>
        <row r="807">
          <cell r="B807" t="str">
            <v>Colour Wash Hand Basin 0.45 x 0.30No.</v>
          </cell>
          <cell r="C807" t="str">
            <v>Colour Wash Hand Basin 0.45 x 0.30</v>
          </cell>
          <cell r="D807" t="str">
            <v>No.</v>
          </cell>
          <cell r="E807">
            <v>710</v>
          </cell>
        </row>
        <row r="808">
          <cell r="B808" t="str">
            <v>White Glaze Earth Sink 0.6 x 0.2 x 0.45No.</v>
          </cell>
          <cell r="C808" t="str">
            <v>White Glaze Earth Sink 0.6 x 0.2 x 0.45</v>
          </cell>
          <cell r="D808" t="str">
            <v>No.</v>
          </cell>
          <cell r="E808">
            <v>1650</v>
          </cell>
        </row>
        <row r="809">
          <cell r="B809" t="str">
            <v>Clamp for G.I.pipe 200mmNo.</v>
          </cell>
          <cell r="C809" t="str">
            <v>Clamp for G.I.pipe 200mm</v>
          </cell>
          <cell r="D809" t="str">
            <v>No.</v>
          </cell>
          <cell r="E809">
            <v>30</v>
          </cell>
        </row>
        <row r="810">
          <cell r="B810" t="str">
            <v>Earopean type glazed W.C.pan 68cmNo.</v>
          </cell>
          <cell r="C810" t="str">
            <v>Earopean type glazed W.C.pan 68cm</v>
          </cell>
          <cell r="D810" t="str">
            <v>No.</v>
          </cell>
          <cell r="E810">
            <v>2375</v>
          </cell>
        </row>
        <row r="811">
          <cell r="B811" t="str">
            <v>Earopean white glazed earthen ware closet panNo.</v>
          </cell>
          <cell r="C811" t="str">
            <v>Earopean white glazed earthen ware closet pan</v>
          </cell>
          <cell r="D811" t="str">
            <v>No.</v>
          </cell>
          <cell r="E811">
            <v>2375</v>
          </cell>
        </row>
        <row r="812">
          <cell r="B812" t="str">
            <v>P.V.C. Nahni TrapR.Mt.</v>
          </cell>
          <cell r="C812" t="str">
            <v>P.V.C. Nahni Trap</v>
          </cell>
          <cell r="D812" t="str">
            <v>R.Mt.</v>
          </cell>
          <cell r="E812">
            <v>142</v>
          </cell>
        </row>
        <row r="813">
          <cell r="B813" t="str">
            <v>P.V.C. Connector. 15 mm diaNo.</v>
          </cell>
          <cell r="C813" t="str">
            <v>P.V.C. Connector. 15 mm dia</v>
          </cell>
          <cell r="D813" t="str">
            <v>No.</v>
          </cell>
          <cell r="E813">
            <v>60</v>
          </cell>
        </row>
        <row r="814">
          <cell r="B814" t="str">
            <v>Low level flushing cisternNo.</v>
          </cell>
          <cell r="C814" t="str">
            <v>Low level flushing cistern</v>
          </cell>
          <cell r="D814" t="str">
            <v>No.</v>
          </cell>
          <cell r="E814">
            <v>1020</v>
          </cell>
        </row>
        <row r="815">
          <cell r="B815" t="str">
            <v>Upvc sanitary pipes all 20 mm dia.R.Mt.</v>
          </cell>
          <cell r="C815" t="str">
            <v>Upvc sanitary pipes all 20 mm dia.</v>
          </cell>
          <cell r="D815" t="str">
            <v>R.Mt.</v>
          </cell>
          <cell r="E815">
            <v>85</v>
          </cell>
        </row>
        <row r="816">
          <cell r="B816" t="str">
            <v>Upvc sanitary pipes all 75 mm dia.R.Mt.</v>
          </cell>
          <cell r="C816" t="str">
            <v>Upvc sanitary pipes all 75 mm dia.</v>
          </cell>
          <cell r="D816" t="str">
            <v>R.Mt.</v>
          </cell>
          <cell r="E816">
            <v>202</v>
          </cell>
        </row>
        <row r="817">
          <cell r="B817" t="str">
            <v>Bib cock stop tap brass heavy 15mmNo.</v>
          </cell>
          <cell r="C817" t="str">
            <v>Bib cock stop tap brass heavy 15mm</v>
          </cell>
          <cell r="D817" t="str">
            <v>No.</v>
          </cell>
          <cell r="E817">
            <v>792</v>
          </cell>
        </row>
        <row r="818">
          <cell r="B818" t="str">
            <v>Stainless Steel sink of size 610 x 460 x 200 mm of nirali or equivalent makeNo.</v>
          </cell>
          <cell r="C818" t="str">
            <v>Stainless Steel sink of size 610 x 460 x 200 mm of nirali or equivalent make</v>
          </cell>
          <cell r="D818" t="str">
            <v>No.</v>
          </cell>
          <cell r="E818">
            <v>9205</v>
          </cell>
        </row>
        <row r="819">
          <cell r="B819" t="str">
            <v>Upvc sanitary pipes all 63 mm dia.R.Mt.</v>
          </cell>
          <cell r="C819" t="str">
            <v>Upvc sanitary pipes all 63 mm dia.</v>
          </cell>
          <cell r="D819" t="str">
            <v>R.Mt.</v>
          </cell>
          <cell r="E819">
            <v>1385</v>
          </cell>
        </row>
        <row r="820">
          <cell r="B820" t="str">
            <v>W.C.PAN Colour glazed 57.50 CM (Orissa)No.</v>
          </cell>
          <cell r="C820" t="str">
            <v>W.C.PAN Colour glazed 57.50 CM (Orissa)</v>
          </cell>
          <cell r="D820" t="str">
            <v>No.</v>
          </cell>
          <cell r="E820">
            <v>1410</v>
          </cell>
        </row>
        <row r="821">
          <cell r="B821" t="str">
            <v>Piller cock mixer &amp; Angle cockNo.</v>
          </cell>
          <cell r="C821" t="str">
            <v>Piller cock mixer &amp; Angle cock</v>
          </cell>
          <cell r="D821" t="str">
            <v>No.</v>
          </cell>
          <cell r="E821">
            <v>755</v>
          </cell>
        </row>
        <row r="822">
          <cell r="B822" t="str">
            <v>Upvc sanitary pipes all 25 mm dia.R.Mt.</v>
          </cell>
          <cell r="C822" t="str">
            <v>Upvc sanitary pipes all 25 mm dia.</v>
          </cell>
          <cell r="D822" t="str">
            <v>R.Mt.</v>
          </cell>
          <cell r="E822">
            <v>370</v>
          </cell>
        </row>
        <row r="823">
          <cell r="B823" t="str">
            <v>Upvc sanitary pipes all 15 mm dia.R.Mt.</v>
          </cell>
          <cell r="C823" t="str">
            <v>Upvc sanitary pipes all 15 mm dia.</v>
          </cell>
          <cell r="D823" t="str">
            <v>R.Mt.</v>
          </cell>
          <cell r="E823">
            <v>180</v>
          </cell>
        </row>
        <row r="824">
          <cell r="B824" t="str">
            <v>Cementbags</v>
          </cell>
          <cell r="C824" t="str">
            <v>Cement</v>
          </cell>
          <cell r="D824" t="str">
            <v>bags</v>
          </cell>
          <cell r="E824">
            <v>215</v>
          </cell>
        </row>
        <row r="825">
          <cell r="B825" t="str">
            <v>Upvc sanitary pipes all 40 mm dia.R.Mt.</v>
          </cell>
          <cell r="C825" t="str">
            <v>Upvc sanitary pipes all 40 mm dia.</v>
          </cell>
          <cell r="D825" t="str">
            <v>R.Mt.</v>
          </cell>
          <cell r="E825">
            <v>610</v>
          </cell>
        </row>
        <row r="826">
          <cell r="B826" t="str">
            <v>Upvc sanitary pipes all 50 mm dia.R.Mt.</v>
          </cell>
          <cell r="C826" t="str">
            <v>Upvc sanitary pipes all 50 mm dia.</v>
          </cell>
          <cell r="D826" t="str">
            <v>R.Mt.</v>
          </cell>
          <cell r="E826">
            <v>850</v>
          </cell>
        </row>
        <row r="827">
          <cell r="B827" t="str">
            <v>Stainless Steel sink of size 470 x 420 x 178 mm of nirali or equivalent makeNo.</v>
          </cell>
          <cell r="C827" t="str">
            <v>Stainless Steel sink of size 470 x 420 x 178 mm of nirali or equivalent make</v>
          </cell>
          <cell r="D827" t="str">
            <v>No.</v>
          </cell>
          <cell r="E827">
            <v>4750</v>
          </cell>
        </row>
        <row r="828">
          <cell r="B828" t="str">
            <v>Bib cock Long ArmNo.</v>
          </cell>
          <cell r="C828" t="str">
            <v>Bib cock Long Arm</v>
          </cell>
          <cell r="D828" t="str">
            <v>No.</v>
          </cell>
          <cell r="E828">
            <v>265</v>
          </cell>
        </row>
        <row r="829">
          <cell r="B829" t="str">
            <v>Bottletrap wash basin 32 mm Cromium PlatedNo.</v>
          </cell>
          <cell r="C829" t="str">
            <v>Bottletrap wash basin 32 mm Cromium Plated</v>
          </cell>
          <cell r="D829" t="str">
            <v>No.</v>
          </cell>
          <cell r="E829">
            <v>1355</v>
          </cell>
        </row>
        <row r="830">
          <cell r="B830" t="str">
            <v>Upvc sanitary pipes all 32 mm dia.R.Mt.</v>
          </cell>
          <cell r="C830" t="str">
            <v>Upvc sanitary pipes all 32 mm dia.</v>
          </cell>
          <cell r="D830" t="str">
            <v>R.Mt.</v>
          </cell>
          <cell r="E830">
            <v>495</v>
          </cell>
        </row>
        <row r="831">
          <cell r="B831" t="str">
            <v>Hamp ropeKg.</v>
          </cell>
          <cell r="C831" t="str">
            <v>Hamp rope</v>
          </cell>
          <cell r="D831" t="str">
            <v>Kg.</v>
          </cell>
          <cell r="E831">
            <v>88</v>
          </cell>
        </row>
        <row r="832">
          <cell r="B832" t="str">
            <v>Bib cock cock stop tap brass heavy 15 mmNo.</v>
          </cell>
          <cell r="C832" t="str">
            <v>Bib cock cock stop tap brass heavy 15 mm</v>
          </cell>
          <cell r="D832" t="str">
            <v>No.</v>
          </cell>
          <cell r="E832">
            <v>390</v>
          </cell>
        </row>
        <row r="833">
          <cell r="B833" t="str">
            <v>Colour wash hand basin 45*30cmNo.</v>
          </cell>
          <cell r="C833" t="str">
            <v>Colour wash hand basin 45*30cm</v>
          </cell>
          <cell r="D833" t="str">
            <v>No.</v>
          </cell>
          <cell r="E833">
            <v>710</v>
          </cell>
        </row>
        <row r="834">
          <cell r="B834" t="str">
            <v>ClorophyriphoasLiter</v>
          </cell>
          <cell r="C834" t="str">
            <v>Clorophyriphoas</v>
          </cell>
          <cell r="D834" t="str">
            <v>Liter</v>
          </cell>
          <cell r="E834">
            <v>237</v>
          </cell>
        </row>
        <row r="835">
          <cell r="B835" t="str">
            <v>SolventLtr</v>
          </cell>
          <cell r="C835" t="str">
            <v>Solvent</v>
          </cell>
          <cell r="D835" t="str">
            <v>Ltr</v>
          </cell>
          <cell r="E835">
            <v>365</v>
          </cell>
        </row>
        <row r="836">
          <cell r="B836" t="str">
            <v>D.D.V.P.Ltr</v>
          </cell>
          <cell r="C836" t="str">
            <v>D.D.V.P.</v>
          </cell>
          <cell r="D836" t="str">
            <v>Ltr</v>
          </cell>
          <cell r="E836">
            <v>485</v>
          </cell>
        </row>
        <row r="837">
          <cell r="B837" t="str">
            <v>MalathionLtr</v>
          </cell>
          <cell r="C837" t="str">
            <v>Malathion</v>
          </cell>
          <cell r="D837" t="str">
            <v>Ltr</v>
          </cell>
          <cell r="E837">
            <v>260</v>
          </cell>
        </row>
        <row r="838">
          <cell r="B838" t="str">
            <v>Pine OilLtr</v>
          </cell>
          <cell r="C838" t="str">
            <v>Pine Oil</v>
          </cell>
          <cell r="D838" t="str">
            <v>Ltr</v>
          </cell>
          <cell r="E838">
            <v>430</v>
          </cell>
        </row>
        <row r="839">
          <cell r="B839" t="str">
            <v>S.S. Pipe 40 mm diaRmt</v>
          </cell>
          <cell r="C839" t="str">
            <v>S.S. Pipe 40 mm dia</v>
          </cell>
          <cell r="D839" t="str">
            <v>Rmt</v>
          </cell>
          <cell r="E839">
            <v>135</v>
          </cell>
        </row>
        <row r="840">
          <cell r="B840" t="str">
            <v>Mild SteelM.T.</v>
          </cell>
          <cell r="C840" t="str">
            <v>Mild Steel</v>
          </cell>
          <cell r="D840" t="str">
            <v>M.T.</v>
          </cell>
          <cell r="E840">
            <v>33900</v>
          </cell>
        </row>
        <row r="841">
          <cell r="B841" t="str">
            <v>Barbed WireKg.</v>
          </cell>
          <cell r="C841" t="str">
            <v>Barbed Wire</v>
          </cell>
          <cell r="D841" t="str">
            <v>Kg.</v>
          </cell>
          <cell r="E841">
            <v>80</v>
          </cell>
        </row>
        <row r="842">
          <cell r="B842" t="str">
            <v>Concentina Coil WireRmt</v>
          </cell>
          <cell r="C842" t="str">
            <v>Concentina Coil Wire</v>
          </cell>
          <cell r="D842" t="str">
            <v>Rmt</v>
          </cell>
          <cell r="E842">
            <v>155</v>
          </cell>
        </row>
        <row r="843">
          <cell r="B843" t="str">
            <v>M.S. SteelKg</v>
          </cell>
          <cell r="C843" t="str">
            <v xml:space="preserve">M.S.  Steel </v>
          </cell>
          <cell r="D843" t="str">
            <v>Kg</v>
          </cell>
          <cell r="E843">
            <v>35</v>
          </cell>
        </row>
        <row r="844">
          <cell r="B844" t="str">
            <v>RCC PoleNo</v>
          </cell>
          <cell r="C844" t="str">
            <v>RCC Pole</v>
          </cell>
          <cell r="D844" t="str">
            <v>No</v>
          </cell>
          <cell r="E844">
            <v>257</v>
          </cell>
        </row>
        <row r="845">
          <cell r="B845" t="str">
            <v>Green marbleSq.Mt</v>
          </cell>
          <cell r="C845" t="str">
            <v xml:space="preserve">Green marble </v>
          </cell>
          <cell r="D845" t="str">
            <v>Sq.Mt</v>
          </cell>
          <cell r="E845">
            <v>705</v>
          </cell>
        </row>
        <row r="846">
          <cell r="B846" t="str">
            <v>Telephone black graniteSq.Mt</v>
          </cell>
          <cell r="C846" t="str">
            <v xml:space="preserve">Telephone black granite  </v>
          </cell>
          <cell r="D846" t="str">
            <v>Sq.Mt</v>
          </cell>
          <cell r="E846">
            <v>2438</v>
          </cell>
        </row>
        <row r="847">
          <cell r="B847" t="str">
            <v>Karva (for roof and sides 10kg bundle)Bundle</v>
          </cell>
          <cell r="C847" t="str">
            <v>Karva (for roof and sides 10kg bundle)</v>
          </cell>
          <cell r="D847" t="str">
            <v>Bundle</v>
          </cell>
          <cell r="E847">
            <v>24</v>
          </cell>
        </row>
        <row r="848">
          <cell r="B848" t="str">
            <v>TattiSq.Mt</v>
          </cell>
          <cell r="C848" t="str">
            <v>Tatti</v>
          </cell>
          <cell r="D848" t="str">
            <v>Sq.Mt</v>
          </cell>
          <cell r="E848">
            <v>19</v>
          </cell>
        </row>
        <row r="849">
          <cell r="B849" t="str">
            <v>Bamboo 25mm dia.R.Mt</v>
          </cell>
          <cell r="C849" t="str">
            <v xml:space="preserve">Bamboo 25mm dia. </v>
          </cell>
          <cell r="D849" t="str">
            <v>R.Mt</v>
          </cell>
          <cell r="E849">
            <v>18</v>
          </cell>
        </row>
        <row r="850">
          <cell r="B850" t="str">
            <v>Lightening ConductorNo.</v>
          </cell>
          <cell r="C850" t="str">
            <v>Lightening Conductor</v>
          </cell>
          <cell r="D850" t="str">
            <v>No.</v>
          </cell>
          <cell r="E850">
            <v>8440</v>
          </cell>
        </row>
        <row r="851">
          <cell r="B851" t="str">
            <v>SaltKg.</v>
          </cell>
          <cell r="C851" t="str">
            <v>Salt</v>
          </cell>
          <cell r="D851" t="str">
            <v>Kg.</v>
          </cell>
          <cell r="E851">
            <v>20</v>
          </cell>
        </row>
        <row r="852">
          <cell r="B852" t="str">
            <v>Copper Tape width 25mm*3mm thickKg</v>
          </cell>
          <cell r="C852" t="str">
            <v>Copper Tape width 25mm*3mm thick</v>
          </cell>
          <cell r="D852" t="str">
            <v>Kg</v>
          </cell>
          <cell r="E852">
            <v>382</v>
          </cell>
        </row>
        <row r="853">
          <cell r="B853" t="str">
            <v>Aluminium Strips 50 mm x 3 mmR.Mt</v>
          </cell>
          <cell r="C853" t="str">
            <v>Aluminium Strips 50 mm x 3 mm</v>
          </cell>
          <cell r="D853" t="str">
            <v>R.Mt</v>
          </cell>
          <cell r="E853">
            <v>58</v>
          </cell>
        </row>
        <row r="854">
          <cell r="B854" t="str">
            <v>Cripped wire 3'-0", 4-0"and 5'-0" wideSq.mt</v>
          </cell>
          <cell r="C854" t="str">
            <v>Cripped wire 3'-0", 4-0"and 5'-0" wide</v>
          </cell>
          <cell r="D854" t="str">
            <v>Sq.mt</v>
          </cell>
          <cell r="E854">
            <v>190</v>
          </cell>
        </row>
        <row r="855">
          <cell r="B855" t="str">
            <v>Welding ElectrodesNo</v>
          </cell>
          <cell r="C855" t="str">
            <v>Welding Electrodes</v>
          </cell>
          <cell r="D855" t="str">
            <v>No</v>
          </cell>
          <cell r="E855">
            <v>4.5</v>
          </cell>
        </row>
        <row r="856">
          <cell r="B856" t="str">
            <v>Welded Mesh 75 X 75 mmSqm</v>
          </cell>
          <cell r="C856" t="str">
            <v>Welded Mesh 75 X 75 mm</v>
          </cell>
          <cell r="D856" t="str">
            <v>Sqm</v>
          </cell>
          <cell r="E856">
            <v>182</v>
          </cell>
        </row>
        <row r="857">
          <cell r="B857" t="str">
            <v>Welded Mesh 150 X 150 mmSqm</v>
          </cell>
          <cell r="C857" t="str">
            <v>Welded Mesh 150 X 150 mm</v>
          </cell>
          <cell r="D857" t="str">
            <v>Sqm</v>
          </cell>
          <cell r="E857">
            <v>155</v>
          </cell>
        </row>
        <row r="858">
          <cell r="B858" t="str">
            <v>Tarat 36" width (Gunny cloth)R.Mt</v>
          </cell>
          <cell r="C858" t="str">
            <v>Tarat 36" width (Gunny cloth)</v>
          </cell>
          <cell r="D858" t="str">
            <v>R.Mt</v>
          </cell>
          <cell r="E858">
            <v>30</v>
          </cell>
        </row>
        <row r="859">
          <cell r="B859" t="str">
            <v>Chain link 3'-0", 4'-0" and 5'-0" wideSq.Mt</v>
          </cell>
          <cell r="C859" t="str">
            <v>Chain link 3'-0", 4'-0" and 5'-0" wide</v>
          </cell>
          <cell r="D859" t="str">
            <v>Sq.Mt</v>
          </cell>
          <cell r="E859">
            <v>177</v>
          </cell>
        </row>
        <row r="860">
          <cell r="B860" t="str">
            <v>R.C.C.Pipe 1200mm dia.(Np3)2.5m long with coller IRCR.Mt.</v>
          </cell>
          <cell r="C860" t="str">
            <v>R.C.C.Pipe 1200mm dia.(Np3)2.5m long with coller IRC</v>
          </cell>
          <cell r="D860" t="str">
            <v>R.Mt.</v>
          </cell>
          <cell r="E860">
            <v>7990</v>
          </cell>
        </row>
        <row r="861">
          <cell r="B861" t="str">
            <v>R.C.C.Pipe 1100mm dia.(Np3)2.5m long with coller IRCR.Mt.</v>
          </cell>
          <cell r="C861" t="str">
            <v>R.C.C.Pipe 1100mm dia.(Np3)2.5m long with coller IRC</v>
          </cell>
          <cell r="D861" t="str">
            <v>R.Mt.</v>
          </cell>
          <cell r="E861">
            <v>7800</v>
          </cell>
        </row>
        <row r="862">
          <cell r="B862" t="str">
            <v>R.C.C.Pipe 1000mm dia.(Np3)2.5m long with coller IRCR.Mt.</v>
          </cell>
          <cell r="C862" t="str">
            <v>R.C.C.Pipe 1000mm dia.(Np3)2.5m long with coller IRC</v>
          </cell>
          <cell r="D862" t="str">
            <v>R.Mt.</v>
          </cell>
          <cell r="E862">
            <v>6074</v>
          </cell>
        </row>
        <row r="863">
          <cell r="B863" t="str">
            <v>R.C.C.Pipe 900mm dia.(Np3)2.5m long with coller IRCR.Mt.</v>
          </cell>
          <cell r="C863" t="str">
            <v>R.C.C.Pipe 900mm dia.(Np3)2.5m long with coller IRC</v>
          </cell>
          <cell r="D863" t="str">
            <v>R.Mt.</v>
          </cell>
          <cell r="E863">
            <v>5415</v>
          </cell>
        </row>
        <row r="864">
          <cell r="B864" t="str">
            <v>R.C.C.Pipe 800mm dia.(Np3)2.5m long with coller IRCR.Mt.</v>
          </cell>
          <cell r="C864" t="str">
            <v>R.C.C.Pipe 800mm dia.(Np3)2.5m long with coller IRC</v>
          </cell>
          <cell r="D864" t="str">
            <v>R.Mt.</v>
          </cell>
          <cell r="E864">
            <v>4859</v>
          </cell>
        </row>
        <row r="865">
          <cell r="B865" t="str">
            <v>R.C.C.Pipe 700mm dia.(Np3)2.5m long with coller IRCR.Mt.</v>
          </cell>
          <cell r="C865" t="str">
            <v>R.C.C.Pipe 700mm dia.(Np3)2.5m long with coller IRC</v>
          </cell>
          <cell r="D865" t="str">
            <v>R.Mt.</v>
          </cell>
          <cell r="E865">
            <v>3754</v>
          </cell>
        </row>
        <row r="866">
          <cell r="B866" t="str">
            <v>R.C.C.Pipe 600mm dia.(Np3)2.5m long with coller IRCR.Mt.</v>
          </cell>
          <cell r="C866" t="str">
            <v>R.C.C.Pipe 600mm dia.(Np3)2.5m long with coller IRC</v>
          </cell>
          <cell r="D866" t="str">
            <v>R.Mt.</v>
          </cell>
          <cell r="E866">
            <v>2823</v>
          </cell>
        </row>
        <row r="867">
          <cell r="B867" t="str">
            <v>R.C.C.Pipe 500mm dia.(Np3)2.5m long with coller IRCR.Mt.</v>
          </cell>
          <cell r="C867" t="str">
            <v>R.C.C.Pipe 500mm dia.(Np3)2.5m long with coller IRC</v>
          </cell>
          <cell r="D867" t="str">
            <v>R.Mt.</v>
          </cell>
          <cell r="E867">
            <v>2226</v>
          </cell>
        </row>
        <row r="868">
          <cell r="B868" t="str">
            <v>R.C.C.Pipe 450mm dia.(Np3)2.5m long with coller IRCR.Mt.</v>
          </cell>
          <cell r="C868" t="str">
            <v>R.C.C.Pipe 450mm dia.(Np3)2.5m long with coller IRC</v>
          </cell>
          <cell r="D868" t="str">
            <v>R.Mt.</v>
          </cell>
          <cell r="E868">
            <v>1860</v>
          </cell>
        </row>
        <row r="869">
          <cell r="B869" t="str">
            <v>R.C.C.pipe Np2 class 1000mm dia. 2.5m longR.Mt.</v>
          </cell>
          <cell r="C869" t="str">
            <v>R.C.C.pipe Np2 class 1000mm dia. 2.5m long</v>
          </cell>
          <cell r="D869" t="str">
            <v>R.Mt.</v>
          </cell>
          <cell r="E869">
            <v>3471</v>
          </cell>
        </row>
        <row r="870">
          <cell r="B870" t="str">
            <v>R.C.C.Np2 Pipe Collar 1000 mm Dia.No.</v>
          </cell>
          <cell r="C870" t="str">
            <v>R.C.C.Np2 Pipe Collar 1000 mm Dia.</v>
          </cell>
          <cell r="D870" t="str">
            <v>No.</v>
          </cell>
          <cell r="E870">
            <v>347.5</v>
          </cell>
        </row>
        <row r="871">
          <cell r="B871" t="str">
            <v>R.C.C.pipe Np2 class 1200mm dia. 2.5m longR.Mt.</v>
          </cell>
          <cell r="C871" t="str">
            <v>R.C.C.pipe Np2 class 1200mm dia. 2.5m long</v>
          </cell>
          <cell r="D871" t="str">
            <v>R.Mt.</v>
          </cell>
          <cell r="E871">
            <v>5017</v>
          </cell>
        </row>
        <row r="872">
          <cell r="B872" t="str">
            <v>R.C.C.Np2 Pipe Collar 1200 mm Dia.No.</v>
          </cell>
          <cell r="C872" t="str">
            <v>R.C.C.Np2 Pipe Collar 1200 mm Dia.</v>
          </cell>
          <cell r="D872" t="str">
            <v>No.</v>
          </cell>
          <cell r="E872">
            <v>502</v>
          </cell>
        </row>
        <row r="873">
          <cell r="B873" t="str">
            <v>R.C.C.pipe Np2 class 1800mm dia. 2.5m longR.Mt.</v>
          </cell>
          <cell r="C873" t="str">
            <v>R.C.C.pipe Np2 class 1800mm dia. 2.5m long</v>
          </cell>
          <cell r="D873" t="str">
            <v>R.Mt.</v>
          </cell>
          <cell r="E873">
            <v>8243</v>
          </cell>
        </row>
        <row r="874">
          <cell r="B874" t="str">
            <v>R.C.C.pipe Np2 class 900mm dia. 2.5m longR.Mt.</v>
          </cell>
          <cell r="C874" t="str">
            <v>R.C.C.pipe Np2 class 900mm dia. 2.5m long</v>
          </cell>
          <cell r="D874" t="str">
            <v>R.Mt.</v>
          </cell>
          <cell r="E874">
            <v>3009</v>
          </cell>
        </row>
        <row r="875">
          <cell r="B875" t="str">
            <v>R.C.C.Np2 Pipe Collar 900 mm Dia.No.</v>
          </cell>
          <cell r="C875" t="str">
            <v>R.C.C.Np2 Pipe Collar 900 mm Dia.</v>
          </cell>
          <cell r="D875" t="str">
            <v>No.</v>
          </cell>
          <cell r="E875">
            <v>301</v>
          </cell>
        </row>
        <row r="876">
          <cell r="B876" t="str">
            <v>R.C.C.pipe Np2 class 800mm dia. 2.5m longR.Mt.</v>
          </cell>
          <cell r="C876" t="str">
            <v>R.C.C.pipe Np2 class 800mm dia. 2.5m long</v>
          </cell>
          <cell r="D876" t="str">
            <v>R.Mt.</v>
          </cell>
          <cell r="E876">
            <v>2504</v>
          </cell>
        </row>
        <row r="877">
          <cell r="B877" t="str">
            <v>R.C.C.Np2 Pipe Collar 800 mm Dia.No.</v>
          </cell>
          <cell r="C877" t="str">
            <v>R.C.C.Np2 Pipe Collar 800 mm Dia.</v>
          </cell>
          <cell r="D877" t="str">
            <v>No.</v>
          </cell>
          <cell r="E877">
            <v>250</v>
          </cell>
        </row>
        <row r="878">
          <cell r="B878" t="str">
            <v>R.C.C.pipe Np2 class 700mm dia. 2.5m longR.Mt.</v>
          </cell>
          <cell r="C878" t="str">
            <v>R.C.C.pipe Np2 class 700mm dia. 2.5m long</v>
          </cell>
          <cell r="D878" t="str">
            <v>R.Mt.</v>
          </cell>
          <cell r="E878">
            <v>2099</v>
          </cell>
        </row>
        <row r="879">
          <cell r="B879" t="str">
            <v>R.C.C.pipe Np2 class 600mm dia. 2.5m longR.Mt.</v>
          </cell>
          <cell r="C879" t="str">
            <v>R.C.C.pipe Np2 class 600mm dia. 2.5m long</v>
          </cell>
          <cell r="D879" t="str">
            <v>R.Mt.</v>
          </cell>
          <cell r="E879">
            <v>1480</v>
          </cell>
        </row>
        <row r="880">
          <cell r="B880" t="str">
            <v>R.C.C.Np2 Pipe Collar 600 mm Dia.No.</v>
          </cell>
          <cell r="C880" t="str">
            <v>R.C.C.Np2 Pipe Collar 600 mm Dia.</v>
          </cell>
          <cell r="D880" t="str">
            <v>No.</v>
          </cell>
          <cell r="E880">
            <v>149</v>
          </cell>
        </row>
        <row r="881">
          <cell r="B881" t="str">
            <v>R.C.C.pipe Np2 class 500mm dia. 2.5m longR.Mt.</v>
          </cell>
          <cell r="C881" t="str">
            <v>R.C.C.pipe Np2 class 500mm dia. 2.5m long</v>
          </cell>
          <cell r="D881" t="str">
            <v>R.Mt.</v>
          </cell>
          <cell r="E881">
            <v>1195</v>
          </cell>
        </row>
        <row r="882">
          <cell r="B882" t="str">
            <v>R.C.C.pipe Np2 class 450mm dia. 2.5m longR.Mt.</v>
          </cell>
          <cell r="C882" t="str">
            <v>R.C.C.pipe Np2 class 450mm dia. 2.5m long</v>
          </cell>
          <cell r="D882" t="str">
            <v>R.Mt.</v>
          </cell>
          <cell r="E882">
            <v>946</v>
          </cell>
        </row>
        <row r="883">
          <cell r="B883" t="str">
            <v>R.C.C.Np2 Pipe Collar 450 mm Dia.No.</v>
          </cell>
          <cell r="C883" t="str">
            <v>R.C.C.Np2 Pipe Collar 450 mm Dia.</v>
          </cell>
          <cell r="D883" t="str">
            <v>No.</v>
          </cell>
          <cell r="E883">
            <v>95</v>
          </cell>
        </row>
        <row r="884">
          <cell r="B884" t="str">
            <v>R.C.C.pipe Np2 class 100mm dia. 2m longR.Mt.</v>
          </cell>
          <cell r="C884" t="str">
            <v>R.C.C.pipe Np2 class 100mm dia. 2m long</v>
          </cell>
          <cell r="D884" t="str">
            <v>R.Mt.</v>
          </cell>
          <cell r="E884">
            <v>296</v>
          </cell>
        </row>
        <row r="885">
          <cell r="B885" t="str">
            <v>R.C.C.pipe Np2 class 150mm dia. 2m longR.Mt.</v>
          </cell>
          <cell r="C885" t="str">
            <v>R.C.C.pipe Np2 class 150mm dia. 2m long</v>
          </cell>
          <cell r="D885" t="str">
            <v>R.Mt.</v>
          </cell>
          <cell r="E885">
            <v>319</v>
          </cell>
        </row>
        <row r="886">
          <cell r="B886" t="str">
            <v>R.C.C.pipe Np2 class 225mm dia. 2m longR.Mt.</v>
          </cell>
          <cell r="C886" t="str">
            <v>R.C.C.pipe Np2 class 225mm dia. 2m long</v>
          </cell>
          <cell r="D886" t="str">
            <v>R.Mt.</v>
          </cell>
          <cell r="E886">
            <v>365</v>
          </cell>
        </row>
        <row r="887">
          <cell r="B887" t="str">
            <v>R.C.C.pipe Np2 class 300mm dia. 2m longR.Mt.</v>
          </cell>
          <cell r="C887" t="str">
            <v>R.C.C.pipe Np2 class 300mm dia. 2m long</v>
          </cell>
          <cell r="D887" t="str">
            <v>R.Mt.</v>
          </cell>
          <cell r="E887">
            <v>576</v>
          </cell>
        </row>
        <row r="888">
          <cell r="B888" t="str">
            <v>RCC Pipe Np 4 heavy duty non presure pipe 1000 mm diameterR.Mt.</v>
          </cell>
          <cell r="C888" t="str">
            <v>RCC Pipe Np 4 heavy duty non presure pipe 1000 mm diameter</v>
          </cell>
          <cell r="D888" t="str">
            <v>R.Mt.</v>
          </cell>
          <cell r="E888">
            <v>7593</v>
          </cell>
        </row>
        <row r="889">
          <cell r="B889" t="str">
            <v>RCC Pipe Np4 heavy duty non presure pipe 1200 mm diameterR.Mt.</v>
          </cell>
          <cell r="C889" t="str">
            <v>RCC Pipe Np4 heavy duty non presure pipe 1200 mm diameter</v>
          </cell>
          <cell r="D889" t="str">
            <v>R.Mt.</v>
          </cell>
          <cell r="E889">
            <v>8915</v>
          </cell>
        </row>
        <row r="890">
          <cell r="B890" t="str">
            <v>RCC Pipe Np4 heavy duty non presure pipe 900 mm diameterR.Mt.</v>
          </cell>
          <cell r="C890" t="str">
            <v>RCC Pipe Np4 heavy duty non presure pipe 900 mm diameter</v>
          </cell>
          <cell r="D890" t="str">
            <v>R.Mt.</v>
          </cell>
          <cell r="E890">
            <v>5934</v>
          </cell>
        </row>
        <row r="891">
          <cell r="B891" t="str">
            <v>CementM.T.</v>
          </cell>
          <cell r="C891" t="str">
            <v>Cement</v>
          </cell>
          <cell r="D891" t="str">
            <v>M.T.</v>
          </cell>
          <cell r="E891">
            <v>4700</v>
          </cell>
        </row>
        <row r="892">
          <cell r="B892" t="str">
            <v>Structural SteelM.T.</v>
          </cell>
          <cell r="C892" t="str">
            <v>Structural Steel</v>
          </cell>
          <cell r="D892" t="str">
            <v>M.T.</v>
          </cell>
          <cell r="E892">
            <v>46000</v>
          </cell>
        </row>
        <row r="893">
          <cell r="B893" t="str">
            <v>TMT FE - 500M.T.</v>
          </cell>
          <cell r="C893" t="str">
            <v>TMT FE - 500</v>
          </cell>
          <cell r="D893" t="str">
            <v>M.T.</v>
          </cell>
          <cell r="E893">
            <v>45785</v>
          </cell>
        </row>
        <row r="894">
          <cell r="B894" t="str">
            <v>HCRM/CRS ReinforcementM.T.</v>
          </cell>
          <cell r="C894" t="str">
            <v>HCRM/CRS Reinforcement</v>
          </cell>
          <cell r="D894" t="str">
            <v>M.T.</v>
          </cell>
          <cell r="E894">
            <v>36240</v>
          </cell>
        </row>
        <row r="895">
          <cell r="B895" t="str">
            <v>Bitumen VG 10 (Bulk) (80/100)M.T.</v>
          </cell>
          <cell r="C895" t="str">
            <v>Bitumen VG 10 (Bulk) (80/100)</v>
          </cell>
          <cell r="D895" t="str">
            <v>M.T.</v>
          </cell>
          <cell r="E895">
            <v>27240</v>
          </cell>
        </row>
        <row r="896">
          <cell r="B896" t="str">
            <v>Bitumen VG 30 (Bulk) (60/70)M.T.</v>
          </cell>
          <cell r="C896" t="str">
            <v>Bitumen VG 30 (Bulk) (60/70)</v>
          </cell>
          <cell r="D896" t="str">
            <v>M.T.</v>
          </cell>
          <cell r="E896">
            <v>28040</v>
          </cell>
        </row>
        <row r="897">
          <cell r="B897" t="str">
            <v>Bitumen VG 40 (Bulk) (30/40)M.T.</v>
          </cell>
          <cell r="C897" t="str">
            <v>Bitumen VG 40 (Bulk) (30/40)</v>
          </cell>
          <cell r="D897" t="str">
            <v>M.T.</v>
          </cell>
          <cell r="E897">
            <v>29210</v>
          </cell>
        </row>
        <row r="898">
          <cell r="B898" t="str">
            <v>Bitumen VG 30 (Packed) (60/70)M.T.</v>
          </cell>
          <cell r="C898" t="str">
            <v>Bitumen VG 30 (Packed) (60/70)</v>
          </cell>
          <cell r="D898" t="str">
            <v>M.T.</v>
          </cell>
          <cell r="E898">
            <v>31140</v>
          </cell>
        </row>
        <row r="899">
          <cell r="B899" t="str">
            <v>Bitumen VG 40 (Packed) (30/40)M.T.</v>
          </cell>
          <cell r="C899" t="str">
            <v>Bitumen VG 40 (Packed) (30/40)</v>
          </cell>
          <cell r="D899" t="str">
            <v>M.T.</v>
          </cell>
          <cell r="E899">
            <v>33210</v>
          </cell>
        </row>
        <row r="900">
          <cell r="B900" t="str">
            <v>Bitumen VG 10 (Packed) (80/100)M.T.</v>
          </cell>
          <cell r="C900" t="str">
            <v>Bitumen VG 10 (Packed) (80/100)</v>
          </cell>
          <cell r="D900" t="str">
            <v>M.T.</v>
          </cell>
          <cell r="E900">
            <v>30340</v>
          </cell>
        </row>
        <row r="901">
          <cell r="B901" t="str">
            <v>Sand - Natural/ V.S.I.(Vertical Shaft Impact Crusher)Quality Artifitial SandCu.Mt.</v>
          </cell>
          <cell r="C901" t="str">
            <v>Sand - Natural/ V.S.I.(Vertical Shaft Impact Crusher)Quality Artifitial Sand</v>
          </cell>
          <cell r="D901" t="str">
            <v>Cu.Mt.</v>
          </cell>
          <cell r="E901">
            <v>1950</v>
          </cell>
        </row>
        <row r="902">
          <cell r="B902" t="str">
            <v>Sand - CrushedCu.Mt.</v>
          </cell>
          <cell r="C902" t="str">
            <v>Sand - Crushed</v>
          </cell>
          <cell r="D902" t="str">
            <v>Cu.Mt.</v>
          </cell>
          <cell r="E902">
            <v>650</v>
          </cell>
        </row>
        <row r="903">
          <cell r="B903" t="str">
            <v>Sand - Screened (for plaster work only)Cu.Mt.</v>
          </cell>
          <cell r="C903" t="str">
            <v>Sand - Screened (for plaster work only)</v>
          </cell>
          <cell r="D903" t="str">
            <v>Cu.Mt.</v>
          </cell>
          <cell r="E903">
            <v>2050</v>
          </cell>
        </row>
        <row r="904">
          <cell r="B904" t="str">
            <v>Bricks II ClassNo.</v>
          </cell>
          <cell r="C904" t="str">
            <v>Bricks II Class</v>
          </cell>
          <cell r="D904" t="str">
            <v>No.</v>
          </cell>
          <cell r="E904">
            <v>5.7</v>
          </cell>
        </row>
        <row r="905">
          <cell r="B905" t="str">
            <v>Rubble stoneCu.Mt.</v>
          </cell>
          <cell r="C905" t="str">
            <v>Rubble stone</v>
          </cell>
          <cell r="D905" t="str">
            <v>Cu.Mt.</v>
          </cell>
          <cell r="E905">
            <v>450</v>
          </cell>
        </row>
        <row r="906">
          <cell r="B906" t="str">
            <v>Aggregate 40 mm (Hand Broken) Blasted.Cu.Mt.</v>
          </cell>
          <cell r="C906" t="str">
            <v>Aggregate 40 mm (Hand Broken) Blasted.</v>
          </cell>
          <cell r="D906" t="str">
            <v>Cu.Mt.</v>
          </cell>
          <cell r="E906">
            <v>475</v>
          </cell>
        </row>
        <row r="907">
          <cell r="B907" t="str">
            <v>Aggregate 25 mmCu.Mt.</v>
          </cell>
          <cell r="C907" t="str">
            <v>Aggregate 25 mm</v>
          </cell>
          <cell r="D907" t="str">
            <v>Cu.Mt.</v>
          </cell>
          <cell r="E907">
            <v>750</v>
          </cell>
        </row>
        <row r="908">
          <cell r="B908" t="str">
            <v>Aggregate 20 mmCu.Mt.</v>
          </cell>
          <cell r="C908" t="str">
            <v>Aggregate 20 mm</v>
          </cell>
          <cell r="D908" t="str">
            <v>Cu.Mt.</v>
          </cell>
          <cell r="E908">
            <v>750</v>
          </cell>
        </row>
        <row r="909">
          <cell r="B909" t="str">
            <v>Aggregate 12 mmCu.Mt.</v>
          </cell>
          <cell r="C909" t="str">
            <v>Aggregate 12 mm</v>
          </cell>
          <cell r="D909" t="str">
            <v>Cu.Mt.</v>
          </cell>
          <cell r="E909">
            <v>750</v>
          </cell>
        </row>
        <row r="910">
          <cell r="B910" t="str">
            <v>Aggregate 10 mmCu.Mt.</v>
          </cell>
          <cell r="C910" t="str">
            <v>Aggregate 10 mm</v>
          </cell>
          <cell r="D910" t="str">
            <v>Cu.Mt.</v>
          </cell>
          <cell r="E910">
            <v>750</v>
          </cell>
        </row>
        <row r="911">
          <cell r="B911" t="str">
            <v>Aggregate 6 mmCu.Mt.</v>
          </cell>
          <cell r="C911" t="str">
            <v>Aggregate 6 mm</v>
          </cell>
          <cell r="D911" t="str">
            <v>Cu.Mt.</v>
          </cell>
          <cell r="E911">
            <v>750</v>
          </cell>
        </row>
        <row r="912">
          <cell r="B912" t="str">
            <v>Stone DustCu.Mt.</v>
          </cell>
          <cell r="C912" t="str">
            <v>Stone Dust</v>
          </cell>
          <cell r="D912" t="str">
            <v>Cu.Mt.</v>
          </cell>
          <cell r="E912">
            <v>550</v>
          </cell>
        </row>
        <row r="913">
          <cell r="B913" t="str">
            <v>Soft MurumCu.Mt.</v>
          </cell>
          <cell r="C913" t="str">
            <v>Soft Murum</v>
          </cell>
          <cell r="D913" t="str">
            <v>Cu.Mt.</v>
          </cell>
          <cell r="E913">
            <v>212</v>
          </cell>
        </row>
        <row r="914">
          <cell r="B914" t="str">
            <v>Hard MurumCu.Mt.</v>
          </cell>
          <cell r="C914" t="str">
            <v>Hard Murum</v>
          </cell>
          <cell r="D914" t="str">
            <v>Cu.Mt.</v>
          </cell>
          <cell r="E914">
            <v>222</v>
          </cell>
        </row>
        <row r="915">
          <cell r="B915" t="str">
            <v>Water1000 lit.</v>
          </cell>
          <cell r="C915" t="str">
            <v>Water</v>
          </cell>
          <cell r="D915" t="str">
            <v>1000 lit.</v>
          </cell>
          <cell r="E915">
            <v>150</v>
          </cell>
        </row>
        <row r="916">
          <cell r="B916" t="str">
            <v>White CementKg.</v>
          </cell>
          <cell r="C916" t="str">
            <v>White Cement</v>
          </cell>
          <cell r="D916" t="str">
            <v>Kg.</v>
          </cell>
          <cell r="E916">
            <v>30</v>
          </cell>
        </row>
        <row r="917">
          <cell r="B917" t="str">
            <v>PlastizerLtr.</v>
          </cell>
          <cell r="C917" t="str">
            <v>Plastizer</v>
          </cell>
          <cell r="D917" t="str">
            <v>Ltr.</v>
          </cell>
          <cell r="E917">
            <v>110</v>
          </cell>
        </row>
        <row r="918">
          <cell r="B918" t="str">
            <v>Stainless Steel PlateKg.</v>
          </cell>
          <cell r="C918" t="str">
            <v>Stainless Steel Plate</v>
          </cell>
          <cell r="D918" t="str">
            <v>Kg.</v>
          </cell>
          <cell r="E918">
            <v>145</v>
          </cell>
        </row>
        <row r="919">
          <cell r="B919" t="str">
            <v>EMULSION RS1 ( Hincol) BULKM.T.</v>
          </cell>
          <cell r="C919" t="str">
            <v>EMULSION RS1 ( Hincol) BULK</v>
          </cell>
          <cell r="D919" t="str">
            <v>M.T.</v>
          </cell>
          <cell r="E919">
            <v>25525</v>
          </cell>
        </row>
        <row r="920">
          <cell r="B920" t="str">
            <v>EMULSION RS1 ( Hincol) PackedM.T.</v>
          </cell>
          <cell r="C920" t="str">
            <v>EMULSION RS1 ( Hincol) Packed</v>
          </cell>
          <cell r="D920" t="str">
            <v>M.T.</v>
          </cell>
          <cell r="E920">
            <v>31173</v>
          </cell>
        </row>
        <row r="921">
          <cell r="B921" t="str">
            <v>WASTE PLASTIC to be used in bituminous treatment as per IRC SP-098-2013Kg.</v>
          </cell>
          <cell r="C921" t="str">
            <v>WASTE PLASTIC to be used in bituminous treatment as per IRC SP-098-2013</v>
          </cell>
          <cell r="D921" t="str">
            <v>Kg.</v>
          </cell>
          <cell r="E921">
            <v>50</v>
          </cell>
        </row>
        <row r="922">
          <cell r="B922" t="str">
            <v>Bitumen VG-40 (bulk (30-40 grade))M.T.</v>
          </cell>
          <cell r="C922" t="str">
            <v>Bitumen VG-40 (bulk (30-40 grade))</v>
          </cell>
          <cell r="D922" t="str">
            <v>M.T.</v>
          </cell>
          <cell r="E922">
            <v>28870</v>
          </cell>
        </row>
        <row r="923">
          <cell r="B923" t="str">
            <v>Stone Boulder of size 150 mm and below at Cruser PlantCu.Mt.</v>
          </cell>
          <cell r="C923" t="str">
            <v>Stone Boulder of size 150 mm and below at Cruser Plant</v>
          </cell>
          <cell r="D923" t="str">
            <v>Cu.Mt.</v>
          </cell>
          <cell r="E923">
            <v>530</v>
          </cell>
        </row>
        <row r="924">
          <cell r="B924" t="str">
            <v>Supply of quarried stone 150 - 200 mm size for Hand Broken at siteCu.Mt.</v>
          </cell>
          <cell r="C924" t="str">
            <v>Supply of quarried stone 150 - 200 mm size for Hand Broken at site</v>
          </cell>
          <cell r="D924" t="str">
            <v>Cu.Mt.</v>
          </cell>
          <cell r="E924">
            <v>450</v>
          </cell>
        </row>
        <row r="925">
          <cell r="B925" t="str">
            <v>Boulder with minimum size of 300 mm for Pitching at SiteCu.Mt.</v>
          </cell>
          <cell r="C925" t="str">
            <v>Boulder with minimum size of 300 mm for Pitching at Site</v>
          </cell>
          <cell r="D925" t="str">
            <v>Cu.Mt.</v>
          </cell>
          <cell r="E925">
            <v>450</v>
          </cell>
        </row>
        <row r="926">
          <cell r="B926" t="str">
            <v>Coarse sand at Mixing PlantCu.Mt.</v>
          </cell>
          <cell r="C926" t="str">
            <v>Coarse sand at Mixing Plant</v>
          </cell>
          <cell r="D926" t="str">
            <v>Cu.Mt.</v>
          </cell>
          <cell r="E926">
            <v>1234</v>
          </cell>
        </row>
        <row r="927">
          <cell r="B927" t="str">
            <v>Coarse sand at SiteCu.Mt.</v>
          </cell>
          <cell r="C927" t="str">
            <v>Coarse sand at Site</v>
          </cell>
          <cell r="D927" t="str">
            <v>Cu.Mt.</v>
          </cell>
          <cell r="E927">
            <v>1234</v>
          </cell>
        </row>
        <row r="928">
          <cell r="B928" t="str">
            <v>Murum at SiteCu.Mt.</v>
          </cell>
          <cell r="C928" t="str">
            <v>Murum at Site</v>
          </cell>
          <cell r="D928" t="str">
            <v>Cu.Mt.</v>
          </cell>
          <cell r="E928">
            <v>222</v>
          </cell>
        </row>
        <row r="929">
          <cell r="B929" t="str">
            <v>Fly ash conforming to IS: 3812 ( Part II &amp;I) atHMP Plant / Batching Plant / Crushing PlantCu.Mt.</v>
          </cell>
          <cell r="C929" t="str">
            <v>Fly ash conforming to IS: 3812 ( Part II &amp;I) atHMP Plant / Batching Plant / Crushing Plant</v>
          </cell>
          <cell r="D929" t="str">
            <v>Cu.Mt.</v>
          </cell>
          <cell r="E929">
            <v>1470</v>
          </cell>
        </row>
        <row r="930">
          <cell r="B930" t="str">
            <v>Filter media/Filter Material as per Table 300-3 (MoRT&amp;H Specification)Cu.Mt.</v>
          </cell>
          <cell r="C930" t="str">
            <v>Filter media/Filter Material as per Table 300-3 (MoRT&amp;H Specification)</v>
          </cell>
          <cell r="D930" t="str">
            <v>Cu.Mt.</v>
          </cell>
          <cell r="E930">
            <v>650</v>
          </cell>
        </row>
        <row r="931">
          <cell r="B931" t="str">
            <v>Close graded Granular sub-base Material 53 mm to 9.5 mmCu.Mt.</v>
          </cell>
          <cell r="C931" t="str">
            <v>Close graded Granular sub-base Material 53 mm to 9.5 mm</v>
          </cell>
          <cell r="D931" t="str">
            <v>Cu.Mt.</v>
          </cell>
          <cell r="E931">
            <v>720</v>
          </cell>
        </row>
        <row r="932">
          <cell r="B932" t="str">
            <v>Close graded Granular sub-base Material37.5 mm to 9.5 mmCu.Mt.</v>
          </cell>
          <cell r="C932" t="str">
            <v>Close graded Granular sub-base Material37.5 mm to 9.5 mm</v>
          </cell>
          <cell r="D932" t="str">
            <v>Cu.Mt.</v>
          </cell>
          <cell r="E932">
            <v>720</v>
          </cell>
        </row>
        <row r="933">
          <cell r="B933" t="str">
            <v>Close graded Granular sub-base Material26.5 mm to 9.5 mmCu.Mt.</v>
          </cell>
          <cell r="C933" t="str">
            <v>Close graded Granular sub-base Material26.5 mm to 9.5 mm</v>
          </cell>
          <cell r="D933" t="str">
            <v>Cu.Mt.</v>
          </cell>
          <cell r="E933">
            <v>735</v>
          </cell>
        </row>
        <row r="934">
          <cell r="B934" t="str">
            <v>Close graded Granular sub-base Material9.5 mm to 4.75 mmCu.Mt.</v>
          </cell>
          <cell r="C934" t="str">
            <v>Close graded Granular sub-base Material9.5 mm to 4.75 mm</v>
          </cell>
          <cell r="D934" t="str">
            <v>Cu.Mt.</v>
          </cell>
          <cell r="E934">
            <v>735</v>
          </cell>
        </row>
        <row r="935">
          <cell r="B935" t="str">
            <v>Close graded Granular sub-base Material9.5 mm to 2.36 mmCu.Mt.</v>
          </cell>
          <cell r="C935" t="str">
            <v>Close graded Granular sub-base Material9.5 mm to 2.36 mm</v>
          </cell>
          <cell r="D935" t="str">
            <v>Cu.Mt.</v>
          </cell>
          <cell r="E935">
            <v>735</v>
          </cell>
        </row>
        <row r="936">
          <cell r="B936" t="str">
            <v>Close graded Granular sub-base Material 4.75mm to 2.36 mmCu.Mt.</v>
          </cell>
          <cell r="C936" t="str">
            <v>Close graded Granular sub-base Material 4.75mm to 2.36 mm</v>
          </cell>
          <cell r="D936" t="str">
            <v>Cu.Mt.</v>
          </cell>
          <cell r="E936">
            <v>735</v>
          </cell>
        </row>
        <row r="937">
          <cell r="B937" t="str">
            <v>Close graded Granular sub-base Material 4.75mm to 75 micron mmCu.Mt.</v>
          </cell>
          <cell r="C937" t="str">
            <v>Close graded Granular sub-base Material 4.75mm to 75 micron mm</v>
          </cell>
          <cell r="D937" t="str">
            <v>Cu.Mt.</v>
          </cell>
          <cell r="E937">
            <v>735</v>
          </cell>
        </row>
        <row r="938">
          <cell r="B938" t="str">
            <v>Close graded Granular sub-base Material2.36 mmCu.Mt.</v>
          </cell>
          <cell r="C938" t="str">
            <v>Close graded Granular sub-base Material2.36 mm</v>
          </cell>
          <cell r="D938" t="str">
            <v>Cu.Mt.</v>
          </cell>
          <cell r="E938">
            <v>735</v>
          </cell>
        </row>
        <row r="939">
          <cell r="B939" t="str">
            <v>Stone crusher dust finer than 3mm with not more than 10% passing 0.075 sieve.Cu.Mt.</v>
          </cell>
          <cell r="C939" t="str">
            <v>Stone crusher dust finer than 3mm with not more than 10% passing 0.075 sieve.</v>
          </cell>
          <cell r="D939" t="str">
            <v>Cu.Mt.</v>
          </cell>
          <cell r="E939">
            <v>675</v>
          </cell>
        </row>
        <row r="940">
          <cell r="B940" t="str">
            <v>Coarse graded Granular sub-base Material 2.36 mm &amp; belowCu.Mt.</v>
          </cell>
          <cell r="C940" t="str">
            <v>Coarse graded Granular sub-base Material  2.36 mm &amp; below</v>
          </cell>
          <cell r="D940" t="str">
            <v>Cu.Mt.</v>
          </cell>
          <cell r="E940">
            <v>675</v>
          </cell>
        </row>
        <row r="941">
          <cell r="B941" t="str">
            <v>Coarse graded Granular sub-base Material 4.75mm to 75 micron mmCu.Mt.</v>
          </cell>
          <cell r="C941" t="str">
            <v>Coarse graded Granular sub-base Material  4.75mm to 75 micron mm</v>
          </cell>
          <cell r="D941" t="str">
            <v>Cu.Mt.</v>
          </cell>
          <cell r="E941">
            <v>675</v>
          </cell>
        </row>
        <row r="942">
          <cell r="B942" t="str">
            <v>Coarse graded Granular sub-base Material 4.75 mm to 2.36 mmCu.Mt.</v>
          </cell>
          <cell r="C942" t="str">
            <v>Coarse graded Granular sub-base Material  4.75 mm to 2.36 mm</v>
          </cell>
          <cell r="D942" t="str">
            <v>Cu.Mt.</v>
          </cell>
          <cell r="E942">
            <v>675</v>
          </cell>
        </row>
        <row r="943">
          <cell r="B943" t="str">
            <v>Coarse graded Granular sub-base Material 9.5 mm to 4.75 mmCu.Mt.</v>
          </cell>
          <cell r="C943" t="str">
            <v>Coarse graded Granular sub-base Material 9.5 mm to 4.75 mm</v>
          </cell>
          <cell r="D943" t="str">
            <v>Cu.Mt.</v>
          </cell>
          <cell r="E943">
            <v>735</v>
          </cell>
        </row>
        <row r="944">
          <cell r="B944" t="str">
            <v>Coarse graded Granular sub-base Material 26.5 mm to 4.75 mmCu.Mt.</v>
          </cell>
          <cell r="C944" t="str">
            <v>Coarse graded Granular sub-base Material 26.5 mm to 4.75 mm</v>
          </cell>
          <cell r="D944" t="str">
            <v>Cu.Mt.</v>
          </cell>
          <cell r="E944">
            <v>735</v>
          </cell>
        </row>
        <row r="945">
          <cell r="B945" t="str">
            <v>Coarse graded Granular sub-base Material 26.5 mm to 9.5 mmCu.Mt.</v>
          </cell>
          <cell r="C945" t="str">
            <v>Coarse graded Granular sub-base Material 26.5 mm to 9.5 mm</v>
          </cell>
          <cell r="D945" t="str">
            <v>Cu.Mt.</v>
          </cell>
          <cell r="E945">
            <v>735</v>
          </cell>
        </row>
        <row r="946">
          <cell r="B946" t="str">
            <v>Coarse graded Granular sub-base Material 37.5 mm to 9.5 mmCu.Mt.</v>
          </cell>
          <cell r="C946" t="str">
            <v>Coarse graded Granular sub-base Material 37.5 mm to 9.5 mm</v>
          </cell>
          <cell r="D946" t="str">
            <v>Cu.Mt.</v>
          </cell>
          <cell r="E946">
            <v>735</v>
          </cell>
        </row>
        <row r="947">
          <cell r="B947" t="str">
            <v>Coarse graded Granular sub-base Material 53 mm to 26 .5mmCu.Mt.</v>
          </cell>
          <cell r="C947" t="str">
            <v>Coarse graded Granular sub-base Material 53 mm to 26 .5mm</v>
          </cell>
          <cell r="D947" t="str">
            <v>Cu.Mt.</v>
          </cell>
          <cell r="E947">
            <v>720</v>
          </cell>
        </row>
        <row r="948">
          <cell r="B948" t="str">
            <v>Aggregates below 5.6 mmCu.Mt.</v>
          </cell>
          <cell r="C948" t="str">
            <v>Aggregates below 5.6 mm</v>
          </cell>
          <cell r="D948" t="str">
            <v>Cu.Mt.</v>
          </cell>
          <cell r="E948">
            <v>675</v>
          </cell>
        </row>
        <row r="949">
          <cell r="B949" t="str">
            <v>Aggregates 22.4 mm to 2.36 mmCu.Mt.</v>
          </cell>
          <cell r="C949" t="str">
            <v>Aggregates 22.4 mm to 2.36 mm</v>
          </cell>
          <cell r="D949" t="str">
            <v>Cu.Mt.</v>
          </cell>
          <cell r="E949">
            <v>735</v>
          </cell>
        </row>
        <row r="950">
          <cell r="B950" t="str">
            <v>Aggregates 22.4 mm to 5.6 mmCu.Mt.</v>
          </cell>
          <cell r="C950" t="str">
            <v>Aggregates 22.4 mm to 5.6 mm</v>
          </cell>
          <cell r="D950" t="str">
            <v>Cu.Mt.</v>
          </cell>
          <cell r="E950">
            <v>735</v>
          </cell>
        </row>
        <row r="951">
          <cell r="B951" t="str">
            <v>Aggregates 45 mm to 2.8 mmCu.Mt.</v>
          </cell>
          <cell r="C951" t="str">
            <v>Aggregates 45 mm to 2.8 mm</v>
          </cell>
          <cell r="D951" t="str">
            <v>Cu.Mt.</v>
          </cell>
          <cell r="E951">
            <v>735</v>
          </cell>
        </row>
        <row r="952">
          <cell r="B952" t="str">
            <v>Aggregates 45 mm to 22.4 mmCu.Mt.</v>
          </cell>
          <cell r="C952" t="str">
            <v>Aggregates 45 mm to 22.4 mm</v>
          </cell>
          <cell r="D952" t="str">
            <v>Cu.Mt.</v>
          </cell>
          <cell r="E952">
            <v>720</v>
          </cell>
        </row>
        <row r="953">
          <cell r="B953" t="str">
            <v>Aggregates 53 mm to 2.8 mmCu.Mt.</v>
          </cell>
          <cell r="C953" t="str">
            <v>Aggregates 53 mm to 2.8 mm</v>
          </cell>
          <cell r="D953" t="str">
            <v>Cu.Mt.</v>
          </cell>
          <cell r="E953">
            <v>720</v>
          </cell>
        </row>
        <row r="954">
          <cell r="B954" t="str">
            <v>Aggregates 53 mm to 22.4 mmCu.Mt.</v>
          </cell>
          <cell r="C954" t="str">
            <v>Aggregates 53 mm to 22.4 mm</v>
          </cell>
          <cell r="D954" t="str">
            <v>Cu.Mt.</v>
          </cell>
          <cell r="E954">
            <v>720</v>
          </cell>
        </row>
        <row r="955">
          <cell r="B955" t="str">
            <v>Aggregates 63 mm to 2.8 mmCu.Mt.</v>
          </cell>
          <cell r="C955" t="str">
            <v>Aggregates 63 mm to 2.8 mm</v>
          </cell>
          <cell r="D955" t="str">
            <v>Cu.Mt.</v>
          </cell>
          <cell r="E955">
            <v>720</v>
          </cell>
        </row>
        <row r="956">
          <cell r="B956" t="str">
            <v>Aggregates 63 mm to 45 mmCu.Mt.</v>
          </cell>
          <cell r="C956" t="str">
            <v>Aggregates 63 mm to 45 mm</v>
          </cell>
          <cell r="D956" t="str">
            <v>Cu.Mt.</v>
          </cell>
          <cell r="E956">
            <v>700</v>
          </cell>
        </row>
        <row r="957">
          <cell r="B957" t="str">
            <v>Aggregates 90 mm to 45 mmCu.Mt.</v>
          </cell>
          <cell r="C957" t="str">
            <v>Aggregates 90 mm to 45 mm</v>
          </cell>
          <cell r="D957" t="str">
            <v>Cu.Mt.</v>
          </cell>
          <cell r="E957">
            <v>550</v>
          </cell>
        </row>
        <row r="958">
          <cell r="B958" t="str">
            <v>Aggregates 10 mm to 5 mmCu.Mt.</v>
          </cell>
          <cell r="C958" t="str">
            <v>Aggregates 10 mm to 5 mm</v>
          </cell>
          <cell r="D958" t="str">
            <v>Cu.Mt.</v>
          </cell>
          <cell r="E958">
            <v>750</v>
          </cell>
        </row>
        <row r="959">
          <cell r="B959" t="str">
            <v>Aggregates 11.2 mm to 0.09 mmCu.Mt.</v>
          </cell>
          <cell r="C959" t="str">
            <v>Aggregates 11.2 mm to 0.09 mm</v>
          </cell>
          <cell r="D959" t="str">
            <v>Cu.Mt.</v>
          </cell>
          <cell r="E959">
            <v>750</v>
          </cell>
        </row>
        <row r="960">
          <cell r="B960" t="str">
            <v>Aggregates 13.2 mm to 0.09 mmCu.Mt.</v>
          </cell>
          <cell r="C960" t="str">
            <v>Aggregates 13.2 mm to 0.09 mm</v>
          </cell>
          <cell r="D960" t="str">
            <v>Cu.Mt.</v>
          </cell>
          <cell r="E960">
            <v>750</v>
          </cell>
        </row>
        <row r="961">
          <cell r="B961" t="str">
            <v>Aggregates 13.2 mm to 5.6 mmCu.Mt.</v>
          </cell>
          <cell r="C961" t="str">
            <v>Aggregates 13.2 mm to 5.6 mm</v>
          </cell>
          <cell r="D961" t="str">
            <v>Cu.Mt.</v>
          </cell>
          <cell r="E961">
            <v>750</v>
          </cell>
        </row>
        <row r="962">
          <cell r="B962" t="str">
            <v>Aggregates 13.2 mm to 10 mmCu.Mt.</v>
          </cell>
          <cell r="C962" t="str">
            <v>Aggregates 13.2 mm to 10 mm</v>
          </cell>
          <cell r="D962" t="str">
            <v>Cu.Mt.</v>
          </cell>
          <cell r="E962">
            <v>750</v>
          </cell>
        </row>
        <row r="963">
          <cell r="B963" t="str">
            <v>Aggregates 20 mm to 10 mmCu.Mt.</v>
          </cell>
          <cell r="C963" t="str">
            <v>Aggregates 20 mm to 10 mm</v>
          </cell>
          <cell r="D963" t="str">
            <v>Cu.Mt.</v>
          </cell>
          <cell r="E963">
            <v>750</v>
          </cell>
        </row>
        <row r="964">
          <cell r="B964" t="str">
            <v>Aggregates 25 mm to 10 mmCu.Mt.</v>
          </cell>
          <cell r="C964" t="str">
            <v>Aggregates 25 mm to 10 mm</v>
          </cell>
          <cell r="D964" t="str">
            <v>Cu.Mt.</v>
          </cell>
          <cell r="E964">
            <v>750</v>
          </cell>
        </row>
        <row r="965">
          <cell r="B965" t="str">
            <v>Aggregates 19 mm to 6 mmCu.Mt.</v>
          </cell>
          <cell r="C965" t="str">
            <v>Aggregates 19 mm to 6 mm</v>
          </cell>
          <cell r="D965" t="str">
            <v>Cu.Mt.</v>
          </cell>
          <cell r="E965">
            <v>750</v>
          </cell>
        </row>
        <row r="966">
          <cell r="B966" t="str">
            <v>Aggregates 37.5 mm to 19 mmCu.Mt.</v>
          </cell>
          <cell r="C966" t="str">
            <v>Aggregates 37.5 mm to 19 mm</v>
          </cell>
          <cell r="D966" t="str">
            <v>Cu.Mt.</v>
          </cell>
          <cell r="E966">
            <v>720</v>
          </cell>
        </row>
        <row r="967">
          <cell r="B967" t="str">
            <v>Aggregates 37.5 mm to 25 mmCu.Mt.</v>
          </cell>
          <cell r="C967" t="str">
            <v>Aggregates 37.5 mm to 25 mm</v>
          </cell>
          <cell r="D967" t="str">
            <v>Cu.Mt.</v>
          </cell>
          <cell r="E967">
            <v>720</v>
          </cell>
        </row>
        <row r="968">
          <cell r="B968" t="str">
            <v>Aggregates 6 mm nominal sizeCu.Mt.</v>
          </cell>
          <cell r="C968" t="str">
            <v>Aggregates 6 mm nominal size</v>
          </cell>
          <cell r="D968" t="str">
            <v>Cu.Mt.</v>
          </cell>
          <cell r="E968">
            <v>675</v>
          </cell>
        </row>
        <row r="969">
          <cell r="B969" t="str">
            <v>Aggregates 10 mm nominal sizeCu.Mt.</v>
          </cell>
          <cell r="C969" t="str">
            <v>Aggregates 10 mm nominal size</v>
          </cell>
          <cell r="D969" t="str">
            <v>Cu.Mt.</v>
          </cell>
          <cell r="E969">
            <v>750</v>
          </cell>
        </row>
        <row r="970">
          <cell r="B970" t="str">
            <v>Aggregates 13.2/12.5 mm nominal sizeCu.Mt.</v>
          </cell>
          <cell r="C970" t="str">
            <v>Aggregates 13.2/12.5 mm nominal size</v>
          </cell>
          <cell r="D970" t="str">
            <v>Cu.Mt.</v>
          </cell>
          <cell r="E970">
            <v>750</v>
          </cell>
        </row>
        <row r="971">
          <cell r="B971" t="str">
            <v>Aggregates 20 mm nominal sizeCu.Mt.</v>
          </cell>
          <cell r="C971" t="str">
            <v>Aggregates 20 mm nominal size</v>
          </cell>
          <cell r="D971" t="str">
            <v>Cu.Mt.</v>
          </cell>
          <cell r="E971">
            <v>750</v>
          </cell>
        </row>
        <row r="972">
          <cell r="B972" t="str">
            <v>Aggregates 25 mm nominal sizeCu.Mt.</v>
          </cell>
          <cell r="C972" t="str">
            <v>Aggregates 25 mm nominal size</v>
          </cell>
          <cell r="D972" t="str">
            <v>Cu.Mt.</v>
          </cell>
          <cell r="E972">
            <v>750</v>
          </cell>
        </row>
        <row r="973">
          <cell r="B973" t="str">
            <v>Aggregates 40 mm nominal sizeCu.Mt.</v>
          </cell>
          <cell r="C973" t="str">
            <v>Aggregates 40 mm nominal size</v>
          </cell>
          <cell r="D973" t="str">
            <v>Cu.Mt.</v>
          </cell>
          <cell r="E973">
            <v>720</v>
          </cell>
        </row>
        <row r="974">
          <cell r="B974" t="str">
            <v>Binding wireKg.</v>
          </cell>
          <cell r="C974" t="str">
            <v>Binding wire</v>
          </cell>
          <cell r="D974" t="str">
            <v>Kg.</v>
          </cell>
          <cell r="E974">
            <v>60</v>
          </cell>
        </row>
        <row r="975">
          <cell r="B975" t="str">
            <v>Bitumen ( Cationic Emulsion )M.T.</v>
          </cell>
          <cell r="C975" t="str">
            <v>Bitumen ( Cationic Emulsion )</v>
          </cell>
          <cell r="D975" t="str">
            <v>M.T.</v>
          </cell>
          <cell r="E975">
            <v>23500</v>
          </cell>
        </row>
        <row r="976">
          <cell r="B976" t="str">
            <v>Bitumen VG-30 (bulk (60-70 grade))M.T.</v>
          </cell>
          <cell r="C976" t="str">
            <v>Bitumen VG-30 (bulk (60-70 grade))</v>
          </cell>
          <cell r="D976" t="str">
            <v>M.T.</v>
          </cell>
          <cell r="E976">
            <v>28040</v>
          </cell>
        </row>
        <row r="977">
          <cell r="B977" t="str">
            <v>Bitumen VG -10 (bulk (80-100 grade ))M.T.</v>
          </cell>
          <cell r="C977" t="str">
            <v>Bitumen VG -10 (bulk (80-100 grade ))</v>
          </cell>
          <cell r="D977" t="str">
            <v>M.T.</v>
          </cell>
          <cell r="E977">
            <v>27240</v>
          </cell>
        </row>
        <row r="978">
          <cell r="B978" t="str">
            <v>Bitumen (Cutback )M.T.</v>
          </cell>
          <cell r="C978" t="str">
            <v>Bitumen (Cutback )</v>
          </cell>
          <cell r="D978" t="str">
            <v>M.T.</v>
          </cell>
          <cell r="E978">
            <v>55225</v>
          </cell>
        </row>
        <row r="979">
          <cell r="B979" t="str">
            <v>Bitumen (emulsion)M.T.</v>
          </cell>
          <cell r="C979" t="str">
            <v>Bitumen (emulsion)</v>
          </cell>
          <cell r="D979" t="str">
            <v>M.T.</v>
          </cell>
          <cell r="E979">
            <v>23500</v>
          </cell>
        </row>
        <row r="980">
          <cell r="B980" t="str">
            <v>Bitumen (modified graded) (bulk Cr-60)M.T.</v>
          </cell>
          <cell r="C980" t="str">
            <v>Bitumen (modified graded) (bulk Cr-60)</v>
          </cell>
          <cell r="D980" t="str">
            <v>M.T.</v>
          </cell>
          <cell r="E980">
            <v>29250</v>
          </cell>
        </row>
        <row r="981">
          <cell r="B981" t="str">
            <v>Geo gridsSq.Mt.</v>
          </cell>
          <cell r="C981" t="str">
            <v>Geo grids</v>
          </cell>
          <cell r="D981" t="str">
            <v>Sq.Mt.</v>
          </cell>
          <cell r="E981">
            <v>60</v>
          </cell>
        </row>
        <row r="982">
          <cell r="B982" t="str">
            <v>GeomembraneSq.Mt.</v>
          </cell>
          <cell r="C982" t="str">
            <v>Geomembrane</v>
          </cell>
          <cell r="D982" t="str">
            <v>Sq.Mt.</v>
          </cell>
          <cell r="E982">
            <v>97</v>
          </cell>
        </row>
        <row r="983">
          <cell r="B983" t="str">
            <v>GeonetsSq.Mt.</v>
          </cell>
          <cell r="C983" t="str">
            <v>Geonets</v>
          </cell>
          <cell r="D983" t="str">
            <v>Sq.Mt.</v>
          </cell>
          <cell r="E983">
            <v>65</v>
          </cell>
        </row>
        <row r="984">
          <cell r="B984" t="str">
            <v>GeotextileSq.Mt.</v>
          </cell>
          <cell r="C984" t="str">
            <v>Geotextile</v>
          </cell>
          <cell r="D984" t="str">
            <v>Sq.Mt.</v>
          </cell>
          <cell r="E984">
            <v>50</v>
          </cell>
        </row>
        <row r="985">
          <cell r="B985" t="str">
            <v>Geotextile filter fabricSq.Mt.</v>
          </cell>
          <cell r="C985" t="str">
            <v>Geotextile filter fabric</v>
          </cell>
          <cell r="D985" t="str">
            <v>Sq.Mt.</v>
          </cell>
          <cell r="E985">
            <v>50</v>
          </cell>
        </row>
        <row r="986">
          <cell r="B986" t="str">
            <v>LDOLtr.</v>
          </cell>
          <cell r="C986" t="str">
            <v>LDO</v>
          </cell>
          <cell r="D986" t="str">
            <v>Ltr.</v>
          </cell>
          <cell r="E986">
            <v>34</v>
          </cell>
        </row>
        <row r="987">
          <cell r="B987" t="str">
            <v>Pavement Marking PaintLtr.</v>
          </cell>
          <cell r="C987" t="str">
            <v>Pavement Marking Paint</v>
          </cell>
          <cell r="D987" t="str">
            <v>Ltr.</v>
          </cell>
          <cell r="E987">
            <v>210</v>
          </cell>
        </row>
        <row r="988">
          <cell r="B988" t="str">
            <v>RCC Pipes 200 mm dia, 2.5 m long for drainageR.Mt.</v>
          </cell>
          <cell r="C988" t="str">
            <v>RCC Pipes 200 mm dia, 2.5 m long for drainage</v>
          </cell>
          <cell r="D988" t="str">
            <v>R.Mt.</v>
          </cell>
          <cell r="E988">
            <v>350</v>
          </cell>
        </row>
        <row r="989">
          <cell r="B989" t="str">
            <v>Quarry spallCum</v>
          </cell>
          <cell r="C989" t="str">
            <v>Quarry spall</v>
          </cell>
          <cell r="D989" t="str">
            <v>Cum</v>
          </cell>
          <cell r="E989">
            <v>550</v>
          </cell>
        </row>
        <row r="990">
          <cell r="B990" t="str">
            <v>Sand - NaturalCu.Mt.</v>
          </cell>
          <cell r="C990" t="str">
            <v>Sand - Natural</v>
          </cell>
          <cell r="D990" t="str">
            <v>Cu.Mt.</v>
          </cell>
          <cell r="E990">
            <v>1950</v>
          </cell>
        </row>
        <row r="991">
          <cell r="B991" t="str">
            <v>Loader 1.20 MT CapacityHour</v>
          </cell>
          <cell r="C991" t="str">
            <v>Loader 1.20 MT Capacity</v>
          </cell>
          <cell r="D991" t="str">
            <v>Hour</v>
          </cell>
          <cell r="E991">
            <v>1867</v>
          </cell>
        </row>
        <row r="992">
          <cell r="B992" t="str">
            <v>Excavator 300 CK and HP-51Hour</v>
          </cell>
          <cell r="C992" t="str">
            <v>Excavator 300 CK and HP-51</v>
          </cell>
          <cell r="D992" t="str">
            <v>Hour</v>
          </cell>
          <cell r="E992">
            <v>4536</v>
          </cell>
        </row>
        <row r="993">
          <cell r="B993" t="str">
            <v>JCB 8 to 10 MTDay</v>
          </cell>
          <cell r="C993" t="str">
            <v>JCB 8 to 10 MT</v>
          </cell>
          <cell r="D993" t="str">
            <v>Day</v>
          </cell>
          <cell r="E993">
            <v>10160</v>
          </cell>
        </row>
        <row r="994">
          <cell r="B994" t="str">
            <v>Pavement BreakerHour</v>
          </cell>
          <cell r="C994" t="str">
            <v>Pavement Breaker</v>
          </cell>
          <cell r="D994" t="str">
            <v>Hour</v>
          </cell>
          <cell r="E994">
            <v>373</v>
          </cell>
        </row>
        <row r="995">
          <cell r="B995" t="str">
            <v>Wagon Drillday</v>
          </cell>
          <cell r="C995" t="str">
            <v>Wagon Drill</v>
          </cell>
          <cell r="D995" t="str">
            <v>day</v>
          </cell>
          <cell r="E995">
            <v>1216</v>
          </cell>
        </row>
        <row r="996">
          <cell r="B996" t="str">
            <v>Pumping ChargesCmt</v>
          </cell>
          <cell r="C996" t="str">
            <v>Pumping Charges</v>
          </cell>
          <cell r="D996" t="str">
            <v>Cmt</v>
          </cell>
          <cell r="E996">
            <v>200</v>
          </cell>
        </row>
        <row r="997">
          <cell r="B997" t="str">
            <v>MS PlateRent per Test</v>
          </cell>
          <cell r="C997" t="str">
            <v>MS Plate</v>
          </cell>
          <cell r="D997" t="str">
            <v>Rent per Test</v>
          </cell>
          <cell r="E997">
            <v>624</v>
          </cell>
        </row>
        <row r="998">
          <cell r="B998" t="str">
            <v>RS JoistRent per Test</v>
          </cell>
          <cell r="C998" t="str">
            <v xml:space="preserve">RS Joist </v>
          </cell>
          <cell r="D998" t="str">
            <v>Rent per Test</v>
          </cell>
          <cell r="E998">
            <v>12175</v>
          </cell>
        </row>
        <row r="999">
          <cell r="B999" t="str">
            <v>Wooden SlipperRent per Test</v>
          </cell>
          <cell r="C999" t="str">
            <v xml:space="preserve">Wooden Slipper </v>
          </cell>
          <cell r="D999" t="str">
            <v>Rent per Test</v>
          </cell>
          <cell r="E999">
            <v>5900</v>
          </cell>
        </row>
        <row r="1000">
          <cell r="B1000" t="str">
            <v>Pile Boaring Machine 325 to 400 mmDay</v>
          </cell>
          <cell r="C1000" t="str">
            <v>Pile Boaring Machine 325 to 400 mm</v>
          </cell>
          <cell r="D1000" t="str">
            <v>Day</v>
          </cell>
          <cell r="E1000">
            <v>4110</v>
          </cell>
        </row>
        <row r="1001">
          <cell r="B1001" t="str">
            <v>Pile Boaring Machine 425 to 500 mmDay</v>
          </cell>
          <cell r="C1001" t="str">
            <v>Pile Boaring Machine 425 to 500 mm</v>
          </cell>
          <cell r="D1001" t="str">
            <v>Day</v>
          </cell>
          <cell r="E1001">
            <v>4280</v>
          </cell>
        </row>
        <row r="1002">
          <cell r="B1002" t="str">
            <v>Pile Boaring Machine 525 to 600 mmDay</v>
          </cell>
          <cell r="C1002" t="str">
            <v>Pile Boaring Machine 525 to 600 mm</v>
          </cell>
          <cell r="D1002" t="str">
            <v>Day</v>
          </cell>
          <cell r="E1002">
            <v>4762</v>
          </cell>
        </row>
        <row r="1003">
          <cell r="B1003" t="str">
            <v>Pile Boaring Machine 625 to 700 mmDay</v>
          </cell>
          <cell r="C1003" t="str">
            <v>Pile Boaring Machine 625 to 700 mm</v>
          </cell>
          <cell r="D1003" t="str">
            <v>Day</v>
          </cell>
          <cell r="E1003">
            <v>5713</v>
          </cell>
        </row>
        <row r="1004">
          <cell r="B1004" t="str">
            <v>Pile Boaring Machine 725 to 1050 mmDay</v>
          </cell>
          <cell r="C1004" t="str">
            <v>Pile Boaring Machine 725 to 1050 mm</v>
          </cell>
          <cell r="D1004" t="str">
            <v>Day</v>
          </cell>
          <cell r="E1004">
            <v>6200</v>
          </cell>
        </row>
        <row r="1005">
          <cell r="B1005" t="str">
            <v>Structural steelKg.</v>
          </cell>
          <cell r="C1005" t="str">
            <v>Structural steel</v>
          </cell>
          <cell r="D1005" t="str">
            <v>Kg.</v>
          </cell>
          <cell r="E1005">
            <v>460</v>
          </cell>
        </row>
        <row r="1006">
          <cell r="B1006" t="str">
            <v>FevicolKg.</v>
          </cell>
          <cell r="C1006" t="str">
            <v>Fevicol</v>
          </cell>
          <cell r="D1006" t="str">
            <v>Kg.</v>
          </cell>
          <cell r="E1006">
            <v>197</v>
          </cell>
        </row>
        <row r="1007">
          <cell r="B1007" t="str">
            <v>LockNo.</v>
          </cell>
          <cell r="C1007" t="str">
            <v>Lock</v>
          </cell>
          <cell r="D1007" t="str">
            <v>No.</v>
          </cell>
          <cell r="E1007">
            <v>761</v>
          </cell>
        </row>
        <row r="1008">
          <cell r="B1008" t="str">
            <v>A.A.C.Block of size (625x240x225)mmCmt</v>
          </cell>
          <cell r="C1008" t="str">
            <v>A.A.C.Block of size (625x240x225)mm</v>
          </cell>
          <cell r="D1008" t="str">
            <v>Cmt</v>
          </cell>
          <cell r="E1008">
            <v>3500</v>
          </cell>
        </row>
        <row r="1009">
          <cell r="B1009" t="str">
            <v>M.S.BarKg</v>
          </cell>
          <cell r="C1009" t="str">
            <v>M.S.Bar</v>
          </cell>
          <cell r="D1009" t="str">
            <v>Kg</v>
          </cell>
          <cell r="E1009">
            <v>43</v>
          </cell>
        </row>
        <row r="1010">
          <cell r="B1010" t="str">
            <v>Ecolite of size (625x240x225)mmNo.</v>
          </cell>
          <cell r="C1010" t="str">
            <v>Ecolite of size (625x240x225)mm</v>
          </cell>
          <cell r="D1010" t="str">
            <v>No.</v>
          </cell>
          <cell r="E1010">
            <v>350</v>
          </cell>
        </row>
        <row r="1011">
          <cell r="B1011" t="str">
            <v>PVC 160mm dia pipe 2 Meter LongRmt</v>
          </cell>
          <cell r="C1011" t="str">
            <v>PVC 160mm dia pipe 2 Meter Long</v>
          </cell>
          <cell r="D1011" t="str">
            <v>Rmt</v>
          </cell>
          <cell r="E1011">
            <v>605</v>
          </cell>
        </row>
        <row r="1012">
          <cell r="B1012" t="str">
            <v>Bitumen 85/25 GradeKg.</v>
          </cell>
          <cell r="C1012" t="str">
            <v>Bitumen 85/25 Grade</v>
          </cell>
          <cell r="D1012" t="str">
            <v>Kg.</v>
          </cell>
          <cell r="E1012">
            <v>40</v>
          </cell>
        </row>
        <row r="1013">
          <cell r="B1013" t="str">
            <v>Bitumen 85/25 Grade Cold PrimerKg.</v>
          </cell>
          <cell r="C1013" t="str">
            <v>Bitumen 85/25 Grade Cold Primer</v>
          </cell>
          <cell r="D1013" t="str">
            <v>Kg.</v>
          </cell>
          <cell r="E1013">
            <v>40</v>
          </cell>
        </row>
        <row r="1014">
          <cell r="B1014" t="str">
            <v>Grit (Add Below 5.6)Cmt</v>
          </cell>
          <cell r="C1014" t="str">
            <v>Grit (Add Below 5.6)</v>
          </cell>
          <cell r="D1014" t="str">
            <v>Cmt</v>
          </cell>
          <cell r="E1014">
            <v>675</v>
          </cell>
        </row>
        <row r="1015">
          <cell r="B1015" t="str">
            <v>Bitumen FeltSqm</v>
          </cell>
          <cell r="C1015" t="str">
            <v>Bitumen Felt</v>
          </cell>
          <cell r="D1015" t="str">
            <v>Sqm</v>
          </cell>
          <cell r="E1015">
            <v>131.25</v>
          </cell>
        </row>
        <row r="1016">
          <cell r="B1016" t="str">
            <v>BentoniteM.T.</v>
          </cell>
          <cell r="C1016" t="str">
            <v>Bentonite</v>
          </cell>
          <cell r="D1016" t="str">
            <v>M.T.</v>
          </cell>
          <cell r="E1016">
            <v>1600</v>
          </cell>
        </row>
        <row r="1017">
          <cell r="B1017" t="str">
            <v>Bentonite PumpDay</v>
          </cell>
          <cell r="C1017" t="str">
            <v>Bentonite Pump</v>
          </cell>
          <cell r="D1017" t="str">
            <v>Day</v>
          </cell>
          <cell r="E1017">
            <v>75</v>
          </cell>
        </row>
        <row r="1018">
          <cell r="B1018" t="str">
            <v>Cement Greay O.P.C.bag</v>
          </cell>
          <cell r="C1018" t="str">
            <v>Cement Greay O.P.C.</v>
          </cell>
          <cell r="D1018" t="str">
            <v>bag</v>
          </cell>
          <cell r="E1018">
            <v>235</v>
          </cell>
        </row>
        <row r="1019">
          <cell r="B1019" t="str">
            <v>Concrete Mixture 10/7 CftDay</v>
          </cell>
          <cell r="C1019" t="str">
            <v>Concrete Mixture 10/7 Cft</v>
          </cell>
          <cell r="D1019" t="str">
            <v>Day</v>
          </cell>
          <cell r="E1019">
            <v>1496</v>
          </cell>
        </row>
        <row r="1020">
          <cell r="B1020" t="str">
            <v>Vibrator (Diesel)Day</v>
          </cell>
          <cell r="C1020" t="str">
            <v>Vibrator (Diesel)</v>
          </cell>
          <cell r="D1020" t="str">
            <v>Day</v>
          </cell>
          <cell r="E1020">
            <v>960</v>
          </cell>
        </row>
        <row r="1021">
          <cell r="B1021" t="str">
            <v>Jungle wood (non teak) normalM.T.</v>
          </cell>
          <cell r="C1021" t="str">
            <v>Jungle wood (non teak) normal</v>
          </cell>
          <cell r="D1021" t="str">
            <v>M.T.</v>
          </cell>
          <cell r="E1021">
            <v>30531</v>
          </cell>
        </row>
        <row r="1022">
          <cell r="B1022" t="str">
            <v>Alluminium rod 25mm diaRmt.</v>
          </cell>
          <cell r="C1022" t="str">
            <v>Alluminium rod 25mm dia</v>
          </cell>
          <cell r="D1022" t="str">
            <v>Rmt.</v>
          </cell>
          <cell r="E1022">
            <v>56</v>
          </cell>
        </row>
        <row r="1023">
          <cell r="B1023" t="str">
            <v>Chunam / White lime PowderKg.</v>
          </cell>
          <cell r="C1023" t="str">
            <v>Chunam / White lime Powder</v>
          </cell>
          <cell r="D1023" t="str">
            <v>Kg.</v>
          </cell>
          <cell r="E1023">
            <v>15</v>
          </cell>
        </row>
        <row r="1024">
          <cell r="B1024" t="str">
            <v>TOR SteelM.T.</v>
          </cell>
          <cell r="C1024" t="str">
            <v>TOR Steel</v>
          </cell>
          <cell r="D1024" t="str">
            <v>M.T.</v>
          </cell>
          <cell r="E1024">
            <v>33425</v>
          </cell>
        </row>
        <row r="1025">
          <cell r="B1025" t="str">
            <v>Fire woodKg</v>
          </cell>
          <cell r="C1025" t="str">
            <v xml:space="preserve">Fire wood </v>
          </cell>
          <cell r="D1025" t="str">
            <v>Kg</v>
          </cell>
          <cell r="E1025">
            <v>3.39</v>
          </cell>
        </row>
        <row r="1026">
          <cell r="B1026" t="str">
            <v>Bitumen Pad 25mm thick 1.20 x 1.20 MtrSmt.</v>
          </cell>
          <cell r="C1026" t="str">
            <v>Bitumen Pad 25mm thick 1.20 x 1.20 Mtr</v>
          </cell>
          <cell r="D1026" t="str">
            <v>Smt.</v>
          </cell>
          <cell r="E1026">
            <v>866</v>
          </cell>
        </row>
        <row r="1027">
          <cell r="B1027" t="str">
            <v>Polydee-LM 150mm widthR.Mt.</v>
          </cell>
          <cell r="C1027" t="str">
            <v>Polydee-LM 150mm width</v>
          </cell>
          <cell r="D1027" t="str">
            <v>R.Mt.</v>
          </cell>
          <cell r="E1027">
            <v>545</v>
          </cell>
        </row>
        <row r="1028">
          <cell r="B1028" t="str">
            <v>Guiniting GunHour</v>
          </cell>
          <cell r="C1028" t="str">
            <v>Guiniting Gun</v>
          </cell>
          <cell r="D1028" t="str">
            <v>Hour</v>
          </cell>
          <cell r="E1028">
            <v>259</v>
          </cell>
        </row>
        <row r="1029">
          <cell r="B1029" t="str">
            <v>Neeru / SanalaBag</v>
          </cell>
          <cell r="C1029" t="str">
            <v>Neeru / Sanala</v>
          </cell>
          <cell r="D1029" t="str">
            <v>Bag</v>
          </cell>
          <cell r="E1029">
            <v>100</v>
          </cell>
        </row>
        <row r="1030">
          <cell r="B1030" t="str">
            <v>G.I. Sheet (plain) 22 BWGM.T.</v>
          </cell>
          <cell r="C1030" t="str">
            <v>G.I. Sheet (plain) 22 BWG</v>
          </cell>
          <cell r="D1030" t="str">
            <v>M.T.</v>
          </cell>
          <cell r="E1030">
            <v>62758</v>
          </cell>
        </row>
        <row r="1031">
          <cell r="B1031" t="str">
            <v>Teak wood battens 50*25mmCu.Mt.</v>
          </cell>
          <cell r="C1031" t="str">
            <v>Teak wood battens 50*25mm</v>
          </cell>
          <cell r="D1031" t="str">
            <v>Cu.Mt.</v>
          </cell>
          <cell r="E1031">
            <v>55344</v>
          </cell>
        </row>
        <row r="1032">
          <cell r="B1032" t="str">
            <v>Teak wood batten 25 mm * 12 mmCu.Mt.</v>
          </cell>
          <cell r="C1032" t="str">
            <v>Teak wood batten 25 mm * 12 mm</v>
          </cell>
          <cell r="D1032" t="str">
            <v>Cu.Mt.</v>
          </cell>
          <cell r="E1032">
            <v>55344</v>
          </cell>
        </row>
        <row r="1033">
          <cell r="B1033" t="str">
            <v>Pannel roofing, fabrication, auto seaming &amp; installationDay</v>
          </cell>
          <cell r="C1033" t="str">
            <v>Pannel roofing, fabrication, auto seaming &amp; installation</v>
          </cell>
          <cell r="D1033" t="str">
            <v>Day</v>
          </cell>
          <cell r="E1033">
            <v>420</v>
          </cell>
        </row>
        <row r="1034">
          <cell r="B1034" t="str">
            <v>Ultima TilesSmt</v>
          </cell>
          <cell r="C1034" t="str">
            <v>Ultima Tiles</v>
          </cell>
          <cell r="D1034" t="str">
            <v>Smt</v>
          </cell>
          <cell r="E1034">
            <v>1183</v>
          </cell>
        </row>
        <row r="1035">
          <cell r="B1035" t="str">
            <v>Precoated Galvanised Steel Plain SheetSmt</v>
          </cell>
          <cell r="C1035" t="str">
            <v>Precoated Galvanised Steel Plain Sheet</v>
          </cell>
          <cell r="D1035" t="str">
            <v>Smt</v>
          </cell>
          <cell r="E1035">
            <v>875</v>
          </cell>
        </row>
        <row r="1036">
          <cell r="B1036" t="str">
            <v>Chain and pullyDay</v>
          </cell>
          <cell r="C1036" t="str">
            <v>Chain and pully</v>
          </cell>
          <cell r="D1036" t="str">
            <v>Day</v>
          </cell>
          <cell r="E1036">
            <v>226</v>
          </cell>
        </row>
        <row r="1037">
          <cell r="B1037" t="str">
            <v>Welding machineDay</v>
          </cell>
          <cell r="C1037" t="str">
            <v>Welding machine</v>
          </cell>
          <cell r="D1037" t="str">
            <v>Day</v>
          </cell>
          <cell r="E1037">
            <v>336</v>
          </cell>
        </row>
        <row r="1038">
          <cell r="B1038" t="str">
            <v>Electric drill machineDay</v>
          </cell>
          <cell r="C1038" t="str">
            <v>Electric drill machine</v>
          </cell>
          <cell r="D1038" t="str">
            <v>Day</v>
          </cell>
          <cell r="E1038">
            <v>339</v>
          </cell>
        </row>
        <row r="1039">
          <cell r="B1039" t="str">
            <v>Electric gas cutting machineDay</v>
          </cell>
          <cell r="C1039" t="str">
            <v>Electric gas cutting machine</v>
          </cell>
          <cell r="D1039" t="str">
            <v>Day</v>
          </cell>
          <cell r="E1039">
            <v>245</v>
          </cell>
        </row>
        <row r="1040">
          <cell r="B1040" t="str">
            <v>RammerHour</v>
          </cell>
          <cell r="C1040" t="str">
            <v>Rammer</v>
          </cell>
          <cell r="D1040" t="str">
            <v>Hour</v>
          </cell>
          <cell r="E1040">
            <v>156</v>
          </cell>
        </row>
        <row r="1041">
          <cell r="B1041" t="str">
            <v>Dumper 6 Cu.Mt Capacity with VTS (vehicle tracking system)Hour</v>
          </cell>
          <cell r="C1041" t="str">
            <v>Dumper 6 Cu.Mt Capacity with VTS (vehicle tracking system)</v>
          </cell>
          <cell r="D1041" t="str">
            <v>Hour</v>
          </cell>
          <cell r="E1041">
            <v>2345</v>
          </cell>
        </row>
        <row r="1042">
          <cell r="B1042" t="str">
            <v>Tubular SteelM.T.</v>
          </cell>
          <cell r="C1042" t="str">
            <v>Tubular Steel</v>
          </cell>
          <cell r="D1042" t="str">
            <v>M.T.</v>
          </cell>
          <cell r="E1042">
            <v>45000</v>
          </cell>
        </row>
        <row r="1043">
          <cell r="B1043" t="str">
            <v>Polishing machine with PolishmanDay</v>
          </cell>
          <cell r="C1043" t="str">
            <v xml:space="preserve">Polishing machine with Polishman </v>
          </cell>
          <cell r="D1043" t="str">
            <v>Day</v>
          </cell>
          <cell r="E1043">
            <v>771</v>
          </cell>
        </row>
        <row r="1044">
          <cell r="B1044" t="str">
            <v>Kota stone (Hand cut) upto 45-55mm thick one side polishedSq.Mt.</v>
          </cell>
          <cell r="C1044" t="str">
            <v>Kota stone (Hand cut) upto 45-55mm thick one side polished</v>
          </cell>
          <cell r="D1044" t="str">
            <v>Sq.Mt.</v>
          </cell>
          <cell r="E1044">
            <v>550</v>
          </cell>
        </row>
        <row r="1045">
          <cell r="B1045" t="str">
            <v>Tile Cutting MachineHour</v>
          </cell>
          <cell r="C1045" t="str">
            <v>Tile Cutting Machine</v>
          </cell>
          <cell r="D1045" t="str">
            <v>Hour</v>
          </cell>
          <cell r="E1045">
            <v>26</v>
          </cell>
        </row>
        <row r="1046">
          <cell r="B1046" t="str">
            <v>Hand polishing with PolishmanDay</v>
          </cell>
          <cell r="C1046" t="str">
            <v>Hand polishing with Polishman</v>
          </cell>
          <cell r="D1046" t="str">
            <v>Day</v>
          </cell>
          <cell r="E1046">
            <v>450</v>
          </cell>
        </row>
        <row r="1047">
          <cell r="B1047" t="str">
            <v>Tile Polishing Machine (Grinder)Day</v>
          </cell>
          <cell r="C1047" t="str">
            <v>Tile Polishing Machine (Grinder)</v>
          </cell>
          <cell r="D1047" t="str">
            <v>Day</v>
          </cell>
          <cell r="E1047">
            <v>185</v>
          </cell>
        </row>
        <row r="1048">
          <cell r="B1048" t="str">
            <v>Anticorrrisive Primer CoatLtr.</v>
          </cell>
          <cell r="C1048" t="str">
            <v>Anticorrrisive Primer Coat</v>
          </cell>
          <cell r="D1048" t="str">
            <v>Ltr.</v>
          </cell>
          <cell r="E1048">
            <v>145</v>
          </cell>
        </row>
        <row r="1049">
          <cell r="B1049" t="str">
            <v>Swaling CoatLtr.</v>
          </cell>
          <cell r="C1049" t="str">
            <v xml:space="preserve">Swaling Coat </v>
          </cell>
          <cell r="D1049" t="str">
            <v>Ltr.</v>
          </cell>
          <cell r="E1049">
            <v>132</v>
          </cell>
        </row>
        <row r="1050">
          <cell r="B1050" t="str">
            <v>PVC Coated GI WireL/M</v>
          </cell>
          <cell r="C1050" t="str">
            <v>PVC Coated GI Wire</v>
          </cell>
          <cell r="D1050" t="str">
            <v>L/M</v>
          </cell>
          <cell r="E1050">
            <v>180</v>
          </cell>
        </row>
        <row r="1051">
          <cell r="B1051" t="str">
            <v>Repairs to cut ends and damages with special liquid epoxyL/M</v>
          </cell>
          <cell r="C1051" t="str">
            <v>Repairs to cut ends and damages with special liquid epoxy</v>
          </cell>
          <cell r="D1051" t="str">
            <v>L/M</v>
          </cell>
          <cell r="E1051">
            <v>100</v>
          </cell>
        </row>
        <row r="1052">
          <cell r="B1052" t="str">
            <v>Careful handling of slow bending, wooden battens between row of coated bars PVC pipe pcs. To cover work bench pins or use of bars bending machine etcL/M</v>
          </cell>
          <cell r="C1052" t="str">
            <v>Careful handling of slow bending, wooden battens between row of coated bars PVC pipe pcs. To cover work bench pins or use of bars bending machine etc</v>
          </cell>
          <cell r="D1052" t="str">
            <v>L/M</v>
          </cell>
          <cell r="E1052">
            <v>250</v>
          </cell>
        </row>
        <row r="1053">
          <cell r="B1053" t="str">
            <v>Epoxy paintLtr</v>
          </cell>
          <cell r="C1053" t="str">
            <v>Epoxy paint</v>
          </cell>
          <cell r="D1053" t="str">
            <v>Ltr</v>
          </cell>
          <cell r="E1053">
            <v>350</v>
          </cell>
        </row>
        <row r="1054">
          <cell r="B1054" t="str">
            <v>Stainless steel hooks and eyes 200 mmNo.</v>
          </cell>
          <cell r="C1054" t="str">
            <v>Stainless steel hooks and eyes 200 mm</v>
          </cell>
          <cell r="D1054" t="str">
            <v>No.</v>
          </cell>
          <cell r="E1054">
            <v>65</v>
          </cell>
        </row>
        <row r="1055">
          <cell r="B1055" t="str">
            <v>Steel WindowKg.</v>
          </cell>
          <cell r="C1055" t="str">
            <v>Steel Window</v>
          </cell>
          <cell r="D1055" t="str">
            <v>Kg.</v>
          </cell>
          <cell r="E1055">
            <v>46</v>
          </cell>
        </row>
        <row r="1056">
          <cell r="B1056" t="str">
            <v>Powder CoatingSq.Mt.</v>
          </cell>
          <cell r="C1056" t="str">
            <v>Powder Coating</v>
          </cell>
          <cell r="D1056" t="str">
            <v>Sq.Mt.</v>
          </cell>
          <cell r="E1056">
            <v>430.4</v>
          </cell>
        </row>
        <row r="1057">
          <cell r="B1057" t="str">
            <v>Rubber LiningR.Mt.</v>
          </cell>
          <cell r="C1057" t="str">
            <v>Rubber Lining</v>
          </cell>
          <cell r="D1057" t="str">
            <v>R.Mt.</v>
          </cell>
          <cell r="E1057">
            <v>23</v>
          </cell>
        </row>
        <row r="1059">
          <cell r="B1059" t="str">
            <v>Ply wood 9 mm thickSq.Mt.</v>
          </cell>
          <cell r="C1059" t="str">
            <v>Ply wood 9 mm thick</v>
          </cell>
          <cell r="D1059" t="str">
            <v>Sq.Mt.</v>
          </cell>
          <cell r="E1059">
            <v>395</v>
          </cell>
        </row>
        <row r="1060">
          <cell r="B1060" t="str">
            <v/>
          </cell>
        </row>
        <row r="1061">
          <cell r="B1061" t="str">
            <v/>
          </cell>
        </row>
        <row r="1062">
          <cell r="B1062" t="str">
            <v/>
          </cell>
        </row>
        <row r="1063">
          <cell r="B1063" t="str">
            <v>Laminated board double 12mm thickSq.Mt.</v>
          </cell>
          <cell r="C1063" t="str">
            <v>Laminated board double 12mm thick</v>
          </cell>
          <cell r="D1063" t="str">
            <v>Sq.Mt.</v>
          </cell>
          <cell r="E1063">
            <v>740</v>
          </cell>
        </row>
        <row r="1064">
          <cell r="B1064" t="str">
            <v>Alluminium Section anodizedKg.</v>
          </cell>
          <cell r="C1064" t="str">
            <v>Alluminium Section anodized</v>
          </cell>
          <cell r="D1064" t="str">
            <v>Kg.</v>
          </cell>
          <cell r="E1064">
            <v>205</v>
          </cell>
        </row>
        <row r="1065">
          <cell r="B1065" t="str">
            <v>Handle iron oxidised 150 mmNo.</v>
          </cell>
          <cell r="C1065" t="str">
            <v>Handle iron oxidised 150 mm</v>
          </cell>
          <cell r="D1065" t="str">
            <v>No.</v>
          </cell>
          <cell r="E1065">
            <v>50</v>
          </cell>
        </row>
        <row r="1066">
          <cell r="B1066" t="str">
            <v>Hinges iron oxidised 100 mmNo.</v>
          </cell>
          <cell r="C1066" t="str">
            <v xml:space="preserve">Hinges iron oxidised 100 mm </v>
          </cell>
          <cell r="D1066" t="str">
            <v>No.</v>
          </cell>
          <cell r="E1066">
            <v>35</v>
          </cell>
        </row>
        <row r="1067">
          <cell r="B1067" t="str">
            <v>T. W. PARTICLE BOARD, BOTH FACE LAMINATED 12MMSmt.</v>
          </cell>
          <cell r="C1067" t="str">
            <v>T. W. PARTICLE BOARD, BOTH FACE LAMINATED 12MM</v>
          </cell>
          <cell r="D1067" t="str">
            <v>Smt.</v>
          </cell>
          <cell r="E1067">
            <v>382</v>
          </cell>
        </row>
        <row r="1068">
          <cell r="B1068" t="str">
            <v>Battens T.W. 70 x 45 mmCmt.</v>
          </cell>
          <cell r="C1068" t="str">
            <v>Battens T.W. 70 x 45 mm</v>
          </cell>
          <cell r="D1068" t="str">
            <v>Cmt.</v>
          </cell>
          <cell r="E1068">
            <v>75000</v>
          </cell>
        </row>
        <row r="1069">
          <cell r="B1069" t="str">
            <v>Nuts and BoltsNos.</v>
          </cell>
          <cell r="C1069" t="str">
            <v>Nuts and Bolts</v>
          </cell>
          <cell r="D1069" t="str">
            <v>Nos.</v>
          </cell>
          <cell r="E1069">
            <v>99</v>
          </cell>
        </row>
        <row r="1070">
          <cell r="B1070" t="str">
            <v>Cement MortarLumpsum</v>
          </cell>
          <cell r="C1070" t="str">
            <v>Cement Mortar</v>
          </cell>
          <cell r="D1070" t="str">
            <v>Lumpsum</v>
          </cell>
          <cell r="E1070">
            <v>32</v>
          </cell>
        </row>
        <row r="1071">
          <cell r="B1071" t="str">
            <v>Plain FRP Sheet 22 B.W.G.Smt.</v>
          </cell>
          <cell r="C1071" t="str">
            <v>Plain FRP Sheet 22 B.W.G.</v>
          </cell>
          <cell r="D1071" t="str">
            <v>Smt.</v>
          </cell>
          <cell r="E1071">
            <v>2132</v>
          </cell>
        </row>
        <row r="1072">
          <cell r="B1072" t="str">
            <v>TW Runner (6" x 3")Cmt.</v>
          </cell>
          <cell r="C1072" t="str">
            <v>TW Runner (6" x 3")</v>
          </cell>
          <cell r="D1072" t="str">
            <v>Cmt.</v>
          </cell>
          <cell r="E1072">
            <v>75000</v>
          </cell>
        </row>
        <row r="1073">
          <cell r="B1073" t="str">
            <v>Alluminium ScrewDoz.</v>
          </cell>
          <cell r="C1073" t="str">
            <v>Alluminium Screw</v>
          </cell>
          <cell r="D1073" t="str">
            <v>Doz.</v>
          </cell>
          <cell r="E1073">
            <v>4.6500000000000004</v>
          </cell>
        </row>
        <row r="1074">
          <cell r="B1074" t="str">
            <v>F PattiKg.</v>
          </cell>
          <cell r="C1074" t="str">
            <v>F Patti</v>
          </cell>
          <cell r="D1074" t="str">
            <v>Kg.</v>
          </cell>
          <cell r="E1074">
            <v>175</v>
          </cell>
        </row>
        <row r="1077">
          <cell r="B1077" t="str">
            <v>Drill BitsDay</v>
          </cell>
          <cell r="C1077" t="str">
            <v>Drill Bits</v>
          </cell>
          <cell r="D1077" t="str">
            <v>Day</v>
          </cell>
          <cell r="E1077">
            <v>171</v>
          </cell>
        </row>
        <row r="1078">
          <cell r="B1078" t="str">
            <v>Water jet with accessoriesNo.</v>
          </cell>
          <cell r="C1078" t="str">
            <v xml:space="preserve">Water jet with accessories </v>
          </cell>
          <cell r="D1078" t="str">
            <v>No.</v>
          </cell>
          <cell r="E1078">
            <v>325</v>
          </cell>
        </row>
        <row r="1079">
          <cell r="B1079" t="str">
            <v>Ultra 250 mm. dia. uPVC 90 degree junction chamber base with U trapNo.</v>
          </cell>
          <cell r="C1079" t="str">
            <v>Ultra 250 mm. dia. uPVC 90 degree junction chamber base with U trap</v>
          </cell>
          <cell r="D1079" t="str">
            <v>No.</v>
          </cell>
          <cell r="E1079">
            <v>1008</v>
          </cell>
        </row>
        <row r="1080">
          <cell r="B1080" t="str">
            <v>Ultra 250 mm.dia. uPVC Cover &amp; FrameNo.</v>
          </cell>
          <cell r="C1080" t="str">
            <v>Ultra 250 mm.dia. uPVC  Cover &amp; Frame</v>
          </cell>
          <cell r="D1080" t="str">
            <v>No.</v>
          </cell>
          <cell r="E1080">
            <v>386</v>
          </cell>
        </row>
        <row r="1081">
          <cell r="B1081" t="str">
            <v>uPVC Blanking Plug 110 mmNo.</v>
          </cell>
          <cell r="C1081" t="str">
            <v>uPVC Blanking Plug 110 mm</v>
          </cell>
          <cell r="D1081" t="str">
            <v>No.</v>
          </cell>
          <cell r="E1081">
            <v>278</v>
          </cell>
        </row>
        <row r="1082">
          <cell r="B1082" t="str">
            <v>uPVC 90 degree bendNo.</v>
          </cell>
          <cell r="C1082" t="str">
            <v>uPVC 90 degree bend</v>
          </cell>
          <cell r="D1082" t="str">
            <v>No.</v>
          </cell>
          <cell r="E1082">
            <v>262</v>
          </cell>
        </row>
        <row r="1083">
          <cell r="B1083" t="str">
            <v>Ultra Shaft 250x470mmNo.</v>
          </cell>
          <cell r="C1083" t="str">
            <v>Ultra Shaft 250x470mm</v>
          </cell>
          <cell r="D1083" t="str">
            <v>No.</v>
          </cell>
          <cell r="E1083">
            <v>383</v>
          </cell>
        </row>
        <row r="1084">
          <cell r="B1084" t="str">
            <v>EngraverDay</v>
          </cell>
          <cell r="C1084" t="str">
            <v>Engraver</v>
          </cell>
          <cell r="D1084" t="str">
            <v>Day</v>
          </cell>
          <cell r="E1084">
            <v>29</v>
          </cell>
        </row>
        <row r="1085">
          <cell r="B1085" t="str">
            <v>Teak wood planks above 2.5m lengthCu.Mt.</v>
          </cell>
          <cell r="C1085" t="str">
            <v>Teak wood planks above 2.5m length</v>
          </cell>
          <cell r="D1085" t="str">
            <v>Cu.Mt.</v>
          </cell>
          <cell r="E1085">
            <v>85000</v>
          </cell>
        </row>
        <row r="1086">
          <cell r="B1086" t="str">
            <v>Polydee-LMR.Mt.</v>
          </cell>
          <cell r="C1086" t="str">
            <v>Polydee-LM</v>
          </cell>
          <cell r="D1086" t="str">
            <v>R.Mt.</v>
          </cell>
          <cell r="E1086">
            <v>505</v>
          </cell>
        </row>
        <row r="1087">
          <cell r="B1087" t="str">
            <v>Siporex Block 75x240x650 mmNo.</v>
          </cell>
          <cell r="C1087" t="str">
            <v>Siporex Block 75x240x650 mm</v>
          </cell>
          <cell r="D1087" t="str">
            <v>No.</v>
          </cell>
          <cell r="E1087">
            <v>67.459999999999994</v>
          </cell>
        </row>
        <row r="1088">
          <cell r="B1088" t="str">
            <v>GBP Build Fast plusKg.</v>
          </cell>
          <cell r="C1088" t="str">
            <v xml:space="preserve">GBP Build Fast plus </v>
          </cell>
          <cell r="D1088" t="str">
            <v>Kg.</v>
          </cell>
          <cell r="E1088">
            <v>29.33</v>
          </cell>
        </row>
        <row r="1089">
          <cell r="B1089" t="str">
            <v>Siporex Block 100x240x650 mmNo.</v>
          </cell>
          <cell r="C1089" t="str">
            <v>Siporex Block 100x240x650 mm</v>
          </cell>
          <cell r="D1089" t="str">
            <v>No.</v>
          </cell>
          <cell r="E1089">
            <v>74.2</v>
          </cell>
        </row>
        <row r="1090">
          <cell r="B1090" t="str">
            <v>Siporex Block 200x240x650 mmNo.</v>
          </cell>
          <cell r="C1090" t="str">
            <v>Siporex Block 200x240x650 mm</v>
          </cell>
          <cell r="D1090" t="str">
            <v>No.</v>
          </cell>
          <cell r="E1090">
            <v>150.15</v>
          </cell>
        </row>
        <row r="1091">
          <cell r="B1091" t="str">
            <v>Bamboo 50mm dia.R.Mt</v>
          </cell>
          <cell r="C1091" t="str">
            <v xml:space="preserve">Bamboo 50mm dia. </v>
          </cell>
          <cell r="D1091" t="str">
            <v>R.Mt</v>
          </cell>
          <cell r="E1091">
            <v>14</v>
          </cell>
        </row>
        <row r="1092">
          <cell r="B1092" t="str">
            <v>Hold Fast for Steel GateNo.</v>
          </cell>
          <cell r="C1092" t="str">
            <v>Hold Fast for Steel Gate</v>
          </cell>
          <cell r="D1092" t="str">
            <v>No.</v>
          </cell>
          <cell r="E1092">
            <v>53</v>
          </cell>
        </row>
        <row r="1093">
          <cell r="B1093" t="str">
            <v>Nut Boldts 12 mm dia. /Nails all sizeNo.</v>
          </cell>
          <cell r="C1093" t="str">
            <v>Nut Boldts 12 mm dia. /Nails all size</v>
          </cell>
          <cell r="D1093" t="str">
            <v>No.</v>
          </cell>
          <cell r="E1093">
            <v>71</v>
          </cell>
        </row>
        <row r="1094">
          <cell r="B1094" t="str">
            <v>M.S. Pipe 40 mm diaRmt</v>
          </cell>
          <cell r="C1094" t="str">
            <v>M.S. Pipe 40 mm dia</v>
          </cell>
          <cell r="D1094" t="str">
            <v>Rmt</v>
          </cell>
          <cell r="E1094">
            <v>129</v>
          </cell>
        </row>
        <row r="1095">
          <cell r="B1095" t="str">
            <v>Welding RodBox</v>
          </cell>
          <cell r="C1095" t="str">
            <v>Welding Rod</v>
          </cell>
          <cell r="D1095" t="str">
            <v>Box</v>
          </cell>
          <cell r="E1095">
            <v>350</v>
          </cell>
        </row>
        <row r="1096">
          <cell r="B1096" t="str">
            <v>PVC hand rail coverRmt.</v>
          </cell>
          <cell r="C1096" t="str">
            <v>PVC hand rail cover</v>
          </cell>
          <cell r="D1096" t="str">
            <v>Rmt.</v>
          </cell>
          <cell r="E1096">
            <v>200</v>
          </cell>
        </row>
        <row r="1097">
          <cell r="B1097" t="str">
            <v>Vision PanelNo.</v>
          </cell>
          <cell r="C1097" t="str">
            <v>Vision Panel</v>
          </cell>
          <cell r="D1097" t="str">
            <v>No.</v>
          </cell>
          <cell r="E1097">
            <v>205</v>
          </cell>
        </row>
        <row r="1098">
          <cell r="B1098" t="str">
            <v>Solid core shutter 35 mm thick with commercial veneer facing and phenol bondedSq.mt.</v>
          </cell>
          <cell r="C1098" t="str">
            <v>Solid core shutter 35 mm thick with commercial veneer facing and phenol bonded</v>
          </cell>
          <cell r="D1098" t="str">
            <v>Sq.mt.</v>
          </cell>
          <cell r="E1098">
            <v>1080</v>
          </cell>
        </row>
        <row r="1099">
          <cell r="B1099" t="str">
            <v>Oil PaintLtr.</v>
          </cell>
          <cell r="C1099" t="str">
            <v>Oil Paint</v>
          </cell>
          <cell r="D1099" t="str">
            <v>Ltr.</v>
          </cell>
          <cell r="E1099">
            <v>258</v>
          </cell>
        </row>
        <row r="1100">
          <cell r="B1100" t="str">
            <v>Acrylic Plain Sheet 2 mm thickSq.Mt.</v>
          </cell>
          <cell r="C1100" t="str">
            <v>Acrylic Plain Sheet 2 mm thick</v>
          </cell>
          <cell r="D1100" t="str">
            <v>Sq.Mt.</v>
          </cell>
          <cell r="E1100">
            <v>670</v>
          </cell>
        </row>
        <row r="1101">
          <cell r="B1101" t="str">
            <v>Aluminium Sheet 24 B.W.GSq.mt.</v>
          </cell>
          <cell r="C1101" t="str">
            <v>Aluminium Sheet 24 B.W.G</v>
          </cell>
          <cell r="D1101" t="str">
            <v>Sq.mt.</v>
          </cell>
          <cell r="E1101">
            <v>365</v>
          </cell>
        </row>
        <row r="1102">
          <cell r="B1102" t="str">
            <v>Alluminium Section with Powder CoatingKg.</v>
          </cell>
          <cell r="C1102" t="str">
            <v>Alluminium Section with Powder Coating</v>
          </cell>
          <cell r="D1102" t="str">
            <v>Kg.</v>
          </cell>
          <cell r="E1102">
            <v>195</v>
          </cell>
        </row>
        <row r="1103">
          <cell r="B1103" t="str">
            <v>Concealed lockNo.</v>
          </cell>
          <cell r="C1103" t="str">
            <v>Concealed lock</v>
          </cell>
          <cell r="D1103" t="str">
            <v>No.</v>
          </cell>
          <cell r="E1103">
            <v>110</v>
          </cell>
        </row>
        <row r="1104">
          <cell r="B1104" t="str">
            <v>Mosquito proof Nylone netSq.Mt.</v>
          </cell>
          <cell r="C1104" t="str">
            <v>Mosquito proof Nylone net</v>
          </cell>
          <cell r="D1104" t="str">
            <v>Sq.Mt.</v>
          </cell>
          <cell r="E1104">
            <v>204</v>
          </cell>
        </row>
        <row r="1105">
          <cell r="B1105" t="str">
            <v>White glazed full stall urinalNo.</v>
          </cell>
          <cell r="C1105" t="str">
            <v>White glazed full stall urinal</v>
          </cell>
          <cell r="D1105" t="str">
            <v>No.</v>
          </cell>
          <cell r="E1105">
            <v>4010</v>
          </cell>
        </row>
        <row r="1106">
          <cell r="B1106" t="str">
            <v>Bricks II Class1000 No.</v>
          </cell>
          <cell r="C1106" t="str">
            <v>Bricks II Class</v>
          </cell>
          <cell r="D1106" t="str">
            <v>1000 No.</v>
          </cell>
          <cell r="E1106">
            <v>5700</v>
          </cell>
        </row>
        <row r="1107">
          <cell r="B1107" t="str">
            <v>R.C.C.pipe Np2 class 100mm dia. 2m longNo.</v>
          </cell>
          <cell r="C1107" t="str">
            <v>R.C.C.pipe Np2 class 100mm dia. 2m long</v>
          </cell>
          <cell r="D1107" t="str">
            <v>No.</v>
          </cell>
          <cell r="E1107">
            <v>596</v>
          </cell>
        </row>
        <row r="1108">
          <cell r="B1108" t="str">
            <v>R.C.C.pipe Np2 class 150mm dia. 2m longNo.</v>
          </cell>
          <cell r="C1108" t="str">
            <v>R.C.C.pipe Np2 class 150mm dia. 2m long</v>
          </cell>
          <cell r="D1108" t="str">
            <v>No.</v>
          </cell>
          <cell r="E1108">
            <v>642</v>
          </cell>
        </row>
        <row r="1109">
          <cell r="B1109" t="str">
            <v>R.C.C.pipe Np2 class 225mm dia. 2m longNo.</v>
          </cell>
          <cell r="C1109" t="str">
            <v>R.C.C.pipe Np2 class 225mm dia. 2m long</v>
          </cell>
          <cell r="D1109" t="str">
            <v>No.</v>
          </cell>
          <cell r="E1109">
            <v>734</v>
          </cell>
        </row>
        <row r="1110">
          <cell r="B1110" t="str">
            <v>R.C.C.pipe Np2 class 300mm dia. 2m longNo.</v>
          </cell>
          <cell r="C1110" t="str">
            <v>R.C.C.pipe Np2 class 300mm dia. 2m long</v>
          </cell>
          <cell r="D1110" t="str">
            <v>No.</v>
          </cell>
          <cell r="E1110">
            <v>1162</v>
          </cell>
        </row>
        <row r="1111">
          <cell r="B1111" t="str">
            <v>Ceramic Tiles for dado 30 x 60 cmSq.Mt.</v>
          </cell>
          <cell r="C1111" t="str">
            <v>Ceramic Tiles for dado 30 x 60 cm</v>
          </cell>
          <cell r="D1111" t="str">
            <v>Sq.Mt.</v>
          </cell>
          <cell r="E1111">
            <v>516</v>
          </cell>
        </row>
      </sheetData>
      <sheetData sheetId="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hinery"/>
      <sheetName val="Labour"/>
      <sheetName val="Material"/>
      <sheetName val="LMERate"/>
      <sheetName val="Sheet1"/>
    </sheetNames>
    <sheetDataSet>
      <sheetData sheetId="0" refreshError="1"/>
      <sheetData sheetId="1" refreshError="1"/>
      <sheetData sheetId="2" refreshError="1"/>
      <sheetData sheetId="3" refreshError="1">
        <row r="2">
          <cell r="B2" t="str">
            <v>Description of MachineUnit</v>
          </cell>
          <cell r="C2" t="str">
            <v>Description of Machine</v>
          </cell>
          <cell r="D2" t="str">
            <v>Unit</v>
          </cell>
          <cell r="E2" t="str">
            <v>Final Rate for SSR 2018-19</v>
          </cell>
        </row>
        <row r="3">
          <cell r="B3" t="str">
            <v>Air Compressorhour</v>
          </cell>
          <cell r="C3" t="str">
            <v>Air Compressor</v>
          </cell>
          <cell r="D3" t="str">
            <v>hour</v>
          </cell>
          <cell r="E3">
            <v>731</v>
          </cell>
        </row>
        <row r="4">
          <cell r="B4" t="str">
            <v>Batching and Mixing Plant (a) 30 cum capacityhour</v>
          </cell>
          <cell r="C4" t="str">
            <v>Batching and Mixing Plant (a) 30 cum capacity</v>
          </cell>
          <cell r="D4" t="str">
            <v xml:space="preserve"> hour</v>
          </cell>
          <cell r="E4">
            <v>2089</v>
          </cell>
        </row>
        <row r="5">
          <cell r="B5" t="str">
            <v>Batching and Mixing Plant (b) 15 - 20 cum capacityhour</v>
          </cell>
          <cell r="C5" t="str">
            <v>Batching and Mixing Plant (b)  15 - 20 cum capacity</v>
          </cell>
          <cell r="D5" t="str">
            <v xml:space="preserve"> hour</v>
          </cell>
          <cell r="E5">
            <v>1842</v>
          </cell>
        </row>
        <row r="6">
          <cell r="B6" t="str">
            <v>Bitumen Pressure Distributorhour</v>
          </cell>
          <cell r="C6" t="str">
            <v>Bitumen Pressure Distributor</v>
          </cell>
          <cell r="D6" t="str">
            <v xml:space="preserve"> hour</v>
          </cell>
          <cell r="E6">
            <v>1158</v>
          </cell>
        </row>
        <row r="7">
          <cell r="B7" t="str">
            <v>Bitumen Boiler oil firedhour</v>
          </cell>
          <cell r="C7" t="str">
            <v>Bitumen Boiler oil fired</v>
          </cell>
          <cell r="D7" t="str">
            <v xml:space="preserve"> hour</v>
          </cell>
          <cell r="E7">
            <v>200</v>
          </cell>
        </row>
        <row r="8">
          <cell r="B8" t="str">
            <v>Concrete Paver Finisher with 40 HP Motorhour</v>
          </cell>
          <cell r="C8" t="str">
            <v>Concrete Paver Finisher with 40 HP Motor</v>
          </cell>
          <cell r="D8" t="str">
            <v xml:space="preserve"> hour</v>
          </cell>
          <cell r="E8">
            <v>2594</v>
          </cell>
        </row>
        <row r="9">
          <cell r="B9" t="str">
            <v>Concrete Pump of 45 &amp; 30 cum capacityhour</v>
          </cell>
          <cell r="C9" t="str">
            <v>Concrete Pump of 45 &amp; 30 cum capacity</v>
          </cell>
          <cell r="D9" t="str">
            <v xml:space="preserve"> hour</v>
          </cell>
          <cell r="E9">
            <v>476</v>
          </cell>
        </row>
        <row r="10">
          <cell r="B10" t="str">
            <v>Concrete Buckethour</v>
          </cell>
          <cell r="C10" t="str">
            <v>Concrete Bucket</v>
          </cell>
          <cell r="D10" t="str">
            <v xml:space="preserve"> hour</v>
          </cell>
          <cell r="E10">
            <v>50</v>
          </cell>
        </row>
        <row r="11">
          <cell r="B11" t="str">
            <v>Concrete Mixer (a) 0.4/0.28 cumhour</v>
          </cell>
          <cell r="C11" t="str">
            <v>Concrete Mixer (a)  0.4/0.28 cum</v>
          </cell>
          <cell r="D11" t="str">
            <v xml:space="preserve"> hour</v>
          </cell>
          <cell r="E11">
            <v>625</v>
          </cell>
        </row>
        <row r="12">
          <cell r="B12" t="str">
            <v>Concrete Mixer (b) 1 cumhour</v>
          </cell>
          <cell r="C12" t="str">
            <v>Concrete Mixer (b) 1 cum</v>
          </cell>
          <cell r="D12" t="str">
            <v xml:space="preserve"> hour</v>
          </cell>
          <cell r="E12">
            <v>968</v>
          </cell>
        </row>
        <row r="13">
          <cell r="B13" t="str">
            <v>Crane (a) 80 tonneshour</v>
          </cell>
          <cell r="C13" t="str">
            <v>Crane (a)  80 tonnes</v>
          </cell>
          <cell r="D13" t="str">
            <v xml:space="preserve"> hour</v>
          </cell>
          <cell r="E13">
            <v>2700</v>
          </cell>
        </row>
        <row r="14">
          <cell r="B14" t="str">
            <v>Cranes b) 35 tonneshour</v>
          </cell>
          <cell r="C14" t="str">
            <v>Cranes b)  35 tonnes</v>
          </cell>
          <cell r="D14" t="str">
            <v xml:space="preserve"> hour</v>
          </cell>
          <cell r="E14">
            <v>2295</v>
          </cell>
        </row>
        <row r="15">
          <cell r="B15" t="str">
            <v>Cranes c) 3 tonneshour</v>
          </cell>
          <cell r="C15" t="str">
            <v>Cranes c) 3 tonnes</v>
          </cell>
          <cell r="D15" t="str">
            <v xml:space="preserve"> hour</v>
          </cell>
          <cell r="E15">
            <v>612</v>
          </cell>
        </row>
        <row r="16">
          <cell r="B16" t="str">
            <v>Dozer D - 80 - A 12hour</v>
          </cell>
          <cell r="C16" t="str">
            <v>Dozer D - 80 - A 12</v>
          </cell>
          <cell r="D16" t="str">
            <v xml:space="preserve"> hour</v>
          </cell>
          <cell r="E16">
            <v>3484</v>
          </cell>
        </row>
        <row r="17">
          <cell r="B17" t="str">
            <v>Dozer D - 50 - A 15hour</v>
          </cell>
          <cell r="C17" t="str">
            <v>Dozer D - 50 - A 15</v>
          </cell>
          <cell r="D17" t="str">
            <v xml:space="preserve"> hour</v>
          </cell>
          <cell r="E17">
            <v>2489</v>
          </cell>
        </row>
        <row r="18">
          <cell r="B18" t="str">
            <v>Emulsion Pressure Distributorhour</v>
          </cell>
          <cell r="C18" t="str">
            <v>Emulsion Pressure Distributor</v>
          </cell>
          <cell r="D18" t="str">
            <v xml:space="preserve"> hour</v>
          </cell>
          <cell r="E18">
            <v>968</v>
          </cell>
        </row>
        <row r="19">
          <cell r="B19" t="str">
            <v>Front End loader 1 cum bucket capacityhour</v>
          </cell>
          <cell r="C19" t="str">
            <v>Front End loader 1 cum bucket capacity</v>
          </cell>
          <cell r="D19" t="str">
            <v xml:space="preserve"> hour</v>
          </cell>
          <cell r="E19">
            <v>968</v>
          </cell>
        </row>
        <row r="20">
          <cell r="B20" t="str">
            <v>Generator (a) 125 KVAhour</v>
          </cell>
          <cell r="C20" t="str">
            <v>Generator (a)  125 KVA</v>
          </cell>
          <cell r="D20" t="str">
            <v xml:space="preserve"> hour</v>
          </cell>
          <cell r="E20">
            <v>1065</v>
          </cell>
        </row>
        <row r="21">
          <cell r="B21" t="str">
            <v>Generator( b) 63 KVAhour</v>
          </cell>
          <cell r="C21" t="str">
            <v>Generator( b)  63  KVA</v>
          </cell>
          <cell r="D21" t="str">
            <v xml:space="preserve"> hour</v>
          </cell>
          <cell r="E21">
            <v>800</v>
          </cell>
        </row>
        <row r="22">
          <cell r="B22" t="str">
            <v>GSB Plant 50 cumhour</v>
          </cell>
          <cell r="C22" t="str">
            <v>GSB Plant 50 cum</v>
          </cell>
          <cell r="D22" t="str">
            <v xml:space="preserve"> hour</v>
          </cell>
          <cell r="E22">
            <v>1737</v>
          </cell>
        </row>
        <row r="23">
          <cell r="B23" t="str">
            <v>Hotmix Plant - 120 TPH capacity ( Drum Mix Plant)hour</v>
          </cell>
          <cell r="C23" t="str">
            <v>Hotmix Plant - 120 TPH capacity ( Drum Mix Plant)</v>
          </cell>
          <cell r="D23" t="str">
            <v xml:space="preserve"> hour</v>
          </cell>
          <cell r="E23">
            <v>5410</v>
          </cell>
        </row>
        <row r="24">
          <cell r="B24" t="str">
            <v>Hotmix Plant - 100 TPH capacity ( Drum Mix Plant)hour</v>
          </cell>
          <cell r="C24" t="str">
            <v>Hotmix Plant - 100 TPH capacity ( Drum Mix Plant)</v>
          </cell>
          <cell r="D24" t="str">
            <v xml:space="preserve"> hour</v>
          </cell>
          <cell r="E24">
            <v>5077</v>
          </cell>
        </row>
        <row r="25">
          <cell r="B25" t="str">
            <v>Hotmix Plant - 60 to 90 TPH capacity ( Drum Mix Plant)hour</v>
          </cell>
          <cell r="C25" t="str">
            <v>Hotmix Plant - 60 to 90 TPH capacity ( Drum Mix Plant)</v>
          </cell>
          <cell r="D25" t="str">
            <v xml:space="preserve"> hour</v>
          </cell>
          <cell r="E25">
            <v>4578</v>
          </cell>
        </row>
        <row r="26">
          <cell r="B26" t="str">
            <v>Hotmix Plant - 40 to 60 TPH capacity ( Drum Mix Plant)hour</v>
          </cell>
          <cell r="C26" t="str">
            <v>Hotmix Plant - 40 to 60 TPH capacity ( Drum Mix Plant)</v>
          </cell>
          <cell r="D26" t="str">
            <v xml:space="preserve"> hour</v>
          </cell>
          <cell r="E26">
            <v>3912</v>
          </cell>
        </row>
        <row r="27">
          <cell r="B27" t="str">
            <v>Hydraulic Chip Spreaderhour</v>
          </cell>
          <cell r="C27" t="str">
            <v>Hydraulic Chip Spreader</v>
          </cell>
          <cell r="D27" t="str">
            <v xml:space="preserve"> hour</v>
          </cell>
          <cell r="E27">
            <v>400</v>
          </cell>
        </row>
        <row r="28">
          <cell r="B28" t="str">
            <v>Hydraulic Excavator of 1 cum buckethour</v>
          </cell>
          <cell r="C28" t="str">
            <v>Hydraulic Excavator of 1 cum bucket</v>
          </cell>
          <cell r="D28" t="str">
            <v xml:space="preserve"> hour</v>
          </cell>
          <cell r="E28">
            <v>1966</v>
          </cell>
        </row>
        <row r="29">
          <cell r="B29" t="str">
            <v>Integrated Stone Crusher 100THPhour</v>
          </cell>
          <cell r="C29" t="str">
            <v>Integrated Stone Crusher 100THP</v>
          </cell>
          <cell r="D29" t="str">
            <v xml:space="preserve"> hour</v>
          </cell>
          <cell r="E29">
            <v>12000</v>
          </cell>
        </row>
        <row r="30">
          <cell r="B30" t="str">
            <v>Integrated Stone Crusher 200 HPhour</v>
          </cell>
          <cell r="C30" t="str">
            <v>Integrated Stone Crusher 200 HP</v>
          </cell>
          <cell r="D30" t="str">
            <v xml:space="preserve"> hour</v>
          </cell>
          <cell r="E30">
            <v>15000</v>
          </cell>
        </row>
        <row r="31">
          <cell r="B31" t="str">
            <v>Kerb Casting Machinehour</v>
          </cell>
          <cell r="C31" t="str">
            <v>Kerb Casting Machine</v>
          </cell>
          <cell r="D31" t="str">
            <v xml:space="preserve"> hour</v>
          </cell>
          <cell r="E31">
            <v>532</v>
          </cell>
        </row>
        <row r="32">
          <cell r="B32" t="str">
            <v>Mastic Cookerhour</v>
          </cell>
          <cell r="C32" t="str">
            <v>Mastic Cooker</v>
          </cell>
          <cell r="D32" t="str">
            <v xml:space="preserve"> hour</v>
          </cell>
          <cell r="E32">
            <v>908</v>
          </cell>
        </row>
        <row r="33">
          <cell r="B33" t="str">
            <v>Mechanical Broom Hydraulichour</v>
          </cell>
          <cell r="C33" t="str">
            <v>Mechanical Broom Hydraulic</v>
          </cell>
          <cell r="D33" t="str">
            <v xml:space="preserve"> hour</v>
          </cell>
          <cell r="E33">
            <v>250</v>
          </cell>
        </row>
        <row r="34">
          <cell r="B34" t="str">
            <v>Motor Grader 3.35 mtr bladehour</v>
          </cell>
          <cell r="C34" t="str">
            <v>Motor Grader 3.35 mtr blade</v>
          </cell>
          <cell r="D34" t="str">
            <v xml:space="preserve"> hour</v>
          </cell>
          <cell r="E34">
            <v>1807</v>
          </cell>
        </row>
        <row r="35">
          <cell r="B35" t="str">
            <v>Mobile slurry seal equipmenthour</v>
          </cell>
          <cell r="C35" t="str">
            <v>Mobile slurry seal equipment</v>
          </cell>
          <cell r="D35" t="str">
            <v xml:space="preserve"> hour</v>
          </cell>
        </row>
        <row r="36">
          <cell r="B36" t="str">
            <v>Paver Finisher Hydrostatic with sensor control 100 TPHhour</v>
          </cell>
          <cell r="C36" t="str">
            <v>Paver Finisher Hydrostatic with sensor control 100 TPH</v>
          </cell>
          <cell r="D36" t="str">
            <v xml:space="preserve"> hour</v>
          </cell>
          <cell r="E36">
            <v>3000</v>
          </cell>
        </row>
        <row r="37">
          <cell r="B37" t="str">
            <v>Paver Finisher Mechanical 100 TPHhour</v>
          </cell>
          <cell r="C37" t="str">
            <v>Paver Finisher Mechanical 100 TPH</v>
          </cell>
          <cell r="D37" t="str">
            <v xml:space="preserve"> hour</v>
          </cell>
          <cell r="E37">
            <v>981</v>
          </cell>
        </row>
        <row r="38">
          <cell r="B38" t="str">
            <v>Piling Rig with Bantonite Pumphour</v>
          </cell>
          <cell r="C38" t="str">
            <v>Piling Rig with Bantonite Pump</v>
          </cell>
          <cell r="D38" t="str">
            <v xml:space="preserve"> hour</v>
          </cell>
          <cell r="E38">
            <v>4500</v>
          </cell>
        </row>
        <row r="39">
          <cell r="B39" t="str">
            <v>Pneumatic Road Rollerhour</v>
          </cell>
          <cell r="C39" t="str">
            <v>Pneumatic Road Roller</v>
          </cell>
          <cell r="D39" t="str">
            <v xml:space="preserve"> hour</v>
          </cell>
          <cell r="E39">
            <v>650</v>
          </cell>
        </row>
        <row r="40">
          <cell r="B40" t="str">
            <v>Pneumatic Sinking Planthour</v>
          </cell>
          <cell r="C40" t="str">
            <v>Pneumatic Sinking Plant</v>
          </cell>
          <cell r="D40" t="str">
            <v xml:space="preserve"> hour</v>
          </cell>
        </row>
        <row r="41">
          <cell r="B41" t="str">
            <v>Pot Hole Repair Machinehour</v>
          </cell>
          <cell r="C41" t="str">
            <v>Pot Hole Repair Machine</v>
          </cell>
          <cell r="D41" t="str">
            <v xml:space="preserve"> hour</v>
          </cell>
          <cell r="E41">
            <v>400</v>
          </cell>
        </row>
        <row r="42">
          <cell r="B42" t="str">
            <v>Prestressing Jack with Pump &amp; accesshour</v>
          </cell>
          <cell r="C42" t="str">
            <v>Prestressing Jack with Pump &amp; access</v>
          </cell>
          <cell r="D42" t="str">
            <v xml:space="preserve"> hour</v>
          </cell>
        </row>
        <row r="43">
          <cell r="B43" t="str">
            <v>Ripperhour</v>
          </cell>
          <cell r="C43" t="str">
            <v>Ripper</v>
          </cell>
          <cell r="D43" t="str">
            <v xml:space="preserve"> hour</v>
          </cell>
          <cell r="E43">
            <v>25</v>
          </cell>
        </row>
        <row r="44">
          <cell r="B44" t="str">
            <v>Rotavatorhour</v>
          </cell>
          <cell r="C44" t="str">
            <v>Rotavator</v>
          </cell>
          <cell r="D44" t="str">
            <v xml:space="preserve"> hour</v>
          </cell>
          <cell r="E44">
            <v>20</v>
          </cell>
        </row>
        <row r="45">
          <cell r="B45" t="str">
            <v>Road marking machinehour</v>
          </cell>
          <cell r="C45" t="str">
            <v>Road marking machine</v>
          </cell>
          <cell r="D45" t="str">
            <v xml:space="preserve"> hour</v>
          </cell>
          <cell r="E45">
            <v>100</v>
          </cell>
        </row>
        <row r="46">
          <cell r="B46" t="str">
            <v>Smooth Wheeled Roller 8 tonnehour</v>
          </cell>
          <cell r="C46" t="str">
            <v>Smooth Wheeled Roller 8 tonne</v>
          </cell>
          <cell r="D46" t="str">
            <v xml:space="preserve"> hour</v>
          </cell>
          <cell r="E46">
            <v>691</v>
          </cell>
        </row>
        <row r="47">
          <cell r="B47" t="str">
            <v>Tandem Road Rollerhour</v>
          </cell>
          <cell r="C47" t="str">
            <v>Tandem Road Roller</v>
          </cell>
          <cell r="D47" t="str">
            <v xml:space="preserve"> hour</v>
          </cell>
          <cell r="E47">
            <v>1392</v>
          </cell>
        </row>
        <row r="48">
          <cell r="B48" t="str">
            <v>Tipper - 5 cumkm</v>
          </cell>
          <cell r="C48" t="str">
            <v>Tipper - 5 cum</v>
          </cell>
          <cell r="D48" t="str">
            <v xml:space="preserve"> km</v>
          </cell>
          <cell r="E48">
            <v>62</v>
          </cell>
        </row>
        <row r="49">
          <cell r="B49" t="str">
            <v>Tipper - 5 cumtonne.km</v>
          </cell>
          <cell r="C49" t="str">
            <v>Tipper - 5 cum</v>
          </cell>
          <cell r="D49" t="str">
            <v xml:space="preserve"> tonne.km</v>
          </cell>
          <cell r="E49">
            <v>6</v>
          </cell>
        </row>
        <row r="50">
          <cell r="B50" t="str">
            <v>Tipper - 5 cumhour</v>
          </cell>
          <cell r="C50" t="str">
            <v>Tipper - 5 cum</v>
          </cell>
          <cell r="D50" t="str">
            <v xml:space="preserve"> hour</v>
          </cell>
          <cell r="E50">
            <v>745</v>
          </cell>
        </row>
        <row r="51">
          <cell r="B51" t="str">
            <v>Transit Mixer 4.0/4.5 cumhour</v>
          </cell>
          <cell r="C51" t="str">
            <v>Transit Mixer 4.0/4.5 cum</v>
          </cell>
          <cell r="D51" t="str">
            <v xml:space="preserve"> hour</v>
          </cell>
          <cell r="E51">
            <v>1399</v>
          </cell>
        </row>
        <row r="52">
          <cell r="B52" t="str">
            <v>Transit Mixer 4/4.5 cumtonne. km</v>
          </cell>
          <cell r="C52" t="str">
            <v>Transit Mixer 4/4.5 cum</v>
          </cell>
          <cell r="D52" t="str">
            <v xml:space="preserve"> tonne. km</v>
          </cell>
          <cell r="E52">
            <v>10</v>
          </cell>
        </row>
        <row r="53">
          <cell r="B53" t="str">
            <v>Transit Mixer 3.0 cumhour</v>
          </cell>
          <cell r="C53" t="str">
            <v>Transit Mixer 3.0 cum</v>
          </cell>
          <cell r="D53" t="str">
            <v xml:space="preserve"> hour</v>
          </cell>
          <cell r="E53">
            <v>1100</v>
          </cell>
        </row>
        <row r="54">
          <cell r="B54" t="str">
            <v>Transit Mixer 3.0 cumtonne. km</v>
          </cell>
          <cell r="C54" t="str">
            <v>Transit Mixer 3.0 cum</v>
          </cell>
          <cell r="D54" t="str">
            <v xml:space="preserve"> tonne. km</v>
          </cell>
          <cell r="E54">
            <v>8</v>
          </cell>
        </row>
        <row r="55">
          <cell r="B55" t="str">
            <v>Tractorhour</v>
          </cell>
          <cell r="C55" t="str">
            <v>Tractor</v>
          </cell>
          <cell r="D55" t="str">
            <v xml:space="preserve"> hour</v>
          </cell>
          <cell r="E55">
            <v>330</v>
          </cell>
        </row>
        <row r="56">
          <cell r="B56" t="str">
            <v>Tractor with Rotevatorhour</v>
          </cell>
          <cell r="C56" t="str">
            <v>Tractor with Rotevator</v>
          </cell>
          <cell r="D56" t="str">
            <v xml:space="preserve"> hour</v>
          </cell>
          <cell r="E56">
            <v>350</v>
          </cell>
        </row>
        <row r="57">
          <cell r="B57" t="str">
            <v>Tractor with Ripperhour</v>
          </cell>
          <cell r="C57" t="str">
            <v>Tractor with Ripper</v>
          </cell>
          <cell r="D57" t="str">
            <v xml:space="preserve"> hour</v>
          </cell>
          <cell r="E57">
            <v>1131</v>
          </cell>
        </row>
        <row r="58">
          <cell r="B58" t="str">
            <v>Truck 5.5 cum per 10 tonneskm</v>
          </cell>
          <cell r="C58" t="str">
            <v>Truck 5.5 cum per 10 tonnes</v>
          </cell>
          <cell r="D58" t="str">
            <v xml:space="preserve"> km</v>
          </cell>
          <cell r="E58">
            <v>31</v>
          </cell>
        </row>
        <row r="59">
          <cell r="B59" t="str">
            <v>Truck 5.5 cum per 10 tonneshour</v>
          </cell>
          <cell r="C59" t="str">
            <v>Truck 5.5 cum per 10 tonnes</v>
          </cell>
          <cell r="D59" t="str">
            <v xml:space="preserve"> hour</v>
          </cell>
          <cell r="E59">
            <v>600</v>
          </cell>
        </row>
        <row r="60">
          <cell r="B60" t="str">
            <v>Truck 5.5 cum per 10 tonnestonne. km</v>
          </cell>
          <cell r="C60" t="str">
            <v>Truck 5.5 cum per 10 tonnes</v>
          </cell>
          <cell r="D60" t="str">
            <v xml:space="preserve"> tonne. km</v>
          </cell>
          <cell r="E60">
            <v>3.63</v>
          </cell>
        </row>
        <row r="61">
          <cell r="B61" t="str">
            <v>Vibratory Roller 8 tonnehour</v>
          </cell>
          <cell r="C61" t="str">
            <v>Vibratory Roller 8 tonne</v>
          </cell>
          <cell r="D61" t="str">
            <v xml:space="preserve"> hour</v>
          </cell>
          <cell r="E61">
            <v>1591</v>
          </cell>
        </row>
        <row r="62">
          <cell r="B62" t="str">
            <v>Water Tankerhour</v>
          </cell>
          <cell r="C62" t="str">
            <v>Water Tanker</v>
          </cell>
          <cell r="D62" t="str">
            <v xml:space="preserve"> hour</v>
          </cell>
          <cell r="E62">
            <v>1250</v>
          </cell>
        </row>
        <row r="63">
          <cell r="B63" t="str">
            <v>Water Tankerkm</v>
          </cell>
          <cell r="C63" t="str">
            <v>Water Tanker</v>
          </cell>
          <cell r="D63" t="str">
            <v xml:space="preserve"> km</v>
          </cell>
          <cell r="E63">
            <v>24</v>
          </cell>
        </row>
        <row r="64">
          <cell r="B64" t="str">
            <v>Wet Mix Plant 60 TPHhour</v>
          </cell>
          <cell r="C64" t="str">
            <v>Wet Mix Plant 60 TPH</v>
          </cell>
          <cell r="D64" t="str">
            <v xml:space="preserve"> hour</v>
          </cell>
          <cell r="E64">
            <v>1500</v>
          </cell>
        </row>
        <row r="65">
          <cell r="B65" t="str">
            <v>Hotmix Plant - 160 TPH capacity BATCH MIX PLANThour</v>
          </cell>
          <cell r="C65" t="str">
            <v>Hotmix Plant - 160 TPH capacity BATCH MIX PLANT</v>
          </cell>
          <cell r="D65" t="str">
            <v xml:space="preserve"> hour</v>
          </cell>
          <cell r="E65">
            <v>12000</v>
          </cell>
        </row>
        <row r="66">
          <cell r="B66" t="str">
            <v>Hotmix Plant - 120 TPH capacity BATCH MIX PLANThour</v>
          </cell>
          <cell r="C66" t="str">
            <v>Hotmix Plant - 120 TPH capacity BATCH MIX PLANT</v>
          </cell>
          <cell r="D66" t="str">
            <v xml:space="preserve"> hour</v>
          </cell>
          <cell r="E66">
            <v>11000</v>
          </cell>
        </row>
        <row r="67">
          <cell r="B67" t="str">
            <v>Hotmix Plant - 80 TPH capacity BATCH MIX PLANThour</v>
          </cell>
          <cell r="C67" t="str">
            <v>Hotmix Plant - 80 TPH capacity BATCH MIX PLANT</v>
          </cell>
          <cell r="D67" t="str">
            <v xml:space="preserve"> hour</v>
          </cell>
          <cell r="E67">
            <v>10000</v>
          </cell>
        </row>
        <row r="68">
          <cell r="B68" t="str">
            <v>Air compressor with pneumatic chisel attachment for cutting hard clay.hour</v>
          </cell>
          <cell r="C68" t="str">
            <v>Air compressor with pneumatic chisel attachment for cutting hard clay.</v>
          </cell>
          <cell r="D68" t="str">
            <v>hour</v>
          </cell>
          <cell r="E68">
            <v>900</v>
          </cell>
        </row>
        <row r="69">
          <cell r="B69" t="str">
            <v>Batch type cold mixing plant 100-120 TPH capacity producing an average output of 75 tonne per hourhour</v>
          </cell>
          <cell r="C69" t="str">
            <v>Batch type cold mixing plant 100-120 TPH capacity producing an average output of 75 tonne per hour</v>
          </cell>
          <cell r="D69" t="str">
            <v>hour</v>
          </cell>
          <cell r="E69">
            <v>10000</v>
          </cell>
        </row>
        <row r="70">
          <cell r="B70" t="str">
            <v>Belt conveyor systemhour</v>
          </cell>
          <cell r="C70" t="str">
            <v>Belt conveyor system</v>
          </cell>
          <cell r="D70" t="str">
            <v>hour</v>
          </cell>
          <cell r="E70">
            <v>125</v>
          </cell>
        </row>
        <row r="71">
          <cell r="B71" t="str">
            <v>Boat to carry atleast 20 personshour</v>
          </cell>
          <cell r="C71" t="str">
            <v>Boat to carry atleast 20 persons</v>
          </cell>
          <cell r="D71" t="str">
            <v>hour</v>
          </cell>
          <cell r="E71">
            <v>550</v>
          </cell>
        </row>
        <row r="72">
          <cell r="B72" t="str">
            <v>Cement concrete batch mix plant @ 175 cum per hour (effective output)hour</v>
          </cell>
          <cell r="C72" t="str">
            <v>Cement concrete batch mix plant @ 175 cum per hour (effective output)</v>
          </cell>
          <cell r="D72" t="str">
            <v>hour</v>
          </cell>
          <cell r="E72">
            <v>10500</v>
          </cell>
        </row>
        <row r="73">
          <cell r="B73" t="str">
            <v>Cement concrete batch mix plant @ 75 cum per hourhour</v>
          </cell>
          <cell r="C73" t="str">
            <v>Cement concrete batch mix plant @ 75 cum per hour</v>
          </cell>
          <cell r="D73" t="str">
            <v>hour</v>
          </cell>
          <cell r="E73">
            <v>6500</v>
          </cell>
        </row>
        <row r="74">
          <cell r="B74" t="str">
            <v>Cold milling machine @ 20 cum per hourhour</v>
          </cell>
          <cell r="C74" t="str">
            <v>Cold milling machine @ 20 cum per hour</v>
          </cell>
          <cell r="D74" t="str">
            <v>hour</v>
          </cell>
          <cell r="E74">
            <v>150</v>
          </cell>
        </row>
        <row r="75">
          <cell r="B75" t="str">
            <v>Crane 5 tonne capacityhour</v>
          </cell>
          <cell r="C75" t="str">
            <v xml:space="preserve">Crane  5 tonne capacity </v>
          </cell>
          <cell r="D75" t="str">
            <v>hour</v>
          </cell>
          <cell r="E75">
            <v>917</v>
          </cell>
        </row>
        <row r="76">
          <cell r="B76" t="str">
            <v>Crane 10 tonne capacityhour</v>
          </cell>
          <cell r="C76" t="str">
            <v xml:space="preserve">Crane  10 tonne capacity </v>
          </cell>
          <cell r="D76" t="str">
            <v>hour</v>
          </cell>
          <cell r="E76">
            <v>1000</v>
          </cell>
        </row>
        <row r="77">
          <cell r="B77" t="str">
            <v>Crane 15 tonne capacityHour</v>
          </cell>
          <cell r="C77" t="str">
            <v>Crane 15 tonne capacity</v>
          </cell>
          <cell r="D77" t="str">
            <v>Hour</v>
          </cell>
          <cell r="E77">
            <v>1100</v>
          </cell>
        </row>
        <row r="78">
          <cell r="B78" t="str">
            <v>Crane 20 tonne capacityhour</v>
          </cell>
          <cell r="C78" t="str">
            <v xml:space="preserve">Crane  20 tonne capacity </v>
          </cell>
          <cell r="D78" t="str">
            <v>hour</v>
          </cell>
          <cell r="E78">
            <v>1225</v>
          </cell>
        </row>
        <row r="79">
          <cell r="B79" t="str">
            <v>Crane 40 T capacityhour</v>
          </cell>
          <cell r="C79" t="str">
            <v>Crane 40 T capacity</v>
          </cell>
          <cell r="D79" t="str">
            <v>hour</v>
          </cell>
          <cell r="E79">
            <v>2295</v>
          </cell>
        </row>
        <row r="80">
          <cell r="B80" t="str">
            <v>Crane with grab 0.75 cum capacityhour</v>
          </cell>
          <cell r="C80" t="str">
            <v xml:space="preserve">Crane with grab 0.75 cum capacity </v>
          </cell>
          <cell r="D80" t="str">
            <v>hour</v>
          </cell>
          <cell r="E80">
            <v>350</v>
          </cell>
        </row>
        <row r="81">
          <cell r="B81" t="str">
            <v>Compressor with guniting equipment along with accessorieshour</v>
          </cell>
          <cell r="C81" t="str">
            <v>Compressor with guniting equipment along with accessories</v>
          </cell>
          <cell r="D81" t="str">
            <v>hour</v>
          </cell>
          <cell r="E81">
            <v>900</v>
          </cell>
        </row>
        <row r="82">
          <cell r="B82" t="str">
            <v>Drum mix plant for cold mixes of appropriate capacity but not less than 75 tonnes/hour. (35-40tonne)hour</v>
          </cell>
          <cell r="C82" t="str">
            <v>Drum mix plant for cold mixes of appropriate capacity but not less than 75 tonnes/hour. (35-40tonne)</v>
          </cell>
          <cell r="D82" t="str">
            <v>hour</v>
          </cell>
          <cell r="E82">
            <v>7500</v>
          </cell>
        </row>
        <row r="83">
          <cell r="B83" t="str">
            <v>Epoxy Injection gunhour</v>
          </cell>
          <cell r="C83" t="str">
            <v>Epoxy Injection gun</v>
          </cell>
          <cell r="D83" t="str">
            <v>hour</v>
          </cell>
        </row>
        <row r="84">
          <cell r="B84" t="str">
            <v>Generator 33 KVAhour</v>
          </cell>
          <cell r="C84" t="str">
            <v>Generator 33 KVA</v>
          </cell>
          <cell r="D84" t="str">
            <v>hour</v>
          </cell>
          <cell r="E84">
            <v>394</v>
          </cell>
        </row>
        <row r="85">
          <cell r="B85" t="str">
            <v>Generator 100 KVAhour</v>
          </cell>
          <cell r="C85" t="str">
            <v>Generator 100 KVA</v>
          </cell>
          <cell r="D85" t="str">
            <v>hour</v>
          </cell>
          <cell r="E85">
            <v>794</v>
          </cell>
        </row>
        <row r="86">
          <cell r="B86" t="str">
            <v>Generator 250 KVAhour</v>
          </cell>
          <cell r="C86" t="str">
            <v>Generator 250 KVA</v>
          </cell>
          <cell r="D86" t="str">
            <v>hour</v>
          </cell>
          <cell r="E86">
            <v>1200</v>
          </cell>
        </row>
        <row r="87">
          <cell r="B87" t="str">
            <v>Induction, deinduction and erection of plant and equipment including all components and accessories for pneumatic method of well sinking.hour</v>
          </cell>
          <cell r="C87" t="str">
            <v xml:space="preserve">Induction, deinduction and erection of plant and equipment including all components and accessories for pneumatic method of well sinking. </v>
          </cell>
          <cell r="D87" t="str">
            <v>hour</v>
          </cell>
        </row>
        <row r="88">
          <cell r="B88" t="str">
            <v>Joint Cutting Machine with 2-3 blades (for rigid pavement)hour</v>
          </cell>
          <cell r="C88" t="str">
            <v>Joint Cutting Machine with 2-3 blades (for rigid pavement)</v>
          </cell>
          <cell r="D88" t="str">
            <v>hour</v>
          </cell>
          <cell r="E88">
            <v>800</v>
          </cell>
        </row>
        <row r="89">
          <cell r="B89" t="str">
            <v>Jack for Lifting 40 tonne lifting capacity.day</v>
          </cell>
          <cell r="C89" t="str">
            <v>Jack for Lifting  40 tonne lifting capacity.</v>
          </cell>
          <cell r="D89" t="str">
            <v>day</v>
          </cell>
          <cell r="E89">
            <v>3000</v>
          </cell>
        </row>
        <row r="90">
          <cell r="B90" t="str">
            <v>Piling rig Including double acting pile driving hammer (Hydraulic rig)hrs</v>
          </cell>
          <cell r="C90" t="str">
            <v xml:space="preserve">Piling rig Including double acting pile driving hammer (Hydraulic rig) </v>
          </cell>
          <cell r="D90" t="str">
            <v>hrs</v>
          </cell>
          <cell r="E90">
            <v>4500</v>
          </cell>
        </row>
        <row r="91">
          <cell r="B91" t="str">
            <v>Plate compactorhour</v>
          </cell>
          <cell r="C91" t="str">
            <v>Plate compactor</v>
          </cell>
          <cell r="D91" t="str">
            <v>hour</v>
          </cell>
          <cell r="E91">
            <v>200</v>
          </cell>
        </row>
        <row r="92">
          <cell r="B92" t="str">
            <v>Snow blower equipment 140 HP @ 600 cum per hourhour</v>
          </cell>
          <cell r="C92" t="str">
            <v>Snow blower equipment 140 HP @ 600 cum per hour</v>
          </cell>
          <cell r="D92" t="str">
            <v>hour</v>
          </cell>
        </row>
        <row r="93">
          <cell r="B93" t="str">
            <v>Texturing machine (for rigid pavement)hour</v>
          </cell>
          <cell r="C93" t="str">
            <v>Texturing machine (for rigid pavement)</v>
          </cell>
          <cell r="D93" t="str">
            <v>hour</v>
          </cell>
          <cell r="E93">
            <v>145</v>
          </cell>
        </row>
        <row r="94">
          <cell r="B94" t="str">
            <v>Truck Trailor 30 tonne capacityhour</v>
          </cell>
          <cell r="C94" t="str">
            <v>Truck Trailor 30 tonne  capacity</v>
          </cell>
          <cell r="D94" t="str">
            <v>hour</v>
          </cell>
          <cell r="E94">
            <v>1100</v>
          </cell>
        </row>
        <row r="95">
          <cell r="B95" t="str">
            <v>Truck Trailor 30 tonne capacityt.km</v>
          </cell>
          <cell r="C95" t="str">
            <v xml:space="preserve"> Truck Trailor 30 tonne  capacity</v>
          </cell>
          <cell r="D95" t="str">
            <v>t.km</v>
          </cell>
          <cell r="E95">
            <v>6</v>
          </cell>
        </row>
        <row r="96">
          <cell r="B96" t="str">
            <v>Tunnel Boring machinehour</v>
          </cell>
          <cell r="C96" t="str">
            <v>Tunnel Boring machine</v>
          </cell>
          <cell r="D96" t="str">
            <v>hour</v>
          </cell>
        </row>
        <row r="97">
          <cell r="B97" t="str">
            <v>Vibrating Pile driving hammer complete with power unit and accessories.hour</v>
          </cell>
          <cell r="C97" t="str">
            <v>Vibrating Pile driving hammer complete with power unit and accessories.</v>
          </cell>
          <cell r="D97" t="str">
            <v>hour</v>
          </cell>
          <cell r="E97">
            <v>4500</v>
          </cell>
        </row>
        <row r="98">
          <cell r="B98" t="str">
            <v>Wet Mix Plant 100 TPHhour</v>
          </cell>
          <cell r="C98" t="str">
            <v xml:space="preserve">Wet Mix Plant 100 TPH </v>
          </cell>
          <cell r="D98" t="str">
            <v>hour</v>
          </cell>
          <cell r="E98">
            <v>1737</v>
          </cell>
        </row>
        <row r="99">
          <cell r="B99" t="str">
            <v>Wet Mix Plant 75 TPHhour</v>
          </cell>
          <cell r="C99" t="str">
            <v xml:space="preserve">Wet Mix Plant 75 TPH </v>
          </cell>
          <cell r="D99" t="str">
            <v>hour</v>
          </cell>
          <cell r="E99">
            <v>1200</v>
          </cell>
        </row>
        <row r="100">
          <cell r="B100" t="str">
            <v>Vibrator (Electrical)Hour</v>
          </cell>
          <cell r="C100" t="str">
            <v>Vibrator (Electrical)</v>
          </cell>
          <cell r="D100" t="str">
            <v>Hour</v>
          </cell>
          <cell r="E100">
            <v>157</v>
          </cell>
        </row>
        <row r="101">
          <cell r="B101" t="str">
            <v>Reversible drum concrete mixer with SCADAHour</v>
          </cell>
          <cell r="C101" t="str">
            <v>Reversible drum concrete mixer with SCADA</v>
          </cell>
          <cell r="D101" t="str">
            <v>Hour</v>
          </cell>
          <cell r="E101">
            <v>698</v>
          </cell>
        </row>
        <row r="102">
          <cell r="B102" t="str">
            <v>Pile boring machinery 325 - 400 mm dia.R.Mt.</v>
          </cell>
          <cell r="C102" t="str">
            <v>Pile boring machinery 325 - 400 mm dia.</v>
          </cell>
          <cell r="D102" t="str">
            <v>R.Mt.</v>
          </cell>
          <cell r="E102">
            <v>186</v>
          </cell>
        </row>
        <row r="103">
          <cell r="B103" t="str">
            <v/>
          </cell>
        </row>
        <row r="104">
          <cell r="B104" t="str">
            <v/>
          </cell>
        </row>
        <row r="105">
          <cell r="B105" t="str">
            <v/>
          </cell>
        </row>
        <row r="106">
          <cell r="B106" t="str">
            <v>DescriptionPer Unit</v>
          </cell>
          <cell r="C106" t="str">
            <v>Description</v>
          </cell>
          <cell r="D106" t="str">
            <v>Per Unit</v>
          </cell>
          <cell r="E106" t="str">
            <v>Rate</v>
          </cell>
        </row>
        <row r="107">
          <cell r="B107" t="str">
            <v>Black Smith With Tools - II ClassDay</v>
          </cell>
          <cell r="C107" t="str">
            <v>Black Smith With Tools - II Class</v>
          </cell>
          <cell r="D107" t="str">
            <v>Day</v>
          </cell>
          <cell r="E107">
            <v>484</v>
          </cell>
        </row>
        <row r="108">
          <cell r="B108" t="str">
            <v>Stone Cutter With Tools - Semi SkilledDay</v>
          </cell>
          <cell r="C108" t="str">
            <v>Stone Cutter With Tools - Semi Skilled</v>
          </cell>
          <cell r="D108" t="str">
            <v>Day</v>
          </cell>
          <cell r="E108">
            <v>484</v>
          </cell>
        </row>
        <row r="109">
          <cell r="B109" t="str">
            <v>Mason I Class SkilledDay</v>
          </cell>
          <cell r="C109" t="str">
            <v>Mason I Class Skilled</v>
          </cell>
          <cell r="D109" t="str">
            <v>Day</v>
          </cell>
          <cell r="E109">
            <v>511</v>
          </cell>
        </row>
        <row r="110">
          <cell r="B110" t="str">
            <v>Mason II Class SkilledDay</v>
          </cell>
          <cell r="C110" t="str">
            <v>Mason II Class Skilled</v>
          </cell>
          <cell r="D110" t="str">
            <v>Day</v>
          </cell>
          <cell r="E110">
            <v>511</v>
          </cell>
        </row>
        <row r="111">
          <cell r="B111" t="str">
            <v>Cart with DriverDay</v>
          </cell>
          <cell r="C111" t="str">
            <v>Cart with Driver</v>
          </cell>
          <cell r="D111" t="str">
            <v>Day</v>
          </cell>
          <cell r="E111">
            <v>572</v>
          </cell>
        </row>
        <row r="116">
          <cell r="B116" t="str">
            <v>Carpenter I Class SkilledDay</v>
          </cell>
          <cell r="C116" t="str">
            <v>Carpenter I Class Skilled</v>
          </cell>
          <cell r="D116" t="str">
            <v>Day</v>
          </cell>
          <cell r="E116">
            <v>511</v>
          </cell>
        </row>
        <row r="117">
          <cell r="B117" t="str">
            <v>Carpenter II Class SkilledDay</v>
          </cell>
          <cell r="C117" t="str">
            <v>Carpenter II Class Skilled</v>
          </cell>
          <cell r="D117" t="str">
            <v>Day</v>
          </cell>
          <cell r="E117">
            <v>511</v>
          </cell>
        </row>
        <row r="118">
          <cell r="B118" t="str">
            <v>Plumber With Tools - SkilledDay</v>
          </cell>
          <cell r="C118" t="str">
            <v>Plumber With Tools - Skilled</v>
          </cell>
          <cell r="D118" t="str">
            <v>Day</v>
          </cell>
          <cell r="E118">
            <v>511</v>
          </cell>
        </row>
        <row r="119">
          <cell r="B119" t="str">
            <v>Glazier With Tools - SkilledDay</v>
          </cell>
          <cell r="C119" t="str">
            <v>Glazier With Tools - Skilled</v>
          </cell>
          <cell r="D119" t="str">
            <v>Day</v>
          </cell>
          <cell r="E119">
            <v>511</v>
          </cell>
        </row>
        <row r="120">
          <cell r="B120" t="str">
            <v>Tin Smith With Tools - Semi SkilledDay</v>
          </cell>
          <cell r="C120" t="str">
            <v>Tin Smith With Tools - Semi Skilled</v>
          </cell>
          <cell r="D120" t="str">
            <v>Day</v>
          </cell>
          <cell r="E120">
            <v>484</v>
          </cell>
        </row>
        <row r="121">
          <cell r="B121" t="str">
            <v>Painter I Class SkilledDay</v>
          </cell>
          <cell r="C121" t="str">
            <v>Painter I Class Skilled</v>
          </cell>
          <cell r="D121" t="str">
            <v>Day</v>
          </cell>
          <cell r="E121">
            <v>511</v>
          </cell>
        </row>
        <row r="122">
          <cell r="B122" t="str">
            <v>Painter II Class SkilledDay</v>
          </cell>
          <cell r="C122" t="str">
            <v>Painter II Class Skilled</v>
          </cell>
          <cell r="D122" t="str">
            <v>Day</v>
          </cell>
          <cell r="E122">
            <v>511</v>
          </cell>
        </row>
        <row r="123">
          <cell r="B123" t="str">
            <v>Head Fitter With Tools - SkilledDay</v>
          </cell>
          <cell r="C123" t="str">
            <v>Head Fitter With Tools - Skilled</v>
          </cell>
          <cell r="D123" t="str">
            <v>Day</v>
          </cell>
          <cell r="E123">
            <v>511</v>
          </cell>
        </row>
        <row r="124">
          <cell r="B124" t="str">
            <v>MechanicDay</v>
          </cell>
          <cell r="C124" t="str">
            <v>Mechanic</v>
          </cell>
          <cell r="D124" t="str">
            <v>Day</v>
          </cell>
          <cell r="E124">
            <v>511</v>
          </cell>
        </row>
        <row r="125">
          <cell r="B125" t="str">
            <v>Lorry Driver / Mixer OperatorDay</v>
          </cell>
          <cell r="C125" t="str">
            <v>Lorry Driver / Mixer Operator</v>
          </cell>
          <cell r="D125" t="str">
            <v>Day</v>
          </cell>
          <cell r="E125">
            <v>511</v>
          </cell>
        </row>
        <row r="126">
          <cell r="B126" t="str">
            <v>Welder / Driller - SkilledDay</v>
          </cell>
          <cell r="C126" t="str">
            <v>Welder / Driller - Skilled</v>
          </cell>
          <cell r="D126" t="str">
            <v>Day</v>
          </cell>
          <cell r="E126">
            <v>511</v>
          </cell>
        </row>
        <row r="127">
          <cell r="B127" t="str">
            <v>Polishman - Semi SkilledDay</v>
          </cell>
          <cell r="C127" t="str">
            <v>Polishman - Semi Skilled</v>
          </cell>
          <cell r="D127" t="str">
            <v>Day</v>
          </cell>
          <cell r="E127">
            <v>484</v>
          </cell>
        </row>
        <row r="128">
          <cell r="B128" t="str">
            <v>Assistant Plumber - SkilledDay</v>
          </cell>
          <cell r="C128" t="str">
            <v>Assistant Plumber - Skilled</v>
          </cell>
          <cell r="D128" t="str">
            <v>Day</v>
          </cell>
          <cell r="E128">
            <v>484</v>
          </cell>
        </row>
        <row r="129">
          <cell r="B129" t="str">
            <v>Maistry Skilled / Supervisor / MateDay</v>
          </cell>
          <cell r="C129" t="str">
            <v>Maistry Skilled / Supervisor / Mate</v>
          </cell>
          <cell r="D129" t="str">
            <v>Day</v>
          </cell>
          <cell r="E129">
            <v>511</v>
          </cell>
        </row>
        <row r="130">
          <cell r="B130" t="str">
            <v>Vibrator Operator - SkilledDay</v>
          </cell>
          <cell r="C130" t="str">
            <v>Vibrator Operator - Skilled</v>
          </cell>
          <cell r="D130" t="str">
            <v>Day</v>
          </cell>
          <cell r="E130">
            <v>511</v>
          </cell>
        </row>
        <row r="131">
          <cell r="B131" t="str">
            <v>Skilled LabourDay</v>
          </cell>
          <cell r="C131" t="str">
            <v>Skilled Labour</v>
          </cell>
          <cell r="D131" t="str">
            <v>Day</v>
          </cell>
          <cell r="E131">
            <v>464</v>
          </cell>
        </row>
        <row r="132">
          <cell r="B132" t="str">
            <v>Boreman SkilledDay</v>
          </cell>
          <cell r="C132" t="str">
            <v>Boreman Skilled</v>
          </cell>
          <cell r="D132" t="str">
            <v>Day</v>
          </cell>
          <cell r="E132">
            <v>511</v>
          </cell>
        </row>
        <row r="133">
          <cell r="B133" t="str">
            <v>Asphalt Sprayer SkilledDay</v>
          </cell>
          <cell r="C133" t="str">
            <v>Asphalt Sprayer Skilled</v>
          </cell>
          <cell r="D133" t="str">
            <v>Day</v>
          </cell>
          <cell r="E133">
            <v>511</v>
          </cell>
        </row>
        <row r="134">
          <cell r="B134" t="str">
            <v>Minor or Blaster Semi SkilledDay</v>
          </cell>
          <cell r="C134" t="str">
            <v>Minor or Blaster Semi Skilled</v>
          </cell>
          <cell r="D134" t="str">
            <v>Day</v>
          </cell>
          <cell r="E134">
            <v>484</v>
          </cell>
        </row>
        <row r="135">
          <cell r="B135" t="str">
            <v>Quarry Man - Semi SkilledDay</v>
          </cell>
          <cell r="C135" t="str">
            <v>Quarry Man - Semi Skilled</v>
          </cell>
          <cell r="D135" t="str">
            <v>Day</v>
          </cell>
          <cell r="E135">
            <v>484</v>
          </cell>
        </row>
        <row r="136">
          <cell r="B136" t="str">
            <v>Painter / White Washer - Semi SkilledDay</v>
          </cell>
          <cell r="C136" t="str">
            <v>Painter / White Washer - Semi Skilled</v>
          </cell>
          <cell r="D136" t="str">
            <v>Day</v>
          </cell>
          <cell r="E136">
            <v>484</v>
          </cell>
        </row>
        <row r="137">
          <cell r="B137" t="str">
            <v>Labour for Excavation in Hard Rock (Un Blast)Day</v>
          </cell>
          <cell r="C137" t="str">
            <v>Labour for Excavation in Hard Rock (Un Blast)</v>
          </cell>
          <cell r="D137" t="str">
            <v>Day</v>
          </cell>
          <cell r="E137">
            <v>464</v>
          </cell>
        </row>
        <row r="138">
          <cell r="B138" t="str">
            <v>Tile Turner Semi SkilledDay</v>
          </cell>
          <cell r="C138" t="str">
            <v>Tile Turner Semi Skilled</v>
          </cell>
          <cell r="D138" t="str">
            <v>Day</v>
          </cell>
          <cell r="E138">
            <v>484</v>
          </cell>
        </row>
        <row r="139">
          <cell r="B139" t="str">
            <v>Mazdoor - For PolishingDay</v>
          </cell>
          <cell r="C139" t="str">
            <v>Mazdoor - For Polishing</v>
          </cell>
          <cell r="D139" t="str">
            <v>Day</v>
          </cell>
          <cell r="E139">
            <v>464</v>
          </cell>
        </row>
        <row r="140">
          <cell r="B140" t="str">
            <v>Bar Bender SkilledDay</v>
          </cell>
          <cell r="C140" t="str">
            <v>Bar Bender Skilled</v>
          </cell>
          <cell r="D140" t="str">
            <v>Day</v>
          </cell>
          <cell r="E140">
            <v>484</v>
          </cell>
        </row>
        <row r="141">
          <cell r="B141" t="str">
            <v>Bhisti (Mixing / Curing) - Semi SkilledDay</v>
          </cell>
          <cell r="C141" t="str">
            <v>Bhisti (Mixing / Curing) - Semi Skilled</v>
          </cell>
          <cell r="D141" t="str">
            <v>Day</v>
          </cell>
          <cell r="E141">
            <v>484</v>
          </cell>
        </row>
        <row r="142">
          <cell r="B142" t="str">
            <v>Mukadam - Semi SkilledDay</v>
          </cell>
          <cell r="C142" t="str">
            <v>Mukadam - Semi Skilled</v>
          </cell>
          <cell r="D142" t="str">
            <v>Day</v>
          </cell>
          <cell r="E142">
            <v>484</v>
          </cell>
        </row>
        <row r="143">
          <cell r="B143" t="str">
            <v>Tar Handler - Semi SkilledDay</v>
          </cell>
          <cell r="C143" t="str">
            <v>Tar Handler - Semi Skilled</v>
          </cell>
          <cell r="D143" t="str">
            <v>Day</v>
          </cell>
          <cell r="E143">
            <v>484</v>
          </cell>
        </row>
        <row r="144">
          <cell r="B144" t="str">
            <v>Helper Un SkilledDay</v>
          </cell>
          <cell r="C144" t="str">
            <v>Helper Un Skilled</v>
          </cell>
          <cell r="D144" t="str">
            <v>Day</v>
          </cell>
          <cell r="E144">
            <v>484</v>
          </cell>
        </row>
        <row r="145">
          <cell r="B145" t="str">
            <v>Tree Cutter - Semi SkilledDay</v>
          </cell>
          <cell r="C145" t="str">
            <v>Tree Cutter - Semi Skilled</v>
          </cell>
          <cell r="D145" t="str">
            <v>Day</v>
          </cell>
          <cell r="E145">
            <v>484</v>
          </cell>
        </row>
        <row r="146">
          <cell r="B146" t="str">
            <v>NavaghaniDay</v>
          </cell>
          <cell r="C146" t="str">
            <v>Navaghani</v>
          </cell>
          <cell r="D146" t="str">
            <v>Day</v>
          </cell>
          <cell r="E146">
            <v>484</v>
          </cell>
        </row>
        <row r="147">
          <cell r="B147" t="str">
            <v>Mazdoor - Unskilled Heavy MaleDay</v>
          </cell>
          <cell r="C147" t="str">
            <v>Mazdoor - Unskilled Heavy Male</v>
          </cell>
          <cell r="D147" t="str">
            <v>Day</v>
          </cell>
          <cell r="E147">
            <v>464</v>
          </cell>
        </row>
        <row r="148">
          <cell r="B148" t="str">
            <v>Mazdoor - Unskilled Heavy FemaleDay</v>
          </cell>
          <cell r="C148" t="str">
            <v>Mazdoor - Unskilled Heavy Female</v>
          </cell>
          <cell r="D148" t="str">
            <v>Day</v>
          </cell>
          <cell r="E148">
            <v>464</v>
          </cell>
        </row>
        <row r="149">
          <cell r="B149" t="str">
            <v>Below BoyDay</v>
          </cell>
          <cell r="C149" t="str">
            <v>Below Boy</v>
          </cell>
          <cell r="D149" t="str">
            <v>Day</v>
          </cell>
          <cell r="E149">
            <v>464</v>
          </cell>
        </row>
        <row r="150">
          <cell r="B150" t="str">
            <v>Fitter With Tools I Class SkilledDay</v>
          </cell>
          <cell r="C150" t="str">
            <v>Fitter With Tools I Class Skilled</v>
          </cell>
          <cell r="D150" t="str">
            <v>Day</v>
          </cell>
          <cell r="E150">
            <v>511</v>
          </cell>
        </row>
        <row r="151">
          <cell r="B151" t="str">
            <v>Fitter With Tools II Class SkilledDay</v>
          </cell>
          <cell r="C151" t="str">
            <v>Fitter With Tools II Class Skilled</v>
          </cell>
          <cell r="D151" t="str">
            <v>Day</v>
          </cell>
          <cell r="E151">
            <v>484</v>
          </cell>
        </row>
        <row r="152">
          <cell r="B152" t="str">
            <v>Gun Man for GunitingDay</v>
          </cell>
          <cell r="C152" t="str">
            <v>Gun Man for Guniting</v>
          </cell>
          <cell r="D152" t="str">
            <v>Day</v>
          </cell>
          <cell r="E152">
            <v>511</v>
          </cell>
        </row>
        <row r="153">
          <cell r="B153" t="str">
            <v>Laboratory AssistantDay</v>
          </cell>
          <cell r="C153" t="str">
            <v>Laboratory Assistant</v>
          </cell>
          <cell r="D153" t="str">
            <v>Day</v>
          </cell>
          <cell r="E153">
            <v>511</v>
          </cell>
        </row>
        <row r="154">
          <cell r="B154" t="str">
            <v>Labour for Tile TurningDay</v>
          </cell>
          <cell r="C154" t="str">
            <v>Labour for Tile Turning</v>
          </cell>
          <cell r="D154" t="str">
            <v>Day</v>
          </cell>
          <cell r="E154">
            <v>464</v>
          </cell>
        </row>
        <row r="155">
          <cell r="B155" t="str">
            <v>Excavator - Unskilled HeavyDay</v>
          </cell>
          <cell r="C155" t="str">
            <v>Excavator - Unskilled Heavy</v>
          </cell>
          <cell r="D155" t="str">
            <v>Day</v>
          </cell>
          <cell r="E155">
            <v>464</v>
          </cell>
        </row>
        <row r="156">
          <cell r="B156" t="str">
            <v>Breaker - Semi SkilledDay</v>
          </cell>
          <cell r="C156" t="str">
            <v>Breaker - Semi Skilled</v>
          </cell>
          <cell r="D156" t="str">
            <v>Day</v>
          </cell>
          <cell r="E156">
            <v>484</v>
          </cell>
        </row>
        <row r="157">
          <cell r="B157" t="str">
            <v>Hole Driller Semi SkilledDay</v>
          </cell>
          <cell r="C157" t="str">
            <v>Hole Driller Semi Skilled</v>
          </cell>
          <cell r="D157" t="str">
            <v>Day</v>
          </cell>
          <cell r="E157">
            <v>484</v>
          </cell>
        </row>
        <row r="158">
          <cell r="B158" t="str">
            <v>Chiseler Semi SkilledDay</v>
          </cell>
          <cell r="C158" t="str">
            <v>Chiseler Semi Skilled</v>
          </cell>
          <cell r="D158" t="str">
            <v>Day</v>
          </cell>
          <cell r="E158">
            <v>484</v>
          </cell>
        </row>
        <row r="159">
          <cell r="B159" t="str">
            <v>Foreman SkilledDay</v>
          </cell>
          <cell r="C159" t="str">
            <v>Foreman Skilled</v>
          </cell>
          <cell r="D159" t="str">
            <v>Day</v>
          </cell>
          <cell r="E159">
            <v>511</v>
          </cell>
        </row>
        <row r="160">
          <cell r="B160" t="str">
            <v>Bandhani Semi SkilledDay</v>
          </cell>
          <cell r="C160" t="str">
            <v>Bandhani Semi Skilled</v>
          </cell>
          <cell r="D160" t="str">
            <v>Day</v>
          </cell>
          <cell r="E160">
            <v>484</v>
          </cell>
        </row>
        <row r="161">
          <cell r="B161" t="str">
            <v>Emgraver for lettering SkilledDay</v>
          </cell>
          <cell r="C161" t="str">
            <v>Emgraver for lettering Skilled</v>
          </cell>
          <cell r="D161" t="str">
            <v>Day</v>
          </cell>
          <cell r="E161">
            <v>511</v>
          </cell>
        </row>
        <row r="162">
          <cell r="B162" t="str">
            <v>Frabi - Weld - DrillingDay</v>
          </cell>
          <cell r="C162" t="str">
            <v>Frabi - Weld - Drilling</v>
          </cell>
          <cell r="D162" t="str">
            <v>Day</v>
          </cell>
          <cell r="E162">
            <v>484</v>
          </cell>
        </row>
        <row r="163">
          <cell r="B163" t="str">
            <v>Khalashi / DiersDay</v>
          </cell>
          <cell r="C163" t="str">
            <v>Khalashi / Diers</v>
          </cell>
          <cell r="D163" t="str">
            <v>Day</v>
          </cell>
          <cell r="E163">
            <v>511</v>
          </cell>
        </row>
        <row r="164">
          <cell r="B164" t="str">
            <v>Jack Hammer OperatorDay</v>
          </cell>
          <cell r="C164" t="str">
            <v>Jack Hammer Operator</v>
          </cell>
          <cell r="D164" t="str">
            <v>Day</v>
          </cell>
          <cell r="E164">
            <v>511</v>
          </cell>
        </row>
        <row r="165">
          <cell r="B165" t="str">
            <v>ElectricianDay</v>
          </cell>
          <cell r="C165" t="str">
            <v>Electrician</v>
          </cell>
          <cell r="D165" t="str">
            <v>Day</v>
          </cell>
          <cell r="E165">
            <v>511</v>
          </cell>
        </row>
        <row r="166">
          <cell r="B166" t="str">
            <v>Welder SkilledDay</v>
          </cell>
          <cell r="C166" t="str">
            <v>Welder Skilled</v>
          </cell>
          <cell r="D166" t="str">
            <v>Day</v>
          </cell>
          <cell r="E166">
            <v>511</v>
          </cell>
        </row>
        <row r="167">
          <cell r="B167" t="str">
            <v>Labour for Traffic RegulationDay</v>
          </cell>
          <cell r="C167" t="str">
            <v>Labour for Traffic Regulation</v>
          </cell>
          <cell r="D167" t="str">
            <v>Day</v>
          </cell>
          <cell r="E167">
            <v>464</v>
          </cell>
        </row>
        <row r="168">
          <cell r="B168" t="str">
            <v>WatchmanDay</v>
          </cell>
          <cell r="C168" t="str">
            <v>Watchman</v>
          </cell>
          <cell r="D168" t="str">
            <v>Day</v>
          </cell>
          <cell r="E168">
            <v>464</v>
          </cell>
        </row>
        <row r="169">
          <cell r="B169" t="str">
            <v>Compressor Operator / DriverDay</v>
          </cell>
          <cell r="C169" t="str">
            <v>Compressor Operator / Driver</v>
          </cell>
          <cell r="D169" t="str">
            <v>Day</v>
          </cell>
          <cell r="E169">
            <v>511</v>
          </cell>
        </row>
        <row r="170">
          <cell r="B170" t="str">
            <v>Supervisor / MateDay</v>
          </cell>
          <cell r="C170" t="str">
            <v>Supervisor / Mate</v>
          </cell>
          <cell r="D170" t="str">
            <v>Day</v>
          </cell>
          <cell r="E170">
            <v>511</v>
          </cell>
        </row>
        <row r="171">
          <cell r="B171" t="str">
            <v>Blacksmith (1st Class) Welder / Plumber / Electrician.Day</v>
          </cell>
          <cell r="C171" t="str">
            <v>Blacksmith (1st Class) Welder / Plumber / Electrician.</v>
          </cell>
          <cell r="D171" t="str">
            <v>Day</v>
          </cell>
          <cell r="E171">
            <v>511</v>
          </cell>
        </row>
        <row r="172">
          <cell r="B172" t="str">
            <v>Blaster (Stone Cutter)Day</v>
          </cell>
          <cell r="C172" t="str">
            <v>Blaster (Stone Cutter)</v>
          </cell>
          <cell r="D172" t="str">
            <v>Day</v>
          </cell>
          <cell r="E172">
            <v>464</v>
          </cell>
        </row>
        <row r="173">
          <cell r="B173" t="str">
            <v>MaliDay</v>
          </cell>
          <cell r="C173" t="str">
            <v>Mali</v>
          </cell>
          <cell r="D173" t="str">
            <v>Day</v>
          </cell>
          <cell r="E173">
            <v>464</v>
          </cell>
        </row>
        <row r="174">
          <cell r="B174" t="str">
            <v>Mazdoor / Dresser (Semi Skilled)Day</v>
          </cell>
          <cell r="C174" t="str">
            <v>Mazdoor / Dresser (Semi Skilled)</v>
          </cell>
          <cell r="D174" t="str">
            <v>Day</v>
          </cell>
          <cell r="E174">
            <v>484</v>
          </cell>
        </row>
        <row r="175">
          <cell r="B175" t="str">
            <v>Mazdoor / Dresser Sinker B116 SkilledDay</v>
          </cell>
          <cell r="C175" t="str">
            <v>Mazdoor / Dresser Sinker B116 Skilled</v>
          </cell>
          <cell r="D175" t="str">
            <v>Day</v>
          </cell>
          <cell r="E175">
            <v>484</v>
          </cell>
        </row>
        <row r="176">
          <cell r="B176" t="str">
            <v>Medical OfficerDay</v>
          </cell>
          <cell r="C176" t="str">
            <v>Medical Officer</v>
          </cell>
          <cell r="D176" t="str">
            <v>Day</v>
          </cell>
          <cell r="E176">
            <v>1824</v>
          </cell>
        </row>
        <row r="177">
          <cell r="B177" t="str">
            <v>Operator (grouting)Day</v>
          </cell>
          <cell r="C177" t="str">
            <v>Operator (grouting)</v>
          </cell>
          <cell r="D177" t="str">
            <v>Day</v>
          </cell>
          <cell r="E177">
            <v>511</v>
          </cell>
        </row>
        <row r="178">
          <cell r="B178" t="str">
            <v>Para Medical PersonnelDay</v>
          </cell>
          <cell r="C178" t="str">
            <v>Para Medical Personnel</v>
          </cell>
          <cell r="D178" t="str">
            <v>Day</v>
          </cell>
          <cell r="E178">
            <v>912</v>
          </cell>
        </row>
        <row r="179">
          <cell r="B179" t="str">
            <v>Mazdoor unskilled female (light)Day</v>
          </cell>
          <cell r="C179" t="str">
            <v>Mazdoor unskilled female (light)</v>
          </cell>
          <cell r="D179" t="str">
            <v>Day</v>
          </cell>
          <cell r="E179">
            <v>484</v>
          </cell>
        </row>
        <row r="180">
          <cell r="B180" t="str">
            <v>Painting Lettering NumberDay</v>
          </cell>
          <cell r="C180" t="str">
            <v>Painting Lettering Number</v>
          </cell>
          <cell r="D180" t="str">
            <v>Day</v>
          </cell>
          <cell r="E180">
            <v>484</v>
          </cell>
        </row>
        <row r="181">
          <cell r="B181" t="str">
            <v>Junior EngineerDay</v>
          </cell>
          <cell r="C181" t="str">
            <v>Junior Engineer</v>
          </cell>
          <cell r="D181" t="str">
            <v>Day</v>
          </cell>
          <cell r="E181">
            <v>1283</v>
          </cell>
        </row>
        <row r="182">
          <cell r="B182" t="str">
            <v>SurveyorDay</v>
          </cell>
          <cell r="C182" t="str">
            <v>Surveyor</v>
          </cell>
          <cell r="D182" t="str">
            <v>Day</v>
          </cell>
          <cell r="E182">
            <v>884</v>
          </cell>
        </row>
        <row r="183">
          <cell r="B183" t="str">
            <v>Autocad OperatorDay</v>
          </cell>
          <cell r="C183" t="str">
            <v>Autocad Operator</v>
          </cell>
          <cell r="D183" t="str">
            <v>Day</v>
          </cell>
          <cell r="E183">
            <v>1283</v>
          </cell>
        </row>
        <row r="184">
          <cell r="B184" t="str">
            <v>AttendentDay</v>
          </cell>
          <cell r="C184" t="str">
            <v>Attendent</v>
          </cell>
          <cell r="D184" t="str">
            <v>Day</v>
          </cell>
          <cell r="E184">
            <v>464</v>
          </cell>
        </row>
        <row r="185">
          <cell r="B185" t="str">
            <v>Computer TypistDay</v>
          </cell>
          <cell r="C185" t="str">
            <v>Computer Typist</v>
          </cell>
          <cell r="D185" t="str">
            <v>Day</v>
          </cell>
          <cell r="E185">
            <v>690</v>
          </cell>
        </row>
        <row r="186">
          <cell r="B186" t="str">
            <v>TracerDay</v>
          </cell>
          <cell r="C186" t="str">
            <v>Tracer</v>
          </cell>
          <cell r="D186" t="str">
            <v>Day</v>
          </cell>
          <cell r="E186">
            <v>884</v>
          </cell>
        </row>
        <row r="187">
          <cell r="B187" t="str">
            <v>Total Station OperatorDay</v>
          </cell>
          <cell r="C187" t="str">
            <v>Total Station Operator</v>
          </cell>
          <cell r="D187" t="str">
            <v>Day</v>
          </cell>
          <cell r="E187">
            <v>1283</v>
          </cell>
        </row>
        <row r="188">
          <cell r="B188" t="str">
            <v>Senior EngineerDay</v>
          </cell>
          <cell r="C188" t="str">
            <v>Senior Engineer</v>
          </cell>
          <cell r="D188" t="str">
            <v>Day</v>
          </cell>
          <cell r="E188">
            <v>1869</v>
          </cell>
        </row>
        <row r="189">
          <cell r="B189" t="str">
            <v>AssistantDay</v>
          </cell>
          <cell r="C189" t="str">
            <v>Assistant</v>
          </cell>
          <cell r="D189" t="str">
            <v>Day</v>
          </cell>
          <cell r="E189">
            <v>690</v>
          </cell>
        </row>
        <row r="190">
          <cell r="B190" t="str">
            <v>Operator / FitterDay</v>
          </cell>
          <cell r="C190" t="str">
            <v>Operator / Fitter</v>
          </cell>
          <cell r="D190" t="str">
            <v>Day</v>
          </cell>
          <cell r="E190">
            <v>511</v>
          </cell>
        </row>
        <row r="191">
          <cell r="B191" t="str">
            <v>Mazdoor Unskilled Light MaleDay</v>
          </cell>
          <cell r="C191" t="str">
            <v>Mazdoor Unskilled Light Male</v>
          </cell>
          <cell r="D191" t="str">
            <v>Day</v>
          </cell>
          <cell r="E191">
            <v>464</v>
          </cell>
        </row>
        <row r="192">
          <cell r="B192" t="str">
            <v>Computer OperatorDay</v>
          </cell>
          <cell r="C192" t="str">
            <v>Computer Operator</v>
          </cell>
          <cell r="D192" t="str">
            <v>Day</v>
          </cell>
          <cell r="E192">
            <v>781</v>
          </cell>
        </row>
        <row r="193">
          <cell r="B193" t="str">
            <v>Survey HelperDay</v>
          </cell>
          <cell r="C193" t="str">
            <v>Survey Helper</v>
          </cell>
          <cell r="D193" t="str">
            <v>Day</v>
          </cell>
          <cell r="E193">
            <v>464</v>
          </cell>
        </row>
        <row r="194">
          <cell r="B194" t="str">
            <v>TechnicianDay</v>
          </cell>
          <cell r="C194" t="str">
            <v>Technician</v>
          </cell>
          <cell r="D194" t="str">
            <v>Day</v>
          </cell>
          <cell r="E194">
            <v>1869</v>
          </cell>
        </row>
        <row r="195">
          <cell r="B195" t="str">
            <v>Skilled Assistants-on the siteDay</v>
          </cell>
          <cell r="C195" t="str">
            <v>Skilled Assistants-on the site</v>
          </cell>
          <cell r="D195" t="str">
            <v>Day</v>
          </cell>
          <cell r="E195">
            <v>511</v>
          </cell>
        </row>
        <row r="196">
          <cell r="B196" t="str">
            <v>SupervisorDay</v>
          </cell>
          <cell r="C196" t="str">
            <v>Supervisor</v>
          </cell>
          <cell r="D196" t="str">
            <v>Day</v>
          </cell>
          <cell r="E196">
            <v>884</v>
          </cell>
        </row>
        <row r="197">
          <cell r="B197" t="str">
            <v>Valuation expertDay</v>
          </cell>
          <cell r="C197" t="str">
            <v>Valuation expert</v>
          </cell>
          <cell r="D197" t="str">
            <v>Day</v>
          </cell>
          <cell r="E197">
            <v>1553</v>
          </cell>
        </row>
        <row r="198">
          <cell r="B198" t="str">
            <v>Office support StaffDay</v>
          </cell>
          <cell r="C198" t="str">
            <v>Office support Staff</v>
          </cell>
          <cell r="D198" t="str">
            <v>Day</v>
          </cell>
          <cell r="E198">
            <v>464</v>
          </cell>
        </row>
        <row r="199">
          <cell r="B199" t="str">
            <v>Senior SurveyorDay</v>
          </cell>
          <cell r="C199" t="str">
            <v>Senior Surveyor</v>
          </cell>
          <cell r="D199" t="str">
            <v>Day</v>
          </cell>
          <cell r="E199">
            <v>884</v>
          </cell>
        </row>
        <row r="200">
          <cell r="B200" t="str">
            <v>Revenue expertDay</v>
          </cell>
          <cell r="C200" t="str">
            <v>Revenue expert</v>
          </cell>
          <cell r="D200" t="str">
            <v>Day</v>
          </cell>
          <cell r="E200">
            <v>1036</v>
          </cell>
        </row>
        <row r="201">
          <cell r="B201" t="str">
            <v>WelderDay</v>
          </cell>
          <cell r="C201" t="str">
            <v>Welder</v>
          </cell>
          <cell r="D201" t="str">
            <v>Day</v>
          </cell>
          <cell r="E201">
            <v>484</v>
          </cell>
        </row>
        <row r="202">
          <cell r="B202" t="str">
            <v/>
          </cell>
        </row>
        <row r="203">
          <cell r="B203" t="str">
            <v/>
          </cell>
        </row>
        <row r="204">
          <cell r="B204" t="str">
            <v>DescriptionPer Unit</v>
          </cell>
          <cell r="C204" t="str">
            <v>Description</v>
          </cell>
          <cell r="D204" t="str">
            <v>Per Unit</v>
          </cell>
          <cell r="E204" t="str">
            <v>Rate          (Excluding GST) SSR 2018-19</v>
          </cell>
        </row>
        <row r="205">
          <cell r="B205" t="str">
            <v>Blasting PowderKg.</v>
          </cell>
          <cell r="C205" t="str">
            <v>Blasting Powder</v>
          </cell>
          <cell r="D205" t="str">
            <v>Kg.</v>
          </cell>
          <cell r="E205">
            <v>65</v>
          </cell>
        </row>
        <row r="206">
          <cell r="B206" t="str">
            <v>DetonatorNo.</v>
          </cell>
          <cell r="C206" t="str">
            <v>Detonator</v>
          </cell>
          <cell r="D206" t="str">
            <v>No.</v>
          </cell>
          <cell r="E206">
            <v>16</v>
          </cell>
        </row>
        <row r="207">
          <cell r="B207" t="str">
            <v>FuseNo.</v>
          </cell>
          <cell r="C207" t="str">
            <v>Fuse</v>
          </cell>
          <cell r="D207" t="str">
            <v>No.</v>
          </cell>
          <cell r="E207">
            <v>160</v>
          </cell>
        </row>
        <row r="208">
          <cell r="B208" t="str">
            <v>Nipple For Fastening DetenatorNo.</v>
          </cell>
          <cell r="C208" t="str">
            <v>Nipple For Fastening Detenator</v>
          </cell>
          <cell r="D208" t="str">
            <v>No.</v>
          </cell>
          <cell r="E208">
            <v>40</v>
          </cell>
        </row>
        <row r="209">
          <cell r="B209" t="str">
            <v>Noble DynamiteKg.</v>
          </cell>
          <cell r="C209" t="str">
            <v>Noble Dynamite</v>
          </cell>
          <cell r="D209" t="str">
            <v>Kg.</v>
          </cell>
          <cell r="E209">
            <v>100</v>
          </cell>
        </row>
        <row r="210">
          <cell r="B210" t="str">
            <v>Red Tape Safety FuseR.Mt.</v>
          </cell>
          <cell r="C210" t="str">
            <v>Red Tape Safety Fuse</v>
          </cell>
          <cell r="D210" t="str">
            <v>R.Mt.</v>
          </cell>
          <cell r="E210">
            <v>10</v>
          </cell>
        </row>
        <row r="211">
          <cell r="B211" t="str">
            <v>M.S.screws etc. 35mm dia. and 75mm long (100nos.)Per Box</v>
          </cell>
          <cell r="C211" t="str">
            <v>M.S.screws etc. 35mm dia. and 75mm long (100nos.)</v>
          </cell>
          <cell r="D211" t="str">
            <v>Per Box</v>
          </cell>
          <cell r="E211">
            <v>97</v>
          </cell>
        </row>
        <row r="212">
          <cell r="B212" t="str">
            <v>Nut Bolts 16mm dia./Nails all sizeKg.</v>
          </cell>
          <cell r="C212" t="str">
            <v>Nut Bolts 16mm dia./Nails all size</v>
          </cell>
          <cell r="D212" t="str">
            <v>Kg.</v>
          </cell>
          <cell r="E212">
            <v>72</v>
          </cell>
        </row>
        <row r="213">
          <cell r="B213" t="str">
            <v>Nut Bolts washers 12mm dia. 45mm longNo.</v>
          </cell>
          <cell r="C213" t="str">
            <v>Nut Bolts washers 12mm dia. 45mm long</v>
          </cell>
          <cell r="D213" t="str">
            <v>No.</v>
          </cell>
          <cell r="E213">
            <v>12</v>
          </cell>
        </row>
        <row r="214">
          <cell r="B214" t="str">
            <v>Nut Bolts washers 12mm dia. 75mm longNo.</v>
          </cell>
          <cell r="C214" t="str">
            <v>Nut Bolts washers 12mm dia. 75mm long</v>
          </cell>
          <cell r="D214" t="str">
            <v>No.</v>
          </cell>
          <cell r="E214">
            <v>16</v>
          </cell>
        </row>
        <row r="215">
          <cell r="B215" t="str">
            <v>M.S. Locking Arrangement for gateNo.</v>
          </cell>
          <cell r="C215" t="str">
            <v>M.S. Locking Arrangement for gate</v>
          </cell>
          <cell r="D215" t="str">
            <v>No.</v>
          </cell>
          <cell r="E215">
            <v>725</v>
          </cell>
        </row>
        <row r="216">
          <cell r="B216" t="str">
            <v>Binding WireKg.</v>
          </cell>
          <cell r="C216" t="str">
            <v>Binding Wire</v>
          </cell>
          <cell r="D216" t="str">
            <v>Kg.</v>
          </cell>
          <cell r="E216">
            <v>76</v>
          </cell>
        </row>
        <row r="217">
          <cell r="B217" t="str">
            <v>Centering OilLtr.</v>
          </cell>
          <cell r="C217" t="str">
            <v>Centering Oil</v>
          </cell>
          <cell r="D217" t="str">
            <v>Ltr.</v>
          </cell>
          <cell r="E217">
            <v>10</v>
          </cell>
        </row>
        <row r="218">
          <cell r="B218" t="str">
            <v>Plastic Cover BlockNo.</v>
          </cell>
          <cell r="C218" t="str">
            <v>Plastic Cover Block</v>
          </cell>
          <cell r="D218" t="str">
            <v>No.</v>
          </cell>
          <cell r="E218">
            <v>2.5</v>
          </cell>
        </row>
        <row r="219">
          <cell r="B219" t="str">
            <v>R.C.C.Jali 50mm thickSq.Mt.</v>
          </cell>
          <cell r="C219" t="str">
            <v>R.C.C.Jali 50mm thick</v>
          </cell>
          <cell r="D219" t="str">
            <v>Sq.Mt.</v>
          </cell>
          <cell r="E219">
            <v>470</v>
          </cell>
        </row>
        <row r="220">
          <cell r="B220" t="str">
            <v>Plastizer (Rheobuild) 825 RMt.Ltr.</v>
          </cell>
          <cell r="C220" t="str">
            <v>Plastizer (Rheobuild) 825 RMt.</v>
          </cell>
          <cell r="D220" t="str">
            <v>Ltr.</v>
          </cell>
          <cell r="E220">
            <v>138</v>
          </cell>
        </row>
        <row r="221">
          <cell r="B221" t="str">
            <v>Concrete Spacer Block 15 mmNo.</v>
          </cell>
          <cell r="C221" t="str">
            <v>Concrete Spacer Block 15 mm</v>
          </cell>
          <cell r="D221" t="str">
            <v>No.</v>
          </cell>
          <cell r="E221">
            <v>2.5</v>
          </cell>
        </row>
        <row r="222">
          <cell r="B222" t="str">
            <v>Concrete Spacer Block 20 mmNo.</v>
          </cell>
          <cell r="C222" t="str">
            <v>Concrete Spacer Block 20 mm</v>
          </cell>
          <cell r="D222" t="str">
            <v>No.</v>
          </cell>
          <cell r="E222">
            <v>2.8</v>
          </cell>
        </row>
        <row r="223">
          <cell r="B223" t="str">
            <v>Concrete Spacer Block 25 mmNo.</v>
          </cell>
          <cell r="C223" t="str">
            <v>Concrete Spacer Block 25 mm</v>
          </cell>
          <cell r="D223" t="str">
            <v>No.</v>
          </cell>
          <cell r="E223">
            <v>3.1</v>
          </cell>
        </row>
        <row r="224">
          <cell r="B224" t="str">
            <v>Concrete Spacer Block 30 / 40 mmNo.</v>
          </cell>
          <cell r="C224" t="str">
            <v>Concrete Spacer Block 30 / 40 mm</v>
          </cell>
          <cell r="D224" t="str">
            <v>No.</v>
          </cell>
          <cell r="E224">
            <v>5</v>
          </cell>
        </row>
        <row r="225">
          <cell r="B225" t="str">
            <v>Bricks (Red)No.</v>
          </cell>
          <cell r="C225" t="str">
            <v>Bricks (Red)</v>
          </cell>
          <cell r="D225" t="str">
            <v>No.</v>
          </cell>
          <cell r="E225">
            <v>5.7</v>
          </cell>
        </row>
        <row r="226">
          <cell r="B226" t="str">
            <v>AAC Block 600x200x100 mmNo.</v>
          </cell>
          <cell r="C226" t="str">
            <v>AAC Block 600x200x100 mm</v>
          </cell>
          <cell r="D226" t="str">
            <v>No.</v>
          </cell>
          <cell r="E226">
            <v>49</v>
          </cell>
        </row>
        <row r="227">
          <cell r="B227" t="str">
            <v>Jointing MortarKg</v>
          </cell>
          <cell r="C227" t="str">
            <v>Jointing Mortar</v>
          </cell>
          <cell r="D227" t="str">
            <v>Kg</v>
          </cell>
          <cell r="E227">
            <v>17</v>
          </cell>
        </row>
        <row r="228">
          <cell r="B228" t="str">
            <v>Corner stone 38*20*30cmNo.</v>
          </cell>
          <cell r="C228" t="str">
            <v>Corner stone 38*20*30cm</v>
          </cell>
          <cell r="D228" t="str">
            <v>No.</v>
          </cell>
          <cell r="E228">
            <v>78</v>
          </cell>
        </row>
        <row r="229">
          <cell r="B229" t="str">
            <v>KhandakiesNo.</v>
          </cell>
          <cell r="C229" t="str">
            <v>Khandakies</v>
          </cell>
          <cell r="D229" t="str">
            <v>No.</v>
          </cell>
          <cell r="E229">
            <v>69</v>
          </cell>
        </row>
        <row r="230">
          <cell r="B230" t="str">
            <v>Pin Header (Standard Size)No.</v>
          </cell>
          <cell r="C230" t="str">
            <v>Pin Header (Standard Size)</v>
          </cell>
          <cell r="D230" t="str">
            <v>No.</v>
          </cell>
          <cell r="E230">
            <v>51</v>
          </cell>
        </row>
        <row r="231">
          <cell r="B231" t="str">
            <v>Hollow Blocks C.C.0.2*0.2*0.4MNo.</v>
          </cell>
          <cell r="C231" t="str">
            <v>Hollow Blocks C.C.0.2*0.2*0.4M</v>
          </cell>
          <cell r="D231" t="str">
            <v>No.</v>
          </cell>
          <cell r="E231">
            <v>36</v>
          </cell>
        </row>
        <row r="232">
          <cell r="B232" t="str">
            <v>Hollow Blocks C.C.0.1*0.2*0.4MNo.</v>
          </cell>
          <cell r="C232" t="str">
            <v>Hollow Blocks C.C.0.1*0.2*0.4M</v>
          </cell>
          <cell r="D232" t="str">
            <v>No.</v>
          </cell>
          <cell r="E232">
            <v>30</v>
          </cell>
        </row>
        <row r="233">
          <cell r="B233" t="str">
            <v>Hollow Block C C 0.30 x 0.20 x 0.15No.</v>
          </cell>
          <cell r="C233" t="str">
            <v>Hollow Block C C 0.30 x 0.20 x 0.15</v>
          </cell>
          <cell r="D233" t="str">
            <v>No.</v>
          </cell>
          <cell r="E233">
            <v>39</v>
          </cell>
        </row>
        <row r="234">
          <cell r="B234" t="str">
            <v>Bitumen (Compound)Kg.</v>
          </cell>
          <cell r="C234" t="str">
            <v>Bitumen (Compound)</v>
          </cell>
          <cell r="D234" t="str">
            <v>Kg.</v>
          </cell>
          <cell r="E234">
            <v>59</v>
          </cell>
        </row>
        <row r="235">
          <cell r="B235" t="str">
            <v>Brick batsCu.Mt.</v>
          </cell>
          <cell r="C235" t="str">
            <v>Brick bats</v>
          </cell>
          <cell r="D235" t="str">
            <v>Cu.Mt.</v>
          </cell>
          <cell r="E235">
            <v>650</v>
          </cell>
        </row>
        <row r="236">
          <cell r="B236" t="str">
            <v>Water proof compound I.SKg.</v>
          </cell>
          <cell r="C236" t="str">
            <v>Water proof compound I.S</v>
          </cell>
          <cell r="D236" t="str">
            <v>Kg.</v>
          </cell>
          <cell r="E236">
            <v>120</v>
          </cell>
        </row>
        <row r="237">
          <cell r="B237" t="str">
            <v>Tar Felt B.H.I.S.I.3mm thickSq.Mt.</v>
          </cell>
          <cell r="C237" t="str">
            <v>Tar Felt B.H.I.S.I.3mm thick</v>
          </cell>
          <cell r="D237" t="str">
            <v>Sq.Mt.</v>
          </cell>
          <cell r="E237">
            <v>80</v>
          </cell>
        </row>
        <row r="238">
          <cell r="B238" t="str">
            <v>Acrylic Polymer Modified waterproofing PowderKg.</v>
          </cell>
          <cell r="C238" t="str">
            <v>Acrylic Polymer Modified waterproofing Powder</v>
          </cell>
          <cell r="D238" t="str">
            <v>Kg.</v>
          </cell>
          <cell r="E238">
            <v>146</v>
          </cell>
        </row>
        <row r="239">
          <cell r="B239" t="str">
            <v>Acrylic Polymer Modified LiquidLtr.</v>
          </cell>
          <cell r="C239" t="str">
            <v>Acrylic Polymer Modified Liquid</v>
          </cell>
          <cell r="D239" t="str">
            <v>Ltr.</v>
          </cell>
          <cell r="E239">
            <v>200</v>
          </cell>
        </row>
        <row r="240">
          <cell r="B240" t="str">
            <v>Fibre Glass MeshSq.Mt.</v>
          </cell>
          <cell r="C240" t="str">
            <v>Fibre Glass Mesh</v>
          </cell>
          <cell r="D240" t="str">
            <v>Sq.Mt.</v>
          </cell>
          <cell r="E240">
            <v>63</v>
          </cell>
        </row>
        <row r="241">
          <cell r="B241" t="str">
            <v>Polydee-TP40 PrimerKg.</v>
          </cell>
          <cell r="C241" t="str">
            <v>Polydee-TP40 Primer</v>
          </cell>
          <cell r="D241" t="str">
            <v>Kg.</v>
          </cell>
          <cell r="E241">
            <v>500</v>
          </cell>
        </row>
        <row r="242">
          <cell r="B242" t="str">
            <v>Polydee-TP40 PrimerKg.</v>
          </cell>
          <cell r="C242" t="str">
            <v>Polydee-TP40 Primer</v>
          </cell>
          <cell r="D242" t="str">
            <v>Kg.</v>
          </cell>
          <cell r="E242">
            <v>500</v>
          </cell>
        </row>
        <row r="243">
          <cell r="B243" t="str">
            <v>Polydee-LMKg.</v>
          </cell>
          <cell r="C243" t="str">
            <v>Polydee-LM</v>
          </cell>
          <cell r="D243" t="str">
            <v>Kg.</v>
          </cell>
          <cell r="E243">
            <v>505</v>
          </cell>
        </row>
        <row r="244">
          <cell r="B244" t="str">
            <v>Polydee-LM 150mm widthKg.</v>
          </cell>
          <cell r="C244" t="str">
            <v>Polydee-LM 150mm width</v>
          </cell>
          <cell r="D244" t="str">
            <v>Kg.</v>
          </cell>
          <cell r="E244">
            <v>560</v>
          </cell>
        </row>
        <row r="245">
          <cell r="B245" t="str">
            <v>Bituflex Cloesdcell foam 30x30 mmR.Mt.</v>
          </cell>
          <cell r="C245" t="str">
            <v>Bituflex Cloesdcell foam 30x30 mm</v>
          </cell>
          <cell r="D245" t="str">
            <v>R.Mt.</v>
          </cell>
          <cell r="E245">
            <v>59</v>
          </cell>
        </row>
        <row r="246">
          <cell r="B246" t="str">
            <v>AG 10 GranulesKg.</v>
          </cell>
          <cell r="C246" t="str">
            <v>AG 10 Granules</v>
          </cell>
          <cell r="D246" t="str">
            <v>Kg.</v>
          </cell>
          <cell r="E246">
            <v>20</v>
          </cell>
        </row>
        <row r="247">
          <cell r="B247" t="str">
            <v>Polydee-MCKg.</v>
          </cell>
          <cell r="C247" t="str">
            <v>Polydee-MC</v>
          </cell>
          <cell r="D247" t="str">
            <v>Kg.</v>
          </cell>
          <cell r="E247">
            <v>770</v>
          </cell>
        </row>
        <row r="248">
          <cell r="B248" t="str">
            <v>Polydee-41 sealant and polysealKg.</v>
          </cell>
          <cell r="C248" t="str">
            <v>Polydee-41 sealant and polyseal</v>
          </cell>
          <cell r="D248" t="str">
            <v>Kg.</v>
          </cell>
          <cell r="E248">
            <v>750</v>
          </cell>
        </row>
        <row r="249">
          <cell r="B249" t="str">
            <v>Polydee-11Kg.</v>
          </cell>
          <cell r="C249" t="str">
            <v>Polydee-11</v>
          </cell>
          <cell r="D249" t="str">
            <v>Kg.</v>
          </cell>
          <cell r="E249">
            <v>1180</v>
          </cell>
        </row>
        <row r="250">
          <cell r="B250" t="str">
            <v>Neeru / SanalaKg.</v>
          </cell>
          <cell r="C250" t="str">
            <v>Neeru / Sanala</v>
          </cell>
          <cell r="D250" t="str">
            <v>Kg.</v>
          </cell>
          <cell r="E250">
            <v>5</v>
          </cell>
        </row>
        <row r="251">
          <cell r="B251" t="str">
            <v>White Putty (Cement)Kg.</v>
          </cell>
          <cell r="C251" t="str">
            <v>White Putty (Cement)</v>
          </cell>
          <cell r="D251" t="str">
            <v>Kg.</v>
          </cell>
          <cell r="E251">
            <v>26</v>
          </cell>
        </row>
        <row r="252">
          <cell r="B252" t="str">
            <v>Texture Materialbags</v>
          </cell>
          <cell r="C252" t="str">
            <v>Texture Material</v>
          </cell>
          <cell r="D252" t="str">
            <v>bags</v>
          </cell>
          <cell r="E252">
            <v>1206</v>
          </cell>
        </row>
        <row r="253">
          <cell r="B253" t="str">
            <v>Rough Shahabad 25 to 30mm thickSq.Mt.</v>
          </cell>
          <cell r="C253" t="str">
            <v>Rough Shahabad 25 to 30mm thick</v>
          </cell>
          <cell r="D253" t="str">
            <v>Sq.Mt.</v>
          </cell>
          <cell r="E253">
            <v>215</v>
          </cell>
        </row>
        <row r="254">
          <cell r="B254" t="str">
            <v>Rough Shahabad 40 to 45 mm thickSq.Mt.</v>
          </cell>
          <cell r="C254" t="str">
            <v>Rough Shahabad 40 to 45 mm thick</v>
          </cell>
          <cell r="D254" t="str">
            <v>Sq.Mt.</v>
          </cell>
          <cell r="E254">
            <v>250</v>
          </cell>
        </row>
        <row r="255">
          <cell r="B255" t="str">
            <v>Polished Shahabad 25 to 30mm thickSq.Mt.</v>
          </cell>
          <cell r="C255" t="str">
            <v>Polished Shahabad 25 to 30mm thick</v>
          </cell>
          <cell r="D255" t="str">
            <v>Sq.Mt.</v>
          </cell>
          <cell r="E255">
            <v>248</v>
          </cell>
        </row>
        <row r="256">
          <cell r="B256" t="str">
            <v>Rough Shahabad 50 to 60mm thickSq.Mt.</v>
          </cell>
          <cell r="C256" t="str">
            <v>Rough Shahabad 50 to 60mm thick</v>
          </cell>
          <cell r="D256" t="str">
            <v>Sq.Mt.</v>
          </cell>
          <cell r="E256">
            <v>296</v>
          </cell>
        </row>
        <row r="257">
          <cell r="B257" t="str">
            <v>Polished Shahabad 40 to 50mm thick For stepSq.Mt.</v>
          </cell>
          <cell r="C257" t="str">
            <v>Polished Shahabad 40 to 50mm thick For step</v>
          </cell>
          <cell r="D257" t="str">
            <v>Sq.Mt.</v>
          </cell>
          <cell r="E257">
            <v>400</v>
          </cell>
        </row>
        <row r="258">
          <cell r="B258" t="str">
            <v>Polished Shahabad Machine cut 25mm thickSq.Mt.</v>
          </cell>
          <cell r="C258" t="str">
            <v>Polished Shahabad Machine cut 25mm thick</v>
          </cell>
          <cell r="D258" t="str">
            <v>Sq.Mt.</v>
          </cell>
          <cell r="E258">
            <v>280</v>
          </cell>
        </row>
        <row r="259">
          <cell r="B259" t="str">
            <v>Polished Shahabad for step 25mm thickSq.Mt.</v>
          </cell>
          <cell r="C259" t="str">
            <v>Polished Shahabad for step  25mm thick</v>
          </cell>
          <cell r="D259" t="str">
            <v>Sq.Mt.</v>
          </cell>
          <cell r="E259">
            <v>290</v>
          </cell>
        </row>
        <row r="260">
          <cell r="B260" t="str">
            <v>Tandoor Polished 25mm thick (Machine cut)Sq.Mt.</v>
          </cell>
          <cell r="C260" t="str">
            <v>Tandoor Polished 25mm thick (Machine cut)</v>
          </cell>
          <cell r="D260" t="str">
            <v>Sq.Mt.</v>
          </cell>
          <cell r="E260">
            <v>349</v>
          </cell>
        </row>
        <row r="261">
          <cell r="B261" t="str">
            <v>Tandoor Polished 25mm thick (Hand Cut)Sq.Mt.</v>
          </cell>
          <cell r="C261" t="str">
            <v>Tandoor Polished 25mm thick (Hand Cut)</v>
          </cell>
          <cell r="D261" t="str">
            <v>Sq.Mt.</v>
          </cell>
          <cell r="E261">
            <v>297</v>
          </cell>
        </row>
        <row r="262">
          <cell r="B262" t="str">
            <v>Tandoor Polished for steps 25mm thiskSq.Mt.</v>
          </cell>
          <cell r="C262" t="str">
            <v>Tandoor Polished for steps  25mm thisk</v>
          </cell>
          <cell r="D262" t="str">
            <v>Sq.Mt.</v>
          </cell>
          <cell r="E262">
            <v>377</v>
          </cell>
        </row>
        <row r="263">
          <cell r="B263" t="str">
            <v>Black Kadappa (one side polish) (Machine cut) 25 mm thickSq.Mt.</v>
          </cell>
          <cell r="C263" t="str">
            <v>Black Kadappa (one side polish) (Machine cut) 25 mm thick</v>
          </cell>
          <cell r="D263" t="str">
            <v>Sq.Mt.</v>
          </cell>
          <cell r="E263">
            <v>397</v>
          </cell>
        </row>
        <row r="264">
          <cell r="B264" t="str">
            <v>Black Kadappa (one side polish) (Machine cut) 35mm thickSq.Mt.</v>
          </cell>
          <cell r="C264" t="str">
            <v>Black Kadappa (one side polish) (Machine cut) 35mm thick</v>
          </cell>
          <cell r="D264" t="str">
            <v>Sq.Mt.</v>
          </cell>
          <cell r="E264">
            <v>448</v>
          </cell>
        </row>
        <row r="265">
          <cell r="B265" t="str">
            <v>Both Sides Polished Kadappa stone 25mm thickSq.Mt.</v>
          </cell>
          <cell r="C265" t="str">
            <v>Both Sides Polished Kadappa  stone 25mm thick</v>
          </cell>
          <cell r="D265" t="str">
            <v>Sq.Mt.</v>
          </cell>
          <cell r="E265">
            <v>496</v>
          </cell>
        </row>
        <row r="266">
          <cell r="B266" t="str">
            <v>Kota stone (Machine cut) upto 25-30mm thick one side polishedSq.Mt.</v>
          </cell>
          <cell r="C266" t="str">
            <v>Kota stone (Machine cut) upto 25-30mm thick one side polished</v>
          </cell>
          <cell r="D266" t="str">
            <v>Sq.Mt.</v>
          </cell>
          <cell r="E266">
            <v>488</v>
          </cell>
        </row>
        <row r="267">
          <cell r="B267" t="str">
            <v>Kota stone (Hand cut) upto 25-30mm thick one side polishedSq.Mt.</v>
          </cell>
          <cell r="C267" t="str">
            <v>Kota stone (Hand cut) upto 25-30mm thick one side polished</v>
          </cell>
          <cell r="D267" t="str">
            <v>Sq.Mt.</v>
          </cell>
          <cell r="E267">
            <v>454</v>
          </cell>
        </row>
        <row r="268">
          <cell r="B268" t="str">
            <v>Kota stone for step polished) upto 25mm thick (1.2*0.3M)Sq.Mt.</v>
          </cell>
          <cell r="C268" t="str">
            <v>Kota stone for step polished) upto 25mm thick (1.2*0.3M)</v>
          </cell>
          <cell r="D268" t="str">
            <v>Sq.Mt.</v>
          </cell>
          <cell r="E268">
            <v>500</v>
          </cell>
        </row>
        <row r="269">
          <cell r="B269" t="str">
            <v>Ceramic tiles 30*30cmSq.Mt.</v>
          </cell>
          <cell r="C269" t="str">
            <v>Ceramic tiles 30*30cm</v>
          </cell>
          <cell r="D269" t="str">
            <v>Sq.Mt.</v>
          </cell>
          <cell r="E269">
            <v>480</v>
          </cell>
        </row>
        <row r="270">
          <cell r="B270" t="str">
            <v>Ceramic Antiskid Flooring Tiles 30 x 30 cmSq.Mt.</v>
          </cell>
          <cell r="C270" t="str">
            <v>Ceramic Antiskid Flooring Tiles 30 x 30 cm</v>
          </cell>
          <cell r="D270" t="str">
            <v>Sq.Mt.</v>
          </cell>
          <cell r="E270">
            <v>495</v>
          </cell>
        </row>
        <row r="271">
          <cell r="B271" t="str">
            <v>Ceramic Tiles for dado 30 cm x 30 cmSq.Mt.</v>
          </cell>
          <cell r="C271" t="str">
            <v>Ceramic Tiles for dado 30 cm x 30 cm</v>
          </cell>
          <cell r="D271" t="str">
            <v>Sq.Mt.</v>
          </cell>
          <cell r="E271">
            <v>480</v>
          </cell>
        </row>
        <row r="272">
          <cell r="B272" t="str">
            <v>Ceramic Tiles for dado 30 x 45 cmSq.Mt.</v>
          </cell>
          <cell r="C272" t="str">
            <v>Ceramic Tiles for dado 30 x 45 cm</v>
          </cell>
          <cell r="D272" t="str">
            <v>Sq.Mt.</v>
          </cell>
          <cell r="E272">
            <v>516</v>
          </cell>
        </row>
        <row r="273">
          <cell r="B273" t="str">
            <v>Heavy duty interlocking concrete block 60mm thick gray 300 kg/sq.cm.Sq.Mt.</v>
          </cell>
          <cell r="C273" t="str">
            <v>Heavy duty interlocking concrete block 60mm thick gray 300 kg/sq.cm.</v>
          </cell>
          <cell r="D273" t="str">
            <v>Sq.Mt.</v>
          </cell>
          <cell r="E273">
            <v>486</v>
          </cell>
        </row>
        <row r="274">
          <cell r="B274" t="str">
            <v>Heavy duty interlocking concrete block 60mm thick coloured 300kg/sq.cmSq.Mt.</v>
          </cell>
          <cell r="C274" t="str">
            <v>Heavy duty interlocking concrete block 60mm thick coloured 300kg/sq.cm</v>
          </cell>
          <cell r="D274" t="str">
            <v>Sq.Mt.</v>
          </cell>
          <cell r="E274">
            <v>578</v>
          </cell>
        </row>
        <row r="275">
          <cell r="B275" t="str">
            <v>Heavy duty interlocking concrete block 80mm thick gray 300kg/sq.cmSq.Mt.</v>
          </cell>
          <cell r="C275" t="str">
            <v>Heavy duty interlocking concrete block 80mm thick gray 300kg/sq.cm</v>
          </cell>
          <cell r="D275" t="str">
            <v>Sq.Mt.</v>
          </cell>
          <cell r="E275">
            <v>635</v>
          </cell>
        </row>
        <row r="276">
          <cell r="B276" t="str">
            <v>Heavy duty interlocking concrete block 80mm thick coloured 300kg/sq.cmSq.Mt.</v>
          </cell>
          <cell r="C276" t="str">
            <v>Heavy duty interlocking concrete block 80mm thick coloured 300kg/sq.cm</v>
          </cell>
          <cell r="D276" t="str">
            <v>Sq.Mt.</v>
          </cell>
          <cell r="E276">
            <v>728</v>
          </cell>
        </row>
        <row r="277">
          <cell r="B277" t="str">
            <v>Heavy duty interlocking concrete block 80mm thick rubber mould glossy 400kg/sq.cmSq.Mt.</v>
          </cell>
          <cell r="C277" t="str">
            <v>Heavy duty interlocking concrete block 80mm thick rubber mould glossy 400kg/sq.cm</v>
          </cell>
          <cell r="D277" t="str">
            <v>Sq.Mt.</v>
          </cell>
          <cell r="E277">
            <v>880</v>
          </cell>
        </row>
        <row r="278">
          <cell r="B278" t="str">
            <v>Heavy duty interlocking concrete block 40mm thick colour 200 kg/sq.cmSq.Mt.</v>
          </cell>
          <cell r="C278" t="str">
            <v>Heavy duty interlocking concrete block 40mm thick colour 200 kg/sq.cm</v>
          </cell>
          <cell r="D278" t="str">
            <v>Sq.Mt.</v>
          </cell>
          <cell r="E278">
            <v>486</v>
          </cell>
        </row>
        <row r="279">
          <cell r="B279" t="str">
            <v>Telephone Black GraniteSq.Mt.</v>
          </cell>
          <cell r="C279" t="str">
            <v>Telephone Black Granite</v>
          </cell>
          <cell r="D279" t="str">
            <v>Sq.Mt.</v>
          </cell>
          <cell r="E279">
            <v>2436</v>
          </cell>
        </row>
        <row r="280">
          <cell r="B280" t="str">
            <v>Green marbleSq.Mt.</v>
          </cell>
          <cell r="C280" t="str">
            <v>Green marble</v>
          </cell>
          <cell r="D280" t="str">
            <v>Sq.Mt.</v>
          </cell>
          <cell r="E280">
            <v>1243</v>
          </cell>
        </row>
        <row r="281">
          <cell r="B281" t="str">
            <v>Vitrified tiles Glossy Size 590 to 605 mm* 590 to 605 mm*8 to 10mmSq.Mt.</v>
          </cell>
          <cell r="C281" t="str">
            <v>Vitrified tiles Glossy Size 590 to 605 mm* 590 to 605 mm*8 to 10mm</v>
          </cell>
          <cell r="D281" t="str">
            <v>Sq.Mt.</v>
          </cell>
          <cell r="E281">
            <v>606</v>
          </cell>
        </row>
        <row r="282">
          <cell r="B282" t="str">
            <v>Vitrified matt finish - size 590 to 605 mm* 590 to 605 mm *8 to 10mmSq.Mt.</v>
          </cell>
          <cell r="C282" t="str">
            <v>Vitrified  matt finish - size 590 to 605 mm* 590 to 605 mm *8 to 10mm</v>
          </cell>
          <cell r="D282" t="str">
            <v>Sq.Mt.</v>
          </cell>
          <cell r="E282">
            <v>1068</v>
          </cell>
        </row>
        <row r="283">
          <cell r="B283" t="str">
            <v>Vitrified rustic matt stone finish size 590 to 605mm *590 to 605mm*8 to 10mmSq.Mt.</v>
          </cell>
          <cell r="C283" t="str">
            <v>Vitrified rustic matt stone finish size 590 to 605mm *590 to 605mm*8 to 10mm</v>
          </cell>
          <cell r="D283" t="str">
            <v>Sq.Mt.</v>
          </cell>
          <cell r="E283">
            <v>1068</v>
          </cell>
        </row>
        <row r="284">
          <cell r="B284" t="str">
            <v>Vertified stone effect finish size 590 to 605mm* 590 to 605mm * 8 to 10mmSq.Mt.</v>
          </cell>
          <cell r="C284" t="str">
            <v>Vertified stone effect finish size 590 to 605mm* 590 to 605mm * 8 to 10mm</v>
          </cell>
          <cell r="D284" t="str">
            <v>Sq.Mt.</v>
          </cell>
          <cell r="E284">
            <v>1068</v>
          </cell>
        </row>
        <row r="285">
          <cell r="B285" t="str">
            <v>Calcet PowderKg.</v>
          </cell>
          <cell r="C285" t="str">
            <v>Calcet Powder</v>
          </cell>
          <cell r="D285" t="str">
            <v>Kg.</v>
          </cell>
          <cell r="E285">
            <v>49</v>
          </cell>
        </row>
        <row r="286">
          <cell r="B286" t="str">
            <v>Black Oxide powderKg.</v>
          </cell>
          <cell r="C286" t="str">
            <v>Black Oxide powder</v>
          </cell>
          <cell r="D286" t="str">
            <v>Kg.</v>
          </cell>
          <cell r="E286">
            <v>115</v>
          </cell>
        </row>
        <row r="287">
          <cell r="B287" t="str">
            <v>Fevi Matt Chemical 10 Kg Bagbags</v>
          </cell>
          <cell r="C287" t="str">
            <v>Fevi Matt Chemical 10 Kg Bag</v>
          </cell>
          <cell r="D287" t="str">
            <v>bags</v>
          </cell>
          <cell r="E287">
            <v>662</v>
          </cell>
        </row>
        <row r="288">
          <cell r="B288" t="str">
            <v>Marble chipsKg.</v>
          </cell>
          <cell r="C288" t="str">
            <v>Marble chips</v>
          </cell>
          <cell r="D288" t="str">
            <v>Kg.</v>
          </cell>
          <cell r="E288">
            <v>47</v>
          </cell>
        </row>
        <row r="289">
          <cell r="B289" t="str">
            <v>Heavy duty interlocking concrete block 60mm thick rubber mould glossy 400kg/sq.cmSq.Mt.</v>
          </cell>
          <cell r="C289" t="str">
            <v>Heavy duty interlocking concrete block 60mm thick rubber mould glossy 400kg/sq.cm</v>
          </cell>
          <cell r="D289" t="str">
            <v>Sq.Mt.</v>
          </cell>
          <cell r="E289">
            <v>486</v>
          </cell>
        </row>
        <row r="290">
          <cell r="B290" t="str">
            <v>Tremix Treatment 100 mm thickSq.Mt.</v>
          </cell>
          <cell r="C290" t="str">
            <v>Tremix Treatment 100 mm thick</v>
          </cell>
          <cell r="D290" t="str">
            <v>Sq.Mt.</v>
          </cell>
          <cell r="E290">
            <v>69</v>
          </cell>
        </row>
        <row r="291">
          <cell r="B291" t="str">
            <v>Marble mosaic chequered tiles (gray)Sq.Mt.</v>
          </cell>
          <cell r="C291" t="str">
            <v>Marble mosaic chequered tiles (gray)</v>
          </cell>
          <cell r="D291" t="str">
            <v>Sq.Mt.</v>
          </cell>
          <cell r="E291">
            <v>259</v>
          </cell>
        </row>
        <row r="292">
          <cell r="B292" t="str">
            <v>Colour cementKg.</v>
          </cell>
          <cell r="C292" t="str">
            <v>Colour cement</v>
          </cell>
          <cell r="D292" t="str">
            <v>Kg.</v>
          </cell>
          <cell r="E292">
            <v>15</v>
          </cell>
        </row>
        <row r="293">
          <cell r="B293" t="str">
            <v>Heavy Duty Designer come. tile for flooringSq.Mt.</v>
          </cell>
          <cell r="C293" t="str">
            <v>Heavy Duty Designer come. tile for flooring</v>
          </cell>
          <cell r="D293" t="str">
            <v>Sq.Mt.</v>
          </cell>
          <cell r="E293">
            <v>845</v>
          </cell>
        </row>
        <row r="294">
          <cell r="B294" t="str">
            <v>Heavy Duty Designer come. tile for StepsSq.Mt.</v>
          </cell>
          <cell r="C294" t="str">
            <v>Heavy Duty Designer come. tile for Steps</v>
          </cell>
          <cell r="D294" t="str">
            <v>Sq.Mt.</v>
          </cell>
          <cell r="E294">
            <v>925</v>
          </cell>
        </row>
        <row r="295">
          <cell r="B295" t="str">
            <v>PVC flooringSq.Mt.</v>
          </cell>
          <cell r="C295" t="str">
            <v xml:space="preserve">PVC flooring </v>
          </cell>
          <cell r="D295" t="str">
            <v>Sq.Mt.</v>
          </cell>
          <cell r="E295">
            <v>316</v>
          </cell>
        </row>
        <row r="296">
          <cell r="B296" t="str">
            <v/>
          </cell>
        </row>
        <row r="297">
          <cell r="B297" t="str">
            <v/>
          </cell>
        </row>
        <row r="298">
          <cell r="B298" t="str">
            <v>Bees waxKg.</v>
          </cell>
          <cell r="C298" t="str">
            <v>Bees wax</v>
          </cell>
          <cell r="D298" t="str">
            <v>Kg.</v>
          </cell>
          <cell r="E298">
            <v>150</v>
          </cell>
        </row>
        <row r="299">
          <cell r="B299" t="str">
            <v>Coal TarKg.</v>
          </cell>
          <cell r="C299" t="str">
            <v>Coal Tar</v>
          </cell>
          <cell r="D299" t="str">
            <v>Kg.</v>
          </cell>
          <cell r="E299">
            <v>65</v>
          </cell>
        </row>
        <row r="300">
          <cell r="B300" t="str">
            <v>Common SpiritLtr.</v>
          </cell>
          <cell r="C300" t="str">
            <v>Common Spirit</v>
          </cell>
          <cell r="D300" t="str">
            <v>Ltr.</v>
          </cell>
          <cell r="E300">
            <v>83</v>
          </cell>
        </row>
        <row r="301">
          <cell r="B301" t="str">
            <v>French PolishLtr.</v>
          </cell>
          <cell r="C301" t="str">
            <v>French Polish</v>
          </cell>
          <cell r="D301" t="str">
            <v>Ltr.</v>
          </cell>
          <cell r="E301">
            <v>178</v>
          </cell>
        </row>
        <row r="302">
          <cell r="B302" t="str">
            <v>VarnishLtr.</v>
          </cell>
          <cell r="C302" t="str">
            <v>Varnish</v>
          </cell>
          <cell r="D302" t="str">
            <v>Ltr.</v>
          </cell>
          <cell r="E302">
            <v>162</v>
          </cell>
        </row>
        <row r="303">
          <cell r="B303" t="str">
            <v>Malemaine PolishLtr.</v>
          </cell>
          <cell r="C303" t="str">
            <v>Malemaine Polish</v>
          </cell>
          <cell r="D303" t="str">
            <v>Ltr.</v>
          </cell>
          <cell r="E303">
            <v>313</v>
          </cell>
        </row>
        <row r="304">
          <cell r="B304" t="str">
            <v>C.C.T.W. Ballies 125 mm DiameterR.Mt.</v>
          </cell>
          <cell r="C304" t="str">
            <v>C.C.T.W. Ballies 125 mm Diameter</v>
          </cell>
          <cell r="D304" t="str">
            <v>R.Mt.</v>
          </cell>
          <cell r="E304">
            <v>166</v>
          </cell>
        </row>
        <row r="305">
          <cell r="B305" t="str">
            <v>Oil enamel paint/flat/glossy paint(ready mix) (with I.S.I. Mark)Ltr.</v>
          </cell>
          <cell r="C305" t="str">
            <v>Oil enamel paint/flat/glossy paint(ready mix) (with I.S.I. Mark)</v>
          </cell>
          <cell r="D305" t="str">
            <v>Ltr.</v>
          </cell>
          <cell r="E305">
            <v>258</v>
          </cell>
        </row>
        <row r="306">
          <cell r="B306" t="str">
            <v>Synthetic paint (ready mix)Ltr.</v>
          </cell>
          <cell r="C306" t="str">
            <v>Synthetic paint (ready mix)</v>
          </cell>
          <cell r="D306" t="str">
            <v>Ltr.</v>
          </cell>
          <cell r="E306">
            <v>253</v>
          </cell>
        </row>
        <row r="307">
          <cell r="B307" t="str">
            <v>Catonic emulsion paintKg.</v>
          </cell>
          <cell r="C307" t="str">
            <v>Catonic emulsion paint</v>
          </cell>
          <cell r="D307" t="str">
            <v>Kg.</v>
          </cell>
          <cell r="E307">
            <v>315</v>
          </cell>
        </row>
        <row r="308">
          <cell r="B308" t="str">
            <v>White oil paint 100ml pack tinNo.</v>
          </cell>
          <cell r="C308" t="str">
            <v>White oil paint 100ml pack tin</v>
          </cell>
          <cell r="D308" t="str">
            <v>No.</v>
          </cell>
          <cell r="E308">
            <v>38</v>
          </cell>
        </row>
        <row r="309">
          <cell r="B309" t="str">
            <v>Red Oxide paintLtr.</v>
          </cell>
          <cell r="C309" t="str">
            <v>Red Oxide paint</v>
          </cell>
          <cell r="D309" t="str">
            <v>Ltr.</v>
          </cell>
          <cell r="E309">
            <v>157</v>
          </cell>
        </row>
        <row r="310">
          <cell r="B310" t="str">
            <v>Cement paintKg.</v>
          </cell>
          <cell r="C310" t="str">
            <v>Cement paint</v>
          </cell>
          <cell r="D310" t="str">
            <v>Kg.</v>
          </cell>
          <cell r="E310">
            <v>59</v>
          </cell>
        </row>
        <row r="311">
          <cell r="B311" t="str">
            <v>Steel PrimerLtr.</v>
          </cell>
          <cell r="C311" t="str">
            <v>Steel Primer</v>
          </cell>
          <cell r="D311" t="str">
            <v>Ltr.</v>
          </cell>
          <cell r="E311">
            <v>147</v>
          </cell>
        </row>
        <row r="312">
          <cell r="B312" t="str">
            <v>Primer for plaster surfaceLtr.</v>
          </cell>
          <cell r="C312" t="str">
            <v>Primer for plaster surface</v>
          </cell>
          <cell r="D312" t="str">
            <v>Ltr.</v>
          </cell>
          <cell r="E312">
            <v>180</v>
          </cell>
        </row>
        <row r="313">
          <cell r="B313" t="str">
            <v>PuttyKg.</v>
          </cell>
          <cell r="C313" t="str">
            <v>Putty</v>
          </cell>
          <cell r="D313" t="str">
            <v>Kg.</v>
          </cell>
          <cell r="E313">
            <v>26</v>
          </cell>
        </row>
        <row r="314">
          <cell r="B314" t="str">
            <v>Boiled linseed oilLtr.</v>
          </cell>
          <cell r="C314" t="str">
            <v>Boiled linseed oil</v>
          </cell>
          <cell r="D314" t="str">
            <v>Ltr.</v>
          </cell>
          <cell r="E314">
            <v>79</v>
          </cell>
        </row>
        <row r="315">
          <cell r="B315" t="str">
            <v>Linseed oil double boiledLtr.</v>
          </cell>
          <cell r="C315" t="str">
            <v>Linseed oil double boiled</v>
          </cell>
          <cell r="D315" t="str">
            <v>Ltr.</v>
          </cell>
          <cell r="E315">
            <v>112</v>
          </cell>
        </row>
        <row r="316">
          <cell r="B316" t="str">
            <v>TerpentineLtr.</v>
          </cell>
          <cell r="C316" t="str">
            <v>Terpentine</v>
          </cell>
          <cell r="D316" t="str">
            <v>Ltr.</v>
          </cell>
          <cell r="E316">
            <v>87</v>
          </cell>
        </row>
        <row r="317">
          <cell r="B317" t="str">
            <v>Wood PrimerLtr.</v>
          </cell>
          <cell r="C317" t="str">
            <v>Wood Primer</v>
          </cell>
          <cell r="D317" t="str">
            <v>Ltr.</v>
          </cell>
          <cell r="E317">
            <v>130</v>
          </cell>
        </row>
        <row r="318">
          <cell r="B318" t="str">
            <v>Brush for lettringNo.</v>
          </cell>
          <cell r="C318" t="str">
            <v>Brush for lettring</v>
          </cell>
          <cell r="D318" t="str">
            <v>No.</v>
          </cell>
          <cell r="E318">
            <v>40</v>
          </cell>
        </row>
        <row r="319">
          <cell r="B319" t="str">
            <v>Brush for road marking 5cmNo.</v>
          </cell>
          <cell r="C319" t="str">
            <v>Brush for road marking 5cm</v>
          </cell>
          <cell r="D319" t="str">
            <v>No.</v>
          </cell>
          <cell r="E319">
            <v>95</v>
          </cell>
        </row>
        <row r="320">
          <cell r="B320" t="str">
            <v>Brush for marking road 8cmNo.</v>
          </cell>
          <cell r="C320" t="str">
            <v>Brush for marking road 8cm</v>
          </cell>
          <cell r="D320" t="str">
            <v>No.</v>
          </cell>
          <cell r="E320">
            <v>184</v>
          </cell>
        </row>
        <row r="321">
          <cell r="B321" t="str">
            <v>Brush for road marking 10cmNo.</v>
          </cell>
          <cell r="C321" t="str">
            <v>Brush for road marking 10cm</v>
          </cell>
          <cell r="D321" t="str">
            <v>No.</v>
          </cell>
          <cell r="E321">
            <v>220</v>
          </cell>
        </row>
        <row r="322">
          <cell r="B322" t="str">
            <v>Lustre paintLtr.</v>
          </cell>
          <cell r="C322" t="str">
            <v>Lustre paint</v>
          </cell>
          <cell r="D322" t="str">
            <v>Ltr.</v>
          </cell>
          <cell r="E322">
            <v>185</v>
          </cell>
        </row>
        <row r="323">
          <cell r="B323" t="str">
            <v>Textured Synthetic paintLtr.</v>
          </cell>
          <cell r="C323" t="str">
            <v>Textured Synthetic paint</v>
          </cell>
          <cell r="D323" t="str">
            <v>Ltr.</v>
          </cell>
          <cell r="E323">
            <v>230</v>
          </cell>
        </row>
        <row r="324">
          <cell r="B324" t="str">
            <v>White lead paintKg.</v>
          </cell>
          <cell r="C324" t="str">
            <v>White lead paint</v>
          </cell>
          <cell r="D324" t="str">
            <v>Kg.</v>
          </cell>
          <cell r="E324">
            <v>280</v>
          </cell>
        </row>
        <row r="325">
          <cell r="B325" t="str">
            <v>Birla wall care puttyKg.</v>
          </cell>
          <cell r="C325" t="str">
            <v>Birla wall care putty</v>
          </cell>
          <cell r="D325" t="str">
            <v>Kg.</v>
          </cell>
          <cell r="E325">
            <v>56</v>
          </cell>
        </row>
        <row r="326">
          <cell r="B326" t="str">
            <v>Aluminium PaintLit.</v>
          </cell>
          <cell r="C326" t="str">
            <v>Aluminium Paint</v>
          </cell>
          <cell r="D326" t="str">
            <v>Lit.</v>
          </cell>
          <cell r="E326">
            <v>279</v>
          </cell>
        </row>
        <row r="327">
          <cell r="B327" t="str">
            <v>NeelKg.</v>
          </cell>
          <cell r="C327" t="str">
            <v>Neel</v>
          </cell>
          <cell r="D327" t="str">
            <v>Kg.</v>
          </cell>
          <cell r="E327">
            <v>125</v>
          </cell>
        </row>
        <row r="328">
          <cell r="B328" t="str">
            <v>Oil bound distemperKg.</v>
          </cell>
          <cell r="C328" t="str">
            <v>Oil bound distemper</v>
          </cell>
          <cell r="D328" t="str">
            <v>Kg.</v>
          </cell>
          <cell r="E328">
            <v>100</v>
          </cell>
        </row>
        <row r="329">
          <cell r="B329" t="str">
            <v>Red powder / GeruKg.</v>
          </cell>
          <cell r="C329" t="str">
            <v>Red powder / Geru</v>
          </cell>
          <cell r="D329" t="str">
            <v>Kg.</v>
          </cell>
          <cell r="E329">
            <v>18</v>
          </cell>
        </row>
        <row r="330">
          <cell r="B330" t="str">
            <v>SarasKg.</v>
          </cell>
          <cell r="C330" t="str">
            <v>Saras</v>
          </cell>
          <cell r="D330" t="str">
            <v>Kg.</v>
          </cell>
          <cell r="E330">
            <v>64</v>
          </cell>
        </row>
        <row r="331">
          <cell r="B331" t="str">
            <v>Scrapping sand paper size (30 * 20cm)No.</v>
          </cell>
          <cell r="C331" t="str">
            <v>Scrapping sand paper size (30 * 20cm)</v>
          </cell>
          <cell r="D331" t="str">
            <v>No.</v>
          </cell>
          <cell r="E331">
            <v>11</v>
          </cell>
        </row>
        <row r="332">
          <cell r="B332" t="str">
            <v>Dry distemperKg.</v>
          </cell>
          <cell r="C332" t="str">
            <v>Dry distemper</v>
          </cell>
          <cell r="D332" t="str">
            <v>Kg.</v>
          </cell>
          <cell r="E332">
            <v>92</v>
          </cell>
        </row>
        <row r="333">
          <cell r="B333" t="str">
            <v>Country Teak WoodCu.Mt.</v>
          </cell>
          <cell r="C333" t="str">
            <v>Country Teak Wood</v>
          </cell>
          <cell r="D333" t="str">
            <v>Cu.Mt.</v>
          </cell>
          <cell r="E333">
            <v>98000</v>
          </cell>
        </row>
        <row r="334">
          <cell r="B334" t="str">
            <v>Ghana teak woodCu.Mt.</v>
          </cell>
          <cell r="C334" t="str">
            <v>Ghana teak wood</v>
          </cell>
          <cell r="D334" t="str">
            <v>Cu.Mt.</v>
          </cell>
          <cell r="E334">
            <v>80000</v>
          </cell>
        </row>
        <row r="335">
          <cell r="B335" t="str">
            <v>Teak Wood planks above 2.5 m lengthCu.Mt.</v>
          </cell>
          <cell r="C335" t="str">
            <v>Teak Wood planks above 2.5 m length</v>
          </cell>
          <cell r="D335" t="str">
            <v>Cu.Mt.</v>
          </cell>
          <cell r="E335">
            <v>85000</v>
          </cell>
        </row>
        <row r="336">
          <cell r="B336" t="str">
            <v>Teak wood bidding 1/2" * 1/2"Rmt</v>
          </cell>
          <cell r="C336" t="str">
            <v>Teak wood bidding 1/2" * 1/2"</v>
          </cell>
          <cell r="D336" t="str">
            <v>Rmt</v>
          </cell>
          <cell r="E336">
            <v>17</v>
          </cell>
        </row>
        <row r="337">
          <cell r="B337" t="str">
            <v>T.W.Balli 100 mm diaRmt</v>
          </cell>
          <cell r="C337" t="str">
            <v>T.W.Balli 100 mm dia</v>
          </cell>
          <cell r="D337" t="str">
            <v>Rmt</v>
          </cell>
          <cell r="E337">
            <v>160</v>
          </cell>
        </row>
        <row r="338">
          <cell r="B338" t="str">
            <v>Jungle wood (non teak) normalCu.Mt.</v>
          </cell>
          <cell r="C338" t="str">
            <v>Jungle wood (non teak) normal</v>
          </cell>
          <cell r="D338" t="str">
            <v>Cu.Mt.</v>
          </cell>
          <cell r="E338">
            <v>34500</v>
          </cell>
        </row>
        <row r="339">
          <cell r="B339" t="str">
            <v>Bamboo 25mm dia.(4.5 to 6m)No.</v>
          </cell>
          <cell r="C339" t="str">
            <v>Bamboo 25mm dia.(4.5 to 6m)</v>
          </cell>
          <cell r="D339" t="str">
            <v>No.</v>
          </cell>
          <cell r="E339">
            <v>18</v>
          </cell>
        </row>
        <row r="340">
          <cell r="B340" t="str">
            <v>Bamboo 50mm dia.No.</v>
          </cell>
          <cell r="C340" t="str">
            <v>Bamboo 50mm dia.</v>
          </cell>
          <cell r="D340" t="str">
            <v>No.</v>
          </cell>
          <cell r="E340">
            <v>24</v>
          </cell>
        </row>
        <row r="341">
          <cell r="B341" t="str">
            <v>Bamboo Matting 1.2*1.8mSq.Mt.</v>
          </cell>
          <cell r="C341" t="str">
            <v>Bamboo Matting 1.2*1.8m</v>
          </cell>
          <cell r="D341" t="str">
            <v>Sq.Mt.</v>
          </cell>
          <cell r="E341">
            <v>56</v>
          </cell>
        </row>
        <row r="342">
          <cell r="B342" t="str">
            <v>Ply wood 12mm thickSq.Mt.</v>
          </cell>
          <cell r="C342" t="str">
            <v>Ply wood 12mm thick</v>
          </cell>
          <cell r="D342" t="str">
            <v>Sq.Mt.</v>
          </cell>
          <cell r="E342">
            <v>429</v>
          </cell>
        </row>
        <row r="343">
          <cell r="B343" t="str">
            <v>Ply wood 6mm thickSq.Mt.</v>
          </cell>
          <cell r="C343" t="str">
            <v>Ply wood 6mm thick</v>
          </cell>
          <cell r="D343" t="str">
            <v>Sq.Mt.</v>
          </cell>
          <cell r="E343">
            <v>329</v>
          </cell>
        </row>
        <row r="344">
          <cell r="B344" t="str">
            <v>Mica laminate as per ISI 0.1 mm thickSq.Mt</v>
          </cell>
          <cell r="C344" t="str">
            <v>Mica laminate as per ISI 0.1 mm thick</v>
          </cell>
          <cell r="D344" t="str">
            <v>Sq.Mt</v>
          </cell>
          <cell r="E344">
            <v>955</v>
          </cell>
        </row>
        <row r="345">
          <cell r="B345" t="str">
            <v>Face Veneel board 4 mm thickSq.Mt</v>
          </cell>
          <cell r="C345" t="str">
            <v>Face Veneel board 4 mm thick</v>
          </cell>
          <cell r="D345" t="str">
            <v>Sq.Mt</v>
          </cell>
          <cell r="E345">
            <v>450</v>
          </cell>
        </row>
        <row r="346">
          <cell r="B346" t="str">
            <v>Particle board B.W.P.Phinol bond 12mm thickSq.Mt.</v>
          </cell>
          <cell r="C346" t="str">
            <v>Particle board B.W.P.Phinol bond 12mm thick</v>
          </cell>
          <cell r="D346" t="str">
            <v>Sq.Mt.</v>
          </cell>
          <cell r="E346">
            <v>386</v>
          </cell>
        </row>
        <row r="347">
          <cell r="B347" t="str">
            <v>Particle board B.W.P.Phinol bond 19 mm thickSq.Mt.</v>
          </cell>
          <cell r="C347" t="str">
            <v>Particle board B.W.P.Phinol bond 19 mm thick</v>
          </cell>
          <cell r="D347" t="str">
            <v>Sq.Mt.</v>
          </cell>
          <cell r="E347">
            <v>677</v>
          </cell>
        </row>
        <row r="348">
          <cell r="B348" t="str">
            <v>Formica 1.5 mm thickSq.Mt</v>
          </cell>
          <cell r="C348" t="str">
            <v>Formica 1.5 mm thick</v>
          </cell>
          <cell r="D348" t="str">
            <v>Sq.Mt</v>
          </cell>
          <cell r="E348">
            <v>1105</v>
          </cell>
        </row>
        <row r="349">
          <cell r="B349" t="str">
            <v>Tower bolt brass oxidised 10 mm dia length 150 mmNo</v>
          </cell>
          <cell r="C349" t="str">
            <v xml:space="preserve">Tower bolt brass oxidised 10 mm dia length 150 mm </v>
          </cell>
          <cell r="D349" t="str">
            <v>No</v>
          </cell>
          <cell r="E349">
            <v>192</v>
          </cell>
        </row>
        <row r="350">
          <cell r="B350" t="str">
            <v>FericalKg</v>
          </cell>
          <cell r="C350" t="str">
            <v>Ferical</v>
          </cell>
          <cell r="D350" t="str">
            <v>Kg</v>
          </cell>
          <cell r="E350">
            <v>197</v>
          </cell>
        </row>
        <row r="351">
          <cell r="B351" t="str">
            <v>A.C.Corrugated sheet 6mm thickSq.Mt.</v>
          </cell>
          <cell r="C351" t="str">
            <v>A.C.Corrugated sheet 6mm thick</v>
          </cell>
          <cell r="D351" t="str">
            <v>Sq.Mt.</v>
          </cell>
          <cell r="E351">
            <v>120</v>
          </cell>
        </row>
        <row r="352">
          <cell r="B352" t="str">
            <v>A.C.Sheet ridgePair</v>
          </cell>
          <cell r="C352" t="str">
            <v>A.C.Sheet ridge</v>
          </cell>
          <cell r="D352" t="str">
            <v>Pair</v>
          </cell>
          <cell r="E352">
            <v>275</v>
          </cell>
        </row>
        <row r="353">
          <cell r="B353" t="str">
            <v>A.C.Sheet plain 4mm thickSq.Mt.</v>
          </cell>
          <cell r="C353" t="str">
            <v>A.C.Sheet plain 4mm thick</v>
          </cell>
          <cell r="D353" t="str">
            <v>Sq.Mt.</v>
          </cell>
          <cell r="E353">
            <v>195</v>
          </cell>
        </row>
        <row r="354">
          <cell r="B354" t="str">
            <v>G.C.I. Sheet (Corrugated) 22 BWGM.T.</v>
          </cell>
          <cell r="C354" t="str">
            <v>G.C.I. Sheet (Corrugated) 22 BWG</v>
          </cell>
          <cell r="D354" t="str">
            <v>M.T.</v>
          </cell>
          <cell r="E354">
            <v>62763</v>
          </cell>
        </row>
        <row r="355">
          <cell r="B355" t="str">
            <v>G.C.I. Sheet (Corrugated) 24 BWGM.T.</v>
          </cell>
          <cell r="C355" t="str">
            <v>G.C.I. Sheet (Corrugated) 24 BWG</v>
          </cell>
          <cell r="D355" t="str">
            <v>M.T.</v>
          </cell>
          <cell r="E355">
            <v>62763</v>
          </cell>
        </row>
        <row r="356">
          <cell r="B356" t="str">
            <v>G.I. Sheet (plain) 22 BWGSq.Mt.</v>
          </cell>
          <cell r="C356" t="str">
            <v>G.I. Sheet (plain) 22 BWG</v>
          </cell>
          <cell r="D356" t="str">
            <v>Sq.Mt.</v>
          </cell>
          <cell r="E356">
            <v>395</v>
          </cell>
        </row>
        <row r="357">
          <cell r="B357" t="str">
            <v>G.I. Sheet (plain) 24 BWGSq.Mt.</v>
          </cell>
          <cell r="C357" t="str">
            <v>G.I. Sheet (plain) 24 BWG</v>
          </cell>
          <cell r="D357" t="str">
            <v>Sq.Mt.</v>
          </cell>
          <cell r="E357">
            <v>315</v>
          </cell>
        </row>
        <row r="358">
          <cell r="B358" t="str">
            <v>G.I.WashersKg.</v>
          </cell>
          <cell r="C358" t="str">
            <v>G.I.Washers</v>
          </cell>
          <cell r="D358" t="str">
            <v>Kg.</v>
          </cell>
          <cell r="E358">
            <v>99</v>
          </cell>
        </row>
        <row r="359">
          <cell r="B359" t="str">
            <v>G.I. J or L hooks 6 mm dia.No.</v>
          </cell>
          <cell r="C359" t="str">
            <v>G.I. J or L hooks 6 mm dia.</v>
          </cell>
          <cell r="D359" t="str">
            <v>No.</v>
          </cell>
          <cell r="E359">
            <v>7</v>
          </cell>
        </row>
        <row r="360">
          <cell r="B360" t="str">
            <v>Nails iron all sizeKg.</v>
          </cell>
          <cell r="C360" t="str">
            <v>Nails iron all size</v>
          </cell>
          <cell r="D360" t="str">
            <v>Kg.</v>
          </cell>
          <cell r="E360">
            <v>80</v>
          </cell>
        </row>
        <row r="361">
          <cell r="B361" t="str">
            <v>Mangalore tiles class AANo.</v>
          </cell>
          <cell r="C361" t="str">
            <v>Mangalore tiles class AA</v>
          </cell>
          <cell r="D361" t="str">
            <v>No.</v>
          </cell>
          <cell r="E361">
            <v>13</v>
          </cell>
        </row>
        <row r="362">
          <cell r="B362" t="str">
            <v>Mangalore Ridge / Hip tilesNo.</v>
          </cell>
          <cell r="C362" t="str">
            <v>Mangalore Ridge / Hip tiles</v>
          </cell>
          <cell r="D362" t="str">
            <v>No.</v>
          </cell>
          <cell r="E362">
            <v>26</v>
          </cell>
        </row>
        <row r="363">
          <cell r="B363" t="str">
            <v>Mangalore Glass tilesNo.</v>
          </cell>
          <cell r="C363" t="str">
            <v>Mangalore Glass tiles</v>
          </cell>
          <cell r="D363" t="str">
            <v>No.</v>
          </cell>
          <cell r="E363">
            <v>352</v>
          </cell>
        </row>
        <row r="364">
          <cell r="B364" t="str">
            <v>Mangalore Pattern cowl VentilatorNo.</v>
          </cell>
          <cell r="C364" t="str">
            <v>Mangalore Pattern cowl Ventilator</v>
          </cell>
          <cell r="D364" t="str">
            <v>No.</v>
          </cell>
          <cell r="E364">
            <v>225</v>
          </cell>
        </row>
        <row r="365">
          <cell r="B365" t="str">
            <v>G.I. Pre coated trapezoidal 0.50 mm thick roof Metalic Coloured SheetSq.Mt.</v>
          </cell>
          <cell r="C365" t="str">
            <v>G.I. Pre coated trapezoidal 0.50 mm thick roof Metalic Coloured Sheet</v>
          </cell>
          <cell r="D365" t="str">
            <v>Sq.Mt.</v>
          </cell>
          <cell r="E365">
            <v>880</v>
          </cell>
        </row>
        <row r="366">
          <cell r="B366" t="str">
            <v>G.I. Pre coated Ridge SheetR.Mt.</v>
          </cell>
          <cell r="C366" t="str">
            <v>G.I. Pre coated Ridge Sheet</v>
          </cell>
          <cell r="D366" t="str">
            <v>R.Mt.</v>
          </cell>
          <cell r="E366">
            <v>555</v>
          </cell>
        </row>
        <row r="367">
          <cell r="B367" t="str">
            <v>Gypsum powderKg.</v>
          </cell>
          <cell r="C367" t="str">
            <v>Gypsum powder</v>
          </cell>
          <cell r="D367" t="str">
            <v>Kg.</v>
          </cell>
          <cell r="E367">
            <v>16.850000000000001</v>
          </cell>
        </row>
        <row r="368">
          <cell r="B368" t="str">
            <v>Aluminium Alloy plate 2mm thickSq.Mt.</v>
          </cell>
          <cell r="C368" t="str">
            <v>Aluminium Alloy plate 2mm thick</v>
          </cell>
          <cell r="D368" t="str">
            <v>Sq.Mt.</v>
          </cell>
          <cell r="E368">
            <v>1325</v>
          </cell>
        </row>
        <row r="369">
          <cell r="B369" t="str">
            <v>Aluminium sheeting fixed with encapsuled lens type reflective sheeting including 2% towards lettering , cost of angle iron, cost of drilling holes , nuts, bolts etc. and signs as applicable.Sq.Mt.</v>
          </cell>
          <cell r="C369" t="str">
            <v>Aluminium sheeting fixed with encapsuled lens type reflective sheeting including 2% towards lettering , cost of angle iron, cost of drilling holes , nuts, bolts etc. and signs as applicable.</v>
          </cell>
          <cell r="D369" t="str">
            <v>Sq.Mt.</v>
          </cell>
          <cell r="E369">
            <v>15555</v>
          </cell>
        </row>
        <row r="370">
          <cell r="B370" t="str">
            <v>Plaster Of Parisbags</v>
          </cell>
          <cell r="C370" t="str">
            <v>Plaster Of Paris</v>
          </cell>
          <cell r="D370" t="str">
            <v>bags</v>
          </cell>
          <cell r="E370">
            <v>220</v>
          </cell>
        </row>
        <row r="371">
          <cell r="B371" t="str">
            <v>Decorative Board of Fibrous Plaster of Paris 12 to 15 mmSq.Mt.</v>
          </cell>
          <cell r="C371" t="str">
            <v>Decorative Board of Fibrous Plaster of Paris 12 to 15 mm</v>
          </cell>
          <cell r="D371" t="str">
            <v>Sq.Mt.</v>
          </cell>
          <cell r="E371">
            <v>365</v>
          </cell>
        </row>
        <row r="372">
          <cell r="B372" t="str">
            <v>Acoustic Board 12 mm thickSq.Mt.</v>
          </cell>
          <cell r="C372" t="str">
            <v>Acoustic Board 12 mm thick</v>
          </cell>
          <cell r="D372" t="str">
            <v>Sq.Mt.</v>
          </cell>
          <cell r="E372">
            <v>212</v>
          </cell>
        </row>
        <row r="373">
          <cell r="B373" t="str">
            <v>Gypsum Board 12.5 mm thickSq.Mt.</v>
          </cell>
          <cell r="C373" t="str">
            <v>Gypsum Board 12.5 mm thick</v>
          </cell>
          <cell r="D373" t="str">
            <v>Sq.Mt.</v>
          </cell>
          <cell r="E373">
            <v>195</v>
          </cell>
        </row>
        <row r="374">
          <cell r="B374" t="str">
            <v>UPVC 3 layer trapezoidal 2.00 mm sheetSq.Mt.</v>
          </cell>
          <cell r="C374" t="str">
            <v>UPVC 3 layer trapezoidal 2.00 mm sheet</v>
          </cell>
          <cell r="D374" t="str">
            <v>Sq.Mt.</v>
          </cell>
          <cell r="E374">
            <v>805</v>
          </cell>
        </row>
        <row r="375">
          <cell r="B375" t="str">
            <v>Light weight calcium silicate tile of size 595 x 595 mm of texture spin stone / cosmos / plain / Glode fine fissured.Sq.Mt.</v>
          </cell>
          <cell r="C375" t="str">
            <v>Light weight calcium silicate tile of size 595 x 595 mm of texture spin stone / cosmos / plain / Glode fine fissured.</v>
          </cell>
          <cell r="D375" t="str">
            <v>Sq.Mt.</v>
          </cell>
          <cell r="E375">
            <v>955</v>
          </cell>
        </row>
        <row r="376">
          <cell r="B376" t="str">
            <v>Bioguard Board 16 mmSq.Mt.</v>
          </cell>
          <cell r="C376" t="str">
            <v>Bioguard Board 16 mm</v>
          </cell>
          <cell r="D376" t="str">
            <v>Sq.Mt.</v>
          </cell>
          <cell r="E376">
            <v>965</v>
          </cell>
        </row>
        <row r="377">
          <cell r="B377" t="str">
            <v>Ultima tileSq.Mt.</v>
          </cell>
          <cell r="C377" t="str">
            <v>Ultima tile</v>
          </cell>
          <cell r="D377" t="str">
            <v>Sq.Mt.</v>
          </cell>
          <cell r="E377">
            <v>1188</v>
          </cell>
        </row>
        <row r="378">
          <cell r="B378" t="str">
            <v>Optra tileSq.Mt.</v>
          </cell>
          <cell r="C378" t="str">
            <v>Optra tile</v>
          </cell>
          <cell r="D378" t="str">
            <v>Sq.Mt.</v>
          </cell>
          <cell r="E378">
            <v>1550</v>
          </cell>
        </row>
        <row r="379">
          <cell r="B379" t="str">
            <v>Proflex Sheet 1 mmKg.</v>
          </cell>
          <cell r="C379" t="str">
            <v>Proflex Sheet 1 mm</v>
          </cell>
          <cell r="D379" t="str">
            <v>Kg.</v>
          </cell>
          <cell r="E379">
            <v>65</v>
          </cell>
        </row>
        <row r="380">
          <cell r="B380" t="str">
            <v>Sky light 2 mm thickKg.</v>
          </cell>
          <cell r="C380" t="str">
            <v>Sky light 2 mm thick</v>
          </cell>
          <cell r="D380" t="str">
            <v>Kg.</v>
          </cell>
          <cell r="E380">
            <v>1255</v>
          </cell>
        </row>
        <row r="381">
          <cell r="B381" t="str">
            <v>Hanger rod 4mm thickNo.</v>
          </cell>
          <cell r="C381" t="str">
            <v>Hanger rod 4mm thick</v>
          </cell>
          <cell r="D381" t="str">
            <v>No.</v>
          </cell>
          <cell r="E381">
            <v>10</v>
          </cell>
        </row>
        <row r="382">
          <cell r="B382" t="str">
            <v>level Adjustment clip size 85x30x0.8mmNo.</v>
          </cell>
          <cell r="C382" t="str">
            <v>level Adjustment clip size 85x30x0.8mm</v>
          </cell>
          <cell r="D382" t="str">
            <v>No.</v>
          </cell>
          <cell r="E382">
            <v>10</v>
          </cell>
        </row>
        <row r="383">
          <cell r="B383" t="str">
            <v>Dash fastener 12.5mm dia 50mm longNo.</v>
          </cell>
          <cell r="C383" t="str">
            <v>Dash fastener 12.5mm dia 50mm long</v>
          </cell>
          <cell r="D383" t="str">
            <v>No.</v>
          </cell>
          <cell r="E383">
            <v>50</v>
          </cell>
        </row>
        <row r="384">
          <cell r="B384" t="str">
            <v>Soffit cleat 25mmx35mmx1.60mmNo.</v>
          </cell>
          <cell r="C384" t="str">
            <v>Soffit cleat 25mmx35mmx1.60mm</v>
          </cell>
          <cell r="D384" t="str">
            <v>No.</v>
          </cell>
          <cell r="E384">
            <v>5.5</v>
          </cell>
        </row>
        <row r="385">
          <cell r="B385" t="str">
            <v>Wooden Screws with plastic rawl plugs 35mmx8mmNo.</v>
          </cell>
          <cell r="C385" t="str">
            <v>Wooden Screws with plastic rawl plugs 35mmx8mm</v>
          </cell>
          <cell r="D385" t="str">
            <v>No.</v>
          </cell>
          <cell r="E385">
            <v>1</v>
          </cell>
        </row>
        <row r="386">
          <cell r="B386" t="str">
            <v>Light weight calcium silicate tiles of size 595x595mm of texture Spintone for Tegular edge ceilingNo.</v>
          </cell>
          <cell r="C386" t="str">
            <v>Light weight calcium silicate tiles of size 595x595mm of texture Spintone for Tegular edge ceiling</v>
          </cell>
          <cell r="D386" t="str">
            <v>No.</v>
          </cell>
          <cell r="E386">
            <v>1120</v>
          </cell>
        </row>
        <row r="387">
          <cell r="B387" t="str">
            <v>Plain Zinc SheetSq.Mt.</v>
          </cell>
          <cell r="C387" t="str">
            <v>Plain Zinc Sheet</v>
          </cell>
          <cell r="D387" t="str">
            <v>Sq.Mt.</v>
          </cell>
          <cell r="E387">
            <v>230</v>
          </cell>
        </row>
        <row r="388">
          <cell r="B388" t="str">
            <v>UPVC ridge/hip tilesNo.</v>
          </cell>
          <cell r="C388" t="str">
            <v>UPVC ridge/hip tiles</v>
          </cell>
          <cell r="D388" t="str">
            <v>No.</v>
          </cell>
          <cell r="E388">
            <v>350</v>
          </cell>
        </row>
        <row r="389">
          <cell r="B389" t="str">
            <v>Hanger wire (2.68 mm dia), 1.82 m longNo.</v>
          </cell>
          <cell r="C389" t="str">
            <v>Hanger wire (2.68 mm dia), 1.82 m long</v>
          </cell>
          <cell r="D389" t="str">
            <v>No.</v>
          </cell>
          <cell r="E389">
            <v>18</v>
          </cell>
        </row>
        <row r="390">
          <cell r="B390" t="str">
            <v>Dune edge tilesSq.Mt.</v>
          </cell>
          <cell r="C390" t="str">
            <v>Dune edge tiles</v>
          </cell>
          <cell r="D390" t="str">
            <v>Sq.Mt.</v>
          </cell>
          <cell r="E390">
            <v>855</v>
          </cell>
        </row>
        <row r="391">
          <cell r="B391" t="str">
            <v>Fine fissured edge tilesSq.Mt.</v>
          </cell>
          <cell r="C391" t="str">
            <v>Fine fissured edge tiles</v>
          </cell>
          <cell r="D391" t="str">
            <v>Sq.Mt.</v>
          </cell>
          <cell r="E391">
            <v>706</v>
          </cell>
        </row>
        <row r="392">
          <cell r="B392" t="str">
            <v>Turbo ventilator 24"No.</v>
          </cell>
          <cell r="C392" t="str">
            <v>Turbo ventilator 24"</v>
          </cell>
          <cell r="D392" t="str">
            <v>No.</v>
          </cell>
          <cell r="E392">
            <v>8090</v>
          </cell>
        </row>
        <row r="393">
          <cell r="B393" t="str">
            <v>Tarat 36" width (Gunny Cloth)R.Mt.</v>
          </cell>
          <cell r="C393" t="str">
            <v>Tarat 36" width (Gunny Cloth)</v>
          </cell>
          <cell r="D393" t="str">
            <v>R.Mt.</v>
          </cell>
          <cell r="E393">
            <v>61</v>
          </cell>
        </row>
        <row r="394">
          <cell r="B394" t="str">
            <v>Wire glassSq.Mt.</v>
          </cell>
          <cell r="C394" t="str">
            <v xml:space="preserve">Wire glass </v>
          </cell>
          <cell r="D394" t="str">
            <v>Sq.Mt.</v>
          </cell>
          <cell r="E394">
            <v>600</v>
          </cell>
        </row>
        <row r="395">
          <cell r="B395" t="str">
            <v>Fire woodQuintal</v>
          </cell>
          <cell r="C395" t="str">
            <v xml:space="preserve">Fire wood </v>
          </cell>
          <cell r="D395" t="str">
            <v>Quintal</v>
          </cell>
          <cell r="E395">
            <v>339</v>
          </cell>
        </row>
        <row r="396">
          <cell r="B396" t="str">
            <v>Aldrop 300*16mm Chromium PlatedNo.</v>
          </cell>
          <cell r="C396" t="str">
            <v>Aldrop 300*16mm Chromium Plated</v>
          </cell>
          <cell r="D396" t="str">
            <v>No.</v>
          </cell>
          <cell r="E396">
            <v>164</v>
          </cell>
        </row>
        <row r="397">
          <cell r="B397" t="str">
            <v>Aldrop Iron Oxidise 300*16mmNo.</v>
          </cell>
          <cell r="C397" t="str">
            <v>Aldrop Iron Oxidise 300*16mm</v>
          </cell>
          <cell r="D397" t="str">
            <v>No.</v>
          </cell>
          <cell r="E397">
            <v>135</v>
          </cell>
        </row>
        <row r="398">
          <cell r="B398" t="str">
            <v>Aldrop Stainless steel 300*16mmNo.</v>
          </cell>
          <cell r="C398" t="str">
            <v>Aldrop Stainless steel 300*16mm</v>
          </cell>
          <cell r="D398" t="str">
            <v>No.</v>
          </cell>
          <cell r="E398">
            <v>355</v>
          </cell>
        </row>
        <row r="399">
          <cell r="B399" t="str">
            <v>Handle 125mm M.S. Chromium PlatedNo.</v>
          </cell>
          <cell r="C399" t="str">
            <v>Handle 125mm M.S. Chromium Plated</v>
          </cell>
          <cell r="D399" t="str">
            <v>No.</v>
          </cell>
          <cell r="E399">
            <v>65</v>
          </cell>
        </row>
        <row r="400">
          <cell r="B400" t="str">
            <v>Handle 150mm Brass Chromium plated (Rounded Shape)No.</v>
          </cell>
          <cell r="C400" t="str">
            <v>Handle 150mm Brass Chromium plated (Rounded Shape)</v>
          </cell>
          <cell r="D400" t="str">
            <v>No.</v>
          </cell>
          <cell r="E400">
            <v>259</v>
          </cell>
        </row>
        <row r="401">
          <cell r="B401" t="str">
            <v>Handle Alluminium 125 mmNo.</v>
          </cell>
          <cell r="C401" t="str">
            <v>Handle Alluminium 125 mm</v>
          </cell>
          <cell r="D401" t="str">
            <v>No.</v>
          </cell>
          <cell r="E401">
            <v>59</v>
          </cell>
        </row>
        <row r="402">
          <cell r="B402" t="str">
            <v>Iron hinges chromium plated 125mmNo.</v>
          </cell>
          <cell r="C402" t="str">
            <v>Iron hinges chromium plated 125mm</v>
          </cell>
          <cell r="D402" t="str">
            <v>No.</v>
          </cell>
          <cell r="E402">
            <v>59</v>
          </cell>
        </row>
        <row r="403">
          <cell r="B403" t="str">
            <v>But Hinges Alluminium 125mmNo.</v>
          </cell>
          <cell r="C403" t="str">
            <v>But Hinges Alluminium 125mm</v>
          </cell>
          <cell r="D403" t="str">
            <v>No.</v>
          </cell>
          <cell r="E403">
            <v>65</v>
          </cell>
        </row>
        <row r="404">
          <cell r="B404" t="str">
            <v>G.I.Screw 50mmDoz.</v>
          </cell>
          <cell r="C404" t="str">
            <v>G.I.Screw 50mm</v>
          </cell>
          <cell r="D404" t="str">
            <v>Doz.</v>
          </cell>
          <cell r="E404">
            <v>22</v>
          </cell>
        </row>
        <row r="405">
          <cell r="B405" t="str">
            <v>G.I.Screw 25mmDoz.</v>
          </cell>
          <cell r="C405" t="str">
            <v>G.I.Screw 25mm</v>
          </cell>
          <cell r="D405" t="str">
            <v>Doz.</v>
          </cell>
          <cell r="E405">
            <v>12</v>
          </cell>
        </row>
        <row r="406">
          <cell r="B406" t="str">
            <v>Stainless Steel Hinges - 125mm 14 gauge (Heavy Duty)No.</v>
          </cell>
          <cell r="C406" t="str">
            <v>Stainless Steel Hinges - 125mm 14 gauge (Heavy Duty)</v>
          </cell>
          <cell r="D406" t="str">
            <v>No.</v>
          </cell>
          <cell r="E406">
            <v>65</v>
          </cell>
        </row>
        <row r="407">
          <cell r="B407" t="str">
            <v>Tower bolt Aluminium 10mm dia.length 250mmNo.</v>
          </cell>
          <cell r="C407" t="str">
            <v>Tower bolt Aluminium 10mm dia.length 250mm</v>
          </cell>
          <cell r="D407" t="str">
            <v>No.</v>
          </cell>
          <cell r="E407">
            <v>79</v>
          </cell>
        </row>
        <row r="408">
          <cell r="B408" t="str">
            <v>Tower bolt Aluminium 10mm dia.length 200mmNo.</v>
          </cell>
          <cell r="C408" t="str">
            <v>Tower bolt Aluminium 10mm dia.length 200mm</v>
          </cell>
          <cell r="D408" t="str">
            <v>No.</v>
          </cell>
          <cell r="E408">
            <v>65</v>
          </cell>
        </row>
        <row r="409">
          <cell r="B409" t="str">
            <v>Tower bolt M.S. Chromium plated 10mm dia,length 300mmNo.</v>
          </cell>
          <cell r="C409" t="str">
            <v>Tower bolt M.S. Chromium plated 10mm dia,length 300mm</v>
          </cell>
          <cell r="D409" t="str">
            <v>No.</v>
          </cell>
          <cell r="E409">
            <v>75</v>
          </cell>
        </row>
        <row r="410">
          <cell r="B410" t="str">
            <v>Tower bolt M.S. Chromium plated 10mm dia,length 200mmNo.</v>
          </cell>
          <cell r="C410" t="str">
            <v>Tower bolt M.S. Chromium plated 10mm dia,length 200mm</v>
          </cell>
          <cell r="D410" t="str">
            <v>No.</v>
          </cell>
          <cell r="E410">
            <v>69</v>
          </cell>
        </row>
        <row r="411">
          <cell r="B411" t="str">
            <v>Cold Rolled Steel Hollow Section Door frame 1829*610mmNo.</v>
          </cell>
          <cell r="C411" t="str">
            <v>Cold Rolled Steel Hollow Section Door frame 1829*610mm</v>
          </cell>
          <cell r="D411" t="str">
            <v>No.</v>
          </cell>
          <cell r="E411">
            <v>1600</v>
          </cell>
        </row>
        <row r="412">
          <cell r="B412" t="str">
            <v>Aluminium stay 25cmNo.</v>
          </cell>
          <cell r="C412" t="str">
            <v>Aluminium stay 25cm</v>
          </cell>
          <cell r="D412" t="str">
            <v>No.</v>
          </cell>
          <cell r="E412">
            <v>61</v>
          </cell>
        </row>
        <row r="413">
          <cell r="B413" t="str">
            <v>Aluminium stay 30cmNo.</v>
          </cell>
          <cell r="C413" t="str">
            <v>Aluminium stay 30cm</v>
          </cell>
          <cell r="D413" t="str">
            <v>No.</v>
          </cell>
          <cell r="E413">
            <v>70</v>
          </cell>
        </row>
        <row r="414">
          <cell r="B414" t="str">
            <v>Jali fly proofSq.Mt.</v>
          </cell>
          <cell r="C414" t="str">
            <v>Jali fly proof</v>
          </cell>
          <cell r="D414" t="str">
            <v>Sq.Mt.</v>
          </cell>
          <cell r="E414">
            <v>204</v>
          </cell>
        </row>
        <row r="415">
          <cell r="B415" t="str">
            <v>Jali chicken meshSq.Mt.</v>
          </cell>
          <cell r="C415" t="str">
            <v>Jali chicken mesh</v>
          </cell>
          <cell r="D415" t="str">
            <v>Sq.Mt.</v>
          </cell>
          <cell r="E415">
            <v>49</v>
          </cell>
        </row>
        <row r="416">
          <cell r="B416" t="str">
            <v>Jali welded mesh 25*25* 13 GuageSq.Mt.</v>
          </cell>
          <cell r="C416" t="str">
            <v>Jali welded mesh 25*25* 13 Guage</v>
          </cell>
          <cell r="D416" t="str">
            <v>Sq.Mt.</v>
          </cell>
          <cell r="E416">
            <v>150</v>
          </cell>
        </row>
        <row r="417">
          <cell r="B417" t="str">
            <v>Jali welded mesh 25*25* 11 GuageSq.Mt.</v>
          </cell>
          <cell r="C417" t="str">
            <v>Jali welded mesh 25*25* 11 Guage</v>
          </cell>
          <cell r="D417" t="str">
            <v>Sq.Mt.</v>
          </cell>
          <cell r="E417">
            <v>252</v>
          </cell>
        </row>
        <row r="418">
          <cell r="B418" t="str">
            <v>Jali welded mesh 50*25 13 GuageSq.Mt.</v>
          </cell>
          <cell r="C418" t="str">
            <v>Jali welded mesh 50*25 13 Guage</v>
          </cell>
          <cell r="D418" t="str">
            <v>Sq.Mt.</v>
          </cell>
          <cell r="E418">
            <v>175</v>
          </cell>
        </row>
        <row r="419">
          <cell r="B419" t="str">
            <v>Jali welded mesh 50*25 11 GuageSq.Mt.</v>
          </cell>
          <cell r="C419" t="str">
            <v>Jali welded mesh 50*25 11 Guage</v>
          </cell>
          <cell r="D419" t="str">
            <v>Sq.Mt.</v>
          </cell>
          <cell r="E419">
            <v>315</v>
          </cell>
        </row>
        <row r="420">
          <cell r="B420" t="str">
            <v>Hold fast Iron 300*40*5mmNo.</v>
          </cell>
          <cell r="C420" t="str">
            <v>Hold fast Iron 300*40*5mm</v>
          </cell>
          <cell r="D420" t="str">
            <v>No.</v>
          </cell>
          <cell r="E420">
            <v>59</v>
          </cell>
        </row>
        <row r="421">
          <cell r="B421" t="str">
            <v>Sliding Door Bolt Stainless Steel 12mm dia. 250mm lengthNo.</v>
          </cell>
          <cell r="C421" t="str">
            <v>Sliding Door Bolt Stainless Steel 12mm dia. 250mm length</v>
          </cell>
          <cell r="D421" t="str">
            <v>No.</v>
          </cell>
          <cell r="E421">
            <v>90</v>
          </cell>
        </row>
        <row r="422">
          <cell r="B422" t="str">
            <v>Glass plain 3mmSq.Mt.</v>
          </cell>
          <cell r="C422" t="str">
            <v>Glass plain 3mm</v>
          </cell>
          <cell r="D422" t="str">
            <v>Sq.Mt.</v>
          </cell>
          <cell r="E422">
            <v>320</v>
          </cell>
        </row>
        <row r="423">
          <cell r="B423" t="str">
            <v>Glass plain 5mmSq.Mt.</v>
          </cell>
          <cell r="C423" t="str">
            <v>Glass plain 5mm</v>
          </cell>
          <cell r="D423" t="str">
            <v>Sq.Mt.</v>
          </cell>
          <cell r="E423">
            <v>446</v>
          </cell>
        </row>
        <row r="424">
          <cell r="B424" t="str">
            <v>Glass frosted (bajara) 5mmSq.Mt.</v>
          </cell>
          <cell r="C424" t="str">
            <v>Glass frosted (bajara) 5mm</v>
          </cell>
          <cell r="D424" t="str">
            <v>Sq.Mt.</v>
          </cell>
          <cell r="E424">
            <v>485</v>
          </cell>
        </row>
        <row r="425">
          <cell r="B425" t="str">
            <v>G.I. Nut BoltKg.</v>
          </cell>
          <cell r="C425" t="str">
            <v>G.I. Nut Bolt</v>
          </cell>
          <cell r="D425" t="str">
            <v>Kg.</v>
          </cell>
          <cell r="E425">
            <v>115</v>
          </cell>
        </row>
        <row r="426">
          <cell r="B426" t="str">
            <v>Housing box to rolling shutterSq.Mt.</v>
          </cell>
          <cell r="C426" t="str">
            <v>Housing box to rolling shutter</v>
          </cell>
          <cell r="D426" t="str">
            <v>Sq.Mt.</v>
          </cell>
          <cell r="E426">
            <v>1312</v>
          </cell>
        </row>
        <row r="427">
          <cell r="B427" t="str">
            <v>Mechanical Gear For Rolling ShutterNo.</v>
          </cell>
          <cell r="C427" t="str">
            <v>Mechanical Gear For Rolling Shutter</v>
          </cell>
          <cell r="D427" t="str">
            <v>No.</v>
          </cell>
          <cell r="E427">
            <v>2082</v>
          </cell>
        </row>
        <row r="428">
          <cell r="B428" t="str">
            <v>Mortice lock superiorNo.</v>
          </cell>
          <cell r="C428" t="str">
            <v>Mortice lock superior</v>
          </cell>
          <cell r="D428" t="str">
            <v>No.</v>
          </cell>
          <cell r="E428">
            <v>765</v>
          </cell>
        </row>
        <row r="429">
          <cell r="B429" t="str">
            <v>Solid Core commercial shutter 30mm thick phenol bonded with face veneer 3 mm thick both sideSq.Mt.</v>
          </cell>
          <cell r="C429" t="str">
            <v>Solid Core commercial shutter 30mm thick phenol bonded with face veneer 3 mm thick both side</v>
          </cell>
          <cell r="D429" t="str">
            <v>Sq.Mt.</v>
          </cell>
          <cell r="E429">
            <v>858</v>
          </cell>
        </row>
        <row r="430">
          <cell r="B430" t="str">
            <v>Iron washer 12mm to 16mmNo.</v>
          </cell>
          <cell r="C430" t="str">
            <v>Iron washer 12mm to 16mm</v>
          </cell>
          <cell r="D430" t="str">
            <v>No.</v>
          </cell>
          <cell r="E430">
            <v>1</v>
          </cell>
        </row>
        <row r="431">
          <cell r="B431" t="str">
            <v>Aluminium SectionKg.</v>
          </cell>
          <cell r="C431" t="str">
            <v>Aluminium Section</v>
          </cell>
          <cell r="D431" t="str">
            <v>Kg.</v>
          </cell>
          <cell r="E431">
            <v>180</v>
          </cell>
        </row>
        <row r="432">
          <cell r="B432" t="str">
            <v>Nylon / PVC GasketR.Mt.</v>
          </cell>
          <cell r="C432" t="str">
            <v>Nylon / PVC Gasket</v>
          </cell>
          <cell r="D432" t="str">
            <v>R.Mt.</v>
          </cell>
          <cell r="E432">
            <v>26</v>
          </cell>
        </row>
        <row r="433">
          <cell r="B433" t="str">
            <v>Alluminium Screw 32 x 6 mm, 25 x 6 mmDoz.</v>
          </cell>
          <cell r="C433" t="str">
            <v>Alluminium Screw 32 x 6 mm, 25 x 6 mm</v>
          </cell>
          <cell r="D433" t="str">
            <v>Doz.</v>
          </cell>
          <cell r="E433">
            <v>22</v>
          </cell>
        </row>
        <row r="434">
          <cell r="B434" t="str">
            <v>Concealed locking arrangement of 100 mm length for sliding windowNo.</v>
          </cell>
          <cell r="C434" t="str">
            <v>Concealed locking arrangement of 100 mm length for sliding window</v>
          </cell>
          <cell r="D434" t="str">
            <v>No.</v>
          </cell>
          <cell r="E434">
            <v>111</v>
          </cell>
        </row>
        <row r="435">
          <cell r="B435" t="str">
            <v>Alluminium Grill 7.50 mm thickSq.Mt.</v>
          </cell>
          <cell r="C435" t="str">
            <v>Alluminium Grill 7.50 mm thick</v>
          </cell>
          <cell r="D435" t="str">
            <v>Sq.Mt.</v>
          </cell>
          <cell r="E435">
            <v>1142</v>
          </cell>
        </row>
        <row r="436">
          <cell r="B436" t="str">
            <v>Hydraulic floor spring heavy duty ( 150 Kg capacity) ISI markNo.</v>
          </cell>
          <cell r="C436" t="str">
            <v>Hydraulic floor spring heavy duty ( 150 Kg capacity) ISI mark</v>
          </cell>
          <cell r="D436" t="str">
            <v>No.</v>
          </cell>
          <cell r="E436">
            <v>1100</v>
          </cell>
        </row>
        <row r="437">
          <cell r="B437" t="str">
            <v>Iron Oxidized sliding door bolt 200 mm length, 12 mm diaNo.</v>
          </cell>
          <cell r="C437" t="str">
            <v>Iron Oxidized sliding door bolt 200 mm length, 12 mm dia</v>
          </cell>
          <cell r="D437" t="str">
            <v>No.</v>
          </cell>
          <cell r="E437">
            <v>73</v>
          </cell>
        </row>
        <row r="438">
          <cell r="B438" t="str">
            <v>Powder and Chemicals for colour anodizing process of alluminium sectionsKg.</v>
          </cell>
          <cell r="C438" t="str">
            <v>Powder and Chemicals for colour anodizing process of alluminium sections</v>
          </cell>
          <cell r="D438" t="str">
            <v>Kg.</v>
          </cell>
          <cell r="E438">
            <v>39</v>
          </cell>
        </row>
        <row r="439">
          <cell r="B439" t="str">
            <v>Lock for Sliding ShutterNo.</v>
          </cell>
          <cell r="C439" t="str">
            <v>Lock for Sliding Shutter</v>
          </cell>
          <cell r="D439" t="str">
            <v>No.</v>
          </cell>
          <cell r="E439">
            <v>125</v>
          </cell>
        </row>
        <row r="440">
          <cell r="B440" t="str">
            <v>All Bearing RollerNo.</v>
          </cell>
          <cell r="C440" t="str">
            <v>All Bearing Roller</v>
          </cell>
          <cell r="D440" t="str">
            <v>No.</v>
          </cell>
          <cell r="E440">
            <v>93</v>
          </cell>
        </row>
        <row r="441">
          <cell r="B441" t="str">
            <v>All Frame Rail AngleKg.</v>
          </cell>
          <cell r="C441" t="str">
            <v>All Frame Rail Angle</v>
          </cell>
          <cell r="D441" t="str">
            <v>Kg.</v>
          </cell>
          <cell r="E441">
            <v>206</v>
          </cell>
        </row>
        <row r="442">
          <cell r="B442" t="str">
            <v>Welding ElectrodesNo.</v>
          </cell>
          <cell r="C442" t="str">
            <v>Welding Electrodes</v>
          </cell>
          <cell r="D442" t="str">
            <v>No.</v>
          </cell>
          <cell r="E442">
            <v>4.5</v>
          </cell>
        </row>
        <row r="443">
          <cell r="B443" t="str">
            <v>C.R.C. SheetSq.Mt.</v>
          </cell>
          <cell r="C443" t="str">
            <v>C.R.C. Sheet</v>
          </cell>
          <cell r="D443" t="str">
            <v>Sq.Mt.</v>
          </cell>
          <cell r="E443">
            <v>560</v>
          </cell>
        </row>
        <row r="444">
          <cell r="B444" t="str">
            <v>Abstrone Butadyne Styrine (ABS) Door Shutter including TransportationNo.</v>
          </cell>
          <cell r="C444" t="str">
            <v>Abstrone Butadyne Styrine (ABS) Door Shutter including Transportation</v>
          </cell>
          <cell r="D444" t="str">
            <v>No.</v>
          </cell>
          <cell r="E444">
            <v>635</v>
          </cell>
        </row>
        <row r="445">
          <cell r="B445" t="str">
            <v>Puff Insulation 35-40 Kg/Cumt. DensityKg.</v>
          </cell>
          <cell r="C445" t="str">
            <v>Puff Insulation 35-40 Kg/Cumt. Density</v>
          </cell>
          <cell r="D445" t="str">
            <v>Kg.</v>
          </cell>
          <cell r="E445">
            <v>273</v>
          </cell>
        </row>
        <row r="446">
          <cell r="B446" t="str">
            <v>PVC Door Shutter 34 mm thick Factory Made ShutterSq.Mt.</v>
          </cell>
          <cell r="C446" t="str">
            <v>PVC Door Shutter 34 mm thick Factory Made Shutter</v>
          </cell>
          <cell r="D446" t="str">
            <v>Sq.Mt.</v>
          </cell>
          <cell r="E446">
            <v>3898</v>
          </cell>
        </row>
        <row r="447">
          <cell r="B447" t="str">
            <v>FRP Door Shutter 30 mm thick Factory Made ShutterSq.Mt.</v>
          </cell>
          <cell r="C447" t="str">
            <v>FRP Door Shutter 30 mm thick Factory Made Shutter</v>
          </cell>
          <cell r="D447" t="str">
            <v>Sq.Mt.</v>
          </cell>
          <cell r="E447">
            <v>1245</v>
          </cell>
        </row>
        <row r="448">
          <cell r="B448" t="str">
            <v>FRP Door Shutter 35 mm thick Factory Made ShutterSq.Mt.</v>
          </cell>
          <cell r="C448" t="str">
            <v>FRP Door Shutter 35 mm thick Factory Made Shutter</v>
          </cell>
          <cell r="D448" t="str">
            <v>Sq.Mt.</v>
          </cell>
          <cell r="E448">
            <v>1349</v>
          </cell>
        </row>
        <row r="449">
          <cell r="B449" t="str">
            <v>Bison PannelSq.Mt.</v>
          </cell>
          <cell r="C449" t="str">
            <v>Bison Pannel</v>
          </cell>
          <cell r="D449" t="str">
            <v>Sq.Mt.</v>
          </cell>
          <cell r="E449">
            <v>465</v>
          </cell>
        </row>
        <row r="450">
          <cell r="B450" t="str">
            <v>PVC factory made solid panel door shutter with stainless steel fixutres &amp; fasteningSq.Mt.</v>
          </cell>
          <cell r="C450" t="str">
            <v>PVC factory made solid panel door shutter with stainless steel fixutres &amp; fastening</v>
          </cell>
          <cell r="D450" t="str">
            <v>Sq.Mt.</v>
          </cell>
          <cell r="E450">
            <v>3794</v>
          </cell>
        </row>
        <row r="451">
          <cell r="B451" t="str">
            <v>PVC factory made flush door 30 mm with stainless steel fixutres &amp; fasteningSq.Mt.</v>
          </cell>
          <cell r="C451" t="str">
            <v>PVC factory made flush door 30 mm with stainless steel fixutres &amp; fastening</v>
          </cell>
          <cell r="D451" t="str">
            <v>Sq.Mt.</v>
          </cell>
          <cell r="E451">
            <v>3617</v>
          </cell>
        </row>
        <row r="452">
          <cell r="B452" t="str">
            <v>Sliding door bolt Chromium plated 250mmNo.</v>
          </cell>
          <cell r="C452" t="str">
            <v>Sliding door bolt Chromium plated 250mm</v>
          </cell>
          <cell r="D452" t="str">
            <v>No.</v>
          </cell>
          <cell r="E452">
            <v>74</v>
          </cell>
        </row>
        <row r="453">
          <cell r="B453" t="str">
            <v>Acrylic Plain Sheet 3 mmSq.Mt.</v>
          </cell>
          <cell r="C453" t="str">
            <v>Acrylic Plain Sheet 3 mm</v>
          </cell>
          <cell r="D453" t="str">
            <v>Sq.Mt.</v>
          </cell>
          <cell r="E453">
            <v>847</v>
          </cell>
        </row>
        <row r="454">
          <cell r="B454" t="str">
            <v>Aldrop Stainless steel 300*16mmNo</v>
          </cell>
          <cell r="C454" t="str">
            <v>Aldrop Stainless steel 300*16mm</v>
          </cell>
          <cell r="D454" t="str">
            <v>No</v>
          </cell>
          <cell r="E454">
            <v>355</v>
          </cell>
        </row>
        <row r="455">
          <cell r="B455" t="str">
            <v>Aldrop Stainless steel 250*16 mmNo</v>
          </cell>
          <cell r="C455" t="str">
            <v xml:space="preserve">Aldrop Stainless steel 250*16 mm </v>
          </cell>
          <cell r="D455" t="str">
            <v>No</v>
          </cell>
          <cell r="E455">
            <v>305</v>
          </cell>
        </row>
        <row r="456">
          <cell r="B456" t="str">
            <v>Handle 150mm Stainless Steel (Rounded Shape)No</v>
          </cell>
          <cell r="C456" t="str">
            <v>Handle 150mm Stainless Steel (Rounded Shape)</v>
          </cell>
          <cell r="D456" t="str">
            <v>No</v>
          </cell>
          <cell r="E456">
            <v>27</v>
          </cell>
        </row>
        <row r="457">
          <cell r="B457" t="str">
            <v>Handle 200mm Stainless Steel (Rounded Shape)No</v>
          </cell>
          <cell r="C457" t="str">
            <v>Handle 200mm Stainless Steel (Rounded Shape)</v>
          </cell>
          <cell r="D457" t="str">
            <v>No</v>
          </cell>
          <cell r="E457">
            <v>65</v>
          </cell>
        </row>
        <row r="458">
          <cell r="B458" t="str">
            <v>Stainless Steel Hinges - 100mm 14 gauge (Heavy Duty)No</v>
          </cell>
          <cell r="C458" t="str">
            <v>Stainless Steel Hinges - 100mm 14 gauge (Heavy Duty)</v>
          </cell>
          <cell r="D458" t="str">
            <v>No</v>
          </cell>
          <cell r="E458">
            <v>39</v>
          </cell>
        </row>
        <row r="459">
          <cell r="B459" t="str">
            <v>Stainless Steel Hinges - 125mm 14 gauge (Heavy Duty)No</v>
          </cell>
          <cell r="C459" t="str">
            <v>Stainless Steel Hinges - 125mm 14 gauge  (Heavy Duty)</v>
          </cell>
          <cell r="D459" t="str">
            <v>No</v>
          </cell>
          <cell r="E459">
            <v>65</v>
          </cell>
        </row>
        <row r="460">
          <cell r="B460" t="str">
            <v>Housing box to rolling shutterSmt</v>
          </cell>
          <cell r="C460" t="str">
            <v>Housing box to rolling shutter</v>
          </cell>
          <cell r="D460" t="str">
            <v>Smt</v>
          </cell>
          <cell r="E460">
            <v>1310</v>
          </cell>
        </row>
        <row r="461">
          <cell r="B461" t="str">
            <v>Mechanical Gear For Rolling ShutterNo</v>
          </cell>
          <cell r="C461" t="str">
            <v>Mechanical Gear For Rolling Shutter</v>
          </cell>
          <cell r="D461" t="str">
            <v>No</v>
          </cell>
          <cell r="E461">
            <v>2085</v>
          </cell>
        </row>
        <row r="462">
          <cell r="B462" t="str">
            <v>Door Stopper Stainless SteelNo</v>
          </cell>
          <cell r="C462" t="str">
            <v>Door Stopper  Stainless Steel</v>
          </cell>
          <cell r="D462" t="str">
            <v>No</v>
          </cell>
          <cell r="E462">
            <v>135</v>
          </cell>
        </row>
        <row r="463">
          <cell r="B463" t="str">
            <v>Tower Bolt Stainless Steel 200 mmNo.</v>
          </cell>
          <cell r="C463" t="str">
            <v>Tower Bolt Stainless Steel 200 mm</v>
          </cell>
          <cell r="D463" t="str">
            <v>No.</v>
          </cell>
          <cell r="E463">
            <v>80</v>
          </cell>
        </row>
        <row r="464">
          <cell r="B464" t="str">
            <v>Tower Bolt Stainless Steel 250 mmNo.</v>
          </cell>
          <cell r="C464" t="str">
            <v>Tower Bolt Stainless Steel 250 mm</v>
          </cell>
          <cell r="D464" t="str">
            <v>No.</v>
          </cell>
          <cell r="E464">
            <v>135</v>
          </cell>
        </row>
        <row r="465">
          <cell r="B465" t="str">
            <v>Sliding Door Bolt Stainless Steel 250 mmNo.</v>
          </cell>
          <cell r="C465" t="str">
            <v>Sliding Door Bolt Stainless Steel 250 mm</v>
          </cell>
          <cell r="D465" t="str">
            <v>No.</v>
          </cell>
          <cell r="E465">
            <v>90</v>
          </cell>
        </row>
        <row r="466">
          <cell r="B466" t="str">
            <v>Handle Stainless Steel 100 mmNo.</v>
          </cell>
          <cell r="C466" t="str">
            <v xml:space="preserve">Handle Stainless Steel 100 mm </v>
          </cell>
          <cell r="D466" t="str">
            <v>No.</v>
          </cell>
          <cell r="E466">
            <v>35</v>
          </cell>
        </row>
        <row r="467">
          <cell r="B467" t="str">
            <v>Eye Hole LensNo.</v>
          </cell>
          <cell r="C467" t="str">
            <v>Eye Hole Lens</v>
          </cell>
          <cell r="D467" t="str">
            <v>No.</v>
          </cell>
          <cell r="E467">
            <v>205</v>
          </cell>
        </row>
        <row r="468">
          <cell r="B468" t="str">
            <v>Rolling ShutterSmt.</v>
          </cell>
          <cell r="C468" t="str">
            <v>Rolling Shutter</v>
          </cell>
          <cell r="D468" t="str">
            <v>Smt.</v>
          </cell>
          <cell r="E468">
            <v>1805</v>
          </cell>
        </row>
        <row r="469">
          <cell r="B469" t="str">
            <v>Ply WoodSmt.</v>
          </cell>
          <cell r="C469" t="str">
            <v xml:space="preserve">Ply Wood </v>
          </cell>
          <cell r="D469" t="str">
            <v>Smt.</v>
          </cell>
          <cell r="E469">
            <v>395</v>
          </cell>
        </row>
        <row r="470">
          <cell r="B470" t="str">
            <v>G.I. Pipe 100mm dia. Medium typeR.Mt.</v>
          </cell>
          <cell r="C470" t="str">
            <v>G.I. Pipe 100mm dia. Medium type</v>
          </cell>
          <cell r="D470" t="str">
            <v>R.Mt.</v>
          </cell>
          <cell r="E470">
            <v>785</v>
          </cell>
        </row>
        <row r="471">
          <cell r="B471" t="str">
            <v>G.I. Pipe 100mm dia. Heavy typeR.Mt.</v>
          </cell>
          <cell r="C471" t="str">
            <v>G.I. Pipe 100mm dia. Heavy type</v>
          </cell>
          <cell r="D471" t="str">
            <v>R.Mt.</v>
          </cell>
          <cell r="E471">
            <v>1085</v>
          </cell>
        </row>
        <row r="472">
          <cell r="B472" t="str">
            <v>G.I. Pipe 15mm dia. Medium typeR.Mt.</v>
          </cell>
          <cell r="C472" t="str">
            <v>G.I. Pipe 15mm dia. Medium type</v>
          </cell>
          <cell r="D472" t="str">
            <v>R.Mt.</v>
          </cell>
          <cell r="E472">
            <v>140</v>
          </cell>
        </row>
        <row r="473">
          <cell r="B473" t="str">
            <v>G.I. Pipe 15mm dia. Heavy typeR.Mt.</v>
          </cell>
          <cell r="C473" t="str">
            <v>G.I. Pipe 15mm dia. Heavy type</v>
          </cell>
          <cell r="D473" t="str">
            <v>R.Mt.</v>
          </cell>
          <cell r="E473">
            <v>170</v>
          </cell>
        </row>
        <row r="474">
          <cell r="B474" t="str">
            <v>G.I. Pipe 20mm dia. Medium typeR.Mt.</v>
          </cell>
          <cell r="C474" t="str">
            <v>G.I. Pipe 20mm dia. Medium type</v>
          </cell>
          <cell r="D474" t="str">
            <v>R.Mt.</v>
          </cell>
          <cell r="E474">
            <v>162</v>
          </cell>
        </row>
        <row r="475">
          <cell r="B475" t="str">
            <v>G.I. Pipe 20mm dia.Heavy typeR.Mt.</v>
          </cell>
          <cell r="C475" t="str">
            <v>G.I. Pipe 20mm dia.Heavy type</v>
          </cell>
          <cell r="D475" t="str">
            <v>R.Mt.</v>
          </cell>
          <cell r="E475">
            <v>195</v>
          </cell>
        </row>
        <row r="476">
          <cell r="B476" t="str">
            <v>G.I. Pipe 25mm dia. Medium typeR.Mt.</v>
          </cell>
          <cell r="C476" t="str">
            <v>G.I. Pipe 25mm dia. Medium type</v>
          </cell>
          <cell r="D476" t="str">
            <v>R.Mt.</v>
          </cell>
          <cell r="E476">
            <v>200</v>
          </cell>
        </row>
        <row r="477">
          <cell r="B477" t="str">
            <v>G.I. Pipe 25mm dia. Heavy typeR.Mt.</v>
          </cell>
          <cell r="C477" t="str">
            <v>G.I. Pipe 25mm dia. Heavy type</v>
          </cell>
          <cell r="D477" t="str">
            <v>R.Mt.</v>
          </cell>
          <cell r="E477">
            <v>265</v>
          </cell>
        </row>
        <row r="478">
          <cell r="B478" t="str">
            <v>G.I. Pipe 32mm dia. Medium typeR.Mt.</v>
          </cell>
          <cell r="C478" t="str">
            <v>G.I. Pipe 32mm dia. Medium type</v>
          </cell>
          <cell r="D478" t="str">
            <v>R.Mt.</v>
          </cell>
          <cell r="E478">
            <v>245</v>
          </cell>
        </row>
        <row r="479">
          <cell r="B479" t="str">
            <v>G.I. Pipe 32mm dia.Heavy typeR.Mt.</v>
          </cell>
          <cell r="C479" t="str">
            <v>G.I. Pipe 32mm dia.Heavy type</v>
          </cell>
          <cell r="D479" t="str">
            <v>R.Mt.</v>
          </cell>
          <cell r="E479">
            <v>285</v>
          </cell>
        </row>
        <row r="480">
          <cell r="B480" t="str">
            <v>G.I. Pipe 40mm dia. Medium typeR.Mt.</v>
          </cell>
          <cell r="C480" t="str">
            <v>G.I. Pipe 40mm dia. Medium type</v>
          </cell>
          <cell r="D480" t="str">
            <v>R.Mt.</v>
          </cell>
          <cell r="E480">
            <v>290</v>
          </cell>
        </row>
        <row r="481">
          <cell r="B481" t="str">
            <v>G.I. Pipe 40mm dia. Heavy typeR.Mt.</v>
          </cell>
          <cell r="C481" t="str">
            <v>G.I. Pipe 40mm dia. Heavy type</v>
          </cell>
          <cell r="D481" t="str">
            <v>R.Mt.</v>
          </cell>
          <cell r="E481">
            <v>335</v>
          </cell>
        </row>
        <row r="482">
          <cell r="B482" t="str">
            <v>G.I. Pipe 50mm dia. Medium typeR.Mt.</v>
          </cell>
          <cell r="C482" t="str">
            <v>G.I. Pipe 50mm dia. Medium type</v>
          </cell>
          <cell r="D482" t="str">
            <v>R.Mt.</v>
          </cell>
          <cell r="E482">
            <v>392</v>
          </cell>
        </row>
        <row r="483">
          <cell r="B483" t="str">
            <v>G.I. Pipe 50mm dia. Heavy typeR.Mt.</v>
          </cell>
          <cell r="C483" t="str">
            <v>G.I. Pipe 50mm dia. Heavy type</v>
          </cell>
          <cell r="D483" t="str">
            <v>R.Mt.</v>
          </cell>
          <cell r="E483">
            <v>455</v>
          </cell>
        </row>
        <row r="484">
          <cell r="B484" t="str">
            <v>G.I. Pipe 65mm dia. Medium typeR.Mt.</v>
          </cell>
          <cell r="C484" t="str">
            <v>G.I. Pipe 65mm dia. Medium type</v>
          </cell>
          <cell r="D484" t="str">
            <v>R.Mt.</v>
          </cell>
          <cell r="E484">
            <v>484</v>
          </cell>
        </row>
        <row r="485">
          <cell r="B485" t="str">
            <v>G.I. Pipe 65mm dia. Heavy typeR.Mt.</v>
          </cell>
          <cell r="C485" t="str">
            <v>G.I. Pipe 65mm dia. Heavy type</v>
          </cell>
          <cell r="D485" t="str">
            <v>R.Mt.</v>
          </cell>
          <cell r="E485">
            <v>575</v>
          </cell>
        </row>
        <row r="486">
          <cell r="B486" t="str">
            <v>G.I. Pipe 80mm dia. Medium typeR.Mt.</v>
          </cell>
          <cell r="C486" t="str">
            <v>G.I. Pipe 80mm dia. Medium type</v>
          </cell>
          <cell r="D486" t="str">
            <v>R.Mt.</v>
          </cell>
          <cell r="E486">
            <v>605</v>
          </cell>
        </row>
        <row r="487">
          <cell r="B487" t="str">
            <v>G.I. Pipe 80mm dia. Heavy typeR.Mt.</v>
          </cell>
          <cell r="C487" t="str">
            <v>G.I. Pipe 80mm dia. Heavy type</v>
          </cell>
          <cell r="D487" t="str">
            <v>R.Mt.</v>
          </cell>
          <cell r="E487">
            <v>775</v>
          </cell>
        </row>
        <row r="488">
          <cell r="B488" t="str">
            <v>PVC Nahani Trap 75 mmNo.</v>
          </cell>
          <cell r="C488" t="str">
            <v>PVC Nahani Trap 75 mm</v>
          </cell>
          <cell r="D488" t="str">
            <v>No.</v>
          </cell>
          <cell r="E488">
            <v>110</v>
          </cell>
        </row>
        <row r="489">
          <cell r="B489" t="str">
            <v>G.I.Clamps 100mm to 150mmNo.</v>
          </cell>
          <cell r="C489" t="str">
            <v>G.I.Clamps 100mm to 150mm</v>
          </cell>
          <cell r="D489" t="str">
            <v>No.</v>
          </cell>
          <cell r="E489">
            <v>22</v>
          </cell>
        </row>
        <row r="490">
          <cell r="B490" t="str">
            <v>PVC Nahani Trap 150 mmNo.</v>
          </cell>
          <cell r="C490" t="str">
            <v>PVC Nahani Trap 150 mm</v>
          </cell>
          <cell r="D490" t="str">
            <v>No.</v>
          </cell>
          <cell r="E490">
            <v>132</v>
          </cell>
        </row>
        <row r="491">
          <cell r="B491" t="str">
            <v>G.I.Clamps 12mm to 32mmNo.</v>
          </cell>
          <cell r="C491" t="str">
            <v>G.I.Clamps 12mm to 32mm</v>
          </cell>
          <cell r="D491" t="str">
            <v>No.</v>
          </cell>
          <cell r="E491">
            <v>12</v>
          </cell>
        </row>
        <row r="492">
          <cell r="B492" t="str">
            <v>G.I.Clamps 40mm to 80mmNo.</v>
          </cell>
          <cell r="C492" t="str">
            <v>G.I.Clamps 40mm to 80mm</v>
          </cell>
          <cell r="D492" t="str">
            <v>No.</v>
          </cell>
          <cell r="E492">
            <v>14</v>
          </cell>
        </row>
        <row r="493">
          <cell r="B493" t="str">
            <v>Anglo Indian W.C. Pan ColourNo.</v>
          </cell>
          <cell r="C493" t="str">
            <v>Anglo Indian W.C. Pan Colour</v>
          </cell>
          <cell r="D493" t="str">
            <v>No.</v>
          </cell>
          <cell r="E493">
            <v>1026</v>
          </cell>
        </row>
        <row r="494">
          <cell r="B494" t="str">
            <v>G.I.FixturesKg.</v>
          </cell>
          <cell r="C494" t="str">
            <v>G.I.Fixtures</v>
          </cell>
          <cell r="D494" t="str">
            <v>Kg.</v>
          </cell>
          <cell r="E494">
            <v>85</v>
          </cell>
        </row>
        <row r="495">
          <cell r="B495" t="str">
            <v>P.V.C. Cowl 100 mmNo.</v>
          </cell>
          <cell r="C495" t="str">
            <v>P.V.C. Cowl 100 mm</v>
          </cell>
          <cell r="D495" t="str">
            <v>No.</v>
          </cell>
          <cell r="E495">
            <v>45</v>
          </cell>
        </row>
        <row r="496">
          <cell r="B496" t="str">
            <v>G.I.Screws 30mmNo.</v>
          </cell>
          <cell r="C496" t="str">
            <v>G.I.Screws 30mm</v>
          </cell>
          <cell r="D496" t="str">
            <v>No.</v>
          </cell>
          <cell r="E496">
            <v>2</v>
          </cell>
        </row>
        <row r="497">
          <cell r="B497" t="str">
            <v>G.I.Screws 40mmNo.</v>
          </cell>
          <cell r="C497" t="str">
            <v>G.I.Screws 40mm</v>
          </cell>
          <cell r="D497" t="str">
            <v>No.</v>
          </cell>
          <cell r="E497">
            <v>3</v>
          </cell>
        </row>
        <row r="498">
          <cell r="B498" t="str">
            <v>G.I.Union 25mm dia.No.</v>
          </cell>
          <cell r="C498" t="str">
            <v>G.I.Union 25mm dia.</v>
          </cell>
          <cell r="D498" t="str">
            <v>No.</v>
          </cell>
          <cell r="E498">
            <v>90</v>
          </cell>
        </row>
        <row r="499">
          <cell r="B499" t="str">
            <v>Gully trap cover with frameNo.</v>
          </cell>
          <cell r="C499" t="str">
            <v>Gully trap cover with frame</v>
          </cell>
          <cell r="D499" t="str">
            <v>No.</v>
          </cell>
          <cell r="E499">
            <v>555</v>
          </cell>
        </row>
        <row r="500">
          <cell r="B500" t="str">
            <v>Gun Metal stop tap with crutch wheel 20mmNo.</v>
          </cell>
          <cell r="C500" t="str">
            <v>Gun Metal stop tap with crutch wheel 20mm</v>
          </cell>
          <cell r="D500" t="str">
            <v>No.</v>
          </cell>
          <cell r="E500">
            <v>465</v>
          </cell>
        </row>
        <row r="501">
          <cell r="B501" t="str">
            <v>Gun metal stop tap with crutch wheel 25mmNo.</v>
          </cell>
          <cell r="C501" t="str">
            <v>Gun metal stop tap with crutch wheel 25mm</v>
          </cell>
          <cell r="D501" t="str">
            <v>No.</v>
          </cell>
          <cell r="E501">
            <v>745</v>
          </cell>
        </row>
        <row r="502">
          <cell r="B502" t="str">
            <v>Gun metal stop tap with crutch wheel 15mmNo.</v>
          </cell>
          <cell r="C502" t="str">
            <v>Gun metal stop tap with crutch wheel 15mm</v>
          </cell>
          <cell r="D502" t="str">
            <v>No.</v>
          </cell>
          <cell r="E502">
            <v>340</v>
          </cell>
        </row>
        <row r="503">
          <cell r="B503" t="str">
            <v>Gun metal stop tap with crutch wheel 20mmNo.</v>
          </cell>
          <cell r="C503" t="str">
            <v>Gun metal stop tap with crutch wheel 20mm</v>
          </cell>
          <cell r="D503" t="str">
            <v>No.</v>
          </cell>
          <cell r="E503">
            <v>605</v>
          </cell>
        </row>
        <row r="504">
          <cell r="B504" t="str">
            <v>C.I.Bend 75mm dia.No.</v>
          </cell>
          <cell r="C504" t="str">
            <v>C.I.Bend 75mm dia.</v>
          </cell>
          <cell r="D504" t="str">
            <v>No.</v>
          </cell>
          <cell r="E504">
            <v>260</v>
          </cell>
        </row>
        <row r="505">
          <cell r="B505" t="str">
            <v>C.I.Bend 100mm dia.No.</v>
          </cell>
          <cell r="C505" t="str">
            <v>C.I.Bend 100mm dia.</v>
          </cell>
          <cell r="D505" t="str">
            <v>No.</v>
          </cell>
          <cell r="E505">
            <v>312</v>
          </cell>
        </row>
        <row r="506">
          <cell r="B506" t="str">
            <v>C.I.Bip tap 12mmNo.</v>
          </cell>
          <cell r="C506" t="str">
            <v>C.I.Bip tap 12mm</v>
          </cell>
          <cell r="D506" t="str">
            <v>No.</v>
          </cell>
          <cell r="E506">
            <v>95</v>
          </cell>
        </row>
        <row r="507">
          <cell r="B507" t="str">
            <v>C.I.Grating 150mm dia.No.</v>
          </cell>
          <cell r="C507" t="str">
            <v>C.I.Grating 150mm dia.</v>
          </cell>
          <cell r="D507" t="str">
            <v>No.</v>
          </cell>
          <cell r="E507">
            <v>115</v>
          </cell>
        </row>
        <row r="508">
          <cell r="B508" t="str">
            <v>C.I.Grating 100mm dia.No.</v>
          </cell>
          <cell r="C508" t="str">
            <v>C.I.Grating 100mm dia.</v>
          </cell>
          <cell r="D508" t="str">
            <v>No.</v>
          </cell>
          <cell r="E508">
            <v>65</v>
          </cell>
        </row>
        <row r="509">
          <cell r="B509" t="str">
            <v>C.I.Grating 75mm dia.No.</v>
          </cell>
          <cell r="C509" t="str">
            <v>C.I.Grating 75mm dia.</v>
          </cell>
          <cell r="D509" t="str">
            <v>No.</v>
          </cell>
          <cell r="E509">
            <v>32</v>
          </cell>
        </row>
        <row r="510">
          <cell r="B510" t="str">
            <v>C.I.BracketsPair</v>
          </cell>
          <cell r="C510" t="str">
            <v>C.I.Brackets</v>
          </cell>
          <cell r="D510" t="str">
            <v>Pair</v>
          </cell>
          <cell r="E510">
            <v>115</v>
          </cell>
        </row>
        <row r="511">
          <cell r="B511" t="str">
            <v>C.I.Collers 100mm dia.No.</v>
          </cell>
          <cell r="C511" t="str">
            <v>C.I.Collers 100mm dia.</v>
          </cell>
          <cell r="D511" t="str">
            <v>No.</v>
          </cell>
          <cell r="E511">
            <v>315</v>
          </cell>
        </row>
        <row r="512">
          <cell r="B512" t="str">
            <v>C.I.Copllers 75mm dia.No.</v>
          </cell>
          <cell r="C512" t="str">
            <v>C.I.Copllers 75mm dia.</v>
          </cell>
          <cell r="D512" t="str">
            <v>No.</v>
          </cell>
          <cell r="E512">
            <v>222</v>
          </cell>
        </row>
        <row r="513">
          <cell r="B513" t="str">
            <v>C.I.Cover 45*30 cm with frameNo.</v>
          </cell>
          <cell r="C513" t="str">
            <v>C.I.Cover 45*30 cm with frame</v>
          </cell>
          <cell r="D513" t="str">
            <v>No.</v>
          </cell>
          <cell r="E513">
            <v>555</v>
          </cell>
        </row>
        <row r="514">
          <cell r="B514" t="str">
            <v>C.I.Cowl / Vent 100mm dia.No.</v>
          </cell>
          <cell r="C514" t="str">
            <v>C.I.Cowl / Vent 100mm dia.</v>
          </cell>
          <cell r="D514" t="str">
            <v>No.</v>
          </cell>
          <cell r="E514">
            <v>315</v>
          </cell>
        </row>
        <row r="515">
          <cell r="B515" t="str">
            <v>C.I.Cowl / Vent 150mm dia.No.</v>
          </cell>
          <cell r="C515" t="str">
            <v>C.I.Cowl / Vent 150mm dia.</v>
          </cell>
          <cell r="D515" t="str">
            <v>No.</v>
          </cell>
          <cell r="E515">
            <v>645</v>
          </cell>
        </row>
        <row r="516">
          <cell r="B516" t="str">
            <v>C.I.Cowl / Vent 75mm dia.No.</v>
          </cell>
          <cell r="C516" t="str">
            <v>C.I.Cowl / Vent 75mm dia.</v>
          </cell>
          <cell r="D516" t="str">
            <v>No.</v>
          </cell>
          <cell r="E516">
            <v>250</v>
          </cell>
        </row>
        <row r="517">
          <cell r="B517" t="str">
            <v>C.I.Hinged Cover with frameNo.</v>
          </cell>
          <cell r="C517" t="str">
            <v>C.I.Hinged Cover with frame</v>
          </cell>
          <cell r="D517" t="str">
            <v>No.</v>
          </cell>
          <cell r="E517">
            <v>580</v>
          </cell>
        </row>
        <row r="518">
          <cell r="B518" t="str">
            <v>C.I.Man hole cover 50 kg.No.</v>
          </cell>
          <cell r="C518" t="str">
            <v>C.I.Man hole cover 50 kg.</v>
          </cell>
          <cell r="D518" t="str">
            <v>No.</v>
          </cell>
          <cell r="E518">
            <v>3625</v>
          </cell>
        </row>
        <row r="519">
          <cell r="B519" t="str">
            <v>C.I.Man hole cover 75 kg.No.</v>
          </cell>
          <cell r="C519" t="str">
            <v>C.I.Man hole cover 75 kg.</v>
          </cell>
          <cell r="D519" t="str">
            <v>No.</v>
          </cell>
          <cell r="E519">
            <v>5335</v>
          </cell>
        </row>
        <row r="520">
          <cell r="B520" t="str">
            <v>C.I.Man hole cover 100 kg.No.</v>
          </cell>
          <cell r="C520" t="str">
            <v>C.I.Man hole cover 100 kg.</v>
          </cell>
          <cell r="D520" t="str">
            <v>No.</v>
          </cell>
          <cell r="E520">
            <v>6865</v>
          </cell>
        </row>
        <row r="521">
          <cell r="B521" t="str">
            <v>C.I.Man hole cover 175 kg.Heavy (0.9*0.45m)No.</v>
          </cell>
          <cell r="C521" t="str">
            <v>C.I.Man hole cover 175 kg.Heavy (0.9*0.45m)</v>
          </cell>
          <cell r="D521" t="str">
            <v>No.</v>
          </cell>
          <cell r="E521">
            <v>12500</v>
          </cell>
        </row>
        <row r="522">
          <cell r="B522" t="str">
            <v>C.I.Nahani trap 100mm dia.(375mm long)No.</v>
          </cell>
          <cell r="C522" t="str">
            <v>C.I.Nahani trap 100mm dia.(375mm long)</v>
          </cell>
          <cell r="D522" t="str">
            <v>No.</v>
          </cell>
          <cell r="E522">
            <v>435</v>
          </cell>
        </row>
        <row r="523">
          <cell r="B523" t="str">
            <v>C.I.Nahani trap 75 to 80mm dia.(375mm long)No.</v>
          </cell>
          <cell r="C523" t="str">
            <v>C.I.Nahani trap 75 to 80mm dia.(375mm long)</v>
          </cell>
          <cell r="D523" t="str">
            <v>No.</v>
          </cell>
          <cell r="E523">
            <v>320</v>
          </cell>
        </row>
        <row r="524">
          <cell r="B524" t="str">
            <v>C.I.100*75*300 long arm (wt. 6kg)nahani trapNo.</v>
          </cell>
          <cell r="C524" t="str">
            <v>C.I.100*75*300 long arm (wt. 6kg)nahani trap</v>
          </cell>
          <cell r="D524" t="str">
            <v>No.</v>
          </cell>
          <cell r="E524">
            <v>985</v>
          </cell>
        </row>
        <row r="525">
          <cell r="B525" t="str">
            <v>C.I.Soil pipe 100mm dia.R.Mt.</v>
          </cell>
          <cell r="C525" t="str">
            <v>C.I.Soil pipe 100mm dia.</v>
          </cell>
          <cell r="D525" t="str">
            <v>R.Mt.</v>
          </cell>
          <cell r="E525">
            <v>860</v>
          </cell>
        </row>
        <row r="526">
          <cell r="B526" t="str">
            <v>C.I.Soil pipe 150mm dia.R.Mt.</v>
          </cell>
          <cell r="C526" t="str">
            <v>C.I.Soil pipe 150mm dia.</v>
          </cell>
          <cell r="D526" t="str">
            <v>R.Mt.</v>
          </cell>
          <cell r="E526">
            <v>1625</v>
          </cell>
        </row>
        <row r="527">
          <cell r="B527" t="str">
            <v>C.I,Soil pipe 75 to 80mm dia.R.Mt.</v>
          </cell>
          <cell r="C527" t="str">
            <v>C.I,Soil pipe 75 to 80mm dia.</v>
          </cell>
          <cell r="D527" t="str">
            <v>R.Mt.</v>
          </cell>
          <cell r="E527">
            <v>705</v>
          </cell>
        </row>
        <row r="528">
          <cell r="B528" t="str">
            <v>C.I.Shoe 75 mm dia.No.</v>
          </cell>
          <cell r="C528" t="str">
            <v>C.I.Shoe 75 mm dia.</v>
          </cell>
          <cell r="D528" t="str">
            <v>No.</v>
          </cell>
          <cell r="E528">
            <v>260</v>
          </cell>
        </row>
        <row r="529">
          <cell r="B529" t="str">
            <v>C.I. Shoe 100 mm dia.No.</v>
          </cell>
          <cell r="C529" t="str">
            <v>C.I. Shoe 100 mm dia.</v>
          </cell>
          <cell r="D529" t="str">
            <v>No.</v>
          </cell>
          <cell r="E529">
            <v>365</v>
          </cell>
        </row>
        <row r="530">
          <cell r="B530" t="str">
            <v>C.I.Shoe 150mmNo.</v>
          </cell>
          <cell r="C530" t="str">
            <v>C.I.Shoe 150mm</v>
          </cell>
          <cell r="D530" t="str">
            <v>No.</v>
          </cell>
          <cell r="E530">
            <v>515</v>
          </cell>
        </row>
        <row r="531">
          <cell r="B531" t="str">
            <v>Ball cock 15mm dia.P.V.C.FLOATNo.</v>
          </cell>
          <cell r="C531" t="str">
            <v>Ball cock 15mm dia.P.V.C.FLOAT</v>
          </cell>
          <cell r="D531" t="str">
            <v>No.</v>
          </cell>
          <cell r="E531">
            <v>285</v>
          </cell>
        </row>
        <row r="532">
          <cell r="B532" t="str">
            <v>Ball cock 25mm dia.P.V.C.FLOATNo.</v>
          </cell>
          <cell r="C532" t="str">
            <v>Ball cock 25mm dia.P.V.C.FLOAT</v>
          </cell>
          <cell r="D532" t="str">
            <v>No.</v>
          </cell>
          <cell r="E532">
            <v>555</v>
          </cell>
        </row>
        <row r="533">
          <cell r="B533" t="str">
            <v>Ball cock 40mm dia.P.V.C.FLOATNo.</v>
          </cell>
          <cell r="C533" t="str">
            <v>Ball cock 40mm dia.P.V.C.FLOAT</v>
          </cell>
          <cell r="D533" t="str">
            <v>No.</v>
          </cell>
          <cell r="E533">
            <v>555</v>
          </cell>
        </row>
        <row r="534">
          <cell r="B534" t="str">
            <v>Ball cock 50mm dia.P.V.C.FLOATNo.</v>
          </cell>
          <cell r="C534" t="str">
            <v>Ball cock 50mm dia.P.V.C.FLOAT</v>
          </cell>
          <cell r="D534" t="str">
            <v>No.</v>
          </cell>
          <cell r="E534">
            <v>1905</v>
          </cell>
        </row>
        <row r="535">
          <cell r="B535" t="str">
            <v>Bib cock stop tap brass heavy 15mmNo.</v>
          </cell>
          <cell r="C535" t="str">
            <v>Bib cock stop tap brass heavy 15mm</v>
          </cell>
          <cell r="D535" t="str">
            <v>No.</v>
          </cell>
          <cell r="E535">
            <v>390</v>
          </cell>
        </row>
        <row r="536">
          <cell r="B536" t="str">
            <v>Bib cock stop tap brass heavy 20mmNo.</v>
          </cell>
          <cell r="C536" t="str">
            <v>Bib cock stop tap brass heavy 20mm</v>
          </cell>
          <cell r="D536" t="str">
            <v>No.</v>
          </cell>
          <cell r="E536">
            <v>590</v>
          </cell>
        </row>
        <row r="537">
          <cell r="B537" t="str">
            <v>Bib cock stop tap brass heavy 25mmNo.</v>
          </cell>
          <cell r="C537" t="str">
            <v>Bib cock  stop tap brass heavy 25mm</v>
          </cell>
          <cell r="D537" t="str">
            <v>No.</v>
          </cell>
          <cell r="E537">
            <v>855</v>
          </cell>
        </row>
        <row r="538">
          <cell r="B538" t="str">
            <v>Bib tap 12mm brass mediumNo.</v>
          </cell>
          <cell r="C538" t="str">
            <v>Bib tap 12mm brass medium</v>
          </cell>
          <cell r="D538" t="str">
            <v>No.</v>
          </cell>
          <cell r="E538">
            <v>245</v>
          </cell>
        </row>
        <row r="539">
          <cell r="B539" t="str">
            <v>Colour wash hand basin 55*40cmNo.</v>
          </cell>
          <cell r="C539" t="str">
            <v>Colour wash hand basin 55*40cm</v>
          </cell>
          <cell r="D539" t="str">
            <v>No.</v>
          </cell>
          <cell r="E539">
            <v>1285</v>
          </cell>
        </row>
        <row r="540">
          <cell r="B540" t="str">
            <v>Colour wash hand basin 63*45cmNo.</v>
          </cell>
          <cell r="C540" t="str">
            <v>Colour wash hand basin 63*45cm</v>
          </cell>
          <cell r="D540" t="str">
            <v>No.</v>
          </cell>
          <cell r="E540">
            <v>1330</v>
          </cell>
        </row>
        <row r="541">
          <cell r="B541" t="str">
            <v>White glazed wash basin 45*30cmNo.</v>
          </cell>
          <cell r="C541" t="str">
            <v>White glazed wash basin 45*30cm</v>
          </cell>
          <cell r="D541" t="str">
            <v>No.</v>
          </cell>
          <cell r="E541">
            <v>1105</v>
          </cell>
        </row>
        <row r="542">
          <cell r="B542" t="str">
            <v>White glazed wash hand basin 55*50cmNo.</v>
          </cell>
          <cell r="C542" t="str">
            <v>White glazed wash hand basin 55*50cm</v>
          </cell>
          <cell r="D542" t="str">
            <v>No.</v>
          </cell>
          <cell r="E542">
            <v>1555</v>
          </cell>
        </row>
        <row r="543">
          <cell r="B543" t="str">
            <v>P.V.C. flexible Waste Pipe 32 mm diaNo.</v>
          </cell>
          <cell r="C543" t="str">
            <v>P.V.C. flexible Waste Pipe 32 mm dia</v>
          </cell>
          <cell r="D543" t="str">
            <v>No.</v>
          </cell>
          <cell r="E543">
            <v>45</v>
          </cell>
        </row>
        <row r="544">
          <cell r="B544" t="str">
            <v>White Glazed Wash Hand Basin 63 x 45 cmNo.</v>
          </cell>
          <cell r="C544" t="str">
            <v>White Glazed Wash Hand Basin 63 x 45 cm</v>
          </cell>
          <cell r="D544" t="str">
            <v>No.</v>
          </cell>
          <cell r="E544">
            <v>2005</v>
          </cell>
        </row>
        <row r="545">
          <cell r="B545" t="str">
            <v>Sink white glazed 45*20*30cmNo.</v>
          </cell>
          <cell r="C545" t="str">
            <v>Sink white glazed 45*20*30cm</v>
          </cell>
          <cell r="D545" t="str">
            <v>No.</v>
          </cell>
          <cell r="E545">
            <v>705</v>
          </cell>
        </row>
        <row r="546">
          <cell r="B546" t="str">
            <v>Pedestal for wash basin (standard size)No.</v>
          </cell>
          <cell r="C546" t="str">
            <v>Pedestal for wash basin (standard size)</v>
          </cell>
          <cell r="D546" t="str">
            <v>No.</v>
          </cell>
          <cell r="E546">
            <v>1955</v>
          </cell>
        </row>
        <row r="547">
          <cell r="B547" t="str">
            <v>C.C.Septic tank 0.9m dia.(2.5m long)No.</v>
          </cell>
          <cell r="C547" t="str">
            <v>C.C.Septic tank 0.9m dia.(2.5m long)</v>
          </cell>
          <cell r="D547" t="str">
            <v>No.</v>
          </cell>
          <cell r="E547">
            <v>7775</v>
          </cell>
        </row>
        <row r="548">
          <cell r="B548" t="str">
            <v>C.C.Septic tank 1.20m dia.(2.5m long)No.</v>
          </cell>
          <cell r="C548" t="str">
            <v>C.C.Septic tank 1.20m dia.(2.5m long)</v>
          </cell>
          <cell r="D548" t="str">
            <v>No.</v>
          </cell>
          <cell r="E548">
            <v>10150</v>
          </cell>
        </row>
        <row r="549">
          <cell r="B549" t="str">
            <v>C.I.Steps for manholeNo.</v>
          </cell>
          <cell r="C549" t="str">
            <v>C.I.Steps for manhole</v>
          </cell>
          <cell r="D549" t="str">
            <v>No.</v>
          </cell>
          <cell r="E549">
            <v>509</v>
          </cell>
        </row>
        <row r="550">
          <cell r="B550" t="str">
            <v>C.I.Cover with frame (Gully trap)No.</v>
          </cell>
          <cell r="C550" t="str">
            <v>C.I.Cover with frame (Gully trap)</v>
          </cell>
          <cell r="D550" t="str">
            <v>No.</v>
          </cell>
          <cell r="E550">
            <v>195</v>
          </cell>
        </row>
        <row r="551">
          <cell r="B551" t="str">
            <v>C.I.Plug Bend 150MM dia.No.</v>
          </cell>
          <cell r="C551" t="str">
            <v>C.I.Plug Bend 150MM dia.</v>
          </cell>
          <cell r="D551" t="str">
            <v>No.</v>
          </cell>
          <cell r="E551">
            <v>1085</v>
          </cell>
        </row>
        <row r="552">
          <cell r="B552" t="str">
            <v>Clamp for G.I.pipe 25mmNo.</v>
          </cell>
          <cell r="C552" t="str">
            <v>Clamp for G.I.pipe 25mm</v>
          </cell>
          <cell r="D552" t="str">
            <v>No.</v>
          </cell>
          <cell r="E552">
            <v>12</v>
          </cell>
        </row>
        <row r="553">
          <cell r="B553" t="str">
            <v>Colour European type W.C.PanNo.</v>
          </cell>
          <cell r="C553" t="str">
            <v>Colour European type W.C.Pan</v>
          </cell>
          <cell r="D553" t="str">
            <v>No.</v>
          </cell>
          <cell r="E553">
            <v>4305</v>
          </cell>
        </row>
        <row r="554">
          <cell r="B554" t="str">
            <v>European type glazed W.C.panNo.</v>
          </cell>
          <cell r="C554" t="str">
            <v>European type glazed W.C.pan</v>
          </cell>
          <cell r="D554" t="str">
            <v>No.</v>
          </cell>
          <cell r="E554">
            <v>4305</v>
          </cell>
        </row>
        <row r="555">
          <cell r="B555" t="str">
            <v>W.C.PAN Coloured glazed 64CM.(Orissa)No.</v>
          </cell>
          <cell r="C555" t="str">
            <v>W.C.PAN Coloured glazed 64CM.(Orissa)</v>
          </cell>
          <cell r="D555" t="str">
            <v>No.</v>
          </cell>
          <cell r="E555">
            <v>2310</v>
          </cell>
        </row>
        <row r="556">
          <cell r="B556" t="str">
            <v>W.C.PAN White glazed 58 CM.IndianNo.</v>
          </cell>
          <cell r="C556" t="str">
            <v>W.C.PAN White glazed 58 CM.Indian</v>
          </cell>
          <cell r="D556" t="str">
            <v>No.</v>
          </cell>
          <cell r="E556">
            <v>2255</v>
          </cell>
        </row>
        <row r="557">
          <cell r="B557" t="str">
            <v>W.C.PAN White glazed 57.50 CM (Orissa)No.</v>
          </cell>
          <cell r="C557" t="str">
            <v>W.C.PAN White glazed 57.50 CM (Orissa)</v>
          </cell>
          <cell r="D557" t="str">
            <v>No.</v>
          </cell>
          <cell r="E557">
            <v>905</v>
          </cell>
        </row>
        <row r="558">
          <cell r="B558" t="str">
            <v>Fibre flushing tank for W.C.No.</v>
          </cell>
          <cell r="C558" t="str">
            <v>Fibre flushing tank for W.C.</v>
          </cell>
          <cell r="D558" t="str">
            <v>No.</v>
          </cell>
          <cell r="E558">
            <v>675</v>
          </cell>
        </row>
        <row r="559">
          <cell r="B559" t="str">
            <v>Flushing tank automatic Urinal 10ltr. C.I.No.</v>
          </cell>
          <cell r="C559" t="str">
            <v>Flushing tank automatic Urinal 10ltr. C.I.</v>
          </cell>
          <cell r="D559" t="str">
            <v>No.</v>
          </cell>
          <cell r="E559">
            <v>882</v>
          </cell>
        </row>
        <row r="560">
          <cell r="B560" t="str">
            <v>Flushing tank automatic Urinal 5ltr. (P.V.C.)No.</v>
          </cell>
          <cell r="C560" t="str">
            <v>Flushing tank automatic Urinal 5ltr. (P.V.C.)</v>
          </cell>
          <cell r="D560" t="str">
            <v>No.</v>
          </cell>
          <cell r="E560">
            <v>655</v>
          </cell>
        </row>
        <row r="561">
          <cell r="B561" t="str">
            <v>Low level flush pr. St. 10ltr.No.</v>
          </cell>
          <cell r="C561" t="str">
            <v>Low level flush pr. St. 10ltr.</v>
          </cell>
          <cell r="D561" t="str">
            <v>No.</v>
          </cell>
          <cell r="E561">
            <v>1175</v>
          </cell>
        </row>
        <row r="562">
          <cell r="B562" t="str">
            <v>Flat back UrinalNo.</v>
          </cell>
          <cell r="C562" t="str">
            <v>Flat back Urinal</v>
          </cell>
          <cell r="D562" t="str">
            <v>No.</v>
          </cell>
          <cell r="E562">
            <v>1355</v>
          </cell>
        </row>
        <row r="563">
          <cell r="B563" t="str">
            <v>Stall Type UrinalNo.</v>
          </cell>
          <cell r="C563" t="str">
            <v>Stall Type Urinal</v>
          </cell>
          <cell r="D563" t="str">
            <v>No.</v>
          </cell>
          <cell r="E563">
            <v>4010</v>
          </cell>
        </row>
        <row r="564">
          <cell r="B564" t="str">
            <v>Lipped type UrinalNo.</v>
          </cell>
          <cell r="C564" t="str">
            <v>Lipped type Urinal</v>
          </cell>
          <cell r="D564" t="str">
            <v>No.</v>
          </cell>
          <cell r="E564">
            <v>560</v>
          </cell>
        </row>
        <row r="565">
          <cell r="B565" t="str">
            <v>Coloured glazed full stall UrinalNo.</v>
          </cell>
          <cell r="C565" t="str">
            <v>Coloured glazed full stall Urinal</v>
          </cell>
          <cell r="D565" t="str">
            <v>No.</v>
          </cell>
          <cell r="E565">
            <v>4020</v>
          </cell>
        </row>
        <row r="566">
          <cell r="B566" t="str">
            <v>Bleaching PowderKg.</v>
          </cell>
          <cell r="C566" t="str">
            <v>Bleaching Powder</v>
          </cell>
          <cell r="D566" t="str">
            <v>Kg.</v>
          </cell>
          <cell r="E566">
            <v>65</v>
          </cell>
        </row>
        <row r="567">
          <cell r="B567" t="str">
            <v>Potassium PermanganateKg.</v>
          </cell>
          <cell r="C567" t="str">
            <v>Potassium Permanganate</v>
          </cell>
          <cell r="D567" t="str">
            <v>Kg.</v>
          </cell>
          <cell r="E567">
            <v>357</v>
          </cell>
        </row>
        <row r="568">
          <cell r="B568" t="str">
            <v>Nylon BrushNo.</v>
          </cell>
          <cell r="C568" t="str">
            <v>Nylon Brush</v>
          </cell>
          <cell r="D568" t="str">
            <v>No.</v>
          </cell>
          <cell r="E568">
            <v>55</v>
          </cell>
        </row>
        <row r="569">
          <cell r="B569" t="str">
            <v>DusterNo.</v>
          </cell>
          <cell r="C569" t="str">
            <v>Duster</v>
          </cell>
          <cell r="D569" t="str">
            <v>No.</v>
          </cell>
          <cell r="E569">
            <v>45</v>
          </cell>
        </row>
        <row r="570">
          <cell r="B570" t="str">
            <v>Plastic BucketNo.</v>
          </cell>
          <cell r="C570" t="str">
            <v>Plastic Bucket</v>
          </cell>
          <cell r="D570" t="str">
            <v>No.</v>
          </cell>
          <cell r="E570">
            <v>115</v>
          </cell>
        </row>
        <row r="571">
          <cell r="B571" t="str">
            <v>CoirKg.</v>
          </cell>
          <cell r="C571" t="str">
            <v>Coir</v>
          </cell>
          <cell r="D571" t="str">
            <v>Kg.</v>
          </cell>
          <cell r="E571">
            <v>58</v>
          </cell>
        </row>
        <row r="572">
          <cell r="B572" t="str">
            <v>Gunny ClothR.Mt.</v>
          </cell>
          <cell r="C572" t="str">
            <v>Gunny Cloth</v>
          </cell>
          <cell r="D572" t="str">
            <v>R.Mt.</v>
          </cell>
          <cell r="E572">
            <v>30</v>
          </cell>
        </row>
        <row r="573">
          <cell r="B573" t="str">
            <v>KharataNo.</v>
          </cell>
          <cell r="C573" t="str">
            <v>Kharata</v>
          </cell>
          <cell r="D573" t="str">
            <v>No.</v>
          </cell>
          <cell r="E573">
            <v>30</v>
          </cell>
        </row>
        <row r="574">
          <cell r="B574" t="str">
            <v>Wheel stop tap brass 15mmNo.</v>
          </cell>
          <cell r="C574" t="str">
            <v>Wheel stop tap brass 15mm</v>
          </cell>
          <cell r="D574" t="str">
            <v>No.</v>
          </cell>
          <cell r="E574">
            <v>245</v>
          </cell>
        </row>
        <row r="575">
          <cell r="B575" t="str">
            <v>Wheel stop tap brass 20mmNo.</v>
          </cell>
          <cell r="C575" t="str">
            <v>Wheel stop tap brass 20mm</v>
          </cell>
          <cell r="D575" t="str">
            <v>No.</v>
          </cell>
          <cell r="E575">
            <v>330</v>
          </cell>
        </row>
        <row r="576">
          <cell r="B576" t="str">
            <v>Wheel stop tap brass 25mmNo.</v>
          </cell>
          <cell r="C576" t="str">
            <v>Wheel stop tap brass 25mm</v>
          </cell>
          <cell r="D576" t="str">
            <v>No.</v>
          </cell>
          <cell r="E576">
            <v>480</v>
          </cell>
        </row>
        <row r="577">
          <cell r="B577" t="str">
            <v>Socket brass for 32mm tapNo.</v>
          </cell>
          <cell r="C577" t="str">
            <v>Socket brass for 32mm tap</v>
          </cell>
          <cell r="D577" t="str">
            <v>No.</v>
          </cell>
          <cell r="E577">
            <v>52</v>
          </cell>
        </row>
        <row r="578">
          <cell r="B578" t="str">
            <v>Socket brass for 40mm tapNo.</v>
          </cell>
          <cell r="C578" t="str">
            <v>Socket brass for 40mm tap</v>
          </cell>
          <cell r="D578" t="str">
            <v>No.</v>
          </cell>
          <cell r="E578">
            <v>64</v>
          </cell>
        </row>
        <row r="579">
          <cell r="B579" t="str">
            <v>Socket brass for 50mm tapNo.</v>
          </cell>
          <cell r="C579" t="str">
            <v>Socket brass for 50mm tap</v>
          </cell>
          <cell r="D579" t="str">
            <v>No.</v>
          </cell>
          <cell r="E579">
            <v>104</v>
          </cell>
        </row>
        <row r="580">
          <cell r="B580" t="str">
            <v>Socket brass for 65mm tapNo.</v>
          </cell>
          <cell r="C580" t="str">
            <v>Socket brass for 65mm tap</v>
          </cell>
          <cell r="D580" t="str">
            <v>No.</v>
          </cell>
          <cell r="E580">
            <v>167</v>
          </cell>
        </row>
        <row r="581">
          <cell r="B581" t="str">
            <v>Socket for 100mm tapNo.</v>
          </cell>
          <cell r="C581" t="str">
            <v>Socket for 100mm tap</v>
          </cell>
          <cell r="D581" t="str">
            <v>No.</v>
          </cell>
          <cell r="E581">
            <v>402</v>
          </cell>
        </row>
        <row r="582">
          <cell r="B582" t="str">
            <v>Socket for 15mm tapNo.</v>
          </cell>
          <cell r="C582" t="str">
            <v>Socket for 15mm tap</v>
          </cell>
          <cell r="D582" t="str">
            <v>No.</v>
          </cell>
          <cell r="E582">
            <v>18</v>
          </cell>
        </row>
        <row r="583">
          <cell r="B583" t="str">
            <v>Socket for 20mm tapNo.</v>
          </cell>
          <cell r="C583" t="str">
            <v>Socket for 20mm tap</v>
          </cell>
          <cell r="D583" t="str">
            <v>No.</v>
          </cell>
          <cell r="E583">
            <v>27</v>
          </cell>
        </row>
        <row r="584">
          <cell r="B584" t="str">
            <v>Socket for 25mm tapNo.</v>
          </cell>
          <cell r="C584" t="str">
            <v>Socket for 25mm tap</v>
          </cell>
          <cell r="D584" t="str">
            <v>No.</v>
          </cell>
          <cell r="E584">
            <v>35</v>
          </cell>
        </row>
        <row r="585">
          <cell r="B585" t="str">
            <v>Socket for 32mm tapNo.</v>
          </cell>
          <cell r="C585" t="str">
            <v>Socket for 32mm tap</v>
          </cell>
          <cell r="D585" t="str">
            <v>No.</v>
          </cell>
          <cell r="E585">
            <v>55</v>
          </cell>
        </row>
        <row r="586">
          <cell r="B586" t="str">
            <v>Socket for 40mm tapNo.</v>
          </cell>
          <cell r="C586" t="str">
            <v>Socket for 40mm tap</v>
          </cell>
          <cell r="D586" t="str">
            <v>No.</v>
          </cell>
          <cell r="E586">
            <v>64</v>
          </cell>
        </row>
        <row r="587">
          <cell r="B587" t="str">
            <v>Socket for 50mm tapNo.</v>
          </cell>
          <cell r="C587" t="str">
            <v>Socket for 50mm tap</v>
          </cell>
          <cell r="D587" t="str">
            <v>No.</v>
          </cell>
          <cell r="E587">
            <v>103</v>
          </cell>
        </row>
        <row r="588">
          <cell r="B588" t="str">
            <v>Socket for 65mm tapNo.</v>
          </cell>
          <cell r="C588" t="str">
            <v>Socket for 65mm tap</v>
          </cell>
          <cell r="D588" t="str">
            <v>No.</v>
          </cell>
          <cell r="E588">
            <v>168</v>
          </cell>
        </row>
        <row r="589">
          <cell r="B589" t="str">
            <v>Socket for 80mm tapNo.</v>
          </cell>
          <cell r="C589" t="str">
            <v>Socket for 80mm tap</v>
          </cell>
          <cell r="D589" t="str">
            <v>No.</v>
          </cell>
          <cell r="E589">
            <v>255</v>
          </cell>
        </row>
        <row r="590">
          <cell r="B590" t="str">
            <v>Span YarnNo.</v>
          </cell>
          <cell r="C590" t="str">
            <v>Span Yarn</v>
          </cell>
          <cell r="D590" t="str">
            <v>No.</v>
          </cell>
          <cell r="E590">
            <v>135</v>
          </cell>
        </row>
        <row r="591">
          <cell r="B591" t="str">
            <v>Strainer for 100mmNo.</v>
          </cell>
          <cell r="C591" t="str">
            <v>Strainer for 100mm</v>
          </cell>
          <cell r="D591" t="str">
            <v>No.</v>
          </cell>
          <cell r="E591">
            <v>2535</v>
          </cell>
        </row>
        <row r="592">
          <cell r="B592" t="str">
            <v>Strainer for 40mmNo.</v>
          </cell>
          <cell r="C592" t="str">
            <v>Strainer for 40mm</v>
          </cell>
          <cell r="D592" t="str">
            <v>No.</v>
          </cell>
          <cell r="E592">
            <v>478</v>
          </cell>
        </row>
        <row r="593">
          <cell r="B593" t="str">
            <v>Strainer for 50mmNo.</v>
          </cell>
          <cell r="C593" t="str">
            <v>Strainer for 50mm</v>
          </cell>
          <cell r="D593" t="str">
            <v>No.</v>
          </cell>
          <cell r="E593">
            <v>720</v>
          </cell>
        </row>
        <row r="594">
          <cell r="B594" t="str">
            <v>Strainer for 80mmNo.</v>
          </cell>
          <cell r="C594" t="str">
            <v>Strainer for 80mm</v>
          </cell>
          <cell r="D594" t="str">
            <v>No.</v>
          </cell>
          <cell r="E594">
            <v>1610</v>
          </cell>
        </row>
        <row r="595">
          <cell r="B595" t="str">
            <v>Strainer for 15mmNo.</v>
          </cell>
          <cell r="C595" t="str">
            <v>Strainer for 15mm</v>
          </cell>
          <cell r="D595" t="str">
            <v>No.</v>
          </cell>
          <cell r="E595">
            <v>148</v>
          </cell>
        </row>
        <row r="596">
          <cell r="B596" t="str">
            <v>Strainer for 20mmNo.</v>
          </cell>
          <cell r="C596" t="str">
            <v>Strainer for 20mm</v>
          </cell>
          <cell r="D596" t="str">
            <v>No.</v>
          </cell>
          <cell r="E596">
            <v>148</v>
          </cell>
        </row>
        <row r="597">
          <cell r="B597" t="str">
            <v>Strainer for 25mmNo.</v>
          </cell>
          <cell r="C597" t="str">
            <v>Strainer for 25mm</v>
          </cell>
          <cell r="D597" t="str">
            <v>No.</v>
          </cell>
          <cell r="E597">
            <v>280</v>
          </cell>
        </row>
        <row r="598">
          <cell r="B598" t="str">
            <v>Stone ware pipe 100mm dia.R.Mt.</v>
          </cell>
          <cell r="C598" t="str">
            <v>Stone ware pipe 100mm dia.</v>
          </cell>
          <cell r="D598" t="str">
            <v>R.Mt.</v>
          </cell>
          <cell r="E598">
            <v>102</v>
          </cell>
        </row>
        <row r="599">
          <cell r="B599" t="str">
            <v>Stone ware pipe 150mm dia.R.Mt.</v>
          </cell>
          <cell r="C599" t="str">
            <v>Stone ware pipe 150mm dia.</v>
          </cell>
          <cell r="D599" t="str">
            <v>R.Mt.</v>
          </cell>
          <cell r="E599">
            <v>147</v>
          </cell>
        </row>
        <row r="600">
          <cell r="B600" t="str">
            <v>Stone ware pipe 225mm dia.R.Mt.</v>
          </cell>
          <cell r="C600" t="str">
            <v>Stone ware pipe 225mm dia.</v>
          </cell>
          <cell r="D600" t="str">
            <v>R.Mt.</v>
          </cell>
          <cell r="E600">
            <v>193</v>
          </cell>
        </row>
        <row r="601">
          <cell r="B601" t="str">
            <v>Stone ware glazed pipe half round 100mm dia.R.Mt.</v>
          </cell>
          <cell r="C601" t="str">
            <v>Stone ware glazed pipe half round 100mm dia.</v>
          </cell>
          <cell r="D601" t="str">
            <v>R.Mt.</v>
          </cell>
          <cell r="E601">
            <v>137</v>
          </cell>
        </row>
        <row r="602">
          <cell r="B602" t="str">
            <v>Stop tap brass with crunch wheel 15mm dia.No.</v>
          </cell>
          <cell r="C602" t="str">
            <v>Stop tap brass with crunch wheel 15mm dia.</v>
          </cell>
          <cell r="D602" t="str">
            <v>No.</v>
          </cell>
          <cell r="E602">
            <v>108</v>
          </cell>
        </row>
        <row r="603">
          <cell r="B603" t="str">
            <v>Towel rod with clamps 16mm dia.No.</v>
          </cell>
          <cell r="C603" t="str">
            <v>Towel rod with clamps 16mm dia.</v>
          </cell>
          <cell r="D603" t="str">
            <v>No.</v>
          </cell>
          <cell r="E603">
            <v>177</v>
          </cell>
        </row>
        <row r="604">
          <cell r="B604" t="str">
            <v>Mirror 40*50cm. With plastic frameNo.</v>
          </cell>
          <cell r="C604" t="str">
            <v>Mirror 40*50cm. With plastic frame</v>
          </cell>
          <cell r="D604" t="str">
            <v>No.</v>
          </cell>
          <cell r="E604">
            <v>280</v>
          </cell>
        </row>
        <row r="605">
          <cell r="B605" t="str">
            <v>Brass T Thimble Socket 32mm dia.Pair</v>
          </cell>
          <cell r="C605" t="str">
            <v>Brass T Thimble Socket 32mm dia.</v>
          </cell>
          <cell r="D605" t="str">
            <v>Pair</v>
          </cell>
          <cell r="E605">
            <v>100</v>
          </cell>
        </row>
        <row r="606">
          <cell r="B606" t="str">
            <v>Brass wheel stop tap 32mm dia.No.</v>
          </cell>
          <cell r="C606" t="str">
            <v>Brass wheel stop tap 32mm dia.</v>
          </cell>
          <cell r="D606" t="str">
            <v>No.</v>
          </cell>
          <cell r="E606">
            <v>445</v>
          </cell>
        </row>
        <row r="607">
          <cell r="B607" t="str">
            <v>Brass wheel stop tap 40mm dia.No.</v>
          </cell>
          <cell r="C607" t="str">
            <v>Brass wheel stop tap 40mm dia.</v>
          </cell>
          <cell r="D607" t="str">
            <v>No.</v>
          </cell>
          <cell r="E607">
            <v>580</v>
          </cell>
        </row>
        <row r="608">
          <cell r="B608" t="str">
            <v>Brass wheel stop tap 50mm dia.No.</v>
          </cell>
          <cell r="C608" t="str">
            <v>Brass wheel stop tap 50mm dia.</v>
          </cell>
          <cell r="D608" t="str">
            <v>No.</v>
          </cell>
          <cell r="E608">
            <v>1097</v>
          </cell>
        </row>
        <row r="609">
          <cell r="B609" t="str">
            <v>Brass wheel stop tap 65mm dia.No.</v>
          </cell>
          <cell r="C609" t="str">
            <v>Brass wheel stop tap 65mm dia.</v>
          </cell>
          <cell r="D609" t="str">
            <v>No.</v>
          </cell>
          <cell r="E609">
            <v>1437</v>
          </cell>
        </row>
        <row r="610">
          <cell r="B610" t="str">
            <v>Brass wheel stop tap 80mm dia.No.</v>
          </cell>
          <cell r="C610" t="str">
            <v>Brass wheel stop tap 80mm dia.</v>
          </cell>
          <cell r="D610" t="str">
            <v>No.</v>
          </cell>
          <cell r="E610">
            <v>2392</v>
          </cell>
        </row>
        <row r="611">
          <cell r="B611" t="str">
            <v>Half turn flush cock 25mm dia.No.</v>
          </cell>
          <cell r="C611" t="str">
            <v>Half turn flush cock 25mm dia.</v>
          </cell>
          <cell r="D611" t="str">
            <v>No.</v>
          </cell>
          <cell r="E611">
            <v>555</v>
          </cell>
        </row>
        <row r="612">
          <cell r="B612" t="str">
            <v>12mm flexible inlet pipe connectionNo.</v>
          </cell>
          <cell r="C612" t="str">
            <v>12mm flexible inlet pipe connection</v>
          </cell>
          <cell r="D612" t="str">
            <v>No.</v>
          </cell>
          <cell r="E612">
            <v>255</v>
          </cell>
        </row>
        <row r="613">
          <cell r="B613" t="str">
            <v>Bell mouth cover 100mm dia.No.</v>
          </cell>
          <cell r="C613" t="str">
            <v>Bell mouth cover 100mm dia.</v>
          </cell>
          <cell r="D613" t="str">
            <v>No.</v>
          </cell>
          <cell r="E613">
            <v>75</v>
          </cell>
        </row>
        <row r="614">
          <cell r="B614" t="str">
            <v>Box chamber with lock 0.6*0.45mNo.</v>
          </cell>
          <cell r="C614" t="str">
            <v>Box chamber with lock 0.6*0.45m</v>
          </cell>
          <cell r="D614" t="str">
            <v>No.</v>
          </cell>
          <cell r="E614">
            <v>555</v>
          </cell>
        </row>
        <row r="615">
          <cell r="B615" t="str">
            <v>Brass nozzle pillar tap 12mmNo.</v>
          </cell>
          <cell r="C615" t="str">
            <v>Brass nozzle pillar tap 12mm</v>
          </cell>
          <cell r="D615" t="str">
            <v>No.</v>
          </cell>
          <cell r="E615">
            <v>203</v>
          </cell>
        </row>
        <row r="616">
          <cell r="B616" t="str">
            <v>Black bakelite seat to european closerNo.</v>
          </cell>
          <cell r="C616" t="str">
            <v>Black bakelite seat to european closer</v>
          </cell>
          <cell r="D616" t="str">
            <v>No.</v>
          </cell>
          <cell r="E616">
            <v>322</v>
          </cell>
        </row>
        <row r="617">
          <cell r="B617" t="str">
            <v>Concussion push button type gun metal tap 15 to 25mm dia.No.</v>
          </cell>
          <cell r="C617" t="str">
            <v>Concussion push button type gun metal tap 15 to 25mm dia.</v>
          </cell>
          <cell r="D617" t="str">
            <v>No.</v>
          </cell>
          <cell r="E617">
            <v>82</v>
          </cell>
        </row>
        <row r="618">
          <cell r="B618" t="str">
            <v>Coupling cast Iron 100mm dia.No.</v>
          </cell>
          <cell r="C618" t="str">
            <v>Coupling cast Iron 100mm dia.</v>
          </cell>
          <cell r="D618" t="str">
            <v>No.</v>
          </cell>
          <cell r="E618">
            <v>355</v>
          </cell>
        </row>
        <row r="619">
          <cell r="B619" t="str">
            <v>Coupling cast Iron 80mm dia.No.</v>
          </cell>
          <cell r="C619" t="str">
            <v>Coupling cast Iron 80mm dia.</v>
          </cell>
          <cell r="D619" t="str">
            <v>No.</v>
          </cell>
          <cell r="E619">
            <v>330</v>
          </cell>
        </row>
        <row r="620">
          <cell r="B620" t="str">
            <v>Chromium plated 12mm dia.bib cockNo.</v>
          </cell>
          <cell r="C620" t="str">
            <v>Chromium plated 12mm dia.bib cock</v>
          </cell>
          <cell r="D620" t="str">
            <v>No.</v>
          </cell>
          <cell r="E620">
            <v>75</v>
          </cell>
        </row>
        <row r="621">
          <cell r="B621" t="str">
            <v>C.I.Trap grating 15*10 cmNo.</v>
          </cell>
          <cell r="C621" t="str">
            <v>C.I.Trap grating 15*10 cm</v>
          </cell>
          <cell r="D621" t="str">
            <v>No.</v>
          </cell>
          <cell r="E621">
            <v>75</v>
          </cell>
        </row>
        <row r="622">
          <cell r="B622" t="str">
            <v>C.I.Y junction 100mm dia.No.</v>
          </cell>
          <cell r="C622" t="str">
            <v>C.I.Y junction 100mm dia.</v>
          </cell>
          <cell r="D622" t="str">
            <v>No.</v>
          </cell>
          <cell r="E622">
            <v>790</v>
          </cell>
        </row>
        <row r="623">
          <cell r="B623" t="str">
            <v>C.I.Y junction 150mm dia.No.</v>
          </cell>
          <cell r="C623" t="str">
            <v>C.I.Y junction 150mm dia.</v>
          </cell>
          <cell r="D623" t="str">
            <v>No.</v>
          </cell>
          <cell r="E623">
            <v>1750</v>
          </cell>
        </row>
        <row r="624">
          <cell r="B624" t="str">
            <v>C.I.Y junction 75mm dia.No.</v>
          </cell>
          <cell r="C624" t="str">
            <v>C.I.Y junction 75mm dia.</v>
          </cell>
          <cell r="D624" t="str">
            <v>No.</v>
          </cell>
          <cell r="E624">
            <v>570</v>
          </cell>
        </row>
        <row r="625">
          <cell r="B625" t="str">
            <v>Enameled bend 40mm dia.No.</v>
          </cell>
          <cell r="C625" t="str">
            <v>Enameled bend 40mm dia.</v>
          </cell>
          <cell r="D625" t="str">
            <v>No.</v>
          </cell>
          <cell r="E625">
            <v>185</v>
          </cell>
        </row>
        <row r="626">
          <cell r="B626" t="str">
            <v>Ferrul for C.I.pipr 100mmNo.</v>
          </cell>
          <cell r="C626" t="str">
            <v>Ferrul for C.I.pipr 100mm</v>
          </cell>
          <cell r="D626" t="str">
            <v>No.</v>
          </cell>
          <cell r="E626">
            <v>148</v>
          </cell>
        </row>
        <row r="627">
          <cell r="B627" t="str">
            <v>White glazed foot rest chequred 25*10 cmPair</v>
          </cell>
          <cell r="C627" t="str">
            <v>White glazed foot rest chequred 25*10 cm</v>
          </cell>
          <cell r="D627" t="str">
            <v>Pair</v>
          </cell>
          <cell r="E627">
            <v>148</v>
          </cell>
        </row>
        <row r="628">
          <cell r="B628" t="str">
            <v>Half round earthware pipe 100mm(60cm long)No.</v>
          </cell>
          <cell r="C628" t="str">
            <v>Half round earthware pipe 100mm(60cm long)</v>
          </cell>
          <cell r="D628" t="str">
            <v>No.</v>
          </cell>
          <cell r="E628">
            <v>100</v>
          </cell>
        </row>
        <row r="629">
          <cell r="B629" t="str">
            <v>Half round earthware pipe 150mm(60cm long)No.</v>
          </cell>
          <cell r="C629" t="str">
            <v>Half round earthware pipe 150mm(60cm long)</v>
          </cell>
          <cell r="D629" t="str">
            <v>No.</v>
          </cell>
          <cell r="E629">
            <v>300</v>
          </cell>
        </row>
        <row r="630">
          <cell r="B630" t="str">
            <v>Jute RopeKg.</v>
          </cell>
          <cell r="C630" t="str">
            <v>Jute Rope</v>
          </cell>
          <cell r="D630" t="str">
            <v>Kg.</v>
          </cell>
          <cell r="E630">
            <v>88</v>
          </cell>
        </row>
        <row r="631">
          <cell r="B631" t="str">
            <v>Half round chaina ware pipe 100mm(60cm long)No.</v>
          </cell>
          <cell r="C631" t="str">
            <v>Half round chaina ware pipe 100mm(60cm long)</v>
          </cell>
          <cell r="D631" t="str">
            <v>No.</v>
          </cell>
          <cell r="E631">
            <v>100</v>
          </cell>
        </row>
        <row r="632">
          <cell r="B632" t="str">
            <v>Lead pipe 32mm dia.R.Mt.</v>
          </cell>
          <cell r="C632" t="str">
            <v>Lead pipe 32mm dia.</v>
          </cell>
          <cell r="D632" t="str">
            <v>R.Mt.</v>
          </cell>
          <cell r="E632">
            <v>315</v>
          </cell>
        </row>
        <row r="633">
          <cell r="B633" t="str">
            <v>Mohagani seat with lidNo.</v>
          </cell>
          <cell r="C633" t="str">
            <v>Mohagani seat with lid</v>
          </cell>
          <cell r="D633" t="str">
            <v>No.</v>
          </cell>
          <cell r="E633">
            <v>280</v>
          </cell>
        </row>
        <row r="634">
          <cell r="B634" t="str">
            <v>Mosquito proof couplingNo.</v>
          </cell>
          <cell r="C634" t="str">
            <v>Mosquito proof coupling</v>
          </cell>
          <cell r="D634" t="str">
            <v>No.</v>
          </cell>
          <cell r="E634">
            <v>42</v>
          </cell>
        </row>
        <row r="635">
          <cell r="B635" t="str">
            <v>Non-return valve 15mm for water meterNo.</v>
          </cell>
          <cell r="C635" t="str">
            <v>Non-return valve 15mm for water meter</v>
          </cell>
          <cell r="D635" t="str">
            <v>No.</v>
          </cell>
          <cell r="E635">
            <v>177</v>
          </cell>
        </row>
        <row r="636">
          <cell r="B636" t="str">
            <v>Non-return valve 25mm for water meterNo.</v>
          </cell>
          <cell r="C636" t="str">
            <v>Non-return valve 25mm for water meter</v>
          </cell>
          <cell r="D636" t="str">
            <v>No.</v>
          </cell>
          <cell r="E636">
            <v>325</v>
          </cell>
        </row>
        <row r="637">
          <cell r="B637" t="str">
            <v>Non-return valve 20mm for water meterNo.</v>
          </cell>
          <cell r="C637" t="str">
            <v>Non-return valve 20mm for water meter</v>
          </cell>
          <cell r="D637" t="str">
            <v>No.</v>
          </cell>
          <cell r="E637">
            <v>225</v>
          </cell>
        </row>
        <row r="638">
          <cell r="B638" t="str">
            <v>Piller tap 12mm dia.chromium plated heavyNo.</v>
          </cell>
          <cell r="C638" t="str">
            <v>Piller tap 12mm dia.chromium plated heavy</v>
          </cell>
          <cell r="D638" t="str">
            <v>No.</v>
          </cell>
          <cell r="E638">
            <v>355</v>
          </cell>
        </row>
        <row r="639">
          <cell r="B639" t="str">
            <v>P.Trap and lead pipe upto 40mm dia.No.</v>
          </cell>
          <cell r="C639" t="str">
            <v>P.Trap and lead pipe upto 40mm dia.</v>
          </cell>
          <cell r="D639" t="str">
            <v>No.</v>
          </cell>
          <cell r="E639">
            <v>280</v>
          </cell>
        </row>
        <row r="640">
          <cell r="B640" t="str">
            <v>Rubber gasket (25, 28 and 20 cm)R.Mt.</v>
          </cell>
          <cell r="C640" t="str">
            <v>Rubber gasket (25, 28 and 20 cm)</v>
          </cell>
          <cell r="D640" t="str">
            <v>R.Mt.</v>
          </cell>
          <cell r="E640">
            <v>155</v>
          </cell>
        </row>
        <row r="641">
          <cell r="B641" t="str">
            <v>Rubber IncertionKg.</v>
          </cell>
          <cell r="C641" t="str">
            <v>Rubber Incertion</v>
          </cell>
          <cell r="D641" t="str">
            <v>Kg.</v>
          </cell>
          <cell r="E641">
            <v>285</v>
          </cell>
        </row>
        <row r="642">
          <cell r="B642" t="str">
            <v>Rubberised adhesiveLtr.</v>
          </cell>
          <cell r="C642" t="str">
            <v>Rubberised adhesive</v>
          </cell>
          <cell r="D642" t="str">
            <v>Ltr.</v>
          </cell>
          <cell r="E642">
            <v>305</v>
          </cell>
        </row>
        <row r="643">
          <cell r="B643" t="str">
            <v>Salt glazed stone ware gully trap (150*150mm)No.</v>
          </cell>
          <cell r="C643" t="str">
            <v>Salt glazed stone ware gully trap (150*150mm)</v>
          </cell>
          <cell r="D643" t="str">
            <v>No.</v>
          </cell>
          <cell r="E643">
            <v>92</v>
          </cell>
        </row>
        <row r="644">
          <cell r="B644" t="str">
            <v>Self project tap brass chromium plated 15mmNo.</v>
          </cell>
          <cell r="C644" t="str">
            <v>Self project tap brass chromium plated 15mm</v>
          </cell>
          <cell r="D644" t="str">
            <v>No.</v>
          </cell>
          <cell r="E644">
            <v>18</v>
          </cell>
        </row>
        <row r="645">
          <cell r="B645" t="str">
            <v>Sewer trapNo.</v>
          </cell>
          <cell r="C645" t="str">
            <v>Sewer trap</v>
          </cell>
          <cell r="D645" t="str">
            <v>No.</v>
          </cell>
          <cell r="E645">
            <v>655</v>
          </cell>
        </row>
        <row r="646">
          <cell r="B646" t="str">
            <v>Shower rose chromium plated brass 10cmNo.</v>
          </cell>
          <cell r="C646" t="str">
            <v>Shower rose chromium plated brass 10cm</v>
          </cell>
          <cell r="D646" t="str">
            <v>No.</v>
          </cell>
          <cell r="E646">
            <v>255</v>
          </cell>
        </row>
        <row r="647">
          <cell r="B647" t="str">
            <v>P.V.C. pipe 15mm dia.10kg/cm2 pressure(class IV)R.Mt.</v>
          </cell>
          <cell r="C647" t="str">
            <v>P.V.C. pipe 15mm dia.10kg/cm2 pressure(class IV)</v>
          </cell>
          <cell r="D647" t="str">
            <v>R.Mt.</v>
          </cell>
          <cell r="E647">
            <v>28</v>
          </cell>
        </row>
        <row r="648">
          <cell r="B648" t="str">
            <v>P.V.C. pipe 20mm dia.10kg/cm2 pressure(class IV)R.Mt.</v>
          </cell>
          <cell r="C648" t="str">
            <v>P.V.C. pipe 20mm dia.10kg/cm2 pressure(class IV)</v>
          </cell>
          <cell r="D648" t="str">
            <v>R.Mt.</v>
          </cell>
          <cell r="E648">
            <v>45</v>
          </cell>
        </row>
        <row r="649">
          <cell r="B649" t="str">
            <v>P.V.C. pipe 25mm dia.10kg/cm2 pressure(class IV)R.Mt.</v>
          </cell>
          <cell r="C649" t="str">
            <v>P.V.C. pipe 25mm dia.10kg/cm2 pressure(class IV)</v>
          </cell>
          <cell r="D649" t="str">
            <v>R.Mt.</v>
          </cell>
          <cell r="E649">
            <v>65</v>
          </cell>
        </row>
        <row r="650">
          <cell r="B650" t="str">
            <v>P.V.C. pipe 32mm dia.10kg/cm2 pressure(class IV)R.Mt.</v>
          </cell>
          <cell r="C650" t="str">
            <v>P.V.C. pipe 32mm dia.10kg/cm2 pressure(class IV)</v>
          </cell>
          <cell r="D650" t="str">
            <v>R.Mt.</v>
          </cell>
          <cell r="E650">
            <v>95</v>
          </cell>
        </row>
        <row r="651">
          <cell r="B651" t="str">
            <v>P.V.C. pipe 40mm dia.10kg/cm2 pressure(class IV)R.Mt.</v>
          </cell>
          <cell r="C651" t="str">
            <v>P.V.C. pipe 40mm dia.10kg/cm2 pressure(class IV)</v>
          </cell>
          <cell r="D651" t="str">
            <v>R.Mt.</v>
          </cell>
          <cell r="E651">
            <v>145</v>
          </cell>
        </row>
        <row r="652">
          <cell r="B652" t="str">
            <v>P.V.C. pipe 50mm dia.10kg/cm2 pressure(class IV)R.Mt.</v>
          </cell>
          <cell r="C652" t="str">
            <v>P.V.C. pipe 50mm dia.10kg/cm2 pressure(class IV)</v>
          </cell>
          <cell r="D652" t="str">
            <v>R.Mt.</v>
          </cell>
          <cell r="E652">
            <v>227</v>
          </cell>
        </row>
        <row r="653">
          <cell r="B653" t="str">
            <v>P.V.C. pipe 60mm dia.10kg/cm2 pressure(class IV)R.Mt.</v>
          </cell>
          <cell r="C653" t="str">
            <v>P.V.C. pipe 60mm dia.10kg/cm2 pressure(class IV)</v>
          </cell>
          <cell r="D653" t="str">
            <v>R.Mt.</v>
          </cell>
          <cell r="E653">
            <v>317</v>
          </cell>
        </row>
        <row r="654">
          <cell r="B654" t="str">
            <v>P.V.C. pipe 75mm dia.4 kg/cm2 pressure(class II)R.Mt.</v>
          </cell>
          <cell r="C654" t="str">
            <v>P.V.C. pipe 75mm dia.4 kg/cm2 pressure(class II)</v>
          </cell>
          <cell r="D654" t="str">
            <v>R.Mt.</v>
          </cell>
          <cell r="E654">
            <v>195</v>
          </cell>
        </row>
        <row r="655">
          <cell r="B655" t="str">
            <v>P.V.C. 75 mm Soil Pipe 6 Kg/cm2 PressureR.Mt.</v>
          </cell>
          <cell r="C655" t="str">
            <v>P.V.C. 75 mm Soil Pipe 6 Kg/cm2 Pressure</v>
          </cell>
          <cell r="D655" t="str">
            <v>R.Mt.</v>
          </cell>
          <cell r="E655">
            <v>220</v>
          </cell>
        </row>
        <row r="656">
          <cell r="B656" t="str">
            <v>P.V.C. pipe 90mm dia.4 kg/cm2 pressure(class II)R.Mt.</v>
          </cell>
          <cell r="C656" t="str">
            <v>P.V.C. pipe 90mm dia.4 kg/cm2 pressure(class II)</v>
          </cell>
          <cell r="D656" t="str">
            <v>R.Mt.</v>
          </cell>
          <cell r="E656">
            <v>195</v>
          </cell>
        </row>
        <row r="657">
          <cell r="B657" t="str">
            <v>P.V.C.pipe 110mm dia.4kg/cm2 pressure (class II)R.Mt.</v>
          </cell>
          <cell r="C657" t="str">
            <v>P.V.C.pipe 110mm dia.4kg/cm2 pressure (class II)</v>
          </cell>
          <cell r="D657" t="str">
            <v>R.Mt.</v>
          </cell>
          <cell r="E657">
            <v>280</v>
          </cell>
        </row>
        <row r="658">
          <cell r="B658" t="str">
            <v>P.V.C. 110 mm Rain Water Pipe 6Kg/cm2 PressureR.Mt.</v>
          </cell>
          <cell r="C658" t="str">
            <v>P.V.C. 110 mm Rain Water Pipe 6Kg/cm2 Pressure</v>
          </cell>
          <cell r="D658" t="str">
            <v>R.Mt.</v>
          </cell>
          <cell r="E658">
            <v>195</v>
          </cell>
        </row>
        <row r="659">
          <cell r="B659" t="str">
            <v>P.V.C. 110 mm Soil Pipe 6 Kg/cm2 PressureR.Mt.</v>
          </cell>
          <cell r="C659" t="str">
            <v>P.V.C. 110 mm Soil Pipe 6 Kg/cm2 Pressure</v>
          </cell>
          <cell r="D659" t="str">
            <v>R.Mt.</v>
          </cell>
          <cell r="E659">
            <v>327</v>
          </cell>
        </row>
        <row r="660">
          <cell r="B660" t="str">
            <v>P.V.C.pipe 140mm dia.4kg/cm2 pressure (class II)R.Mt.</v>
          </cell>
          <cell r="C660" t="str">
            <v>P.V.C.pipe 140mm dia.4kg/cm2 pressure (class II)</v>
          </cell>
          <cell r="D660" t="str">
            <v>R.Mt.</v>
          </cell>
          <cell r="E660">
            <v>458</v>
          </cell>
        </row>
        <row r="661">
          <cell r="B661" t="str">
            <v>P.V.C.pipe 160mm dia.4kg/cm2 pressure (class II)No.</v>
          </cell>
          <cell r="C661" t="str">
            <v>P.V.C.pipe 160mm dia.4kg/cm2 pressure (class II)</v>
          </cell>
          <cell r="D661" t="str">
            <v>No.</v>
          </cell>
          <cell r="E661">
            <v>610</v>
          </cell>
        </row>
        <row r="662">
          <cell r="B662" t="str">
            <v>P.V.C.pipe 160mm dia.Soil PipeR.Mt.</v>
          </cell>
          <cell r="C662" t="str">
            <v>P.V.C.pipe 160mm dia.Soil Pipe</v>
          </cell>
          <cell r="D662" t="str">
            <v>R.Mt.</v>
          </cell>
          <cell r="E662">
            <v>620</v>
          </cell>
        </row>
        <row r="663">
          <cell r="B663" t="str">
            <v>P.V.C.pipe 160mm dia. Rain Water PipeR.Mt.</v>
          </cell>
          <cell r="C663" t="str">
            <v>P.V.C.pipe 160mm dia. Rain Water Pipe</v>
          </cell>
          <cell r="D663" t="str">
            <v>R.Mt.</v>
          </cell>
          <cell r="E663">
            <v>620</v>
          </cell>
        </row>
        <row r="664">
          <cell r="B664" t="str">
            <v>P.V.C.Socket 15mm dia.No.</v>
          </cell>
          <cell r="C664" t="str">
            <v>P.V.C.Socket 15mm dia.</v>
          </cell>
          <cell r="D664" t="str">
            <v>No.</v>
          </cell>
          <cell r="E664">
            <v>6</v>
          </cell>
        </row>
        <row r="665">
          <cell r="B665" t="str">
            <v>P.V.C.Socket 20mm dia.No.</v>
          </cell>
          <cell r="C665" t="str">
            <v>P.V.C.Socket 20mm dia.</v>
          </cell>
          <cell r="D665" t="str">
            <v>No.</v>
          </cell>
          <cell r="E665">
            <v>8</v>
          </cell>
        </row>
        <row r="666">
          <cell r="B666" t="str">
            <v>P.V.C.Socket 25mm dia.No.</v>
          </cell>
          <cell r="C666" t="str">
            <v>P.V.C.Socket 25mm dia.</v>
          </cell>
          <cell r="D666" t="str">
            <v>No.</v>
          </cell>
          <cell r="E666">
            <v>10</v>
          </cell>
        </row>
        <row r="667">
          <cell r="B667" t="str">
            <v>P.V.C.Socket 32mm dia.No.</v>
          </cell>
          <cell r="C667" t="str">
            <v>P.V.C.Socket 32mm dia.</v>
          </cell>
          <cell r="D667" t="str">
            <v>No.</v>
          </cell>
          <cell r="E667">
            <v>13</v>
          </cell>
        </row>
        <row r="668">
          <cell r="B668" t="str">
            <v>P.V.C.Socket 40mm dia.No.</v>
          </cell>
          <cell r="C668" t="str">
            <v>P.V.C.Socket 40mm dia.</v>
          </cell>
          <cell r="D668" t="str">
            <v>No.</v>
          </cell>
          <cell r="E668">
            <v>18</v>
          </cell>
        </row>
        <row r="669">
          <cell r="B669" t="str">
            <v>P.V.C.Socket 50mm dia.No.</v>
          </cell>
          <cell r="C669" t="str">
            <v>P.V.C.Socket 50mm dia.</v>
          </cell>
          <cell r="D669" t="str">
            <v>No.</v>
          </cell>
          <cell r="E669">
            <v>32</v>
          </cell>
        </row>
        <row r="670">
          <cell r="B670" t="str">
            <v>P.V.C.Socket 60mm dia.No.</v>
          </cell>
          <cell r="C670" t="str">
            <v>P.V.C.Socket 60mm dia.</v>
          </cell>
          <cell r="D670" t="str">
            <v>No.</v>
          </cell>
          <cell r="E670">
            <v>48</v>
          </cell>
        </row>
        <row r="671">
          <cell r="B671" t="str">
            <v>P.V.C.Flushing tank (12 ltr. Capacity)No.</v>
          </cell>
          <cell r="C671" t="str">
            <v>P.V.C.Flushing tank (12 ltr. Capacity)</v>
          </cell>
          <cell r="D671" t="str">
            <v>No.</v>
          </cell>
          <cell r="E671">
            <v>885</v>
          </cell>
        </row>
        <row r="672">
          <cell r="B672" t="str">
            <v>Flush valve 32mm dia.No.</v>
          </cell>
          <cell r="C672" t="str">
            <v>Flush valve 32mm dia.</v>
          </cell>
          <cell r="D672" t="str">
            <v>No.</v>
          </cell>
          <cell r="E672">
            <v>1355</v>
          </cell>
        </row>
        <row r="673">
          <cell r="B673" t="str">
            <v>Ferocret tankLtr.</v>
          </cell>
          <cell r="C673" t="str">
            <v>Ferocret tank</v>
          </cell>
          <cell r="D673" t="str">
            <v>Ltr.</v>
          </cell>
          <cell r="E673">
            <v>9</v>
          </cell>
        </row>
        <row r="674">
          <cell r="B674" t="str">
            <v>Stainless Steel sink of size 600*510*200mm of nirali or equivalent makeNo.</v>
          </cell>
          <cell r="C674" t="str">
            <v>Stainless Steel sink of size 600*510*200mm  of nirali or equivalent make</v>
          </cell>
          <cell r="D674" t="str">
            <v>No.</v>
          </cell>
          <cell r="E674">
            <v>6700</v>
          </cell>
        </row>
        <row r="675">
          <cell r="B675" t="str">
            <v>C.P.pillar cock jaquar make continental (Cat.No. CON-011)No.</v>
          </cell>
          <cell r="C675" t="str">
            <v>C.P.pillar cock jaquar make continental (Cat.No. CON-011)</v>
          </cell>
          <cell r="D675" t="str">
            <v>No.</v>
          </cell>
          <cell r="E675">
            <v>600</v>
          </cell>
        </row>
        <row r="676">
          <cell r="B676" t="str">
            <v>C.P.pillar cock (ISI) jaquar make continentalNo.</v>
          </cell>
          <cell r="C676" t="str">
            <v>C.P.pillar cock (ISI)  jaquar make continental</v>
          </cell>
          <cell r="D676" t="str">
            <v>No.</v>
          </cell>
          <cell r="E676">
            <v>600</v>
          </cell>
        </row>
        <row r="677">
          <cell r="B677" t="str">
            <v>C.P.pillar cock long neck with aerator jaquar make continental (Cat.No. CON- 021)No.</v>
          </cell>
          <cell r="C677" t="str">
            <v>C.P.pillar cock long neck with aerator jaquar make continental (Cat.No. CON- 021)</v>
          </cell>
          <cell r="D677" t="str">
            <v>No.</v>
          </cell>
          <cell r="E677">
            <v>800</v>
          </cell>
        </row>
        <row r="678">
          <cell r="B678" t="str">
            <v>C.P.Bib cock (ISI) jaquar make continental (Cat.No. CON-037)No.</v>
          </cell>
          <cell r="C678" t="str">
            <v>C.P.Bib cock (ISI)  jaquar make continental (Cat.No. CON-037)</v>
          </cell>
          <cell r="D678" t="str">
            <v>No.</v>
          </cell>
          <cell r="E678">
            <v>575</v>
          </cell>
        </row>
        <row r="679">
          <cell r="B679" t="str">
            <v>C.P.Bib Cock long thread jaquar make continental (Cat.No. CON-039)No.</v>
          </cell>
          <cell r="C679" t="str">
            <v>C.P.Bib Cock long thread jaquar make continental (Cat.No. CON-039)</v>
          </cell>
          <cell r="D679" t="str">
            <v>No.</v>
          </cell>
          <cell r="E679">
            <v>575</v>
          </cell>
        </row>
        <row r="680">
          <cell r="B680" t="str">
            <v>C.P.2-way bib cock jaquar make continental (Cat.No. CON-041)No.</v>
          </cell>
          <cell r="C680" t="str">
            <v>C.P.2-way bib cock jaquar make continental (Cat.No. CON-041)</v>
          </cell>
          <cell r="D680" t="str">
            <v>No.</v>
          </cell>
          <cell r="E680">
            <v>800</v>
          </cell>
        </row>
        <row r="681">
          <cell r="B681" t="str">
            <v>C.P.bib cock with wall flange long thread jaquar make continental (Cat.No. CON- 047)No.</v>
          </cell>
          <cell r="C681" t="str">
            <v>C.P.bib cock with wall flange long thread jaquar make continental (Cat.No. CON- 047)</v>
          </cell>
          <cell r="D681" t="str">
            <v>No.</v>
          </cell>
          <cell r="E681">
            <v>590</v>
          </cell>
        </row>
        <row r="682">
          <cell r="B682" t="str">
            <v>C.P.Bib cock with nozzle jaquar make continental (Cat.No. CON-049)No.</v>
          </cell>
          <cell r="C682" t="str">
            <v>C.P.Bib cock with nozzle jaquar make continental (Cat.No. CON-049)</v>
          </cell>
          <cell r="D682" t="str">
            <v>No.</v>
          </cell>
          <cell r="E682">
            <v>625</v>
          </cell>
        </row>
        <row r="683">
          <cell r="B683" t="str">
            <v>C.P.Angular stop cock jaquar make continental (Cat.No. CON-053)No.</v>
          </cell>
          <cell r="C683" t="str">
            <v>C.P.Angular stop cock  jaquar make continental (Cat.No. CON-053)</v>
          </cell>
          <cell r="D683" t="str">
            <v>No.</v>
          </cell>
          <cell r="E683">
            <v>515</v>
          </cell>
        </row>
        <row r="684">
          <cell r="B684" t="str">
            <v>C.P.Angular stop cock long thread jaquar make continental (Cat.No. CON-055)No.</v>
          </cell>
          <cell r="C684" t="str">
            <v>C.P.Angular stop cock long thread jaquar make continental  (Cat.No. CON-055)</v>
          </cell>
          <cell r="D684" t="str">
            <v>No.</v>
          </cell>
          <cell r="E684">
            <v>1800</v>
          </cell>
        </row>
        <row r="685">
          <cell r="B685" t="str">
            <v>C.P.angular stop cock with wall flange jaquar make continental (Cat.No. CON- 059)No.</v>
          </cell>
          <cell r="C685" t="str">
            <v>C.P.angular stop cock with wall flange jaquar make continental  (Cat.No. CON- 059)</v>
          </cell>
          <cell r="D685" t="str">
            <v>No.</v>
          </cell>
          <cell r="E685">
            <v>545</v>
          </cell>
        </row>
        <row r="686">
          <cell r="B686" t="str">
            <v>C.P.central hole basin mixer without popup waste system with 450mm long braided hoses jaquar make continental (Cat.No. CON-167B)No.</v>
          </cell>
          <cell r="C686" t="str">
            <v>C.P.central hole basin mixer without popup waste system with 450mm long braided hoses jaquar make continental (Cat.No. CON-167B)</v>
          </cell>
          <cell r="D686" t="str">
            <v>No.</v>
          </cell>
          <cell r="E686">
            <v>1965</v>
          </cell>
        </row>
        <row r="687">
          <cell r="B687" t="str">
            <v>C.P.wall mixer with telephone shower arragnement only but without teltphone shower crutch jaquar make continental (Cat.No. CON-217)No.</v>
          </cell>
          <cell r="C687" t="str">
            <v>C.P.wall mixer with telephone shower arragnement  only but without teltphone shower crutch   jaquar make continental (Cat.No. CON-217)</v>
          </cell>
          <cell r="D687" t="str">
            <v>No.</v>
          </cell>
          <cell r="E687">
            <v>2395</v>
          </cell>
        </row>
        <row r="688">
          <cell r="B688" t="str">
            <v>C.p.wall mixer non-telephonic shower arrangement jaquar make continental (Cat.No. CON-219)No.</v>
          </cell>
          <cell r="C688" t="str">
            <v>C.p.wall mixer non-telephonic shower arrangement jaquar make continental (Cat.No. CON-219)</v>
          </cell>
          <cell r="D688" t="str">
            <v>No.</v>
          </cell>
          <cell r="E688">
            <v>2030</v>
          </cell>
        </row>
        <row r="689">
          <cell r="B689" t="str">
            <v>C.P.wall mixer(wall mounted model) with telephone shower arrangement only and with telephone shower crutch jaquar make continental (Cat.No. CON-267)No.</v>
          </cell>
          <cell r="C689" t="str">
            <v>C.P.wall mixer(wall mounted model) with telephone shower arrangement only and with telephone shower crutch jaquar make continental (Cat.No. CON-267)</v>
          </cell>
          <cell r="D689" t="str">
            <v>No.</v>
          </cell>
          <cell r="E689">
            <v>2650</v>
          </cell>
        </row>
        <row r="690">
          <cell r="B690" t="str">
            <v>C.P.wall mixer with provision for overhead shower with 115mm long bend pipe and wall flange jaquar make continental (Cat.No. CON-273UPR)No.</v>
          </cell>
          <cell r="C690" t="str">
            <v>C.P.wall mixer with provision for overhead  shower with 115mm long bend pipe and wall flange jaquar make continental (Cat.No. CON-273UPR)</v>
          </cell>
          <cell r="D690" t="str">
            <v>No.</v>
          </cell>
          <cell r="E690">
            <v>2700</v>
          </cell>
        </row>
        <row r="691">
          <cell r="B691" t="str">
            <v>C.P.sink mixer with swinging casted spout (wall mounted) jaquar make continental (Cat.No. CON-309)No.</v>
          </cell>
          <cell r="C691" t="str">
            <v>C.P.sink mixer with swinging casted spout (wall  mounted) jaquar make continental (Cat.No. CON-309)</v>
          </cell>
          <cell r="D691" t="str">
            <v>No.</v>
          </cell>
          <cell r="E691">
            <v>2100</v>
          </cell>
        </row>
        <row r="692">
          <cell r="B692" t="str">
            <v>C.P.sink mixer swinging spout (table mounted model) 450mm long braided hoses jaquar make continental (Cat.No. CON-309B)No.</v>
          </cell>
          <cell r="C692" t="str">
            <v>C.P.sink mixer swinging spout (table mounted model) 450mm long braided hoses jaquar make continental (Cat.No. CON-309B)</v>
          </cell>
          <cell r="D692" t="str">
            <v>No.</v>
          </cell>
          <cell r="E692">
            <v>2100</v>
          </cell>
        </row>
        <row r="693">
          <cell r="B693" t="str">
            <v>C.P.sink cock with swinging casted spout jaquar make continental (Cat.No. CON- 347)No.</v>
          </cell>
          <cell r="C693" t="str">
            <v>C.P.sink cock with swinging casted spout jaquar make continental (Cat.No. CON- 347)</v>
          </cell>
          <cell r="D693" t="str">
            <v>No.</v>
          </cell>
          <cell r="E693">
            <v>1050</v>
          </cell>
        </row>
        <row r="694">
          <cell r="B694" t="str">
            <v>C.P.sink cock with raised 'J' shaped swinging casted spout (table mounted) jaquar make continental (Cat.No. CON- 359)No.</v>
          </cell>
          <cell r="C694" t="str">
            <v>C.P.sink cock with raised 'J' shaped swinging casted spout (table mounted) jaquar make continental (Cat.No. CON- 359)</v>
          </cell>
          <cell r="D694" t="str">
            <v>No.</v>
          </cell>
          <cell r="E694">
            <v>1050</v>
          </cell>
        </row>
        <row r="695">
          <cell r="B695" t="str">
            <v>C.p.shower arm 190mm long light body with wall flange jaquar make continental (Cat. No. SHA - 477)No.</v>
          </cell>
          <cell r="C695" t="str">
            <v>C.p.shower arm 190mm long light body with wall  flange jaquar make continental (Cat. No. SHA - 477)</v>
          </cell>
          <cell r="D695" t="str">
            <v>No.</v>
          </cell>
          <cell r="E695">
            <v>310</v>
          </cell>
        </row>
        <row r="696">
          <cell r="B696" t="str">
            <v>C.P.Flush cock with wall flange 25mm with plain knob jaquar make continental (Cat.No. FLR 6081)No.</v>
          </cell>
          <cell r="C696" t="str">
            <v>C.P.Flush cock with wall flange 25mm with plain knob jaquar make continental (Cat.No. FLR 6081)</v>
          </cell>
          <cell r="D696" t="str">
            <v>No.</v>
          </cell>
          <cell r="E696">
            <v>1410</v>
          </cell>
        </row>
        <row r="697">
          <cell r="B697" t="str">
            <v>C.P.Towel rail 24" jaquar make continental (Cat. No. ACN 1111N )No.</v>
          </cell>
          <cell r="C697" t="str">
            <v>C.P.Towel rail 24" jaquar make continental (Cat. No. ACN 1111N )</v>
          </cell>
          <cell r="D697" t="str">
            <v>No.</v>
          </cell>
          <cell r="E697">
            <v>795</v>
          </cell>
        </row>
        <row r="698">
          <cell r="B698" t="str">
            <v>C.P.Towel ring square jaquar make continental (Cat. No. ACN 1121N )No.</v>
          </cell>
          <cell r="C698" t="str">
            <v>C.P.Towel ring square jaquar make continental (Cat. No. ACN 1121N )</v>
          </cell>
          <cell r="D698" t="str">
            <v>No.</v>
          </cell>
          <cell r="E698">
            <v>675</v>
          </cell>
        </row>
        <row r="699">
          <cell r="B699" t="str">
            <v>C.P.Soap dish hooker jaquar make continental (Cat. No. AKB 35731 )No.</v>
          </cell>
          <cell r="C699" t="str">
            <v>C.P.Soap dish hooker jaquar make continental (Cat. No. AKB 35731 )</v>
          </cell>
          <cell r="D699" t="str">
            <v>No.</v>
          </cell>
          <cell r="E699">
            <v>625</v>
          </cell>
        </row>
        <row r="700">
          <cell r="B700" t="str">
            <v>C.P.soap dish (polyurethane) jaquar make continental (Cat. No. AQN 7733 )No.</v>
          </cell>
          <cell r="C700" t="str">
            <v>C.P.soap dish (polyurethane)  jaquar make continental (Cat. No. AQN 7733 )</v>
          </cell>
          <cell r="D700" t="str">
            <v>No.</v>
          </cell>
          <cell r="E700">
            <v>810</v>
          </cell>
        </row>
        <row r="701">
          <cell r="B701" t="str">
            <v>C.P.Toilet paper holder jaquar make continental (Cat. No. AQ 7751 )No.</v>
          </cell>
          <cell r="C701" t="str">
            <v>C.P.Toilet paper holder jaquar make continental (Cat. No. AQ 7751  )</v>
          </cell>
          <cell r="D701" t="str">
            <v>No.</v>
          </cell>
          <cell r="E701">
            <v>795</v>
          </cell>
        </row>
        <row r="702">
          <cell r="B702" t="str">
            <v>C.P.Toilet rack 24"with lower hanger jaquar make continental (Cat. No. ACN 1181N )No.</v>
          </cell>
          <cell r="C702" t="str">
            <v>C.P.Toilet rack 24"with lower hanger jaquar make continental (Cat. No. ACN 1181N  )</v>
          </cell>
          <cell r="D702" t="str">
            <v>No.</v>
          </cell>
          <cell r="E702">
            <v>1785</v>
          </cell>
        </row>
        <row r="703">
          <cell r="B703" t="str">
            <v>C.P.Handshower (health faucet) 1m.PVC tube with wall hook jaquar make (Cat. No. ALD 563 )No.</v>
          </cell>
          <cell r="C703" t="str">
            <v>C.P.Handshower (health faucet) 1m.PVC tube with wall hook jaquar make (Cat. No. ALD 563  )</v>
          </cell>
          <cell r="D703" t="str">
            <v>No.</v>
          </cell>
          <cell r="E703">
            <v>790</v>
          </cell>
        </row>
        <row r="704">
          <cell r="B704" t="str">
            <v>C.P.Pillar cock jaquar make queen's collection (quarter turn fitting) (Cat. No. QQT 7011 )No.</v>
          </cell>
          <cell r="C704" t="str">
            <v>C.P.Pillar cock jaquar make queen's collection (quarter turn fitting) (Cat. No. QQT 7011 )</v>
          </cell>
          <cell r="D704" t="str">
            <v>No.</v>
          </cell>
          <cell r="E704">
            <v>1140</v>
          </cell>
        </row>
        <row r="705">
          <cell r="B705" t="str">
            <v>C.P.Bib cock with wall flange aqua make queen's collection (quarter turn fitting) (Cat. No. QQT7037 )No.</v>
          </cell>
          <cell r="C705" t="str">
            <v>C.P.Bib cock with wall flange aqua make queen's collection (quarter turn fitting) (Cat. No. QQT7037 )</v>
          </cell>
          <cell r="D705" t="str">
            <v>No.</v>
          </cell>
          <cell r="E705">
            <v>1100</v>
          </cell>
        </row>
        <row r="706">
          <cell r="B706" t="str">
            <v>C.P.2-way bib cock with wall flange aqua make queen's collection (quarter turn fitting) (Cat. No. QQT 7041 )No.</v>
          </cell>
          <cell r="C706" t="str">
            <v>C.P.2-way bib cock with wall flange aqua make queen's collection (quarter turn fitting) (Cat. No. QQT 7041  )</v>
          </cell>
          <cell r="D706" t="str">
            <v>No.</v>
          </cell>
          <cell r="E706">
            <v>1610</v>
          </cell>
        </row>
        <row r="707">
          <cell r="B707" t="str">
            <v>C.P.Angular stop cock with wall flange aqua make queen's collection (quarter turn fitting) (Cat. No. QQT 7053 )No.</v>
          </cell>
          <cell r="C707" t="str">
            <v>C.P.Angular stop cock with wall flange aqua make queen's collection (quarter turn fitting) (Cat. No. QQT 7053  )</v>
          </cell>
          <cell r="D707" t="str">
            <v>No.</v>
          </cell>
          <cell r="E707">
            <v>1030</v>
          </cell>
        </row>
        <row r="708">
          <cell r="B708" t="str">
            <v>C.P.central hole basin mixer with regular spout without popup waste system with 450mm long braided hoses jaquar make queen's collection (quarter turn fitting) (Cat. No. QQT 7167bB )No.</v>
          </cell>
          <cell r="C708" t="str">
            <v>C.P.central hole basin mixer with regular spout without popup waste system with 450mm long  braided hoses jaquar make queen's collection (quarter turn fitting) (Cat. No. QQT 7167bB )</v>
          </cell>
          <cell r="D708" t="str">
            <v>No.</v>
          </cell>
          <cell r="E708">
            <v>2950</v>
          </cell>
        </row>
        <row r="709">
          <cell r="B709" t="str">
            <v>C.P.central hole basin mixer with regular spout with popup waste system with 450mm long braided hoses jaquar make queen's collection (quarter turn fitting) (Cat. No. QQT 7169b )No.</v>
          </cell>
          <cell r="C709" t="str">
            <v>C.P.central hole basin mixer with regular spout with popup waste system with 450mm long  braided hoses jaquar make queen's collection (quarter turn fitting) (Cat. No. QQT 7169b )</v>
          </cell>
          <cell r="D709" t="str">
            <v>No.</v>
          </cell>
          <cell r="E709">
            <v>2950</v>
          </cell>
        </row>
        <row r="710">
          <cell r="B710" t="str">
            <v>C.P.central hole basin mixer with small spout without popup waste system with 450mm long braided hoses jaquar make queen's collection (quarter turn fitting) (Cat. No. QQT 7171B)No.</v>
          </cell>
          <cell r="C710" t="str">
            <v>C.P.central hole basin mixer with small spout without popup waste system with 450mm long  braided hoses jaquar make queen's collection (quarter turn fitting) (Cat. No. QQT 7171B)</v>
          </cell>
          <cell r="D710" t="str">
            <v>No.</v>
          </cell>
          <cell r="E710">
            <v>2650</v>
          </cell>
        </row>
        <row r="711">
          <cell r="B711" t="str">
            <v>C.P.wall mixer (wall mounted model) with telephonic shower arrangement only but without crutch jaquar make queen's collection (quarter turn filling) (Cat. No. QQT 7217 )No.</v>
          </cell>
          <cell r="C711" t="str">
            <v>C.P.wall mixer (wall mounted model) with telephonic shower arrangement only but without crutch  jaquar make queen's collection  (quarter turn filling) (Cat. No. QQT 7217 )</v>
          </cell>
          <cell r="D711" t="str">
            <v>No.</v>
          </cell>
          <cell r="E711">
            <v>2900</v>
          </cell>
        </row>
        <row r="712">
          <cell r="B712" t="str">
            <v>C.P.wall mixer non-telephonic shower system jaquar make queen's collection (quarter turn filling) (Cat. No. QQT 7219 )No.</v>
          </cell>
          <cell r="C712" t="str">
            <v>C.P.wall mixer non-telephonic shower system jaquar make queen's collection (quarter turn filling) (Cat. No. QQT 7219 )</v>
          </cell>
          <cell r="D712" t="str">
            <v>No.</v>
          </cell>
          <cell r="E712">
            <v>2950</v>
          </cell>
        </row>
        <row r="713">
          <cell r="B713" t="str">
            <v>C.P.wall mixer (wall mounted model) with telephonic shower arrangement only and with telephone shower crutch jaquar make queen's collection (quarter turn filling) (Cat. No. QQT 7267)No.</v>
          </cell>
          <cell r="C713" t="str">
            <v>C.P.wall mixer (wall mounted model) with telephonic shower arrangement only and with telephone shower crutch jaquar make queen's collection (quarter turn filling) (Cat. No. QQT 7267)</v>
          </cell>
          <cell r="D713" t="str">
            <v>No.</v>
          </cell>
          <cell r="E713">
            <v>3550</v>
          </cell>
        </row>
        <row r="714">
          <cell r="B714" t="str">
            <v>Hydraulic door closerNo.</v>
          </cell>
          <cell r="C714" t="str">
            <v>Hydraulic door closer</v>
          </cell>
          <cell r="D714" t="str">
            <v>No.</v>
          </cell>
          <cell r="E714">
            <v>1130</v>
          </cell>
        </row>
        <row r="715">
          <cell r="B715" t="str">
            <v>cPVC pipe 15mm dia.R.Mt.</v>
          </cell>
          <cell r="C715" t="str">
            <v>cPVC pipe 15mm dia.</v>
          </cell>
          <cell r="D715" t="str">
            <v>R.Mt.</v>
          </cell>
          <cell r="E715">
            <v>50</v>
          </cell>
        </row>
        <row r="716">
          <cell r="B716" t="str">
            <v>cPVC pipe 20mm dia.R.Mt.</v>
          </cell>
          <cell r="C716" t="str">
            <v>cPVC pipe 20mm dia.</v>
          </cell>
          <cell r="D716" t="str">
            <v>R.Mt.</v>
          </cell>
          <cell r="E716">
            <v>67</v>
          </cell>
        </row>
        <row r="717">
          <cell r="B717" t="str">
            <v>cPVC pipe 25mm dia.R.Mt.</v>
          </cell>
          <cell r="C717" t="str">
            <v>cPVC pipe 25mm dia.</v>
          </cell>
          <cell r="D717" t="str">
            <v>R.Mt.</v>
          </cell>
          <cell r="E717">
            <v>103</v>
          </cell>
        </row>
        <row r="718">
          <cell r="B718" t="str">
            <v>cPVC pipe 32mm dia.R.Mt.</v>
          </cell>
          <cell r="C718" t="str">
            <v>cPVC pipe 32mm dia.</v>
          </cell>
          <cell r="D718" t="str">
            <v>R.Mt.</v>
          </cell>
          <cell r="E718">
            <v>155</v>
          </cell>
        </row>
        <row r="719">
          <cell r="B719" t="str">
            <v>cPVC pipe 40mm dia.R.Mt.</v>
          </cell>
          <cell r="C719" t="str">
            <v>cPVC pipe 40mm dia.</v>
          </cell>
          <cell r="D719" t="str">
            <v>R.Mt.</v>
          </cell>
          <cell r="E719">
            <v>217</v>
          </cell>
        </row>
        <row r="720">
          <cell r="B720" t="str">
            <v>cPVC pipe 50mm dia.R.Mt.</v>
          </cell>
          <cell r="C720" t="str">
            <v>cPVC pipe 50mm dia.</v>
          </cell>
          <cell r="D720" t="str">
            <v>R.Mt.</v>
          </cell>
          <cell r="E720">
            <v>365</v>
          </cell>
        </row>
        <row r="721">
          <cell r="B721" t="str">
            <v>cPVC Coupling for 15mm dia.No.</v>
          </cell>
          <cell r="C721" t="str">
            <v>cPVC Coupling for 15mm dia.</v>
          </cell>
          <cell r="D721" t="str">
            <v>No.</v>
          </cell>
          <cell r="E721">
            <v>11</v>
          </cell>
        </row>
        <row r="722">
          <cell r="B722" t="str">
            <v>cPVC Coupling for 20mm dia.No.</v>
          </cell>
          <cell r="C722" t="str">
            <v>cPVC Coupling for 20mm dia.</v>
          </cell>
          <cell r="D722" t="str">
            <v>No.</v>
          </cell>
          <cell r="E722">
            <v>13</v>
          </cell>
        </row>
        <row r="723">
          <cell r="B723" t="str">
            <v>cPVC Coupling for 25mm dia.No.</v>
          </cell>
          <cell r="C723" t="str">
            <v>cPVC Coupling for 25mm dia.</v>
          </cell>
          <cell r="D723" t="str">
            <v>No.</v>
          </cell>
          <cell r="E723">
            <v>22</v>
          </cell>
        </row>
        <row r="724">
          <cell r="B724" t="str">
            <v>cPVC Coupling for 32mm dia.No.</v>
          </cell>
          <cell r="C724" t="str">
            <v>cPVC Coupling for 32mm dia.</v>
          </cell>
          <cell r="D724" t="str">
            <v>No.</v>
          </cell>
          <cell r="E724">
            <v>45</v>
          </cell>
        </row>
        <row r="725">
          <cell r="B725" t="str">
            <v>cPVC Coupling for 40mm dia.No.</v>
          </cell>
          <cell r="C725" t="str">
            <v>cPVC Coupling for 40mm dia.</v>
          </cell>
          <cell r="D725" t="str">
            <v>No.</v>
          </cell>
          <cell r="E725">
            <v>80</v>
          </cell>
        </row>
        <row r="726">
          <cell r="B726" t="str">
            <v>cPVC Coupling for 50mm dia.No.</v>
          </cell>
          <cell r="C726" t="str">
            <v>cPVC Coupling for 50mm dia.</v>
          </cell>
          <cell r="D726" t="str">
            <v>No.</v>
          </cell>
          <cell r="E726">
            <v>160</v>
          </cell>
        </row>
        <row r="727">
          <cell r="B727" t="str">
            <v>Elbow 90 Degree for 15mm dia.No.</v>
          </cell>
          <cell r="C727" t="str">
            <v>Elbow 90 Degree for 15mm dia.</v>
          </cell>
          <cell r="D727" t="str">
            <v>No.</v>
          </cell>
          <cell r="E727">
            <v>14</v>
          </cell>
        </row>
        <row r="728">
          <cell r="B728" t="str">
            <v>Elbow 90 Degree for 20mm dia.No.</v>
          </cell>
          <cell r="C728" t="str">
            <v>Elbow 90 Degree for 20mm dia.</v>
          </cell>
          <cell r="D728" t="str">
            <v>No.</v>
          </cell>
          <cell r="E728">
            <v>16</v>
          </cell>
        </row>
        <row r="729">
          <cell r="B729" t="str">
            <v>Elbow 90 Degree for 25mm dia.No.</v>
          </cell>
          <cell r="C729" t="str">
            <v>Elbow 90 Degree for 25mm dia.</v>
          </cell>
          <cell r="D729" t="str">
            <v>No.</v>
          </cell>
          <cell r="E729">
            <v>32</v>
          </cell>
        </row>
        <row r="730">
          <cell r="B730" t="str">
            <v>Elbow 90 Degree for 32mm dia.No.</v>
          </cell>
          <cell r="C730" t="str">
            <v>Elbow 90 Degree for 32mm dia.</v>
          </cell>
          <cell r="D730" t="str">
            <v>No.</v>
          </cell>
          <cell r="E730">
            <v>70</v>
          </cell>
        </row>
        <row r="731">
          <cell r="B731" t="str">
            <v>Elbow 90 Degree for 40mm dia.No.</v>
          </cell>
          <cell r="C731" t="str">
            <v>Elbow 90 Degree for 40mm dia.</v>
          </cell>
          <cell r="D731" t="str">
            <v>No.</v>
          </cell>
          <cell r="E731">
            <v>130</v>
          </cell>
        </row>
        <row r="732">
          <cell r="B732" t="str">
            <v>Elbow 90 Degree for 50mm dia.No.</v>
          </cell>
          <cell r="C732" t="str">
            <v>Elbow 90 Degree for 50mm dia.</v>
          </cell>
          <cell r="D732" t="str">
            <v>No.</v>
          </cell>
          <cell r="E732">
            <v>160</v>
          </cell>
        </row>
        <row r="733">
          <cell r="B733" t="str">
            <v>Tee for 15mm dia.No.</v>
          </cell>
          <cell r="C733" t="str">
            <v>Tee for 15mm dia.</v>
          </cell>
          <cell r="D733" t="str">
            <v>No.</v>
          </cell>
          <cell r="E733">
            <v>18</v>
          </cell>
        </row>
        <row r="734">
          <cell r="B734" t="str">
            <v>Tee for 20mm dia.No.</v>
          </cell>
          <cell r="C734" t="str">
            <v>Tee for 20mm dia.</v>
          </cell>
          <cell r="D734" t="str">
            <v>No.</v>
          </cell>
          <cell r="E734">
            <v>25</v>
          </cell>
        </row>
        <row r="735">
          <cell r="B735" t="str">
            <v>Tee for 25mm dia.No.</v>
          </cell>
          <cell r="C735" t="str">
            <v>Tee for 25mm dia.</v>
          </cell>
          <cell r="D735" t="str">
            <v>No.</v>
          </cell>
          <cell r="E735">
            <v>40</v>
          </cell>
        </row>
        <row r="736">
          <cell r="B736" t="str">
            <v>Tee for 32mm dia.No.</v>
          </cell>
          <cell r="C736" t="str">
            <v>Tee for 32mm dia.</v>
          </cell>
          <cell r="D736" t="str">
            <v>No.</v>
          </cell>
          <cell r="E736">
            <v>90</v>
          </cell>
        </row>
        <row r="737">
          <cell r="B737" t="str">
            <v>Tee for 40mm dia.No.</v>
          </cell>
          <cell r="C737" t="str">
            <v>Tee for 40mm dia.</v>
          </cell>
          <cell r="D737" t="str">
            <v>No.</v>
          </cell>
          <cell r="E737">
            <v>155</v>
          </cell>
        </row>
        <row r="738">
          <cell r="B738" t="str">
            <v>Tee for 50mm dia.No.</v>
          </cell>
          <cell r="C738" t="str">
            <v>Tee for 50mm dia.</v>
          </cell>
          <cell r="D738" t="str">
            <v>No.</v>
          </cell>
          <cell r="E738">
            <v>325</v>
          </cell>
        </row>
        <row r="739">
          <cell r="B739" t="str">
            <v>End cap for 15mm dia.No.</v>
          </cell>
          <cell r="C739" t="str">
            <v>End cap for 15mm dia.</v>
          </cell>
          <cell r="D739" t="str">
            <v>No.</v>
          </cell>
          <cell r="E739">
            <v>8</v>
          </cell>
        </row>
        <row r="740">
          <cell r="B740" t="str">
            <v>End cap for 20mm dia.No.</v>
          </cell>
          <cell r="C740" t="str">
            <v>End cap for 20mm dia.</v>
          </cell>
          <cell r="D740" t="str">
            <v>No.</v>
          </cell>
          <cell r="E740">
            <v>12</v>
          </cell>
        </row>
        <row r="741">
          <cell r="B741" t="str">
            <v>End cap for 25mm dia.No.</v>
          </cell>
          <cell r="C741" t="str">
            <v>End cap for 25mm dia.</v>
          </cell>
          <cell r="D741" t="str">
            <v>No.</v>
          </cell>
          <cell r="E741">
            <v>17</v>
          </cell>
        </row>
        <row r="742">
          <cell r="B742" t="str">
            <v>End cap for 32mm dia.No.</v>
          </cell>
          <cell r="C742" t="str">
            <v>End cap for 32mm dia.</v>
          </cell>
          <cell r="D742" t="str">
            <v>No.</v>
          </cell>
          <cell r="E742">
            <v>35</v>
          </cell>
        </row>
        <row r="743">
          <cell r="B743" t="str">
            <v>End cap for 40mm dia.No.</v>
          </cell>
          <cell r="C743" t="str">
            <v>End cap for 40mm dia.</v>
          </cell>
          <cell r="D743" t="str">
            <v>No.</v>
          </cell>
          <cell r="E743">
            <v>51</v>
          </cell>
        </row>
        <row r="744">
          <cell r="B744" t="str">
            <v>End cap for 50mm dia.No.</v>
          </cell>
          <cell r="C744" t="str">
            <v>End cap for 50mm dia.</v>
          </cell>
          <cell r="D744" t="str">
            <v>No.</v>
          </cell>
          <cell r="E744">
            <v>115</v>
          </cell>
        </row>
        <row r="745">
          <cell r="B745" t="str">
            <v>Ball cock for 15mm dia.No.</v>
          </cell>
          <cell r="C745" t="str">
            <v>Ball cock for 15mm dia.</v>
          </cell>
          <cell r="D745" t="str">
            <v>No.</v>
          </cell>
          <cell r="E745">
            <v>90</v>
          </cell>
        </row>
        <row r="746">
          <cell r="B746" t="str">
            <v>Ball cock for 12mm dia.No.</v>
          </cell>
          <cell r="C746" t="str">
            <v>Ball cock for 12mm dia.</v>
          </cell>
          <cell r="D746" t="str">
            <v>No.</v>
          </cell>
          <cell r="E746">
            <v>145</v>
          </cell>
        </row>
        <row r="747">
          <cell r="B747" t="str">
            <v>Ball cock for 25mm dia.No.</v>
          </cell>
          <cell r="C747" t="str">
            <v>Ball cock for 25mm dia.</v>
          </cell>
          <cell r="D747" t="str">
            <v>No.</v>
          </cell>
          <cell r="E747">
            <v>265</v>
          </cell>
        </row>
        <row r="748">
          <cell r="B748" t="str">
            <v>Ball cock for 32mm dia.No.</v>
          </cell>
          <cell r="C748" t="str">
            <v>Ball cock for 32mm dia.</v>
          </cell>
          <cell r="D748" t="str">
            <v>No.</v>
          </cell>
          <cell r="E748">
            <v>466</v>
          </cell>
        </row>
        <row r="749">
          <cell r="B749" t="str">
            <v>Ball cock for 40mm dia.No.</v>
          </cell>
          <cell r="C749" t="str">
            <v>Ball cock for 40mm dia.</v>
          </cell>
          <cell r="D749" t="str">
            <v>No.</v>
          </cell>
          <cell r="E749">
            <v>727</v>
          </cell>
        </row>
        <row r="750">
          <cell r="B750" t="str">
            <v>Araldite adhesiveKg</v>
          </cell>
          <cell r="C750" t="str">
            <v>Araldite adhesive</v>
          </cell>
          <cell r="D750" t="str">
            <v xml:space="preserve">Kg </v>
          </cell>
          <cell r="E750">
            <v>1130</v>
          </cell>
        </row>
        <row r="751">
          <cell r="B751" t="str">
            <v>Ball valves for 50mm dia.No.</v>
          </cell>
          <cell r="C751" t="str">
            <v>Ball valves for 50mm dia.</v>
          </cell>
          <cell r="D751" t="str">
            <v>No.</v>
          </cell>
          <cell r="E751">
            <v>1290</v>
          </cell>
        </row>
        <row r="752">
          <cell r="B752" t="str">
            <v>Male adapter (Brass Threads) for 15mm dia.No.</v>
          </cell>
          <cell r="C752" t="str">
            <v>Male adapter (Brass Threads) for 15mm dia.</v>
          </cell>
          <cell r="D752" t="str">
            <v>No.</v>
          </cell>
          <cell r="E752">
            <v>130</v>
          </cell>
        </row>
        <row r="753">
          <cell r="B753" t="str">
            <v>Male adapter (Brass Threads) for 20mm dia.No.</v>
          </cell>
          <cell r="C753" t="str">
            <v>Male adapter (Brass Threads) for 20mm dia.</v>
          </cell>
          <cell r="D753" t="str">
            <v>No.</v>
          </cell>
          <cell r="E753">
            <v>166</v>
          </cell>
        </row>
        <row r="754">
          <cell r="B754" t="str">
            <v>Male adapter (Brass Threads) for 25mm dia.No.</v>
          </cell>
          <cell r="C754" t="str">
            <v>Male adapter (Brass Threads) for 25mm dia.</v>
          </cell>
          <cell r="D754" t="str">
            <v>No.</v>
          </cell>
          <cell r="E754">
            <v>255</v>
          </cell>
        </row>
        <row r="755">
          <cell r="B755" t="str">
            <v>Male adapter (Brass Threads) for 32mm dia.No.</v>
          </cell>
          <cell r="C755" t="str">
            <v>Male adapter (Brass Threads) for 32mm dia.</v>
          </cell>
          <cell r="D755" t="str">
            <v>No.</v>
          </cell>
          <cell r="E755">
            <v>519</v>
          </cell>
        </row>
        <row r="756">
          <cell r="B756" t="str">
            <v>Male adapter (Brass Threads) for 40mm dia.No.</v>
          </cell>
          <cell r="C756" t="str">
            <v>Male adapter (Brass Threads) for 40mm dia.</v>
          </cell>
          <cell r="D756" t="str">
            <v>No.</v>
          </cell>
          <cell r="E756">
            <v>645</v>
          </cell>
        </row>
        <row r="757">
          <cell r="B757" t="str">
            <v>Male adapter (Brass Threads) for 50mm dia.No.</v>
          </cell>
          <cell r="C757" t="str">
            <v>Male adapter (Brass Threads) for 50mm dia.</v>
          </cell>
          <cell r="D757" t="str">
            <v>No.</v>
          </cell>
          <cell r="E757">
            <v>1240</v>
          </cell>
        </row>
        <row r="758">
          <cell r="B758" t="str">
            <v>Male adapter (Plastic Threads) for 15mm dia.No.</v>
          </cell>
          <cell r="C758" t="str">
            <v>Male adapter (Plastic Threads) for 15mm dia.</v>
          </cell>
          <cell r="D758" t="str">
            <v>No.</v>
          </cell>
          <cell r="E758">
            <v>14</v>
          </cell>
        </row>
        <row r="759">
          <cell r="B759" t="str">
            <v>Male adapter (Plastic Threads) for 20mm dia.No.</v>
          </cell>
          <cell r="C759" t="str">
            <v>Male adapter (Plastic Threads) for 20mm dia.</v>
          </cell>
          <cell r="D759" t="str">
            <v>No.</v>
          </cell>
          <cell r="E759">
            <v>18</v>
          </cell>
        </row>
        <row r="760">
          <cell r="B760" t="str">
            <v>Male adapter (Plastic Threads) for 25mm dia.No.</v>
          </cell>
          <cell r="C760" t="str">
            <v>Male adapter (Plastic Threads) for 25mm dia.</v>
          </cell>
          <cell r="D760" t="str">
            <v>No.</v>
          </cell>
          <cell r="E760">
            <v>30</v>
          </cell>
        </row>
        <row r="761">
          <cell r="B761" t="str">
            <v>Male adapter (Plastic Threads) for 32mm dia.No.</v>
          </cell>
          <cell r="C761" t="str">
            <v>Male adapter (Plastic Threads) for 32mm dia.</v>
          </cell>
          <cell r="D761" t="str">
            <v>No.</v>
          </cell>
          <cell r="E761">
            <v>50</v>
          </cell>
        </row>
        <row r="762">
          <cell r="B762" t="str">
            <v>Male adapter (Plastic Threads) for 40mm dia.No.</v>
          </cell>
          <cell r="C762" t="str">
            <v>Male adapter (Plastic Threads) for 40mm dia.</v>
          </cell>
          <cell r="D762" t="str">
            <v>No.</v>
          </cell>
          <cell r="E762">
            <v>72</v>
          </cell>
        </row>
        <row r="763">
          <cell r="B763" t="str">
            <v>Male adapter (Plastic Threads) for 50mm dia.No.</v>
          </cell>
          <cell r="C763" t="str">
            <v>Male adapter (Plastic Threads) for 50mm dia.</v>
          </cell>
          <cell r="D763" t="str">
            <v>No.</v>
          </cell>
          <cell r="E763">
            <v>135</v>
          </cell>
        </row>
        <row r="764">
          <cell r="B764" t="str">
            <v>Female adapter (Brass Threads) for 15mm dia.No.</v>
          </cell>
          <cell r="C764" t="str">
            <v>Female adapter (Brass Threads) for 15mm dia.</v>
          </cell>
          <cell r="D764" t="str">
            <v>No.</v>
          </cell>
          <cell r="E764">
            <v>125</v>
          </cell>
        </row>
        <row r="765">
          <cell r="B765" t="str">
            <v>Female adapter (Brass Threads) for 20mm dia.No.</v>
          </cell>
          <cell r="C765" t="str">
            <v>Female adapter (Brass Threads) for 20mm dia.</v>
          </cell>
          <cell r="D765" t="str">
            <v>No.</v>
          </cell>
          <cell r="E765">
            <v>167</v>
          </cell>
        </row>
        <row r="766">
          <cell r="B766" t="str">
            <v>Female adapter (Brass Threads) for 25mm dia.No.</v>
          </cell>
          <cell r="C766" t="str">
            <v>Female adapter (Brass Threads) for 25mm dia.</v>
          </cell>
          <cell r="D766" t="str">
            <v>No.</v>
          </cell>
          <cell r="E766">
            <v>252</v>
          </cell>
        </row>
        <row r="767">
          <cell r="B767" t="str">
            <v>Female adapter (Brass Threads) for 32mm dia.No.</v>
          </cell>
          <cell r="C767" t="str">
            <v>Female adapter (Brass Threads) for 32mm dia.</v>
          </cell>
          <cell r="D767" t="str">
            <v>No.</v>
          </cell>
          <cell r="E767">
            <v>530</v>
          </cell>
        </row>
        <row r="768">
          <cell r="B768" t="str">
            <v>Female adapter (Brass Threads) for 40mm dia.No.</v>
          </cell>
          <cell r="C768" t="str">
            <v>Female adapter (Brass Threads) for 40mm dia.</v>
          </cell>
          <cell r="D768" t="str">
            <v>No.</v>
          </cell>
          <cell r="E768">
            <v>592</v>
          </cell>
        </row>
        <row r="769">
          <cell r="B769" t="str">
            <v>Female adapter (Brass Threads) for 50mm dia.No.</v>
          </cell>
          <cell r="C769" t="str">
            <v>Female adapter (Brass Threads) for 50mm dia.</v>
          </cell>
          <cell r="D769" t="str">
            <v>No.</v>
          </cell>
          <cell r="E769">
            <v>1135</v>
          </cell>
        </row>
        <row r="770">
          <cell r="B770" t="str">
            <v>Female adapter (Plastic Threads) for 15mm dia.No.</v>
          </cell>
          <cell r="C770" t="str">
            <v>Female adapter (Plastic Threads) for 15mm dia.</v>
          </cell>
          <cell r="D770" t="str">
            <v>No.</v>
          </cell>
          <cell r="E770">
            <v>17</v>
          </cell>
        </row>
        <row r="771">
          <cell r="B771" t="str">
            <v>Female adapter (Plastic Threads) for 20mm dia.No.</v>
          </cell>
          <cell r="C771" t="str">
            <v>Female adapter (Plastic Threads) for 20mm dia.</v>
          </cell>
          <cell r="D771" t="str">
            <v>No.</v>
          </cell>
          <cell r="E771">
            <v>25</v>
          </cell>
        </row>
        <row r="772">
          <cell r="B772" t="str">
            <v>Female adapter (Plastic Threads) for 25mm dia.No.</v>
          </cell>
          <cell r="C772" t="str">
            <v>Female adapter (Plastic Threads) for 25mm dia.</v>
          </cell>
          <cell r="D772" t="str">
            <v>No.</v>
          </cell>
          <cell r="E772">
            <v>37</v>
          </cell>
        </row>
        <row r="773">
          <cell r="B773" t="str">
            <v>Union for 15mm dia.No.</v>
          </cell>
          <cell r="C773" t="str">
            <v>Union for 15mm dia.</v>
          </cell>
          <cell r="D773" t="str">
            <v>No.</v>
          </cell>
          <cell r="E773">
            <v>75</v>
          </cell>
        </row>
        <row r="774">
          <cell r="B774" t="str">
            <v>Union for 20mm dia.No.</v>
          </cell>
          <cell r="C774" t="str">
            <v>Union for 20mm dia.</v>
          </cell>
          <cell r="D774" t="str">
            <v>No.</v>
          </cell>
          <cell r="E774">
            <v>90</v>
          </cell>
        </row>
        <row r="775">
          <cell r="B775" t="str">
            <v>Union for 25mm dia.No.</v>
          </cell>
          <cell r="C775" t="str">
            <v>Union for 25mm dia.</v>
          </cell>
          <cell r="D775" t="str">
            <v>No.</v>
          </cell>
          <cell r="E775">
            <v>106</v>
          </cell>
        </row>
        <row r="776">
          <cell r="B776" t="str">
            <v>Union for 32mm dia.No.</v>
          </cell>
          <cell r="C776" t="str">
            <v>Union for 32mm dia.</v>
          </cell>
          <cell r="D776" t="str">
            <v>No.</v>
          </cell>
          <cell r="E776">
            <v>142</v>
          </cell>
        </row>
        <row r="777">
          <cell r="B777" t="str">
            <v>Union for 40mm dia.No.</v>
          </cell>
          <cell r="C777" t="str">
            <v>Union for 40mm dia.</v>
          </cell>
          <cell r="D777" t="str">
            <v>No.</v>
          </cell>
          <cell r="E777">
            <v>232</v>
          </cell>
        </row>
        <row r="778">
          <cell r="B778" t="str">
            <v>Union for 50mm dia.No.</v>
          </cell>
          <cell r="C778" t="str">
            <v>Union for 50mm dia.</v>
          </cell>
          <cell r="D778" t="str">
            <v>No.</v>
          </cell>
          <cell r="E778">
            <v>410</v>
          </cell>
        </row>
        <row r="779">
          <cell r="B779" t="str">
            <v>Cross for 15mm dia.No.</v>
          </cell>
          <cell r="C779" t="str">
            <v>Cross for 15mm dia.</v>
          </cell>
          <cell r="D779" t="str">
            <v>No.</v>
          </cell>
          <cell r="E779">
            <v>28</v>
          </cell>
        </row>
        <row r="780">
          <cell r="B780" t="str">
            <v>Cross for 20mm dia.No.</v>
          </cell>
          <cell r="C780" t="str">
            <v>Cross for 20mm dia.</v>
          </cell>
          <cell r="D780" t="str">
            <v>No.</v>
          </cell>
          <cell r="E780">
            <v>57</v>
          </cell>
        </row>
        <row r="781">
          <cell r="B781" t="str">
            <v>Step over Bend 15mm dia.No.</v>
          </cell>
          <cell r="C781" t="str">
            <v>Step over Bend 15mm dia.</v>
          </cell>
          <cell r="D781" t="str">
            <v>No.</v>
          </cell>
          <cell r="E781">
            <v>57</v>
          </cell>
        </row>
        <row r="782">
          <cell r="B782" t="str">
            <v>Step over Bend 20mm dia.No.</v>
          </cell>
          <cell r="C782" t="str">
            <v>Step over Bend 20mm dia.</v>
          </cell>
          <cell r="D782" t="str">
            <v>No.</v>
          </cell>
          <cell r="E782">
            <v>90</v>
          </cell>
        </row>
        <row r="783">
          <cell r="B783" t="str">
            <v>Tee holder for 15mm dia.No.</v>
          </cell>
          <cell r="C783" t="str">
            <v>Tee holder for 15mm dia.</v>
          </cell>
          <cell r="D783" t="str">
            <v>No.</v>
          </cell>
          <cell r="E783">
            <v>27</v>
          </cell>
        </row>
        <row r="784">
          <cell r="B784" t="str">
            <v>Tee holder for 32mm dia.No.</v>
          </cell>
          <cell r="C784" t="str">
            <v>Tee holder for 32mm dia.</v>
          </cell>
          <cell r="D784" t="str">
            <v>No.</v>
          </cell>
          <cell r="E784">
            <v>82</v>
          </cell>
        </row>
        <row r="785">
          <cell r="B785" t="str">
            <v>End plug threaded for 15mm dia.No.</v>
          </cell>
          <cell r="C785" t="str">
            <v>End plug threaded for 15mm dia.</v>
          </cell>
          <cell r="D785" t="str">
            <v>No.</v>
          </cell>
          <cell r="E785">
            <v>12</v>
          </cell>
        </row>
        <row r="786">
          <cell r="B786" t="str">
            <v>R.C.C.Chamber cover with frame 90cm*45cm Heavy Duty 225kgNo.</v>
          </cell>
          <cell r="C786" t="str">
            <v>R.C.C.Chamber cover with frame 90cm*45cm Heavy Duty 225kg</v>
          </cell>
          <cell r="D786" t="str">
            <v>No.</v>
          </cell>
          <cell r="E786">
            <v>3810</v>
          </cell>
        </row>
        <row r="787">
          <cell r="B787" t="str">
            <v>R.C.C.Chamber cover with frame 90cm*45cm Medium Duty 140kgNo.</v>
          </cell>
          <cell r="C787" t="str">
            <v>R.C.C.Chamber cover with frame 90cm*45cm Medium Duty 140kg</v>
          </cell>
          <cell r="D787" t="str">
            <v>No.</v>
          </cell>
          <cell r="E787">
            <v>2210</v>
          </cell>
        </row>
        <row r="788">
          <cell r="B788" t="str">
            <v>R.C.C.Chamber cover with frame 60cm*45cm Heavy Duty 160kgNo.</v>
          </cell>
          <cell r="C788" t="str">
            <v>R.C.C.Chamber cover with frame 60cm*45cm Heavy Duty 160kg</v>
          </cell>
          <cell r="D788" t="str">
            <v>No.</v>
          </cell>
          <cell r="E788">
            <v>3010</v>
          </cell>
        </row>
        <row r="789">
          <cell r="B789" t="str">
            <v>R.C.C.Chamber cover with frame 60cm*45cm Medium Duty 100kgNo.</v>
          </cell>
          <cell r="C789" t="str">
            <v>R.C.C.Chamber cover with frame 60cm*45cm Medium Duty 100kg</v>
          </cell>
          <cell r="D789" t="str">
            <v>No.</v>
          </cell>
          <cell r="E789">
            <v>1860</v>
          </cell>
        </row>
        <row r="790">
          <cell r="B790" t="str">
            <v>I.S.I.Ferrul Connection15mm dia.No.</v>
          </cell>
          <cell r="C790" t="str">
            <v>I.S.I.Ferrul Connection15mm dia.</v>
          </cell>
          <cell r="D790" t="str">
            <v>No.</v>
          </cell>
          <cell r="E790">
            <v>495</v>
          </cell>
        </row>
        <row r="791">
          <cell r="B791" t="str">
            <v>I.S.I.Ferrul Connection 20mm dia.No.</v>
          </cell>
          <cell r="C791" t="str">
            <v>I.S.I.Ferrul Connection 20mm dia.</v>
          </cell>
          <cell r="D791" t="str">
            <v>No.</v>
          </cell>
          <cell r="E791">
            <v>792</v>
          </cell>
        </row>
        <row r="792">
          <cell r="B792" t="str">
            <v>I.S.I.Ferrul Connection 25mm dia.No.</v>
          </cell>
          <cell r="C792" t="str">
            <v>I.S.I.Ferrul Connection 25mm dia.</v>
          </cell>
          <cell r="D792" t="str">
            <v>No.</v>
          </cell>
          <cell r="E792">
            <v>1350</v>
          </cell>
        </row>
        <row r="793">
          <cell r="B793" t="str">
            <v>I.S.I.Ferrul Connection 32mm dia.No.</v>
          </cell>
          <cell r="C793" t="str">
            <v>I.S.I.Ferrul Connection 32mm dia.</v>
          </cell>
          <cell r="D793" t="str">
            <v>No.</v>
          </cell>
          <cell r="E793">
            <v>2250</v>
          </cell>
        </row>
        <row r="794">
          <cell r="B794" t="str">
            <v>I.S.I.Ferrul Connection 40mm dia.No.</v>
          </cell>
          <cell r="C794" t="str">
            <v>I.S.I.Ferrul Connection 40mm dia.</v>
          </cell>
          <cell r="D794" t="str">
            <v>No.</v>
          </cell>
          <cell r="E794">
            <v>3225</v>
          </cell>
        </row>
        <row r="795">
          <cell r="B795" t="str">
            <v>I.S.I.Ferrul Connection 50mm dia.No.</v>
          </cell>
          <cell r="C795" t="str">
            <v>I.S.I.Ferrul Connection 50mm dia.</v>
          </cell>
          <cell r="D795" t="str">
            <v>No.</v>
          </cell>
          <cell r="E795">
            <v>5450</v>
          </cell>
        </row>
        <row r="796">
          <cell r="B796" t="str">
            <v>Water meter 15 mm diameterNo.</v>
          </cell>
          <cell r="C796" t="str">
            <v>Water meter 15 mm diameter</v>
          </cell>
          <cell r="D796" t="str">
            <v>No.</v>
          </cell>
          <cell r="E796">
            <v>1305</v>
          </cell>
        </row>
        <row r="797">
          <cell r="B797" t="str">
            <v>Water meter 20 mm diameterNo.</v>
          </cell>
          <cell r="C797" t="str">
            <v>Water meter 20 mm diameter</v>
          </cell>
          <cell r="D797" t="str">
            <v>No.</v>
          </cell>
          <cell r="E797">
            <v>2155</v>
          </cell>
        </row>
        <row r="798">
          <cell r="B798" t="str">
            <v>Water meter 25 mm diameterNo.</v>
          </cell>
          <cell r="C798" t="str">
            <v>Water meter 25 mm diameter</v>
          </cell>
          <cell r="D798" t="str">
            <v>No.</v>
          </cell>
          <cell r="E798">
            <v>3310</v>
          </cell>
        </row>
        <row r="799">
          <cell r="B799" t="str">
            <v>Water meter 40 mm diameterNo.</v>
          </cell>
          <cell r="C799" t="str">
            <v>Water meter 40 mm diameter</v>
          </cell>
          <cell r="D799" t="str">
            <v>No.</v>
          </cell>
          <cell r="E799">
            <v>5575</v>
          </cell>
        </row>
        <row r="800">
          <cell r="B800" t="str">
            <v>Water meter 50 mm diameterNo.</v>
          </cell>
          <cell r="C800" t="str">
            <v>Water meter 50 mm diameter</v>
          </cell>
          <cell r="D800" t="str">
            <v>No.</v>
          </cell>
          <cell r="E800">
            <v>7200</v>
          </cell>
        </row>
        <row r="801">
          <cell r="B801" t="str">
            <v>Water meter 80 mm diameterNo.</v>
          </cell>
          <cell r="C801" t="str">
            <v>Water meter 80 mm diameter</v>
          </cell>
          <cell r="D801" t="str">
            <v>No.</v>
          </cell>
          <cell r="E801">
            <v>12235</v>
          </cell>
        </row>
        <row r="802">
          <cell r="B802" t="str">
            <v>Water meter 100 mm diameterNo.</v>
          </cell>
          <cell r="C802" t="str">
            <v>Water meter 100 mm diameter</v>
          </cell>
          <cell r="D802" t="str">
            <v>No.</v>
          </cell>
          <cell r="E802">
            <v>17435</v>
          </cell>
        </row>
        <row r="803">
          <cell r="B803" t="str">
            <v>Non return Valve 40 mm diameterNo.</v>
          </cell>
          <cell r="C803" t="str">
            <v>Non return Valve 40 mm diameter</v>
          </cell>
          <cell r="D803" t="str">
            <v>No.</v>
          </cell>
          <cell r="E803">
            <v>1507</v>
          </cell>
        </row>
        <row r="804">
          <cell r="B804" t="str">
            <v>Non return Valve 50 mm diameterNo.</v>
          </cell>
          <cell r="C804" t="str">
            <v>Non return Valve 50 mm diameter</v>
          </cell>
          <cell r="D804" t="str">
            <v>No.</v>
          </cell>
          <cell r="E804">
            <v>2010</v>
          </cell>
        </row>
        <row r="805">
          <cell r="B805" t="str">
            <v>Non return Valve 80 mm diameterNo.</v>
          </cell>
          <cell r="C805" t="str">
            <v>Non return Valve 80 mm diameter</v>
          </cell>
          <cell r="D805" t="str">
            <v>No.</v>
          </cell>
          <cell r="E805">
            <v>6115</v>
          </cell>
        </row>
        <row r="806">
          <cell r="B806" t="str">
            <v>Non return Valve 100 mm diameterNo.</v>
          </cell>
          <cell r="C806" t="str">
            <v>Non return Valve 100 mm diameter</v>
          </cell>
          <cell r="D806" t="str">
            <v>No.</v>
          </cell>
          <cell r="E806">
            <v>11415</v>
          </cell>
        </row>
        <row r="807">
          <cell r="B807" t="str">
            <v>Colour Wash Hand Basin 0.45 x 0.30No.</v>
          </cell>
          <cell r="C807" t="str">
            <v>Colour Wash Hand Basin 0.45 x 0.30</v>
          </cell>
          <cell r="D807" t="str">
            <v>No.</v>
          </cell>
          <cell r="E807">
            <v>710</v>
          </cell>
        </row>
        <row r="808">
          <cell r="B808" t="str">
            <v>White Glaze Earth Sink 0.6 x 0.2 x 0.45No.</v>
          </cell>
          <cell r="C808" t="str">
            <v>White Glaze Earth Sink 0.6 x 0.2 x 0.45</v>
          </cell>
          <cell r="D808" t="str">
            <v>No.</v>
          </cell>
          <cell r="E808">
            <v>1650</v>
          </cell>
        </row>
        <row r="809">
          <cell r="B809" t="str">
            <v>Clamp for G.I.pipe 200mmNo.</v>
          </cell>
          <cell r="C809" t="str">
            <v>Clamp for G.I.pipe 200mm</v>
          </cell>
          <cell r="D809" t="str">
            <v>No.</v>
          </cell>
          <cell r="E809">
            <v>30</v>
          </cell>
        </row>
        <row r="810">
          <cell r="B810" t="str">
            <v>Earopean type glazed W.C.pan 68cmNo.</v>
          </cell>
          <cell r="C810" t="str">
            <v>Earopean type glazed W.C.pan 68cm</v>
          </cell>
          <cell r="D810" t="str">
            <v>No.</v>
          </cell>
          <cell r="E810">
            <v>2375</v>
          </cell>
        </row>
        <row r="811">
          <cell r="B811" t="str">
            <v>Earopean white glazed earthen ware closet panNo.</v>
          </cell>
          <cell r="C811" t="str">
            <v>Earopean white glazed earthen ware closet pan</v>
          </cell>
          <cell r="D811" t="str">
            <v>No.</v>
          </cell>
          <cell r="E811">
            <v>2375</v>
          </cell>
        </row>
        <row r="812">
          <cell r="B812" t="str">
            <v>P.V.C. Nahni TrapR.Mt.</v>
          </cell>
          <cell r="C812" t="str">
            <v>P.V.C. Nahni Trap</v>
          </cell>
          <cell r="D812" t="str">
            <v>R.Mt.</v>
          </cell>
          <cell r="E812">
            <v>142</v>
          </cell>
        </row>
        <row r="813">
          <cell r="B813" t="str">
            <v>P.V.C. Connector. 15 mm diaNo.</v>
          </cell>
          <cell r="C813" t="str">
            <v>P.V.C. Connector. 15 mm dia</v>
          </cell>
          <cell r="D813" t="str">
            <v>No.</v>
          </cell>
          <cell r="E813">
            <v>60</v>
          </cell>
        </row>
        <row r="814">
          <cell r="B814" t="str">
            <v>Low level flushing cisternNo.</v>
          </cell>
          <cell r="C814" t="str">
            <v>Low level flushing cistern</v>
          </cell>
          <cell r="D814" t="str">
            <v>No.</v>
          </cell>
          <cell r="E814">
            <v>1020</v>
          </cell>
        </row>
        <row r="815">
          <cell r="B815" t="str">
            <v>Upvc sanitary pipes all 20 mm dia.R.Mt.</v>
          </cell>
          <cell r="C815" t="str">
            <v>Upvc sanitary pipes all 20 mm dia.</v>
          </cell>
          <cell r="D815" t="str">
            <v>R.Mt.</v>
          </cell>
          <cell r="E815">
            <v>85</v>
          </cell>
        </row>
        <row r="816">
          <cell r="B816" t="str">
            <v>Upvc sanitary pipes all 75 mm dia.R.Mt.</v>
          </cell>
          <cell r="C816" t="str">
            <v>Upvc sanitary pipes all 75 mm dia.</v>
          </cell>
          <cell r="D816" t="str">
            <v>R.Mt.</v>
          </cell>
          <cell r="E816">
            <v>202</v>
          </cell>
        </row>
        <row r="817">
          <cell r="B817" t="str">
            <v>Bib cock stop tap brass heavy 15mmNo.</v>
          </cell>
          <cell r="C817" t="str">
            <v>Bib cock stop tap brass heavy 15mm</v>
          </cell>
          <cell r="D817" t="str">
            <v>No.</v>
          </cell>
          <cell r="E817">
            <v>792</v>
          </cell>
        </row>
        <row r="818">
          <cell r="B818" t="str">
            <v>Stainless Steel sink of size 610 x 460 x 200 mm of nirali or equivalent makeNo.</v>
          </cell>
          <cell r="C818" t="str">
            <v>Stainless Steel sink of size 610 x 460 x 200 mm of nirali or equivalent make</v>
          </cell>
          <cell r="D818" t="str">
            <v>No.</v>
          </cell>
          <cell r="E818">
            <v>9205</v>
          </cell>
        </row>
        <row r="819">
          <cell r="B819" t="str">
            <v>Upvc sanitary pipes all 63 mm dia.R.Mt.</v>
          </cell>
          <cell r="C819" t="str">
            <v>Upvc sanitary pipes all 63 mm dia.</v>
          </cell>
          <cell r="D819" t="str">
            <v>R.Mt.</v>
          </cell>
          <cell r="E819">
            <v>1385</v>
          </cell>
        </row>
        <row r="820">
          <cell r="B820" t="str">
            <v>W.C.PAN Colour glazed 57.50 CM (Orissa)No.</v>
          </cell>
          <cell r="C820" t="str">
            <v>W.C.PAN Colour glazed 57.50 CM (Orissa)</v>
          </cell>
          <cell r="D820" t="str">
            <v>No.</v>
          </cell>
          <cell r="E820">
            <v>1410</v>
          </cell>
        </row>
        <row r="821">
          <cell r="B821" t="str">
            <v>Piller cock mixer &amp; Angle cockNo.</v>
          </cell>
          <cell r="C821" t="str">
            <v>Piller cock mixer &amp; Angle cock</v>
          </cell>
          <cell r="D821" t="str">
            <v>No.</v>
          </cell>
          <cell r="E821">
            <v>755</v>
          </cell>
        </row>
        <row r="822">
          <cell r="B822" t="str">
            <v>Upvc sanitary pipes all 25 mm dia.R.Mt.</v>
          </cell>
          <cell r="C822" t="str">
            <v>Upvc sanitary pipes all 25 mm dia.</v>
          </cell>
          <cell r="D822" t="str">
            <v>R.Mt.</v>
          </cell>
          <cell r="E822">
            <v>370</v>
          </cell>
        </row>
        <row r="823">
          <cell r="B823" t="str">
            <v>Upvc sanitary pipes all 15 mm dia.R.Mt.</v>
          </cell>
          <cell r="C823" t="str">
            <v>Upvc sanitary pipes all 15 mm dia.</v>
          </cell>
          <cell r="D823" t="str">
            <v>R.Mt.</v>
          </cell>
          <cell r="E823">
            <v>180</v>
          </cell>
        </row>
        <row r="824">
          <cell r="B824" t="str">
            <v>Cementbags</v>
          </cell>
          <cell r="C824" t="str">
            <v>Cement</v>
          </cell>
          <cell r="D824" t="str">
            <v>bags</v>
          </cell>
          <cell r="E824">
            <v>215</v>
          </cell>
        </row>
        <row r="825">
          <cell r="B825" t="str">
            <v>Upvc sanitary pipes all 40 mm dia.R.Mt.</v>
          </cell>
          <cell r="C825" t="str">
            <v>Upvc sanitary pipes all 40 mm dia.</v>
          </cell>
          <cell r="D825" t="str">
            <v>R.Mt.</v>
          </cell>
          <cell r="E825">
            <v>610</v>
          </cell>
        </row>
        <row r="826">
          <cell r="B826" t="str">
            <v>Upvc sanitary pipes all 50 mm dia.R.Mt.</v>
          </cell>
          <cell r="C826" t="str">
            <v>Upvc sanitary pipes all 50 mm dia.</v>
          </cell>
          <cell r="D826" t="str">
            <v>R.Mt.</v>
          </cell>
          <cell r="E826">
            <v>850</v>
          </cell>
        </row>
        <row r="827">
          <cell r="B827" t="str">
            <v>Stainless Steel sink of size 470 x 420 x 178 mm of nirali or equivalent makeNo.</v>
          </cell>
          <cell r="C827" t="str">
            <v>Stainless Steel sink of size 470 x 420 x 178 mm of nirali or equivalent make</v>
          </cell>
          <cell r="D827" t="str">
            <v>No.</v>
          </cell>
          <cell r="E827">
            <v>4750</v>
          </cell>
        </row>
        <row r="828">
          <cell r="B828" t="str">
            <v>Bib cock Long ArmNo.</v>
          </cell>
          <cell r="C828" t="str">
            <v>Bib cock Long Arm</v>
          </cell>
          <cell r="D828" t="str">
            <v>No.</v>
          </cell>
          <cell r="E828">
            <v>265</v>
          </cell>
        </row>
        <row r="829">
          <cell r="B829" t="str">
            <v>Bottletrap wash basin 32 mm Cromium PlatedNo.</v>
          </cell>
          <cell r="C829" t="str">
            <v>Bottletrap wash basin 32 mm Cromium Plated</v>
          </cell>
          <cell r="D829" t="str">
            <v>No.</v>
          </cell>
          <cell r="E829">
            <v>1355</v>
          </cell>
        </row>
        <row r="830">
          <cell r="B830" t="str">
            <v>Upvc sanitary pipes all 32 mm dia.R.Mt.</v>
          </cell>
          <cell r="C830" t="str">
            <v>Upvc sanitary pipes all 32 mm dia.</v>
          </cell>
          <cell r="D830" t="str">
            <v>R.Mt.</v>
          </cell>
          <cell r="E830">
            <v>495</v>
          </cell>
        </row>
        <row r="831">
          <cell r="B831" t="str">
            <v>Hamp ropeKg.</v>
          </cell>
          <cell r="C831" t="str">
            <v>Hamp rope</v>
          </cell>
          <cell r="D831" t="str">
            <v>Kg.</v>
          </cell>
          <cell r="E831">
            <v>88</v>
          </cell>
        </row>
        <row r="832">
          <cell r="B832" t="str">
            <v>Bib cock cock stop tap brass heavy 15 mmNo.</v>
          </cell>
          <cell r="C832" t="str">
            <v>Bib cock cock stop tap brass heavy 15 mm</v>
          </cell>
          <cell r="D832" t="str">
            <v>No.</v>
          </cell>
          <cell r="E832">
            <v>390</v>
          </cell>
        </row>
        <row r="833">
          <cell r="B833" t="str">
            <v>Colour wash hand basin 45*30cmNo.</v>
          </cell>
          <cell r="C833" t="str">
            <v>Colour wash hand basin 45*30cm</v>
          </cell>
          <cell r="D833" t="str">
            <v>No.</v>
          </cell>
          <cell r="E833">
            <v>710</v>
          </cell>
        </row>
        <row r="834">
          <cell r="B834" t="str">
            <v>ClorophyriphoasLiter</v>
          </cell>
          <cell r="C834" t="str">
            <v>Clorophyriphoas</v>
          </cell>
          <cell r="D834" t="str">
            <v>Liter</v>
          </cell>
          <cell r="E834">
            <v>237</v>
          </cell>
        </row>
        <row r="835">
          <cell r="B835" t="str">
            <v>SolventLtr</v>
          </cell>
          <cell r="C835" t="str">
            <v>Solvent</v>
          </cell>
          <cell r="D835" t="str">
            <v>Ltr</v>
          </cell>
          <cell r="E835">
            <v>365</v>
          </cell>
        </row>
        <row r="836">
          <cell r="B836" t="str">
            <v>D.D.V.P.Ltr</v>
          </cell>
          <cell r="C836" t="str">
            <v>D.D.V.P.</v>
          </cell>
          <cell r="D836" t="str">
            <v>Ltr</v>
          </cell>
          <cell r="E836">
            <v>485</v>
          </cell>
        </row>
        <row r="837">
          <cell r="B837" t="str">
            <v>MalathionLtr</v>
          </cell>
          <cell r="C837" t="str">
            <v>Malathion</v>
          </cell>
          <cell r="D837" t="str">
            <v>Ltr</v>
          </cell>
          <cell r="E837">
            <v>260</v>
          </cell>
        </row>
        <row r="838">
          <cell r="B838" t="str">
            <v>Pine OilLtr</v>
          </cell>
          <cell r="C838" t="str">
            <v>Pine Oil</v>
          </cell>
          <cell r="D838" t="str">
            <v>Ltr</v>
          </cell>
          <cell r="E838">
            <v>430</v>
          </cell>
        </row>
        <row r="839">
          <cell r="B839" t="str">
            <v>S.S. Pipe 40 mm diaRmt</v>
          </cell>
          <cell r="C839" t="str">
            <v>S.S. Pipe 40 mm dia</v>
          </cell>
          <cell r="D839" t="str">
            <v>Rmt</v>
          </cell>
          <cell r="E839">
            <v>135</v>
          </cell>
        </row>
        <row r="840">
          <cell r="B840" t="str">
            <v>Mild SteelM.T.</v>
          </cell>
          <cell r="C840" t="str">
            <v>Mild Steel</v>
          </cell>
          <cell r="D840" t="str">
            <v>M.T.</v>
          </cell>
          <cell r="E840">
            <v>33900</v>
          </cell>
        </row>
        <row r="841">
          <cell r="B841" t="str">
            <v>Barbed WireKg.</v>
          </cell>
          <cell r="C841" t="str">
            <v>Barbed Wire</v>
          </cell>
          <cell r="D841" t="str">
            <v>Kg.</v>
          </cell>
          <cell r="E841">
            <v>80</v>
          </cell>
        </row>
        <row r="842">
          <cell r="B842" t="str">
            <v>Concentina Coil WireRmt</v>
          </cell>
          <cell r="C842" t="str">
            <v>Concentina Coil Wire</v>
          </cell>
          <cell r="D842" t="str">
            <v>Rmt</v>
          </cell>
          <cell r="E842">
            <v>155</v>
          </cell>
        </row>
        <row r="843">
          <cell r="B843" t="str">
            <v>M.S. SteelKg</v>
          </cell>
          <cell r="C843" t="str">
            <v xml:space="preserve">M.S.  Steel </v>
          </cell>
          <cell r="D843" t="str">
            <v>Kg</v>
          </cell>
          <cell r="E843">
            <v>35</v>
          </cell>
        </row>
        <row r="844">
          <cell r="B844" t="str">
            <v>RCC PoleNo</v>
          </cell>
          <cell r="C844" t="str">
            <v>RCC Pole</v>
          </cell>
          <cell r="D844" t="str">
            <v>No</v>
          </cell>
          <cell r="E844">
            <v>257</v>
          </cell>
        </row>
        <row r="845">
          <cell r="B845" t="str">
            <v>Green marbleSq.Mt</v>
          </cell>
          <cell r="C845" t="str">
            <v xml:space="preserve">Green marble </v>
          </cell>
          <cell r="D845" t="str">
            <v>Sq.Mt</v>
          </cell>
          <cell r="E845">
            <v>705</v>
          </cell>
        </row>
        <row r="846">
          <cell r="B846" t="str">
            <v>Telephone black graniteSq.Mt</v>
          </cell>
          <cell r="C846" t="str">
            <v xml:space="preserve">Telephone black granite  </v>
          </cell>
          <cell r="D846" t="str">
            <v>Sq.Mt</v>
          </cell>
          <cell r="E846">
            <v>2438</v>
          </cell>
        </row>
        <row r="847">
          <cell r="B847" t="str">
            <v>Karva (for roof and sides 10kg bundle)Bundle</v>
          </cell>
          <cell r="C847" t="str">
            <v>Karva (for roof and sides 10kg bundle)</v>
          </cell>
          <cell r="D847" t="str">
            <v>Bundle</v>
          </cell>
          <cell r="E847">
            <v>24</v>
          </cell>
        </row>
        <row r="848">
          <cell r="B848" t="str">
            <v>TattiSq.Mt</v>
          </cell>
          <cell r="C848" t="str">
            <v>Tatti</v>
          </cell>
          <cell r="D848" t="str">
            <v>Sq.Mt</v>
          </cell>
          <cell r="E848">
            <v>19</v>
          </cell>
        </row>
        <row r="849">
          <cell r="B849" t="str">
            <v>Bamboo 25mm dia.R.Mt</v>
          </cell>
          <cell r="C849" t="str">
            <v xml:space="preserve">Bamboo 25mm dia. </v>
          </cell>
          <cell r="D849" t="str">
            <v>R.Mt</v>
          </cell>
          <cell r="E849">
            <v>18</v>
          </cell>
        </row>
        <row r="850">
          <cell r="B850" t="str">
            <v>Lightening ConductorNo.</v>
          </cell>
          <cell r="C850" t="str">
            <v>Lightening Conductor</v>
          </cell>
          <cell r="D850" t="str">
            <v>No.</v>
          </cell>
          <cell r="E850">
            <v>8440</v>
          </cell>
        </row>
        <row r="851">
          <cell r="B851" t="str">
            <v>SaltKg.</v>
          </cell>
          <cell r="C851" t="str">
            <v>Salt</v>
          </cell>
          <cell r="D851" t="str">
            <v>Kg.</v>
          </cell>
          <cell r="E851">
            <v>20</v>
          </cell>
        </row>
        <row r="852">
          <cell r="B852" t="str">
            <v>Copper Tape width 25mm*3mm thickKg</v>
          </cell>
          <cell r="C852" t="str">
            <v>Copper Tape width 25mm*3mm thick</v>
          </cell>
          <cell r="D852" t="str">
            <v>Kg</v>
          </cell>
          <cell r="E852">
            <v>382</v>
          </cell>
        </row>
        <row r="853">
          <cell r="B853" t="str">
            <v>Aluminium Strips 50 mm x 3 mmR.Mt</v>
          </cell>
          <cell r="C853" t="str">
            <v>Aluminium Strips 50 mm x 3 mm</v>
          </cell>
          <cell r="D853" t="str">
            <v>R.Mt</v>
          </cell>
          <cell r="E853">
            <v>58</v>
          </cell>
        </row>
        <row r="854">
          <cell r="B854" t="str">
            <v>Cripped wire 3'-0", 4-0"and 5'-0" wideSq.mt</v>
          </cell>
          <cell r="C854" t="str">
            <v>Cripped wire 3'-0", 4-0"and 5'-0" wide</v>
          </cell>
          <cell r="D854" t="str">
            <v>Sq.mt</v>
          </cell>
          <cell r="E854">
            <v>190</v>
          </cell>
        </row>
        <row r="855">
          <cell r="B855" t="str">
            <v>Welding ElectrodesNo</v>
          </cell>
          <cell r="C855" t="str">
            <v>Welding Electrodes</v>
          </cell>
          <cell r="D855" t="str">
            <v>No</v>
          </cell>
          <cell r="E855">
            <v>4.5</v>
          </cell>
        </row>
        <row r="856">
          <cell r="B856" t="str">
            <v>Welded Mesh 75 X 75 mmSqm</v>
          </cell>
          <cell r="C856" t="str">
            <v>Welded Mesh 75 X 75 mm</v>
          </cell>
          <cell r="D856" t="str">
            <v>Sqm</v>
          </cell>
          <cell r="E856">
            <v>182</v>
          </cell>
        </row>
        <row r="857">
          <cell r="B857" t="str">
            <v>Welded Mesh 150 X 150 mmSqm</v>
          </cell>
          <cell r="C857" t="str">
            <v>Welded Mesh 150 X 150 mm</v>
          </cell>
          <cell r="D857" t="str">
            <v>Sqm</v>
          </cell>
          <cell r="E857">
            <v>155</v>
          </cell>
        </row>
        <row r="858">
          <cell r="B858" t="str">
            <v>Tarat 36" width (Gunny cloth)R.Mt</v>
          </cell>
          <cell r="C858" t="str">
            <v>Tarat 36" width (Gunny cloth)</v>
          </cell>
          <cell r="D858" t="str">
            <v>R.Mt</v>
          </cell>
          <cell r="E858">
            <v>30</v>
          </cell>
        </row>
        <row r="859">
          <cell r="B859" t="str">
            <v>Chain link 3'-0", 4'-0" and 5'-0" wideSq.Mt</v>
          </cell>
          <cell r="C859" t="str">
            <v>Chain link 3'-0", 4'-0" and 5'-0" wide</v>
          </cell>
          <cell r="D859" t="str">
            <v>Sq.Mt</v>
          </cell>
          <cell r="E859">
            <v>177</v>
          </cell>
        </row>
        <row r="860">
          <cell r="B860" t="str">
            <v>R.C.C.Pipe 1200mm dia.(Np3)2.5m long with coller IRCR.Mt.</v>
          </cell>
          <cell r="C860" t="str">
            <v>R.C.C.Pipe 1200mm dia.(Np3)2.5m long with coller IRC</v>
          </cell>
          <cell r="D860" t="str">
            <v>R.Mt.</v>
          </cell>
          <cell r="E860">
            <v>7990</v>
          </cell>
        </row>
        <row r="861">
          <cell r="B861" t="str">
            <v>R.C.C.Pipe 1100mm dia.(Np3)2.5m long with coller IRCR.Mt.</v>
          </cell>
          <cell r="C861" t="str">
            <v>R.C.C.Pipe 1100mm dia.(Np3)2.5m long with coller IRC</v>
          </cell>
          <cell r="D861" t="str">
            <v>R.Mt.</v>
          </cell>
          <cell r="E861">
            <v>7800</v>
          </cell>
        </row>
        <row r="862">
          <cell r="B862" t="str">
            <v>R.C.C.Pipe 1000mm dia.(Np3)2.5m long with coller IRCR.Mt.</v>
          </cell>
          <cell r="C862" t="str">
            <v>R.C.C.Pipe 1000mm dia.(Np3)2.5m long with coller IRC</v>
          </cell>
          <cell r="D862" t="str">
            <v>R.Mt.</v>
          </cell>
          <cell r="E862">
            <v>6074</v>
          </cell>
        </row>
        <row r="863">
          <cell r="B863" t="str">
            <v>R.C.C.Pipe 900mm dia.(Np3)2.5m long with coller IRCR.Mt.</v>
          </cell>
          <cell r="C863" t="str">
            <v>R.C.C.Pipe 900mm dia.(Np3)2.5m long with coller IRC</v>
          </cell>
          <cell r="D863" t="str">
            <v>R.Mt.</v>
          </cell>
          <cell r="E863">
            <v>5415</v>
          </cell>
        </row>
        <row r="864">
          <cell r="B864" t="str">
            <v>R.C.C.Pipe 800mm dia.(Np3)2.5m long with coller IRCR.Mt.</v>
          </cell>
          <cell r="C864" t="str">
            <v>R.C.C.Pipe 800mm dia.(Np3)2.5m long with coller IRC</v>
          </cell>
          <cell r="D864" t="str">
            <v>R.Mt.</v>
          </cell>
          <cell r="E864">
            <v>4859</v>
          </cell>
        </row>
        <row r="865">
          <cell r="B865" t="str">
            <v>R.C.C.Pipe 700mm dia.(Np3)2.5m long with coller IRCR.Mt.</v>
          </cell>
          <cell r="C865" t="str">
            <v>R.C.C.Pipe 700mm dia.(Np3)2.5m long with coller IRC</v>
          </cell>
          <cell r="D865" t="str">
            <v>R.Mt.</v>
          </cell>
          <cell r="E865">
            <v>3754</v>
          </cell>
        </row>
        <row r="866">
          <cell r="B866" t="str">
            <v>R.C.C.Pipe 600mm dia.(Np3)2.5m long with coller IRCR.Mt.</v>
          </cell>
          <cell r="C866" t="str">
            <v>R.C.C.Pipe 600mm dia.(Np3)2.5m long with coller IRC</v>
          </cell>
          <cell r="D866" t="str">
            <v>R.Mt.</v>
          </cell>
          <cell r="E866">
            <v>2823</v>
          </cell>
        </row>
        <row r="867">
          <cell r="B867" t="str">
            <v>R.C.C.Pipe 500mm dia.(Np3)2.5m long with coller IRCR.Mt.</v>
          </cell>
          <cell r="C867" t="str">
            <v>R.C.C.Pipe 500mm dia.(Np3)2.5m long with coller IRC</v>
          </cell>
          <cell r="D867" t="str">
            <v>R.Mt.</v>
          </cell>
          <cell r="E867">
            <v>2226</v>
          </cell>
        </row>
        <row r="868">
          <cell r="B868" t="str">
            <v>R.C.C.Pipe 450mm dia.(Np3)2.5m long with coller IRCR.Mt.</v>
          </cell>
          <cell r="C868" t="str">
            <v>R.C.C.Pipe 450mm dia.(Np3)2.5m long with coller IRC</v>
          </cell>
          <cell r="D868" t="str">
            <v>R.Mt.</v>
          </cell>
          <cell r="E868">
            <v>1860</v>
          </cell>
        </row>
        <row r="869">
          <cell r="B869" t="str">
            <v>R.C.C.pipe Np2 class 1000mm dia. 2.5m longR.Mt.</v>
          </cell>
          <cell r="C869" t="str">
            <v>R.C.C.pipe Np2 class 1000mm dia. 2.5m long</v>
          </cell>
          <cell r="D869" t="str">
            <v>R.Mt.</v>
          </cell>
          <cell r="E869">
            <v>3471</v>
          </cell>
        </row>
        <row r="870">
          <cell r="B870" t="str">
            <v>R.C.C.Np2 Pipe Collar 1000 mm Dia.No.</v>
          </cell>
          <cell r="C870" t="str">
            <v>R.C.C.Np2 Pipe Collar 1000 mm Dia.</v>
          </cell>
          <cell r="D870" t="str">
            <v>No.</v>
          </cell>
          <cell r="E870">
            <v>347.5</v>
          </cell>
        </row>
        <row r="871">
          <cell r="B871" t="str">
            <v>R.C.C.pipe Np2 class 1200mm dia. 2.5m longR.Mt.</v>
          </cell>
          <cell r="C871" t="str">
            <v>R.C.C.pipe Np2 class 1200mm dia. 2.5m long</v>
          </cell>
          <cell r="D871" t="str">
            <v>R.Mt.</v>
          </cell>
          <cell r="E871">
            <v>5017</v>
          </cell>
        </row>
        <row r="872">
          <cell r="B872" t="str">
            <v>R.C.C.Np2 Pipe Collar 1200 mm Dia.No.</v>
          </cell>
          <cell r="C872" t="str">
            <v>R.C.C.Np2 Pipe Collar 1200 mm Dia.</v>
          </cell>
          <cell r="D872" t="str">
            <v>No.</v>
          </cell>
          <cell r="E872">
            <v>502</v>
          </cell>
        </row>
        <row r="873">
          <cell r="B873" t="str">
            <v>R.C.C.pipe Np2 class 1800mm dia. 2.5m longR.Mt.</v>
          </cell>
          <cell r="C873" t="str">
            <v>R.C.C.pipe Np2 class 1800mm dia. 2.5m long</v>
          </cell>
          <cell r="D873" t="str">
            <v>R.Mt.</v>
          </cell>
          <cell r="E873">
            <v>8243</v>
          </cell>
        </row>
        <row r="874">
          <cell r="B874" t="str">
            <v>R.C.C.pipe Np2 class 900mm dia. 2.5m longR.Mt.</v>
          </cell>
          <cell r="C874" t="str">
            <v>R.C.C.pipe Np2 class 900mm dia. 2.5m long</v>
          </cell>
          <cell r="D874" t="str">
            <v>R.Mt.</v>
          </cell>
          <cell r="E874">
            <v>3009</v>
          </cell>
        </row>
        <row r="875">
          <cell r="B875" t="str">
            <v>R.C.C.Np2 Pipe Collar 900 mm Dia.No.</v>
          </cell>
          <cell r="C875" t="str">
            <v>R.C.C.Np2 Pipe Collar 900 mm Dia.</v>
          </cell>
          <cell r="D875" t="str">
            <v>No.</v>
          </cell>
          <cell r="E875">
            <v>301</v>
          </cell>
        </row>
        <row r="876">
          <cell r="B876" t="str">
            <v>R.C.C.pipe Np2 class 800mm dia. 2.5m longR.Mt.</v>
          </cell>
          <cell r="C876" t="str">
            <v>R.C.C.pipe Np2 class 800mm dia. 2.5m long</v>
          </cell>
          <cell r="D876" t="str">
            <v>R.Mt.</v>
          </cell>
          <cell r="E876">
            <v>2504</v>
          </cell>
        </row>
        <row r="877">
          <cell r="B877" t="str">
            <v>R.C.C.Np2 Pipe Collar 800 mm Dia.No.</v>
          </cell>
          <cell r="C877" t="str">
            <v>R.C.C.Np2 Pipe Collar 800 mm Dia.</v>
          </cell>
          <cell r="D877" t="str">
            <v>No.</v>
          </cell>
          <cell r="E877">
            <v>250</v>
          </cell>
        </row>
        <row r="878">
          <cell r="B878" t="str">
            <v>R.C.C.pipe Np2 class 700mm dia. 2.5m longR.Mt.</v>
          </cell>
          <cell r="C878" t="str">
            <v>R.C.C.pipe Np2 class 700mm dia. 2.5m long</v>
          </cell>
          <cell r="D878" t="str">
            <v>R.Mt.</v>
          </cell>
          <cell r="E878">
            <v>2099</v>
          </cell>
        </row>
        <row r="879">
          <cell r="B879" t="str">
            <v>R.C.C.pipe Np2 class 600mm dia. 2.5m longR.Mt.</v>
          </cell>
          <cell r="C879" t="str">
            <v>R.C.C.pipe Np2 class 600mm dia. 2.5m long</v>
          </cell>
          <cell r="D879" t="str">
            <v>R.Mt.</v>
          </cell>
          <cell r="E879">
            <v>1480</v>
          </cell>
        </row>
        <row r="880">
          <cell r="B880" t="str">
            <v>R.C.C.Np2 Pipe Collar 600 mm Dia.No.</v>
          </cell>
          <cell r="C880" t="str">
            <v>R.C.C.Np2 Pipe Collar 600 mm Dia.</v>
          </cell>
          <cell r="D880" t="str">
            <v>No.</v>
          </cell>
          <cell r="E880">
            <v>149</v>
          </cell>
        </row>
        <row r="881">
          <cell r="B881" t="str">
            <v>R.C.C.pipe Np2 class 500mm dia. 2.5m longR.Mt.</v>
          </cell>
          <cell r="C881" t="str">
            <v>R.C.C.pipe Np2 class 500mm dia. 2.5m long</v>
          </cell>
          <cell r="D881" t="str">
            <v>R.Mt.</v>
          </cell>
          <cell r="E881">
            <v>1195</v>
          </cell>
        </row>
        <row r="882">
          <cell r="B882" t="str">
            <v>R.C.C.pipe Np2 class 450mm dia. 2.5m longR.Mt.</v>
          </cell>
          <cell r="C882" t="str">
            <v>R.C.C.pipe Np2 class 450mm dia. 2.5m long</v>
          </cell>
          <cell r="D882" t="str">
            <v>R.Mt.</v>
          </cell>
          <cell r="E882">
            <v>946</v>
          </cell>
        </row>
        <row r="883">
          <cell r="B883" t="str">
            <v>R.C.C.Np2 Pipe Collar 450 mm Dia.No.</v>
          </cell>
          <cell r="C883" t="str">
            <v>R.C.C.Np2 Pipe Collar 450 mm Dia.</v>
          </cell>
          <cell r="D883" t="str">
            <v>No.</v>
          </cell>
          <cell r="E883">
            <v>95</v>
          </cell>
        </row>
        <row r="884">
          <cell r="B884" t="str">
            <v>R.C.C.pipe Np2 class 100mm dia. 2m longR.Mt.</v>
          </cell>
          <cell r="C884" t="str">
            <v>R.C.C.pipe Np2 class 100mm dia. 2m long</v>
          </cell>
          <cell r="D884" t="str">
            <v>R.Mt.</v>
          </cell>
          <cell r="E884">
            <v>296</v>
          </cell>
        </row>
        <row r="885">
          <cell r="B885" t="str">
            <v>R.C.C.pipe Np2 class 150mm dia. 2m longR.Mt.</v>
          </cell>
          <cell r="C885" t="str">
            <v>R.C.C.pipe Np2 class 150mm dia. 2m long</v>
          </cell>
          <cell r="D885" t="str">
            <v>R.Mt.</v>
          </cell>
          <cell r="E885">
            <v>319</v>
          </cell>
        </row>
        <row r="886">
          <cell r="B886" t="str">
            <v>R.C.C.pipe Np2 class 225mm dia. 2m longR.Mt.</v>
          </cell>
          <cell r="C886" t="str">
            <v>R.C.C.pipe Np2 class 225mm dia. 2m long</v>
          </cell>
          <cell r="D886" t="str">
            <v>R.Mt.</v>
          </cell>
          <cell r="E886">
            <v>365</v>
          </cell>
        </row>
        <row r="887">
          <cell r="B887" t="str">
            <v>R.C.C.pipe Np2 class 300mm dia. 2m longR.Mt.</v>
          </cell>
          <cell r="C887" t="str">
            <v>R.C.C.pipe Np2 class 300mm dia. 2m long</v>
          </cell>
          <cell r="D887" t="str">
            <v>R.Mt.</v>
          </cell>
          <cell r="E887">
            <v>576</v>
          </cell>
        </row>
        <row r="888">
          <cell r="B888" t="str">
            <v>RCC Pipe Np 4 heavy duty non presure pipe 1000 mm diameterR.Mt.</v>
          </cell>
          <cell r="C888" t="str">
            <v>RCC Pipe Np 4 heavy duty non presure pipe 1000 mm diameter</v>
          </cell>
          <cell r="D888" t="str">
            <v>R.Mt.</v>
          </cell>
          <cell r="E888">
            <v>7593</v>
          </cell>
        </row>
        <row r="889">
          <cell r="B889" t="str">
            <v>RCC Pipe Np4 heavy duty non presure pipe 1200 mm diameterR.Mt.</v>
          </cell>
          <cell r="C889" t="str">
            <v>RCC Pipe Np4 heavy duty non presure pipe 1200 mm diameter</v>
          </cell>
          <cell r="D889" t="str">
            <v>R.Mt.</v>
          </cell>
          <cell r="E889">
            <v>8915</v>
          </cell>
        </row>
        <row r="890">
          <cell r="B890" t="str">
            <v>RCC Pipe Np4 heavy duty non presure pipe 900 mm diameterR.Mt.</v>
          </cell>
          <cell r="C890" t="str">
            <v>RCC Pipe Np4 heavy duty non presure pipe 900 mm diameter</v>
          </cell>
          <cell r="D890" t="str">
            <v>R.Mt.</v>
          </cell>
          <cell r="E890">
            <v>5934</v>
          </cell>
        </row>
        <row r="891">
          <cell r="B891" t="str">
            <v>CementM.T.</v>
          </cell>
          <cell r="C891" t="str">
            <v>Cement</v>
          </cell>
          <cell r="D891" t="str">
            <v>M.T.</v>
          </cell>
          <cell r="E891">
            <v>4700</v>
          </cell>
        </row>
        <row r="892">
          <cell r="B892" t="str">
            <v>Structural SteelM.T.</v>
          </cell>
          <cell r="C892" t="str">
            <v>Structural Steel</v>
          </cell>
          <cell r="D892" t="str">
            <v>M.T.</v>
          </cell>
          <cell r="E892">
            <v>46000</v>
          </cell>
        </row>
        <row r="893">
          <cell r="B893" t="str">
            <v>TMT FE - 500M.T.</v>
          </cell>
          <cell r="C893" t="str">
            <v>TMT FE - 500</v>
          </cell>
          <cell r="D893" t="str">
            <v>M.T.</v>
          </cell>
          <cell r="E893">
            <v>45785</v>
          </cell>
        </row>
        <row r="894">
          <cell r="B894" t="str">
            <v>HCRM/CRS ReinforcementM.T.</v>
          </cell>
          <cell r="C894" t="str">
            <v>HCRM/CRS Reinforcement</v>
          </cell>
          <cell r="D894" t="str">
            <v>M.T.</v>
          </cell>
          <cell r="E894">
            <v>36240</v>
          </cell>
        </row>
        <row r="895">
          <cell r="B895" t="str">
            <v>Bitumen VG 10 (Bulk) (80/100)M.T.</v>
          </cell>
          <cell r="C895" t="str">
            <v>Bitumen VG 10 (Bulk) (80/100)</v>
          </cell>
          <cell r="D895" t="str">
            <v>M.T.</v>
          </cell>
          <cell r="E895">
            <v>27240</v>
          </cell>
        </row>
        <row r="896">
          <cell r="B896" t="str">
            <v>Bitumen VG 30 (Bulk) (60/70)M.T.</v>
          </cell>
          <cell r="C896" t="str">
            <v>Bitumen VG 30 (Bulk) (60/70)</v>
          </cell>
          <cell r="D896" t="str">
            <v>M.T.</v>
          </cell>
          <cell r="E896">
            <v>28040</v>
          </cell>
        </row>
        <row r="897">
          <cell r="B897" t="str">
            <v>Bitumen VG 40 (Bulk) (30/40)M.T.</v>
          </cell>
          <cell r="C897" t="str">
            <v>Bitumen VG 40 (Bulk) (30/40)</v>
          </cell>
          <cell r="D897" t="str">
            <v>M.T.</v>
          </cell>
          <cell r="E897">
            <v>29210</v>
          </cell>
        </row>
        <row r="898">
          <cell r="B898" t="str">
            <v>Bitumen VG 30 (Packed) (60/70)M.T.</v>
          </cell>
          <cell r="C898" t="str">
            <v>Bitumen VG 30 (Packed) (60/70)</v>
          </cell>
          <cell r="D898" t="str">
            <v>M.T.</v>
          </cell>
          <cell r="E898">
            <v>31140</v>
          </cell>
        </row>
        <row r="899">
          <cell r="B899" t="str">
            <v>Bitumen VG 40 (Packed) (30/40)M.T.</v>
          </cell>
          <cell r="C899" t="str">
            <v>Bitumen VG 40 (Packed) (30/40)</v>
          </cell>
          <cell r="D899" t="str">
            <v>M.T.</v>
          </cell>
          <cell r="E899">
            <v>33210</v>
          </cell>
        </row>
        <row r="900">
          <cell r="B900" t="str">
            <v>Bitumen VG 10 (Packed) (80/100)M.T.</v>
          </cell>
          <cell r="C900" t="str">
            <v>Bitumen VG 10 (Packed) (80/100)</v>
          </cell>
          <cell r="D900" t="str">
            <v>M.T.</v>
          </cell>
          <cell r="E900">
            <v>30340</v>
          </cell>
        </row>
        <row r="901">
          <cell r="B901" t="str">
            <v>Sand - Natural/ V.S.I.(Vertical Shaft Impact Crusher)Quality Artifitial SandCu.Mt.</v>
          </cell>
          <cell r="C901" t="str">
            <v>Sand - Natural/ V.S.I.(Vertical Shaft Impact Crusher)Quality Artifitial Sand</v>
          </cell>
          <cell r="D901" t="str">
            <v>Cu.Mt.</v>
          </cell>
          <cell r="E901">
            <v>1950</v>
          </cell>
        </row>
        <row r="902">
          <cell r="B902" t="str">
            <v>Sand - CrushedCu.Mt.</v>
          </cell>
          <cell r="C902" t="str">
            <v>Sand - Crushed</v>
          </cell>
          <cell r="D902" t="str">
            <v>Cu.Mt.</v>
          </cell>
          <cell r="E902">
            <v>650</v>
          </cell>
        </row>
        <row r="903">
          <cell r="B903" t="str">
            <v>Sand - Screened (for plaster work only)Cu.Mt.</v>
          </cell>
          <cell r="C903" t="str">
            <v>Sand - Screened (for plaster work only)</v>
          </cell>
          <cell r="D903" t="str">
            <v>Cu.Mt.</v>
          </cell>
          <cell r="E903">
            <v>2050</v>
          </cell>
        </row>
        <row r="904">
          <cell r="B904" t="str">
            <v>Bricks II ClassNo.</v>
          </cell>
          <cell r="C904" t="str">
            <v>Bricks II Class</v>
          </cell>
          <cell r="D904" t="str">
            <v>No.</v>
          </cell>
          <cell r="E904">
            <v>5.7</v>
          </cell>
        </row>
        <row r="905">
          <cell r="B905" t="str">
            <v>Rubble stoneCu.Mt.</v>
          </cell>
          <cell r="C905" t="str">
            <v>Rubble stone</v>
          </cell>
          <cell r="D905" t="str">
            <v>Cu.Mt.</v>
          </cell>
          <cell r="E905">
            <v>450</v>
          </cell>
        </row>
        <row r="906">
          <cell r="B906" t="str">
            <v>Aggregate 40 mm (Hand Broken) Blasted.Cu.Mt.</v>
          </cell>
          <cell r="C906" t="str">
            <v>Aggregate 40 mm (Hand Broken) Blasted.</v>
          </cell>
          <cell r="D906" t="str">
            <v>Cu.Mt.</v>
          </cell>
          <cell r="E906">
            <v>475</v>
          </cell>
        </row>
        <row r="907">
          <cell r="B907" t="str">
            <v>Aggregate 25 mmCu.Mt.</v>
          </cell>
          <cell r="C907" t="str">
            <v>Aggregate 25 mm</v>
          </cell>
          <cell r="D907" t="str">
            <v>Cu.Mt.</v>
          </cell>
          <cell r="E907">
            <v>750</v>
          </cell>
        </row>
        <row r="908">
          <cell r="B908" t="str">
            <v>Aggregate 20 mmCu.Mt.</v>
          </cell>
          <cell r="C908" t="str">
            <v>Aggregate 20 mm</v>
          </cell>
          <cell r="D908" t="str">
            <v>Cu.Mt.</v>
          </cell>
          <cell r="E908">
            <v>750</v>
          </cell>
        </row>
        <row r="909">
          <cell r="B909" t="str">
            <v>Aggregate 12 mmCu.Mt.</v>
          </cell>
          <cell r="C909" t="str">
            <v>Aggregate 12 mm</v>
          </cell>
          <cell r="D909" t="str">
            <v>Cu.Mt.</v>
          </cell>
          <cell r="E909">
            <v>750</v>
          </cell>
        </row>
        <row r="910">
          <cell r="B910" t="str">
            <v>Aggregate 10 mmCu.Mt.</v>
          </cell>
          <cell r="C910" t="str">
            <v>Aggregate 10 mm</v>
          </cell>
          <cell r="D910" t="str">
            <v>Cu.Mt.</v>
          </cell>
          <cell r="E910">
            <v>750</v>
          </cell>
        </row>
        <row r="911">
          <cell r="B911" t="str">
            <v>Aggregate 6 mmCu.Mt.</v>
          </cell>
          <cell r="C911" t="str">
            <v>Aggregate 6 mm</v>
          </cell>
          <cell r="D911" t="str">
            <v>Cu.Mt.</v>
          </cell>
          <cell r="E911">
            <v>750</v>
          </cell>
        </row>
        <row r="912">
          <cell r="B912" t="str">
            <v>Stone DustCu.Mt.</v>
          </cell>
          <cell r="C912" t="str">
            <v>Stone Dust</v>
          </cell>
          <cell r="D912" t="str">
            <v>Cu.Mt.</v>
          </cell>
          <cell r="E912">
            <v>550</v>
          </cell>
        </row>
        <row r="913">
          <cell r="B913" t="str">
            <v>Soft MurumCu.Mt.</v>
          </cell>
          <cell r="C913" t="str">
            <v>Soft Murum</v>
          </cell>
          <cell r="D913" t="str">
            <v>Cu.Mt.</v>
          </cell>
          <cell r="E913">
            <v>212</v>
          </cell>
        </row>
        <row r="914">
          <cell r="B914" t="str">
            <v>Hard MurumCu.Mt.</v>
          </cell>
          <cell r="C914" t="str">
            <v>Hard Murum</v>
          </cell>
          <cell r="D914" t="str">
            <v>Cu.Mt.</v>
          </cell>
          <cell r="E914">
            <v>222</v>
          </cell>
        </row>
        <row r="915">
          <cell r="B915" t="str">
            <v>Water1000 lit.</v>
          </cell>
          <cell r="C915" t="str">
            <v>Water</v>
          </cell>
          <cell r="D915" t="str">
            <v>1000 lit.</v>
          </cell>
          <cell r="E915">
            <v>150</v>
          </cell>
        </row>
        <row r="916">
          <cell r="B916" t="str">
            <v>White CementKg.</v>
          </cell>
          <cell r="C916" t="str">
            <v>White Cement</v>
          </cell>
          <cell r="D916" t="str">
            <v>Kg.</v>
          </cell>
          <cell r="E916">
            <v>30</v>
          </cell>
        </row>
        <row r="917">
          <cell r="B917" t="str">
            <v>PlastizerLtr.</v>
          </cell>
          <cell r="C917" t="str">
            <v>Plastizer</v>
          </cell>
          <cell r="D917" t="str">
            <v>Ltr.</v>
          </cell>
          <cell r="E917">
            <v>110</v>
          </cell>
        </row>
        <row r="918">
          <cell r="B918" t="str">
            <v>Stainless Steel PlateKg.</v>
          </cell>
          <cell r="C918" t="str">
            <v>Stainless Steel Plate</v>
          </cell>
          <cell r="D918" t="str">
            <v>Kg.</v>
          </cell>
          <cell r="E918">
            <v>145</v>
          </cell>
        </row>
        <row r="919">
          <cell r="B919" t="str">
            <v>EMULSION RS1 ( Hincol) BULKM.T.</v>
          </cell>
          <cell r="C919" t="str">
            <v>EMULSION RS1 ( Hincol) BULK</v>
          </cell>
          <cell r="D919" t="str">
            <v>M.T.</v>
          </cell>
          <cell r="E919">
            <v>25525</v>
          </cell>
        </row>
        <row r="920">
          <cell r="B920" t="str">
            <v>EMULSION RS1 ( Hincol) PackedM.T.</v>
          </cell>
          <cell r="C920" t="str">
            <v>EMULSION RS1 ( Hincol) Packed</v>
          </cell>
          <cell r="D920" t="str">
            <v>M.T.</v>
          </cell>
          <cell r="E920">
            <v>31173</v>
          </cell>
        </row>
        <row r="921">
          <cell r="B921" t="str">
            <v>WASTE PLASTIC to be used in bituminous treatment as per IRC SP-098-2013Kg.</v>
          </cell>
          <cell r="C921" t="str">
            <v>WASTE PLASTIC to be used in bituminous treatment as per IRC SP-098-2013</v>
          </cell>
          <cell r="D921" t="str">
            <v>Kg.</v>
          </cell>
          <cell r="E921">
            <v>50</v>
          </cell>
        </row>
        <row r="922">
          <cell r="B922" t="str">
            <v>Bitumen VG-40 (bulk (30-40 grade))M.T.</v>
          </cell>
          <cell r="C922" t="str">
            <v>Bitumen VG-40 (bulk (30-40 grade))</v>
          </cell>
          <cell r="D922" t="str">
            <v>M.T.</v>
          </cell>
          <cell r="E922">
            <v>28870</v>
          </cell>
        </row>
        <row r="923">
          <cell r="B923" t="str">
            <v>Stone Boulder of size 150 mm and below at Cruser PlantCu.Mt.</v>
          </cell>
          <cell r="C923" t="str">
            <v>Stone Boulder of size 150 mm and below at Cruser Plant</v>
          </cell>
          <cell r="D923" t="str">
            <v>Cu.Mt.</v>
          </cell>
          <cell r="E923">
            <v>530</v>
          </cell>
        </row>
        <row r="924">
          <cell r="B924" t="str">
            <v>Supply of quarried stone 150 - 200 mm size for Hand Broken at siteCu.Mt.</v>
          </cell>
          <cell r="C924" t="str">
            <v>Supply of quarried stone 150 - 200 mm size for Hand Broken at site</v>
          </cell>
          <cell r="D924" t="str">
            <v>Cu.Mt.</v>
          </cell>
          <cell r="E924">
            <v>450</v>
          </cell>
        </row>
        <row r="925">
          <cell r="B925" t="str">
            <v>Boulder with minimum size of 300 mm for Pitching at SiteCu.Mt.</v>
          </cell>
          <cell r="C925" t="str">
            <v>Boulder with minimum size of 300 mm for Pitching at Site</v>
          </cell>
          <cell r="D925" t="str">
            <v>Cu.Mt.</v>
          </cell>
          <cell r="E925">
            <v>450</v>
          </cell>
        </row>
        <row r="926">
          <cell r="B926" t="str">
            <v>Coarse sand at Mixing PlantCu.Mt.</v>
          </cell>
          <cell r="C926" t="str">
            <v>Coarse sand at Mixing Plant</v>
          </cell>
          <cell r="D926" t="str">
            <v>Cu.Mt.</v>
          </cell>
          <cell r="E926">
            <v>1234</v>
          </cell>
        </row>
        <row r="927">
          <cell r="B927" t="str">
            <v>Coarse sand at SiteCu.Mt.</v>
          </cell>
          <cell r="C927" t="str">
            <v>Coarse sand at Site</v>
          </cell>
          <cell r="D927" t="str">
            <v>Cu.Mt.</v>
          </cell>
          <cell r="E927">
            <v>1234</v>
          </cell>
        </row>
        <row r="928">
          <cell r="B928" t="str">
            <v>Murum at SiteCu.Mt.</v>
          </cell>
          <cell r="C928" t="str">
            <v>Murum at Site</v>
          </cell>
          <cell r="D928" t="str">
            <v>Cu.Mt.</v>
          </cell>
          <cell r="E928">
            <v>222</v>
          </cell>
        </row>
        <row r="929">
          <cell r="B929" t="str">
            <v>Fly ash conforming to IS: 3812 ( Part II &amp;I) atHMP Plant / Batching Plant / Crushing PlantCu.Mt.</v>
          </cell>
          <cell r="C929" t="str">
            <v>Fly ash conforming to IS: 3812 ( Part II &amp;I) atHMP Plant / Batching Plant / Crushing Plant</v>
          </cell>
          <cell r="D929" t="str">
            <v>Cu.Mt.</v>
          </cell>
          <cell r="E929">
            <v>1470</v>
          </cell>
        </row>
        <row r="930">
          <cell r="B930" t="str">
            <v>Filter media/Filter Material as per Table 300-3 (MoRT&amp;H Specification)Cu.Mt.</v>
          </cell>
          <cell r="C930" t="str">
            <v>Filter media/Filter Material as per Table 300-3 (MoRT&amp;H Specification)</v>
          </cell>
          <cell r="D930" t="str">
            <v>Cu.Mt.</v>
          </cell>
          <cell r="E930">
            <v>650</v>
          </cell>
        </row>
        <row r="931">
          <cell r="B931" t="str">
            <v>Close graded Granular sub-base Material 53 mm to 9.5 mmCu.Mt.</v>
          </cell>
          <cell r="C931" t="str">
            <v>Close graded Granular sub-base Material 53 mm to 9.5 mm</v>
          </cell>
          <cell r="D931" t="str">
            <v>Cu.Mt.</v>
          </cell>
          <cell r="E931">
            <v>720</v>
          </cell>
        </row>
        <row r="932">
          <cell r="B932" t="str">
            <v>Close graded Granular sub-base Material37.5 mm to 9.5 mmCu.Mt.</v>
          </cell>
          <cell r="C932" t="str">
            <v>Close graded Granular sub-base Material37.5 mm to 9.5 mm</v>
          </cell>
          <cell r="D932" t="str">
            <v>Cu.Mt.</v>
          </cell>
          <cell r="E932">
            <v>720</v>
          </cell>
        </row>
        <row r="933">
          <cell r="B933" t="str">
            <v>Close graded Granular sub-base Material26.5 mm to 9.5 mmCu.Mt.</v>
          </cell>
          <cell r="C933" t="str">
            <v>Close graded Granular sub-base Material26.5 mm to 9.5 mm</v>
          </cell>
          <cell r="D933" t="str">
            <v>Cu.Mt.</v>
          </cell>
          <cell r="E933">
            <v>735</v>
          </cell>
        </row>
        <row r="934">
          <cell r="B934" t="str">
            <v>Close graded Granular sub-base Material9.5 mm to 4.75 mmCu.Mt.</v>
          </cell>
          <cell r="C934" t="str">
            <v>Close graded Granular sub-base Material9.5 mm to 4.75 mm</v>
          </cell>
          <cell r="D934" t="str">
            <v>Cu.Mt.</v>
          </cell>
          <cell r="E934">
            <v>735</v>
          </cell>
        </row>
        <row r="935">
          <cell r="B935" t="str">
            <v>Close graded Granular sub-base Material9.5 mm to 2.36 mmCu.Mt.</v>
          </cell>
          <cell r="C935" t="str">
            <v>Close graded Granular sub-base Material9.5 mm to 2.36 mm</v>
          </cell>
          <cell r="D935" t="str">
            <v>Cu.Mt.</v>
          </cell>
          <cell r="E935">
            <v>735</v>
          </cell>
        </row>
        <row r="936">
          <cell r="B936" t="str">
            <v>Close graded Granular sub-base Material 4.75mm to 2.36 mmCu.Mt.</v>
          </cell>
          <cell r="C936" t="str">
            <v>Close graded Granular sub-base Material 4.75mm to 2.36 mm</v>
          </cell>
          <cell r="D936" t="str">
            <v>Cu.Mt.</v>
          </cell>
          <cell r="E936">
            <v>735</v>
          </cell>
        </row>
        <row r="937">
          <cell r="B937" t="str">
            <v>Close graded Granular sub-base Material 4.75mm to 75 micron mmCu.Mt.</v>
          </cell>
          <cell r="C937" t="str">
            <v>Close graded Granular sub-base Material 4.75mm to 75 micron mm</v>
          </cell>
          <cell r="D937" t="str">
            <v>Cu.Mt.</v>
          </cell>
          <cell r="E937">
            <v>735</v>
          </cell>
        </row>
        <row r="938">
          <cell r="B938" t="str">
            <v>Close graded Granular sub-base Material2.36 mmCu.Mt.</v>
          </cell>
          <cell r="C938" t="str">
            <v>Close graded Granular sub-base Material2.36 mm</v>
          </cell>
          <cell r="D938" t="str">
            <v>Cu.Mt.</v>
          </cell>
          <cell r="E938">
            <v>735</v>
          </cell>
        </row>
        <row r="939">
          <cell r="B939" t="str">
            <v>Stone crusher dust finer than 3mm with not more than 10% passing 0.075 sieve.Cu.Mt.</v>
          </cell>
          <cell r="C939" t="str">
            <v>Stone crusher dust finer than 3mm with not more than 10% passing 0.075 sieve.</v>
          </cell>
          <cell r="D939" t="str">
            <v>Cu.Mt.</v>
          </cell>
          <cell r="E939">
            <v>675</v>
          </cell>
        </row>
        <row r="940">
          <cell r="B940" t="str">
            <v>Coarse graded Granular sub-base Material 2.36 mm &amp; belowCu.Mt.</v>
          </cell>
          <cell r="C940" t="str">
            <v>Coarse graded Granular sub-base Material  2.36 mm &amp; below</v>
          </cell>
          <cell r="D940" t="str">
            <v>Cu.Mt.</v>
          </cell>
          <cell r="E940">
            <v>675</v>
          </cell>
        </row>
        <row r="941">
          <cell r="B941" t="str">
            <v>Coarse graded Granular sub-base Material 4.75mm to 75 micron mmCu.Mt.</v>
          </cell>
          <cell r="C941" t="str">
            <v>Coarse graded Granular sub-base Material  4.75mm to 75 micron mm</v>
          </cell>
          <cell r="D941" t="str">
            <v>Cu.Mt.</v>
          </cell>
          <cell r="E941">
            <v>675</v>
          </cell>
        </row>
        <row r="942">
          <cell r="B942" t="str">
            <v>Coarse graded Granular sub-base Material 4.75 mm to 2.36 mmCu.Mt.</v>
          </cell>
          <cell r="C942" t="str">
            <v>Coarse graded Granular sub-base Material  4.75 mm to 2.36 mm</v>
          </cell>
          <cell r="D942" t="str">
            <v>Cu.Mt.</v>
          </cell>
          <cell r="E942">
            <v>675</v>
          </cell>
        </row>
        <row r="943">
          <cell r="B943" t="str">
            <v>Coarse graded Granular sub-base Material 9.5 mm to 4.75 mmCu.Mt.</v>
          </cell>
          <cell r="C943" t="str">
            <v>Coarse graded Granular sub-base Material 9.5 mm to 4.75 mm</v>
          </cell>
          <cell r="D943" t="str">
            <v>Cu.Mt.</v>
          </cell>
          <cell r="E943">
            <v>735</v>
          </cell>
        </row>
        <row r="944">
          <cell r="B944" t="str">
            <v>Coarse graded Granular sub-base Material 26.5 mm to 4.75 mmCu.Mt.</v>
          </cell>
          <cell r="C944" t="str">
            <v>Coarse graded Granular sub-base Material 26.5 mm to 4.75 mm</v>
          </cell>
          <cell r="D944" t="str">
            <v>Cu.Mt.</v>
          </cell>
          <cell r="E944">
            <v>735</v>
          </cell>
        </row>
        <row r="945">
          <cell r="B945" t="str">
            <v>Coarse graded Granular sub-base Material 26.5 mm to 9.5 mmCu.Mt.</v>
          </cell>
          <cell r="C945" t="str">
            <v>Coarse graded Granular sub-base Material 26.5 mm to 9.5 mm</v>
          </cell>
          <cell r="D945" t="str">
            <v>Cu.Mt.</v>
          </cell>
          <cell r="E945">
            <v>735</v>
          </cell>
        </row>
        <row r="946">
          <cell r="B946" t="str">
            <v>Coarse graded Granular sub-base Material 37.5 mm to 9.5 mmCu.Mt.</v>
          </cell>
          <cell r="C946" t="str">
            <v>Coarse graded Granular sub-base Material 37.5 mm to 9.5 mm</v>
          </cell>
          <cell r="D946" t="str">
            <v>Cu.Mt.</v>
          </cell>
          <cell r="E946">
            <v>735</v>
          </cell>
        </row>
        <row r="947">
          <cell r="B947" t="str">
            <v>Coarse graded Granular sub-base Material 53 mm to 26 .5mmCu.Mt.</v>
          </cell>
          <cell r="C947" t="str">
            <v>Coarse graded Granular sub-base Material 53 mm to 26 .5mm</v>
          </cell>
          <cell r="D947" t="str">
            <v>Cu.Mt.</v>
          </cell>
          <cell r="E947">
            <v>720</v>
          </cell>
        </row>
        <row r="948">
          <cell r="B948" t="str">
            <v>Aggregates below 5.6 mmCu.Mt.</v>
          </cell>
          <cell r="C948" t="str">
            <v>Aggregates below 5.6 mm</v>
          </cell>
          <cell r="D948" t="str">
            <v>Cu.Mt.</v>
          </cell>
          <cell r="E948">
            <v>675</v>
          </cell>
        </row>
        <row r="949">
          <cell r="B949" t="str">
            <v>Aggregates 22.4 mm to 2.36 mmCu.Mt.</v>
          </cell>
          <cell r="C949" t="str">
            <v>Aggregates 22.4 mm to 2.36 mm</v>
          </cell>
          <cell r="D949" t="str">
            <v>Cu.Mt.</v>
          </cell>
          <cell r="E949">
            <v>735</v>
          </cell>
        </row>
        <row r="950">
          <cell r="B950" t="str">
            <v>Aggregates 22.4 mm to 5.6 mmCu.Mt.</v>
          </cell>
          <cell r="C950" t="str">
            <v>Aggregates 22.4 mm to 5.6 mm</v>
          </cell>
          <cell r="D950" t="str">
            <v>Cu.Mt.</v>
          </cell>
          <cell r="E950">
            <v>735</v>
          </cell>
        </row>
        <row r="951">
          <cell r="B951" t="str">
            <v>Aggregates 45 mm to 2.8 mmCu.Mt.</v>
          </cell>
          <cell r="C951" t="str">
            <v>Aggregates 45 mm to 2.8 mm</v>
          </cell>
          <cell r="D951" t="str">
            <v>Cu.Mt.</v>
          </cell>
          <cell r="E951">
            <v>735</v>
          </cell>
        </row>
        <row r="952">
          <cell r="B952" t="str">
            <v>Aggregates 45 mm to 22.4 mmCu.Mt.</v>
          </cell>
          <cell r="C952" t="str">
            <v>Aggregates 45 mm to 22.4 mm</v>
          </cell>
          <cell r="D952" t="str">
            <v>Cu.Mt.</v>
          </cell>
          <cell r="E952">
            <v>720</v>
          </cell>
        </row>
        <row r="953">
          <cell r="B953" t="str">
            <v>Aggregates 53 mm to 2.8 mmCu.Mt.</v>
          </cell>
          <cell r="C953" t="str">
            <v>Aggregates 53 mm to 2.8 mm</v>
          </cell>
          <cell r="D953" t="str">
            <v>Cu.Mt.</v>
          </cell>
          <cell r="E953">
            <v>720</v>
          </cell>
        </row>
        <row r="954">
          <cell r="B954" t="str">
            <v>Aggregates 53 mm to 22.4 mmCu.Mt.</v>
          </cell>
          <cell r="C954" t="str">
            <v>Aggregates 53 mm to 22.4 mm</v>
          </cell>
          <cell r="D954" t="str">
            <v>Cu.Mt.</v>
          </cell>
          <cell r="E954">
            <v>720</v>
          </cell>
        </row>
        <row r="955">
          <cell r="B955" t="str">
            <v>Aggregates 63 mm to 2.8 mmCu.Mt.</v>
          </cell>
          <cell r="C955" t="str">
            <v>Aggregates 63 mm to 2.8 mm</v>
          </cell>
          <cell r="D955" t="str">
            <v>Cu.Mt.</v>
          </cell>
          <cell r="E955">
            <v>720</v>
          </cell>
        </row>
        <row r="956">
          <cell r="B956" t="str">
            <v>Aggregates 63 mm to 45 mmCu.Mt.</v>
          </cell>
          <cell r="C956" t="str">
            <v>Aggregates 63 mm to 45 mm</v>
          </cell>
          <cell r="D956" t="str">
            <v>Cu.Mt.</v>
          </cell>
          <cell r="E956">
            <v>700</v>
          </cell>
        </row>
        <row r="957">
          <cell r="B957" t="str">
            <v>Aggregates 90 mm to 45 mmCu.Mt.</v>
          </cell>
          <cell r="C957" t="str">
            <v>Aggregates 90 mm to 45 mm</v>
          </cell>
          <cell r="D957" t="str">
            <v>Cu.Mt.</v>
          </cell>
          <cell r="E957">
            <v>550</v>
          </cell>
        </row>
        <row r="958">
          <cell r="B958" t="str">
            <v>Aggregates 10 mm to 5 mmCu.Mt.</v>
          </cell>
          <cell r="C958" t="str">
            <v>Aggregates 10 mm to 5 mm</v>
          </cell>
          <cell r="D958" t="str">
            <v>Cu.Mt.</v>
          </cell>
          <cell r="E958">
            <v>750</v>
          </cell>
        </row>
        <row r="959">
          <cell r="B959" t="str">
            <v>Aggregates 11.2 mm to 0.09 mmCu.Mt.</v>
          </cell>
          <cell r="C959" t="str">
            <v>Aggregates 11.2 mm to 0.09 mm</v>
          </cell>
          <cell r="D959" t="str">
            <v>Cu.Mt.</v>
          </cell>
          <cell r="E959">
            <v>750</v>
          </cell>
        </row>
        <row r="960">
          <cell r="B960" t="str">
            <v>Aggregates 13.2 mm to 0.09 mmCu.Mt.</v>
          </cell>
          <cell r="C960" t="str">
            <v>Aggregates 13.2 mm to 0.09 mm</v>
          </cell>
          <cell r="D960" t="str">
            <v>Cu.Mt.</v>
          </cell>
          <cell r="E960">
            <v>750</v>
          </cell>
        </row>
        <row r="961">
          <cell r="B961" t="str">
            <v>Aggregates 13.2 mm to 5.6 mmCu.Mt.</v>
          </cell>
          <cell r="C961" t="str">
            <v>Aggregates 13.2 mm to 5.6 mm</v>
          </cell>
          <cell r="D961" t="str">
            <v>Cu.Mt.</v>
          </cell>
          <cell r="E961">
            <v>750</v>
          </cell>
        </row>
        <row r="962">
          <cell r="B962" t="str">
            <v>Aggregates 13.2 mm to 10 mmCu.Mt.</v>
          </cell>
          <cell r="C962" t="str">
            <v>Aggregates 13.2 mm to 10 mm</v>
          </cell>
          <cell r="D962" t="str">
            <v>Cu.Mt.</v>
          </cell>
          <cell r="E962">
            <v>750</v>
          </cell>
        </row>
        <row r="963">
          <cell r="B963" t="str">
            <v>Aggregates 20 mm to 10 mmCu.Mt.</v>
          </cell>
          <cell r="C963" t="str">
            <v>Aggregates 20 mm to 10 mm</v>
          </cell>
          <cell r="D963" t="str">
            <v>Cu.Mt.</v>
          </cell>
          <cell r="E963">
            <v>750</v>
          </cell>
        </row>
        <row r="964">
          <cell r="B964" t="str">
            <v>Aggregates 25 mm to 10 mmCu.Mt.</v>
          </cell>
          <cell r="C964" t="str">
            <v>Aggregates 25 mm to 10 mm</v>
          </cell>
          <cell r="D964" t="str">
            <v>Cu.Mt.</v>
          </cell>
          <cell r="E964">
            <v>750</v>
          </cell>
        </row>
        <row r="965">
          <cell r="B965" t="str">
            <v>Aggregates 19 mm to 6 mmCu.Mt.</v>
          </cell>
          <cell r="C965" t="str">
            <v>Aggregates 19 mm to 6 mm</v>
          </cell>
          <cell r="D965" t="str">
            <v>Cu.Mt.</v>
          </cell>
          <cell r="E965">
            <v>750</v>
          </cell>
        </row>
        <row r="966">
          <cell r="B966" t="str">
            <v>Aggregates 37.5 mm to 19 mmCu.Mt.</v>
          </cell>
          <cell r="C966" t="str">
            <v>Aggregates 37.5 mm to 19 mm</v>
          </cell>
          <cell r="D966" t="str">
            <v>Cu.Mt.</v>
          </cell>
          <cell r="E966">
            <v>720</v>
          </cell>
        </row>
        <row r="967">
          <cell r="B967" t="str">
            <v>Aggregates 37.5 mm to 25 mmCu.Mt.</v>
          </cell>
          <cell r="C967" t="str">
            <v>Aggregates 37.5 mm to 25 mm</v>
          </cell>
          <cell r="D967" t="str">
            <v>Cu.Mt.</v>
          </cell>
          <cell r="E967">
            <v>720</v>
          </cell>
        </row>
        <row r="968">
          <cell r="B968" t="str">
            <v>Aggregates 6 mm nominal sizeCu.Mt.</v>
          </cell>
          <cell r="C968" t="str">
            <v>Aggregates 6 mm nominal size</v>
          </cell>
          <cell r="D968" t="str">
            <v>Cu.Mt.</v>
          </cell>
          <cell r="E968">
            <v>675</v>
          </cell>
        </row>
        <row r="969">
          <cell r="B969" t="str">
            <v>Aggregates 10 mm nominal sizeCu.Mt.</v>
          </cell>
          <cell r="C969" t="str">
            <v>Aggregates 10 mm nominal size</v>
          </cell>
          <cell r="D969" t="str">
            <v>Cu.Mt.</v>
          </cell>
          <cell r="E969">
            <v>750</v>
          </cell>
        </row>
        <row r="970">
          <cell r="B970" t="str">
            <v>Aggregates 13.2/12.5 mm nominal sizeCu.Mt.</v>
          </cell>
          <cell r="C970" t="str">
            <v>Aggregates 13.2/12.5 mm nominal size</v>
          </cell>
          <cell r="D970" t="str">
            <v>Cu.Mt.</v>
          </cell>
          <cell r="E970">
            <v>750</v>
          </cell>
        </row>
        <row r="971">
          <cell r="B971" t="str">
            <v>Aggregates 20 mm nominal sizeCu.Mt.</v>
          </cell>
          <cell r="C971" t="str">
            <v>Aggregates 20 mm nominal size</v>
          </cell>
          <cell r="D971" t="str">
            <v>Cu.Mt.</v>
          </cell>
          <cell r="E971">
            <v>750</v>
          </cell>
        </row>
        <row r="972">
          <cell r="B972" t="str">
            <v>Aggregates 25 mm nominal sizeCu.Mt.</v>
          </cell>
          <cell r="C972" t="str">
            <v>Aggregates 25 mm nominal size</v>
          </cell>
          <cell r="D972" t="str">
            <v>Cu.Mt.</v>
          </cell>
          <cell r="E972">
            <v>750</v>
          </cell>
        </row>
        <row r="973">
          <cell r="B973" t="str">
            <v>Aggregates 40 mm nominal sizeCu.Mt.</v>
          </cell>
          <cell r="C973" t="str">
            <v>Aggregates 40 mm nominal size</v>
          </cell>
          <cell r="D973" t="str">
            <v>Cu.Mt.</v>
          </cell>
          <cell r="E973">
            <v>720</v>
          </cell>
        </row>
        <row r="974">
          <cell r="B974" t="str">
            <v>Binding wireKg.</v>
          </cell>
          <cell r="C974" t="str">
            <v>Binding wire</v>
          </cell>
          <cell r="D974" t="str">
            <v>Kg.</v>
          </cell>
          <cell r="E974">
            <v>60</v>
          </cell>
        </row>
        <row r="975">
          <cell r="B975" t="str">
            <v>Bitumen ( Cationic Emulsion )M.T.</v>
          </cell>
          <cell r="C975" t="str">
            <v>Bitumen ( Cationic Emulsion )</v>
          </cell>
          <cell r="D975" t="str">
            <v>M.T.</v>
          </cell>
          <cell r="E975">
            <v>23500</v>
          </cell>
        </row>
        <row r="976">
          <cell r="B976" t="str">
            <v>Bitumen VG-30 (bulk (60-70 grade))M.T.</v>
          </cell>
          <cell r="C976" t="str">
            <v>Bitumen VG-30 (bulk (60-70 grade))</v>
          </cell>
          <cell r="D976" t="str">
            <v>M.T.</v>
          </cell>
          <cell r="E976">
            <v>28040</v>
          </cell>
        </row>
        <row r="977">
          <cell r="B977" t="str">
            <v>Bitumen VG -10 (bulk (80-100 grade ))M.T.</v>
          </cell>
          <cell r="C977" t="str">
            <v>Bitumen VG -10 (bulk (80-100 grade ))</v>
          </cell>
          <cell r="D977" t="str">
            <v>M.T.</v>
          </cell>
          <cell r="E977">
            <v>27240</v>
          </cell>
        </row>
        <row r="978">
          <cell r="B978" t="str">
            <v>Bitumen (Cutback )M.T.</v>
          </cell>
          <cell r="C978" t="str">
            <v>Bitumen (Cutback )</v>
          </cell>
          <cell r="D978" t="str">
            <v>M.T.</v>
          </cell>
          <cell r="E978">
            <v>55225</v>
          </cell>
        </row>
        <row r="979">
          <cell r="B979" t="str">
            <v>Bitumen (emulsion)M.T.</v>
          </cell>
          <cell r="C979" t="str">
            <v>Bitumen (emulsion)</v>
          </cell>
          <cell r="D979" t="str">
            <v>M.T.</v>
          </cell>
          <cell r="E979">
            <v>23500</v>
          </cell>
        </row>
        <row r="980">
          <cell r="B980" t="str">
            <v>Bitumen (modified graded) (bulk Cr-60)M.T.</v>
          </cell>
          <cell r="C980" t="str">
            <v>Bitumen (modified graded) (bulk Cr-60)</v>
          </cell>
          <cell r="D980" t="str">
            <v>M.T.</v>
          </cell>
          <cell r="E980">
            <v>29250</v>
          </cell>
        </row>
        <row r="981">
          <cell r="B981" t="str">
            <v>Geo gridsSq.Mt.</v>
          </cell>
          <cell r="C981" t="str">
            <v>Geo grids</v>
          </cell>
          <cell r="D981" t="str">
            <v>Sq.Mt.</v>
          </cell>
          <cell r="E981">
            <v>60</v>
          </cell>
        </row>
        <row r="982">
          <cell r="B982" t="str">
            <v>GeomembraneSq.Mt.</v>
          </cell>
          <cell r="C982" t="str">
            <v>Geomembrane</v>
          </cell>
          <cell r="D982" t="str">
            <v>Sq.Mt.</v>
          </cell>
          <cell r="E982">
            <v>97</v>
          </cell>
        </row>
        <row r="983">
          <cell r="B983" t="str">
            <v>GeonetsSq.Mt.</v>
          </cell>
          <cell r="C983" t="str">
            <v>Geonets</v>
          </cell>
          <cell r="D983" t="str">
            <v>Sq.Mt.</v>
          </cell>
          <cell r="E983">
            <v>65</v>
          </cell>
        </row>
        <row r="984">
          <cell r="B984" t="str">
            <v>GeotextileSq.Mt.</v>
          </cell>
          <cell r="C984" t="str">
            <v>Geotextile</v>
          </cell>
          <cell r="D984" t="str">
            <v>Sq.Mt.</v>
          </cell>
          <cell r="E984">
            <v>50</v>
          </cell>
        </row>
        <row r="985">
          <cell r="B985" t="str">
            <v>Geotextile filter fabricSq.Mt.</v>
          </cell>
          <cell r="C985" t="str">
            <v>Geotextile filter fabric</v>
          </cell>
          <cell r="D985" t="str">
            <v>Sq.Mt.</v>
          </cell>
          <cell r="E985">
            <v>50</v>
          </cell>
        </row>
        <row r="986">
          <cell r="B986" t="str">
            <v>LDOLtr.</v>
          </cell>
          <cell r="C986" t="str">
            <v>LDO</v>
          </cell>
          <cell r="D986" t="str">
            <v>Ltr.</v>
          </cell>
          <cell r="E986">
            <v>34</v>
          </cell>
        </row>
        <row r="987">
          <cell r="B987" t="str">
            <v>Pavement Marking PaintLtr.</v>
          </cell>
          <cell r="C987" t="str">
            <v>Pavement Marking Paint</v>
          </cell>
          <cell r="D987" t="str">
            <v>Ltr.</v>
          </cell>
          <cell r="E987">
            <v>210</v>
          </cell>
        </row>
        <row r="988">
          <cell r="B988" t="str">
            <v>RCC Pipes 200 mm dia, 2.5 m long for drainageR.Mt.</v>
          </cell>
          <cell r="C988" t="str">
            <v>RCC Pipes 200 mm dia, 2.5 m long for drainage</v>
          </cell>
          <cell r="D988" t="str">
            <v>R.Mt.</v>
          </cell>
          <cell r="E988">
            <v>350</v>
          </cell>
        </row>
        <row r="989">
          <cell r="B989" t="str">
            <v>Quarry spallCum</v>
          </cell>
          <cell r="C989" t="str">
            <v>Quarry spall</v>
          </cell>
          <cell r="D989" t="str">
            <v>Cum</v>
          </cell>
          <cell r="E989">
            <v>550</v>
          </cell>
        </row>
        <row r="990">
          <cell r="B990" t="str">
            <v>Sand - NaturalCu.Mt.</v>
          </cell>
          <cell r="C990" t="str">
            <v>Sand - Natural</v>
          </cell>
          <cell r="D990" t="str">
            <v>Cu.Mt.</v>
          </cell>
          <cell r="E990">
            <v>1950</v>
          </cell>
        </row>
        <row r="991">
          <cell r="B991" t="str">
            <v>Loader 1.20 MT CapacityHour</v>
          </cell>
          <cell r="C991" t="str">
            <v>Loader 1.20 MT Capacity</v>
          </cell>
          <cell r="D991" t="str">
            <v>Hour</v>
          </cell>
          <cell r="E991">
            <v>1867</v>
          </cell>
        </row>
        <row r="992">
          <cell r="B992" t="str">
            <v>Excavator 300 CK and HP-51Hour</v>
          </cell>
          <cell r="C992" t="str">
            <v>Excavator 300 CK and HP-51</v>
          </cell>
          <cell r="D992" t="str">
            <v>Hour</v>
          </cell>
          <cell r="E992">
            <v>4536</v>
          </cell>
        </row>
        <row r="993">
          <cell r="B993" t="str">
            <v>JCB 8 to 10 MTDay</v>
          </cell>
          <cell r="C993" t="str">
            <v>JCB 8 to 10 MT</v>
          </cell>
          <cell r="D993" t="str">
            <v>Day</v>
          </cell>
          <cell r="E993">
            <v>10160</v>
          </cell>
        </row>
        <row r="994">
          <cell r="B994" t="str">
            <v>Pavement BreakerHour</v>
          </cell>
          <cell r="C994" t="str">
            <v>Pavement Breaker</v>
          </cell>
          <cell r="D994" t="str">
            <v>Hour</v>
          </cell>
          <cell r="E994">
            <v>373</v>
          </cell>
        </row>
        <row r="995">
          <cell r="B995" t="str">
            <v>Wagon Drillday</v>
          </cell>
          <cell r="C995" t="str">
            <v>Wagon Drill</v>
          </cell>
          <cell r="D995" t="str">
            <v>day</v>
          </cell>
          <cell r="E995">
            <v>1216</v>
          </cell>
        </row>
        <row r="996">
          <cell r="B996" t="str">
            <v>Pumping ChargesCmt</v>
          </cell>
          <cell r="C996" t="str">
            <v>Pumping Charges</v>
          </cell>
          <cell r="D996" t="str">
            <v>Cmt</v>
          </cell>
          <cell r="E996">
            <v>200</v>
          </cell>
        </row>
        <row r="997">
          <cell r="B997" t="str">
            <v>MS PlateRent per Test</v>
          </cell>
          <cell r="C997" t="str">
            <v>MS Plate</v>
          </cell>
          <cell r="D997" t="str">
            <v>Rent per Test</v>
          </cell>
          <cell r="E997">
            <v>624</v>
          </cell>
        </row>
        <row r="998">
          <cell r="B998" t="str">
            <v>RS JoistRent per Test</v>
          </cell>
          <cell r="C998" t="str">
            <v xml:space="preserve">RS Joist </v>
          </cell>
          <cell r="D998" t="str">
            <v>Rent per Test</v>
          </cell>
          <cell r="E998">
            <v>12175</v>
          </cell>
        </row>
        <row r="999">
          <cell r="B999" t="str">
            <v>Wooden SlipperRent per Test</v>
          </cell>
          <cell r="C999" t="str">
            <v xml:space="preserve">Wooden Slipper </v>
          </cell>
          <cell r="D999" t="str">
            <v>Rent per Test</v>
          </cell>
          <cell r="E999">
            <v>5900</v>
          </cell>
        </row>
        <row r="1000">
          <cell r="B1000" t="str">
            <v>Pile Boaring Machine 325 to 400 mmDay</v>
          </cell>
          <cell r="C1000" t="str">
            <v>Pile Boaring Machine 325 to 400 mm</v>
          </cell>
          <cell r="D1000" t="str">
            <v>Day</v>
          </cell>
          <cell r="E1000">
            <v>4110</v>
          </cell>
        </row>
        <row r="1001">
          <cell r="B1001" t="str">
            <v>Pile Boaring Machine 425 to 500 mmDay</v>
          </cell>
          <cell r="C1001" t="str">
            <v>Pile Boaring Machine 425 to 500 mm</v>
          </cell>
          <cell r="D1001" t="str">
            <v>Day</v>
          </cell>
          <cell r="E1001">
            <v>4280</v>
          </cell>
        </row>
        <row r="1002">
          <cell r="B1002" t="str">
            <v>Pile Boaring Machine 525 to 600 mmDay</v>
          </cell>
          <cell r="C1002" t="str">
            <v>Pile Boaring Machine 525 to 600 mm</v>
          </cell>
          <cell r="D1002" t="str">
            <v>Day</v>
          </cell>
          <cell r="E1002">
            <v>4762</v>
          </cell>
        </row>
        <row r="1003">
          <cell r="B1003" t="str">
            <v>Pile Boaring Machine 625 to 700 mmDay</v>
          </cell>
          <cell r="C1003" t="str">
            <v>Pile Boaring Machine 625 to 700 mm</v>
          </cell>
          <cell r="D1003" t="str">
            <v>Day</v>
          </cell>
          <cell r="E1003">
            <v>5713</v>
          </cell>
        </row>
        <row r="1004">
          <cell r="B1004" t="str">
            <v>Pile Boaring Machine 725 to 1050 mmDay</v>
          </cell>
          <cell r="C1004" t="str">
            <v>Pile Boaring Machine 725 to 1050 mm</v>
          </cell>
          <cell r="D1004" t="str">
            <v>Day</v>
          </cell>
          <cell r="E1004">
            <v>6200</v>
          </cell>
        </row>
        <row r="1005">
          <cell r="B1005" t="str">
            <v>Structural steelKg.</v>
          </cell>
          <cell r="C1005" t="str">
            <v>Structural steel</v>
          </cell>
          <cell r="D1005" t="str">
            <v>Kg.</v>
          </cell>
          <cell r="E1005">
            <v>460</v>
          </cell>
        </row>
        <row r="1006">
          <cell r="B1006" t="str">
            <v>FevicolKg.</v>
          </cell>
          <cell r="C1006" t="str">
            <v>Fevicol</v>
          </cell>
          <cell r="D1006" t="str">
            <v>Kg.</v>
          </cell>
          <cell r="E1006">
            <v>197</v>
          </cell>
        </row>
        <row r="1007">
          <cell r="B1007" t="str">
            <v>LockNo.</v>
          </cell>
          <cell r="C1007" t="str">
            <v>Lock</v>
          </cell>
          <cell r="D1007" t="str">
            <v>No.</v>
          </cell>
          <cell r="E1007">
            <v>761</v>
          </cell>
        </row>
        <row r="1008">
          <cell r="B1008" t="str">
            <v>A.A.C.Block of size (625x240x225)mmCmt</v>
          </cell>
          <cell r="C1008" t="str">
            <v>A.A.C.Block of size (625x240x225)mm</v>
          </cell>
          <cell r="D1008" t="str">
            <v>Cmt</v>
          </cell>
          <cell r="E1008">
            <v>3500</v>
          </cell>
        </row>
        <row r="1009">
          <cell r="B1009" t="str">
            <v>M.S.BarKg</v>
          </cell>
          <cell r="C1009" t="str">
            <v>M.S.Bar</v>
          </cell>
          <cell r="D1009" t="str">
            <v>Kg</v>
          </cell>
          <cell r="E1009">
            <v>43</v>
          </cell>
        </row>
        <row r="1010">
          <cell r="B1010" t="str">
            <v>Ecolite of size (625x240x225)mmNo.</v>
          </cell>
          <cell r="C1010" t="str">
            <v>Ecolite of size (625x240x225)mm</v>
          </cell>
          <cell r="D1010" t="str">
            <v>No.</v>
          </cell>
          <cell r="E1010">
            <v>350</v>
          </cell>
        </row>
        <row r="1011">
          <cell r="B1011" t="str">
            <v>PVC 160mm dia pipe 2 Meter LongRmt</v>
          </cell>
          <cell r="C1011" t="str">
            <v>PVC 160mm dia pipe 2 Meter Long</v>
          </cell>
          <cell r="D1011" t="str">
            <v>Rmt</v>
          </cell>
          <cell r="E1011">
            <v>605</v>
          </cell>
        </row>
        <row r="1012">
          <cell r="B1012" t="str">
            <v>Bitumen 85/25 GradeKg.</v>
          </cell>
          <cell r="C1012" t="str">
            <v>Bitumen 85/25 Grade</v>
          </cell>
          <cell r="D1012" t="str">
            <v>Kg.</v>
          </cell>
          <cell r="E1012">
            <v>40</v>
          </cell>
        </row>
        <row r="1013">
          <cell r="B1013" t="str">
            <v>Bitumen 85/25 Grade Cold PrimerKg.</v>
          </cell>
          <cell r="C1013" t="str">
            <v>Bitumen 85/25 Grade Cold Primer</v>
          </cell>
          <cell r="D1013" t="str">
            <v>Kg.</v>
          </cell>
          <cell r="E1013">
            <v>40</v>
          </cell>
        </row>
        <row r="1014">
          <cell r="B1014" t="str">
            <v>Grit (Add Below 5.6)Cmt</v>
          </cell>
          <cell r="C1014" t="str">
            <v>Grit (Add Below 5.6)</v>
          </cell>
          <cell r="D1014" t="str">
            <v>Cmt</v>
          </cell>
          <cell r="E1014">
            <v>675</v>
          </cell>
        </row>
        <row r="1015">
          <cell r="B1015" t="str">
            <v>Bitumen FeltSqm</v>
          </cell>
          <cell r="C1015" t="str">
            <v>Bitumen Felt</v>
          </cell>
          <cell r="D1015" t="str">
            <v>Sqm</v>
          </cell>
          <cell r="E1015">
            <v>131.25</v>
          </cell>
        </row>
        <row r="1016">
          <cell r="B1016" t="str">
            <v>BentoniteM.T.</v>
          </cell>
          <cell r="C1016" t="str">
            <v>Bentonite</v>
          </cell>
          <cell r="D1016" t="str">
            <v>M.T.</v>
          </cell>
          <cell r="E1016">
            <v>1600</v>
          </cell>
        </row>
        <row r="1017">
          <cell r="B1017" t="str">
            <v>Bentonite PumpDay</v>
          </cell>
          <cell r="C1017" t="str">
            <v>Bentonite Pump</v>
          </cell>
          <cell r="D1017" t="str">
            <v>Day</v>
          </cell>
          <cell r="E1017">
            <v>75</v>
          </cell>
        </row>
        <row r="1018">
          <cell r="B1018" t="str">
            <v>Cement Greay O.P.C.bag</v>
          </cell>
          <cell r="C1018" t="str">
            <v>Cement Greay O.P.C.</v>
          </cell>
          <cell r="D1018" t="str">
            <v>bag</v>
          </cell>
          <cell r="E1018">
            <v>235</v>
          </cell>
        </row>
        <row r="1019">
          <cell r="B1019" t="str">
            <v>Concrete Mixture 10/7 CftDay</v>
          </cell>
          <cell r="C1019" t="str">
            <v>Concrete Mixture 10/7 Cft</v>
          </cell>
          <cell r="D1019" t="str">
            <v>Day</v>
          </cell>
          <cell r="E1019">
            <v>1496</v>
          </cell>
        </row>
        <row r="1020">
          <cell r="B1020" t="str">
            <v>Vibrator (Diesel)Day</v>
          </cell>
          <cell r="C1020" t="str">
            <v>Vibrator (Diesel)</v>
          </cell>
          <cell r="D1020" t="str">
            <v>Day</v>
          </cell>
          <cell r="E1020">
            <v>960</v>
          </cell>
        </row>
        <row r="1021">
          <cell r="B1021" t="str">
            <v>Jungle wood (non teak) normalM.T.</v>
          </cell>
          <cell r="C1021" t="str">
            <v>Jungle wood (non teak) normal</v>
          </cell>
          <cell r="D1021" t="str">
            <v>M.T.</v>
          </cell>
          <cell r="E1021">
            <v>30531</v>
          </cell>
        </row>
        <row r="1022">
          <cell r="B1022" t="str">
            <v>Alluminium rod 25mm diaRmt.</v>
          </cell>
          <cell r="C1022" t="str">
            <v>Alluminium rod 25mm dia</v>
          </cell>
          <cell r="D1022" t="str">
            <v>Rmt.</v>
          </cell>
          <cell r="E1022">
            <v>56</v>
          </cell>
        </row>
        <row r="1023">
          <cell r="B1023" t="str">
            <v>Chunam / White lime PowderKg.</v>
          </cell>
          <cell r="C1023" t="str">
            <v>Chunam / White lime Powder</v>
          </cell>
          <cell r="D1023" t="str">
            <v>Kg.</v>
          </cell>
          <cell r="E1023">
            <v>15</v>
          </cell>
        </row>
        <row r="1024">
          <cell r="B1024" t="str">
            <v>TOR SteelM.T.</v>
          </cell>
          <cell r="C1024" t="str">
            <v>TOR Steel</v>
          </cell>
          <cell r="D1024" t="str">
            <v>M.T.</v>
          </cell>
          <cell r="E1024">
            <v>33425</v>
          </cell>
        </row>
        <row r="1025">
          <cell r="B1025" t="str">
            <v>Fire woodKg</v>
          </cell>
          <cell r="C1025" t="str">
            <v xml:space="preserve">Fire wood </v>
          </cell>
          <cell r="D1025" t="str">
            <v>Kg</v>
          </cell>
          <cell r="E1025">
            <v>3.39</v>
          </cell>
        </row>
        <row r="1026">
          <cell r="B1026" t="str">
            <v>Bitumen Pad 25mm thick 1.20 x 1.20 MtrSmt.</v>
          </cell>
          <cell r="C1026" t="str">
            <v>Bitumen Pad 25mm thick 1.20 x 1.20 Mtr</v>
          </cell>
          <cell r="D1026" t="str">
            <v>Smt.</v>
          </cell>
          <cell r="E1026">
            <v>866</v>
          </cell>
        </row>
        <row r="1027">
          <cell r="B1027" t="str">
            <v>Polydee-LM 150mm widthR.Mt.</v>
          </cell>
          <cell r="C1027" t="str">
            <v>Polydee-LM 150mm width</v>
          </cell>
          <cell r="D1027" t="str">
            <v>R.Mt.</v>
          </cell>
          <cell r="E1027">
            <v>545</v>
          </cell>
        </row>
        <row r="1028">
          <cell r="B1028" t="str">
            <v>Guiniting GunHour</v>
          </cell>
          <cell r="C1028" t="str">
            <v>Guiniting Gun</v>
          </cell>
          <cell r="D1028" t="str">
            <v>Hour</v>
          </cell>
          <cell r="E1028">
            <v>259</v>
          </cell>
        </row>
        <row r="1029">
          <cell r="B1029" t="str">
            <v>Neeru / SanalaBag</v>
          </cell>
          <cell r="C1029" t="str">
            <v>Neeru / Sanala</v>
          </cell>
          <cell r="D1029" t="str">
            <v>Bag</v>
          </cell>
          <cell r="E1029">
            <v>100</v>
          </cell>
        </row>
        <row r="1030">
          <cell r="B1030" t="str">
            <v>G.I. Sheet (plain) 22 BWGM.T.</v>
          </cell>
          <cell r="C1030" t="str">
            <v>G.I. Sheet (plain) 22 BWG</v>
          </cell>
          <cell r="D1030" t="str">
            <v>M.T.</v>
          </cell>
          <cell r="E1030">
            <v>62758</v>
          </cell>
        </row>
        <row r="1031">
          <cell r="B1031" t="str">
            <v>Teak wood battens 50*25mmCu.Mt.</v>
          </cell>
          <cell r="C1031" t="str">
            <v>Teak wood battens 50*25mm</v>
          </cell>
          <cell r="D1031" t="str">
            <v>Cu.Mt.</v>
          </cell>
          <cell r="E1031">
            <v>55344</v>
          </cell>
        </row>
        <row r="1032">
          <cell r="B1032" t="str">
            <v>Teak wood batten 25 mm * 12 mmCu.Mt.</v>
          </cell>
          <cell r="C1032" t="str">
            <v>Teak wood batten 25 mm * 12 mm</v>
          </cell>
          <cell r="D1032" t="str">
            <v>Cu.Mt.</v>
          </cell>
          <cell r="E1032">
            <v>55344</v>
          </cell>
        </row>
        <row r="1033">
          <cell r="B1033" t="str">
            <v>Pannel roofing, fabrication, auto seaming &amp; installationDay</v>
          </cell>
          <cell r="C1033" t="str">
            <v>Pannel roofing, fabrication, auto seaming &amp; installation</v>
          </cell>
          <cell r="D1033" t="str">
            <v>Day</v>
          </cell>
          <cell r="E1033">
            <v>420</v>
          </cell>
        </row>
        <row r="1034">
          <cell r="B1034" t="str">
            <v>Ultima TilesSmt</v>
          </cell>
          <cell r="C1034" t="str">
            <v>Ultima Tiles</v>
          </cell>
          <cell r="D1034" t="str">
            <v>Smt</v>
          </cell>
          <cell r="E1034">
            <v>1183</v>
          </cell>
        </row>
        <row r="1035">
          <cell r="B1035" t="str">
            <v>Precoated Galvanised Steel Plain SheetSmt</v>
          </cell>
          <cell r="C1035" t="str">
            <v>Precoated Galvanised Steel Plain Sheet</v>
          </cell>
          <cell r="D1035" t="str">
            <v>Smt</v>
          </cell>
          <cell r="E1035">
            <v>875</v>
          </cell>
        </row>
        <row r="1036">
          <cell r="B1036" t="str">
            <v>Chain and pullyDay</v>
          </cell>
          <cell r="C1036" t="str">
            <v>Chain and pully</v>
          </cell>
          <cell r="D1036" t="str">
            <v>Day</v>
          </cell>
          <cell r="E1036">
            <v>226</v>
          </cell>
        </row>
        <row r="1037">
          <cell r="B1037" t="str">
            <v>Welding machineDay</v>
          </cell>
          <cell r="C1037" t="str">
            <v>Welding machine</v>
          </cell>
          <cell r="D1037" t="str">
            <v>Day</v>
          </cell>
          <cell r="E1037">
            <v>336</v>
          </cell>
        </row>
        <row r="1038">
          <cell r="B1038" t="str">
            <v>Electric drill machineDay</v>
          </cell>
          <cell r="C1038" t="str">
            <v>Electric drill machine</v>
          </cell>
          <cell r="D1038" t="str">
            <v>Day</v>
          </cell>
          <cell r="E1038">
            <v>339</v>
          </cell>
        </row>
        <row r="1039">
          <cell r="B1039" t="str">
            <v>Electric gas cutting machineDay</v>
          </cell>
          <cell r="C1039" t="str">
            <v>Electric gas cutting machine</v>
          </cell>
          <cell r="D1039" t="str">
            <v>Day</v>
          </cell>
          <cell r="E1039">
            <v>245</v>
          </cell>
        </row>
        <row r="1040">
          <cell r="B1040" t="str">
            <v>RammerHour</v>
          </cell>
          <cell r="C1040" t="str">
            <v>Rammer</v>
          </cell>
          <cell r="D1040" t="str">
            <v>Hour</v>
          </cell>
          <cell r="E1040">
            <v>156</v>
          </cell>
        </row>
        <row r="1041">
          <cell r="B1041" t="str">
            <v>Dumper 6 Cu.Mt Capacity with VTS (vehicle tracking system)Hour</v>
          </cell>
          <cell r="C1041" t="str">
            <v>Dumper 6 Cu.Mt Capacity with VTS (vehicle tracking system)</v>
          </cell>
          <cell r="D1041" t="str">
            <v>Hour</v>
          </cell>
          <cell r="E1041">
            <v>2345</v>
          </cell>
        </row>
        <row r="1042">
          <cell r="B1042" t="str">
            <v>Tubular SteelM.T.</v>
          </cell>
          <cell r="C1042" t="str">
            <v>Tubular Steel</v>
          </cell>
          <cell r="D1042" t="str">
            <v>M.T.</v>
          </cell>
          <cell r="E1042">
            <v>45000</v>
          </cell>
        </row>
        <row r="1043">
          <cell r="B1043" t="str">
            <v>Polishing machine with PolishmanDay</v>
          </cell>
          <cell r="C1043" t="str">
            <v xml:space="preserve">Polishing machine with Polishman </v>
          </cell>
          <cell r="D1043" t="str">
            <v>Day</v>
          </cell>
          <cell r="E1043">
            <v>771</v>
          </cell>
        </row>
        <row r="1044">
          <cell r="B1044" t="str">
            <v>Kota stone (Hand cut) upto 45-55mm thick one side polishedSq.Mt.</v>
          </cell>
          <cell r="C1044" t="str">
            <v>Kota stone (Hand cut) upto 45-55mm thick one side polished</v>
          </cell>
          <cell r="D1044" t="str">
            <v>Sq.Mt.</v>
          </cell>
          <cell r="E1044">
            <v>550</v>
          </cell>
        </row>
        <row r="1045">
          <cell r="B1045" t="str">
            <v>Tile Cutting MachineHour</v>
          </cell>
          <cell r="C1045" t="str">
            <v>Tile Cutting Machine</v>
          </cell>
          <cell r="D1045" t="str">
            <v>Hour</v>
          </cell>
          <cell r="E1045">
            <v>26</v>
          </cell>
        </row>
        <row r="1046">
          <cell r="B1046" t="str">
            <v>Hand polishing with PolishmanDay</v>
          </cell>
          <cell r="C1046" t="str">
            <v>Hand polishing with Polishman</v>
          </cell>
          <cell r="D1046" t="str">
            <v>Day</v>
          </cell>
          <cell r="E1046">
            <v>450</v>
          </cell>
        </row>
        <row r="1047">
          <cell r="B1047" t="str">
            <v>Tile Polishing Machine (Grinder)Day</v>
          </cell>
          <cell r="C1047" t="str">
            <v>Tile Polishing Machine (Grinder)</v>
          </cell>
          <cell r="D1047" t="str">
            <v>Day</v>
          </cell>
          <cell r="E1047">
            <v>185</v>
          </cell>
        </row>
        <row r="1048">
          <cell r="B1048" t="str">
            <v>Anticorrrisive Primer CoatLtr.</v>
          </cell>
          <cell r="C1048" t="str">
            <v>Anticorrrisive Primer Coat</v>
          </cell>
          <cell r="D1048" t="str">
            <v>Ltr.</v>
          </cell>
          <cell r="E1048">
            <v>145</v>
          </cell>
        </row>
        <row r="1049">
          <cell r="B1049" t="str">
            <v>Swaling CoatLtr.</v>
          </cell>
          <cell r="C1049" t="str">
            <v xml:space="preserve">Swaling Coat </v>
          </cell>
          <cell r="D1049" t="str">
            <v>Ltr.</v>
          </cell>
          <cell r="E1049">
            <v>132</v>
          </cell>
        </row>
        <row r="1050">
          <cell r="B1050" t="str">
            <v>PVC Coated GI WireL/M</v>
          </cell>
          <cell r="C1050" t="str">
            <v>PVC Coated GI Wire</v>
          </cell>
          <cell r="D1050" t="str">
            <v>L/M</v>
          </cell>
          <cell r="E1050">
            <v>180</v>
          </cell>
        </row>
        <row r="1051">
          <cell r="B1051" t="str">
            <v>Repairs to cut ends and damages with special liquid epoxyL/M</v>
          </cell>
          <cell r="C1051" t="str">
            <v>Repairs to cut ends and damages with special liquid epoxy</v>
          </cell>
          <cell r="D1051" t="str">
            <v>L/M</v>
          </cell>
          <cell r="E1051">
            <v>100</v>
          </cell>
        </row>
        <row r="1052">
          <cell r="B1052" t="str">
            <v>Careful handling of slow bending, wooden battens between row of coated bars PVC pipe pcs. To cover work bench pins or use of bars bending machine etcL/M</v>
          </cell>
          <cell r="C1052" t="str">
            <v>Careful handling of slow bending, wooden battens between row of coated bars PVC pipe pcs. To cover work bench pins or use of bars bending machine etc</v>
          </cell>
          <cell r="D1052" t="str">
            <v>L/M</v>
          </cell>
          <cell r="E1052">
            <v>250</v>
          </cell>
        </row>
        <row r="1053">
          <cell r="B1053" t="str">
            <v>Epoxy paintLtr</v>
          </cell>
          <cell r="C1053" t="str">
            <v>Epoxy paint</v>
          </cell>
          <cell r="D1053" t="str">
            <v>Ltr</v>
          </cell>
          <cell r="E1053">
            <v>350</v>
          </cell>
        </row>
        <row r="1054">
          <cell r="B1054" t="str">
            <v>Stainless steel hooks and eyes 200 mmNo.</v>
          </cell>
          <cell r="C1054" t="str">
            <v>Stainless steel hooks and eyes 200 mm</v>
          </cell>
          <cell r="D1054" t="str">
            <v>No.</v>
          </cell>
          <cell r="E1054">
            <v>65</v>
          </cell>
        </row>
        <row r="1055">
          <cell r="B1055" t="str">
            <v>Steel WindowKg.</v>
          </cell>
          <cell r="C1055" t="str">
            <v>Steel Window</v>
          </cell>
          <cell r="D1055" t="str">
            <v>Kg.</v>
          </cell>
          <cell r="E1055">
            <v>46</v>
          </cell>
        </row>
        <row r="1056">
          <cell r="B1056" t="str">
            <v>Powder CoatingSq.Mt.</v>
          </cell>
          <cell r="C1056" t="str">
            <v>Powder Coating</v>
          </cell>
          <cell r="D1056" t="str">
            <v>Sq.Mt.</v>
          </cell>
          <cell r="E1056">
            <v>430.4</v>
          </cell>
        </row>
        <row r="1057">
          <cell r="B1057" t="str">
            <v>Rubber LiningR.Mt.</v>
          </cell>
          <cell r="C1057" t="str">
            <v>Rubber Lining</v>
          </cell>
          <cell r="D1057" t="str">
            <v>R.Mt.</v>
          </cell>
          <cell r="E1057">
            <v>23</v>
          </cell>
        </row>
        <row r="1059">
          <cell r="B1059" t="str">
            <v>Ply wood 9 mm thickSq.Mt.</v>
          </cell>
          <cell r="C1059" t="str">
            <v>Ply wood 9 mm thick</v>
          </cell>
          <cell r="D1059" t="str">
            <v>Sq.Mt.</v>
          </cell>
          <cell r="E1059">
            <v>395</v>
          </cell>
        </row>
        <row r="1060">
          <cell r="B1060" t="str">
            <v/>
          </cell>
        </row>
        <row r="1061">
          <cell r="B1061" t="str">
            <v/>
          </cell>
        </row>
        <row r="1062">
          <cell r="B1062" t="str">
            <v/>
          </cell>
        </row>
        <row r="1063">
          <cell r="B1063" t="str">
            <v>Laminated board double 12mm thickSq.Mt.</v>
          </cell>
          <cell r="C1063" t="str">
            <v>Laminated board double 12mm thick</v>
          </cell>
          <cell r="D1063" t="str">
            <v>Sq.Mt.</v>
          </cell>
          <cell r="E1063">
            <v>740</v>
          </cell>
        </row>
        <row r="1064">
          <cell r="B1064" t="str">
            <v>Alluminium Section anodizedKg.</v>
          </cell>
          <cell r="C1064" t="str">
            <v>Alluminium Section anodized</v>
          </cell>
          <cell r="D1064" t="str">
            <v>Kg.</v>
          </cell>
          <cell r="E1064">
            <v>205</v>
          </cell>
        </row>
        <row r="1065">
          <cell r="B1065" t="str">
            <v>Handle iron oxidised 150 mmNo.</v>
          </cell>
          <cell r="C1065" t="str">
            <v>Handle iron oxidised 150 mm</v>
          </cell>
          <cell r="D1065" t="str">
            <v>No.</v>
          </cell>
          <cell r="E1065">
            <v>50</v>
          </cell>
        </row>
        <row r="1066">
          <cell r="B1066" t="str">
            <v>Hinges iron oxidised 100 mmNo.</v>
          </cell>
          <cell r="C1066" t="str">
            <v xml:space="preserve">Hinges iron oxidised 100 mm </v>
          </cell>
          <cell r="D1066" t="str">
            <v>No.</v>
          </cell>
          <cell r="E1066">
            <v>35</v>
          </cell>
        </row>
        <row r="1067">
          <cell r="B1067" t="str">
            <v>T. W. PARTICLE BOARD, BOTH FACE LAMINATED 12MMSmt.</v>
          </cell>
          <cell r="C1067" t="str">
            <v>T. W. PARTICLE BOARD, BOTH FACE LAMINATED 12MM</v>
          </cell>
          <cell r="D1067" t="str">
            <v>Smt.</v>
          </cell>
          <cell r="E1067">
            <v>382</v>
          </cell>
        </row>
        <row r="1068">
          <cell r="B1068" t="str">
            <v>Battens T.W. 70 x 45 mmCmt.</v>
          </cell>
          <cell r="C1068" t="str">
            <v>Battens T.W. 70 x 45 mm</v>
          </cell>
          <cell r="D1068" t="str">
            <v>Cmt.</v>
          </cell>
          <cell r="E1068">
            <v>75000</v>
          </cell>
        </row>
        <row r="1069">
          <cell r="B1069" t="str">
            <v>Nuts and BoltsNos.</v>
          </cell>
          <cell r="C1069" t="str">
            <v>Nuts and Bolts</v>
          </cell>
          <cell r="D1069" t="str">
            <v>Nos.</v>
          </cell>
          <cell r="E1069">
            <v>99</v>
          </cell>
        </row>
        <row r="1070">
          <cell r="B1070" t="str">
            <v>Cement MortarLumpsum</v>
          </cell>
          <cell r="C1070" t="str">
            <v>Cement Mortar</v>
          </cell>
          <cell r="D1070" t="str">
            <v>Lumpsum</v>
          </cell>
          <cell r="E1070">
            <v>32</v>
          </cell>
        </row>
        <row r="1071">
          <cell r="B1071" t="str">
            <v>Plain FRP Sheet 22 B.W.G.Smt.</v>
          </cell>
          <cell r="C1071" t="str">
            <v>Plain FRP Sheet 22 B.W.G.</v>
          </cell>
          <cell r="D1071" t="str">
            <v>Smt.</v>
          </cell>
          <cell r="E1071">
            <v>2132</v>
          </cell>
        </row>
        <row r="1072">
          <cell r="B1072" t="str">
            <v>TW Runner (6" x 3")Cmt.</v>
          </cell>
          <cell r="C1072" t="str">
            <v>TW Runner (6" x 3")</v>
          </cell>
          <cell r="D1072" t="str">
            <v>Cmt.</v>
          </cell>
          <cell r="E1072">
            <v>75000</v>
          </cell>
        </row>
        <row r="1073">
          <cell r="B1073" t="str">
            <v>Alluminium ScrewDoz.</v>
          </cell>
          <cell r="C1073" t="str">
            <v>Alluminium Screw</v>
          </cell>
          <cell r="D1073" t="str">
            <v>Doz.</v>
          </cell>
          <cell r="E1073">
            <v>4.6500000000000004</v>
          </cell>
        </row>
        <row r="1074">
          <cell r="B1074" t="str">
            <v>F PattiKg.</v>
          </cell>
          <cell r="C1074" t="str">
            <v>F Patti</v>
          </cell>
          <cell r="D1074" t="str">
            <v>Kg.</v>
          </cell>
          <cell r="E1074">
            <v>175</v>
          </cell>
        </row>
        <row r="1077">
          <cell r="B1077" t="str">
            <v>Drill BitsDay</v>
          </cell>
          <cell r="C1077" t="str">
            <v>Drill Bits</v>
          </cell>
          <cell r="D1077" t="str">
            <v>Day</v>
          </cell>
          <cell r="E1077">
            <v>171</v>
          </cell>
        </row>
        <row r="1078">
          <cell r="B1078" t="str">
            <v>Water jet with accessoriesNo.</v>
          </cell>
          <cell r="C1078" t="str">
            <v xml:space="preserve">Water jet with accessories </v>
          </cell>
          <cell r="D1078" t="str">
            <v>No.</v>
          </cell>
          <cell r="E1078">
            <v>325</v>
          </cell>
        </row>
        <row r="1079">
          <cell r="B1079" t="str">
            <v>Ultra 250 mm. dia. uPVC 90 degree junction chamber base with U trapNo.</v>
          </cell>
          <cell r="C1079" t="str">
            <v>Ultra 250 mm. dia. uPVC 90 degree junction chamber base with U trap</v>
          </cell>
          <cell r="D1079" t="str">
            <v>No.</v>
          </cell>
          <cell r="E1079">
            <v>1008</v>
          </cell>
        </row>
        <row r="1080">
          <cell r="B1080" t="str">
            <v>Ultra 250 mm.dia. uPVC Cover &amp; FrameNo.</v>
          </cell>
          <cell r="C1080" t="str">
            <v>Ultra 250 mm.dia. uPVC  Cover &amp; Frame</v>
          </cell>
          <cell r="D1080" t="str">
            <v>No.</v>
          </cell>
          <cell r="E1080">
            <v>386</v>
          </cell>
        </row>
        <row r="1081">
          <cell r="B1081" t="str">
            <v>uPVC Blanking Plug 110 mmNo.</v>
          </cell>
          <cell r="C1081" t="str">
            <v>uPVC Blanking Plug 110 mm</v>
          </cell>
          <cell r="D1081" t="str">
            <v>No.</v>
          </cell>
          <cell r="E1081">
            <v>278</v>
          </cell>
        </row>
        <row r="1082">
          <cell r="B1082" t="str">
            <v>uPVC 90 degree bendNo.</v>
          </cell>
          <cell r="C1082" t="str">
            <v>uPVC 90 degree bend</v>
          </cell>
          <cell r="D1082" t="str">
            <v>No.</v>
          </cell>
          <cell r="E1082">
            <v>262</v>
          </cell>
        </row>
        <row r="1083">
          <cell r="B1083" t="str">
            <v>Ultra Shaft 250x470mmNo.</v>
          </cell>
          <cell r="C1083" t="str">
            <v>Ultra Shaft 250x470mm</v>
          </cell>
          <cell r="D1083" t="str">
            <v>No.</v>
          </cell>
          <cell r="E1083">
            <v>383</v>
          </cell>
        </row>
        <row r="1084">
          <cell r="B1084" t="str">
            <v>EngraverDay</v>
          </cell>
          <cell r="C1084" t="str">
            <v>Engraver</v>
          </cell>
          <cell r="D1084" t="str">
            <v>Day</v>
          </cell>
          <cell r="E1084">
            <v>29</v>
          </cell>
        </row>
        <row r="1085">
          <cell r="B1085" t="str">
            <v>Teak wood planks above 2.5m lengthCu.Mt.</v>
          </cell>
          <cell r="C1085" t="str">
            <v>Teak wood planks above 2.5m length</v>
          </cell>
          <cell r="D1085" t="str">
            <v>Cu.Mt.</v>
          </cell>
          <cell r="E1085">
            <v>85000</v>
          </cell>
        </row>
        <row r="1086">
          <cell r="B1086" t="str">
            <v>Polydee-LMR.Mt.</v>
          </cell>
          <cell r="C1086" t="str">
            <v>Polydee-LM</v>
          </cell>
          <cell r="D1086" t="str">
            <v>R.Mt.</v>
          </cell>
          <cell r="E1086">
            <v>505</v>
          </cell>
        </row>
        <row r="1087">
          <cell r="B1087" t="str">
            <v>Siporex Block 75x240x650 mmNo.</v>
          </cell>
          <cell r="C1087" t="str">
            <v>Siporex Block 75x240x650 mm</v>
          </cell>
          <cell r="D1087" t="str">
            <v>No.</v>
          </cell>
          <cell r="E1087">
            <v>67.459999999999994</v>
          </cell>
        </row>
        <row r="1088">
          <cell r="B1088" t="str">
            <v>GBP Build Fast plusKg.</v>
          </cell>
          <cell r="C1088" t="str">
            <v xml:space="preserve">GBP Build Fast plus </v>
          </cell>
          <cell r="D1088" t="str">
            <v>Kg.</v>
          </cell>
          <cell r="E1088">
            <v>29.33</v>
          </cell>
        </row>
        <row r="1089">
          <cell r="B1089" t="str">
            <v>Siporex Block 100x240x650 mmNo.</v>
          </cell>
          <cell r="C1089" t="str">
            <v>Siporex Block 100x240x650 mm</v>
          </cell>
          <cell r="D1089" t="str">
            <v>No.</v>
          </cell>
          <cell r="E1089">
            <v>74.2</v>
          </cell>
        </row>
        <row r="1090">
          <cell r="B1090" t="str">
            <v>Siporex Block 200x240x650 mmNo.</v>
          </cell>
          <cell r="C1090" t="str">
            <v>Siporex Block 200x240x650 mm</v>
          </cell>
          <cell r="D1090" t="str">
            <v>No.</v>
          </cell>
          <cell r="E1090">
            <v>150.15</v>
          </cell>
        </row>
        <row r="1091">
          <cell r="B1091" t="str">
            <v>Bamboo 50mm dia.R.Mt</v>
          </cell>
          <cell r="C1091" t="str">
            <v xml:space="preserve">Bamboo 50mm dia. </v>
          </cell>
          <cell r="D1091" t="str">
            <v>R.Mt</v>
          </cell>
          <cell r="E1091">
            <v>14</v>
          </cell>
        </row>
        <row r="1092">
          <cell r="B1092" t="str">
            <v>Hold Fast for Steel GateNo.</v>
          </cell>
          <cell r="C1092" t="str">
            <v>Hold Fast for Steel Gate</v>
          </cell>
          <cell r="D1092" t="str">
            <v>No.</v>
          </cell>
          <cell r="E1092">
            <v>53</v>
          </cell>
        </row>
        <row r="1093">
          <cell r="B1093" t="str">
            <v>Nut Boldts 12 mm dia. /Nails all sizeNo.</v>
          </cell>
          <cell r="C1093" t="str">
            <v>Nut Boldts 12 mm dia. /Nails all size</v>
          </cell>
          <cell r="D1093" t="str">
            <v>No.</v>
          </cell>
          <cell r="E1093">
            <v>71</v>
          </cell>
        </row>
        <row r="1094">
          <cell r="B1094" t="str">
            <v>M.S. Pipe 40 mm diaRmt</v>
          </cell>
          <cell r="C1094" t="str">
            <v>M.S. Pipe 40 mm dia</v>
          </cell>
          <cell r="D1094" t="str">
            <v>Rmt</v>
          </cell>
          <cell r="E1094">
            <v>129</v>
          </cell>
        </row>
        <row r="1095">
          <cell r="B1095" t="str">
            <v>Welding RodBox</v>
          </cell>
          <cell r="C1095" t="str">
            <v>Welding Rod</v>
          </cell>
          <cell r="D1095" t="str">
            <v>Box</v>
          </cell>
          <cell r="E1095">
            <v>350</v>
          </cell>
        </row>
        <row r="1096">
          <cell r="B1096" t="str">
            <v>PVC hand rail coverRmt.</v>
          </cell>
          <cell r="C1096" t="str">
            <v>PVC hand rail cover</v>
          </cell>
          <cell r="D1096" t="str">
            <v>Rmt.</v>
          </cell>
          <cell r="E1096">
            <v>200</v>
          </cell>
        </row>
        <row r="1097">
          <cell r="B1097" t="str">
            <v>Vision PanelNo.</v>
          </cell>
          <cell r="C1097" t="str">
            <v>Vision Panel</v>
          </cell>
          <cell r="D1097" t="str">
            <v>No.</v>
          </cell>
          <cell r="E1097">
            <v>205</v>
          </cell>
        </row>
        <row r="1098">
          <cell r="B1098" t="str">
            <v>Solid core shutter 35 mm thick with commercial veneer facing and phenol bondedSq.mt.</v>
          </cell>
          <cell r="C1098" t="str">
            <v>Solid core shutter 35 mm thick with commercial veneer facing and phenol bonded</v>
          </cell>
          <cell r="D1098" t="str">
            <v>Sq.mt.</v>
          </cell>
          <cell r="E1098">
            <v>1080</v>
          </cell>
        </row>
        <row r="1099">
          <cell r="B1099" t="str">
            <v>Oil PaintLtr.</v>
          </cell>
          <cell r="C1099" t="str">
            <v>Oil Paint</v>
          </cell>
          <cell r="D1099" t="str">
            <v>Ltr.</v>
          </cell>
          <cell r="E1099">
            <v>258</v>
          </cell>
        </row>
        <row r="1100">
          <cell r="B1100" t="str">
            <v>Acrylic Plain Sheet 2 mm thickSq.Mt.</v>
          </cell>
          <cell r="C1100" t="str">
            <v>Acrylic Plain Sheet 2 mm thick</v>
          </cell>
          <cell r="D1100" t="str">
            <v>Sq.Mt.</v>
          </cell>
          <cell r="E1100">
            <v>670</v>
          </cell>
        </row>
        <row r="1101">
          <cell r="B1101" t="str">
            <v>Aluminium Sheet 24 B.W.GSq.mt.</v>
          </cell>
          <cell r="C1101" t="str">
            <v>Aluminium Sheet 24 B.W.G</v>
          </cell>
          <cell r="D1101" t="str">
            <v>Sq.mt.</v>
          </cell>
          <cell r="E1101">
            <v>365</v>
          </cell>
        </row>
        <row r="1102">
          <cell r="B1102" t="str">
            <v>Alluminium Section with Powder CoatingKg.</v>
          </cell>
          <cell r="C1102" t="str">
            <v>Alluminium Section with Powder Coating</v>
          </cell>
          <cell r="D1102" t="str">
            <v>Kg.</v>
          </cell>
          <cell r="E1102">
            <v>195</v>
          </cell>
        </row>
        <row r="1103">
          <cell r="B1103" t="str">
            <v>Concealed lockNo.</v>
          </cell>
          <cell r="C1103" t="str">
            <v>Concealed lock</v>
          </cell>
          <cell r="D1103" t="str">
            <v>No.</v>
          </cell>
          <cell r="E1103">
            <v>110</v>
          </cell>
        </row>
        <row r="1104">
          <cell r="B1104" t="str">
            <v>Mosquito proof Nylone netSq.Mt.</v>
          </cell>
          <cell r="C1104" t="str">
            <v>Mosquito proof Nylone net</v>
          </cell>
          <cell r="D1104" t="str">
            <v>Sq.Mt.</v>
          </cell>
          <cell r="E1104">
            <v>204</v>
          </cell>
        </row>
        <row r="1105">
          <cell r="B1105" t="str">
            <v>White glazed full stall urinalNo.</v>
          </cell>
          <cell r="C1105" t="str">
            <v>White glazed full stall urinal</v>
          </cell>
          <cell r="D1105" t="str">
            <v>No.</v>
          </cell>
          <cell r="E1105">
            <v>4010</v>
          </cell>
        </row>
        <row r="1106">
          <cell r="B1106" t="str">
            <v>Bricks II Class1000 No.</v>
          </cell>
          <cell r="C1106" t="str">
            <v>Bricks II Class</v>
          </cell>
          <cell r="D1106" t="str">
            <v>1000 No.</v>
          </cell>
          <cell r="E1106">
            <v>5700</v>
          </cell>
        </row>
        <row r="1107">
          <cell r="B1107" t="str">
            <v>R.C.C.pipe Np2 class 100mm dia. 2m longNo.</v>
          </cell>
          <cell r="C1107" t="str">
            <v>R.C.C.pipe Np2 class 100mm dia. 2m long</v>
          </cell>
          <cell r="D1107" t="str">
            <v>No.</v>
          </cell>
          <cell r="E1107">
            <v>596</v>
          </cell>
        </row>
        <row r="1108">
          <cell r="B1108" t="str">
            <v>R.C.C.pipe Np2 class 150mm dia. 2m longNo.</v>
          </cell>
          <cell r="C1108" t="str">
            <v>R.C.C.pipe Np2 class 150mm dia. 2m long</v>
          </cell>
          <cell r="D1108" t="str">
            <v>No.</v>
          </cell>
          <cell r="E1108">
            <v>642</v>
          </cell>
        </row>
        <row r="1109">
          <cell r="B1109" t="str">
            <v>R.C.C.pipe Np2 class 225mm dia. 2m longNo.</v>
          </cell>
          <cell r="C1109" t="str">
            <v>R.C.C.pipe Np2 class 225mm dia. 2m long</v>
          </cell>
          <cell r="D1109" t="str">
            <v>No.</v>
          </cell>
          <cell r="E1109">
            <v>734</v>
          </cell>
        </row>
        <row r="1110">
          <cell r="B1110" t="str">
            <v>R.C.C.pipe Np2 class 300mm dia. 2m longNo.</v>
          </cell>
          <cell r="C1110" t="str">
            <v>R.C.C.pipe Np2 class 300mm dia. 2m long</v>
          </cell>
          <cell r="D1110" t="str">
            <v>No.</v>
          </cell>
          <cell r="E1110">
            <v>1162</v>
          </cell>
        </row>
        <row r="1111">
          <cell r="B1111" t="str">
            <v>Ceramic Tiles for dado 30 x 60 cmSq.Mt.</v>
          </cell>
          <cell r="C1111" t="str">
            <v>Ceramic Tiles for dado 30 x 60 cm</v>
          </cell>
          <cell r="D1111" t="str">
            <v>Sq.Mt.</v>
          </cell>
          <cell r="E1111">
            <v>516</v>
          </cell>
        </row>
      </sheetData>
      <sheetData sheetId="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hinery"/>
      <sheetName val="Labour"/>
      <sheetName val="Material"/>
      <sheetName val="LMERate"/>
      <sheetName val="Sheet1"/>
    </sheetNames>
    <sheetDataSet>
      <sheetData sheetId="0" refreshError="1"/>
      <sheetData sheetId="1" refreshError="1"/>
      <sheetData sheetId="2" refreshError="1"/>
      <sheetData sheetId="3" refreshError="1">
        <row r="2">
          <cell r="B2" t="str">
            <v>Description of MachineUnit</v>
          </cell>
          <cell r="C2" t="str">
            <v>Description of Machine</v>
          </cell>
          <cell r="D2" t="str">
            <v>Unit</v>
          </cell>
          <cell r="E2" t="str">
            <v>Final Rate for SSR 2018-19</v>
          </cell>
        </row>
        <row r="3">
          <cell r="B3" t="str">
            <v>Air Compressorhour</v>
          </cell>
          <cell r="C3" t="str">
            <v>Air Compressor</v>
          </cell>
          <cell r="D3" t="str">
            <v>hour</v>
          </cell>
          <cell r="E3">
            <v>731</v>
          </cell>
        </row>
        <row r="4">
          <cell r="B4" t="str">
            <v>Batching and Mixing Plant (a) 30 cum capacityhour</v>
          </cell>
          <cell r="C4" t="str">
            <v>Batching and Mixing Plant (a) 30 cum capacity</v>
          </cell>
          <cell r="D4" t="str">
            <v xml:space="preserve"> hour</v>
          </cell>
          <cell r="E4">
            <v>2089</v>
          </cell>
        </row>
        <row r="5">
          <cell r="B5" t="str">
            <v>Batching and Mixing Plant (b) 15 - 20 cum capacityhour</v>
          </cell>
          <cell r="C5" t="str">
            <v>Batching and Mixing Plant (b)  15 - 20 cum capacity</v>
          </cell>
          <cell r="D5" t="str">
            <v xml:space="preserve"> hour</v>
          </cell>
          <cell r="E5">
            <v>1842</v>
          </cell>
        </row>
        <row r="6">
          <cell r="B6" t="str">
            <v>Bitumen Pressure Distributorhour</v>
          </cell>
          <cell r="C6" t="str">
            <v>Bitumen Pressure Distributor</v>
          </cell>
          <cell r="D6" t="str">
            <v xml:space="preserve"> hour</v>
          </cell>
          <cell r="E6">
            <v>1158</v>
          </cell>
        </row>
        <row r="7">
          <cell r="B7" t="str">
            <v>Bitumen Boiler oil firedhour</v>
          </cell>
          <cell r="C7" t="str">
            <v>Bitumen Boiler oil fired</v>
          </cell>
          <cell r="D7" t="str">
            <v xml:space="preserve"> hour</v>
          </cell>
          <cell r="E7">
            <v>200</v>
          </cell>
        </row>
        <row r="8">
          <cell r="B8" t="str">
            <v>Concrete Paver Finisher with 40 HP Motorhour</v>
          </cell>
          <cell r="C8" t="str">
            <v>Concrete Paver Finisher with 40 HP Motor</v>
          </cell>
          <cell r="D8" t="str">
            <v xml:space="preserve"> hour</v>
          </cell>
          <cell r="E8">
            <v>2594</v>
          </cell>
        </row>
        <row r="9">
          <cell r="B9" t="str">
            <v>Concrete Pump of 45 &amp; 30 cum capacityhour</v>
          </cell>
          <cell r="C9" t="str">
            <v>Concrete Pump of 45 &amp; 30 cum capacity</v>
          </cell>
          <cell r="D9" t="str">
            <v xml:space="preserve"> hour</v>
          </cell>
          <cell r="E9">
            <v>476</v>
          </cell>
        </row>
        <row r="10">
          <cell r="B10" t="str">
            <v>Concrete Buckethour</v>
          </cell>
          <cell r="C10" t="str">
            <v>Concrete Bucket</v>
          </cell>
          <cell r="D10" t="str">
            <v xml:space="preserve"> hour</v>
          </cell>
          <cell r="E10">
            <v>50</v>
          </cell>
        </row>
        <row r="11">
          <cell r="B11" t="str">
            <v>Concrete Mixer (a) 0.4/0.28 cumhour</v>
          </cell>
          <cell r="C11" t="str">
            <v>Concrete Mixer (a)  0.4/0.28 cum</v>
          </cell>
          <cell r="D11" t="str">
            <v xml:space="preserve"> hour</v>
          </cell>
          <cell r="E11">
            <v>625</v>
          </cell>
        </row>
        <row r="12">
          <cell r="B12" t="str">
            <v>Concrete Mixer (b) 1 cumhour</v>
          </cell>
          <cell r="C12" t="str">
            <v>Concrete Mixer (b) 1 cum</v>
          </cell>
          <cell r="D12" t="str">
            <v xml:space="preserve"> hour</v>
          </cell>
          <cell r="E12">
            <v>968</v>
          </cell>
        </row>
        <row r="13">
          <cell r="B13" t="str">
            <v>Crane (a) 80 tonneshour</v>
          </cell>
          <cell r="C13" t="str">
            <v>Crane (a)  80 tonnes</v>
          </cell>
          <cell r="D13" t="str">
            <v xml:space="preserve"> hour</v>
          </cell>
          <cell r="E13">
            <v>2700</v>
          </cell>
        </row>
        <row r="14">
          <cell r="B14" t="str">
            <v>Cranes b) 35 tonneshour</v>
          </cell>
          <cell r="C14" t="str">
            <v>Cranes b)  35 tonnes</v>
          </cell>
          <cell r="D14" t="str">
            <v xml:space="preserve"> hour</v>
          </cell>
          <cell r="E14">
            <v>2295</v>
          </cell>
        </row>
        <row r="15">
          <cell r="B15" t="str">
            <v>Cranes c) 3 tonneshour</v>
          </cell>
          <cell r="C15" t="str">
            <v>Cranes c) 3 tonnes</v>
          </cell>
          <cell r="D15" t="str">
            <v xml:space="preserve"> hour</v>
          </cell>
          <cell r="E15">
            <v>612</v>
          </cell>
        </row>
        <row r="16">
          <cell r="B16" t="str">
            <v>Dozer D - 80 - A 12hour</v>
          </cell>
          <cell r="C16" t="str">
            <v>Dozer D - 80 - A 12</v>
          </cell>
          <cell r="D16" t="str">
            <v xml:space="preserve"> hour</v>
          </cell>
          <cell r="E16">
            <v>3484</v>
          </cell>
        </row>
        <row r="17">
          <cell r="B17" t="str">
            <v>Dozer D - 50 - A 15hour</v>
          </cell>
          <cell r="C17" t="str">
            <v>Dozer D - 50 - A 15</v>
          </cell>
          <cell r="D17" t="str">
            <v xml:space="preserve"> hour</v>
          </cell>
          <cell r="E17">
            <v>2489</v>
          </cell>
        </row>
        <row r="18">
          <cell r="B18" t="str">
            <v>Emulsion Pressure Distributorhour</v>
          </cell>
          <cell r="C18" t="str">
            <v>Emulsion Pressure Distributor</v>
          </cell>
          <cell r="D18" t="str">
            <v xml:space="preserve"> hour</v>
          </cell>
          <cell r="E18">
            <v>968</v>
          </cell>
        </row>
        <row r="19">
          <cell r="B19" t="str">
            <v>Front End loader 1 cum bucket capacityhour</v>
          </cell>
          <cell r="C19" t="str">
            <v>Front End loader 1 cum bucket capacity</v>
          </cell>
          <cell r="D19" t="str">
            <v xml:space="preserve"> hour</v>
          </cell>
          <cell r="E19">
            <v>968</v>
          </cell>
        </row>
        <row r="20">
          <cell r="B20" t="str">
            <v>Generator (a) 125 KVAhour</v>
          </cell>
          <cell r="C20" t="str">
            <v>Generator (a)  125 KVA</v>
          </cell>
          <cell r="D20" t="str">
            <v xml:space="preserve"> hour</v>
          </cell>
          <cell r="E20">
            <v>1065</v>
          </cell>
        </row>
        <row r="21">
          <cell r="B21" t="str">
            <v>Generator( b) 63 KVAhour</v>
          </cell>
          <cell r="C21" t="str">
            <v>Generator( b)  63  KVA</v>
          </cell>
          <cell r="D21" t="str">
            <v xml:space="preserve"> hour</v>
          </cell>
          <cell r="E21">
            <v>800</v>
          </cell>
        </row>
        <row r="22">
          <cell r="B22" t="str">
            <v>GSB Plant 50 cumhour</v>
          </cell>
          <cell r="C22" t="str">
            <v>GSB Plant 50 cum</v>
          </cell>
          <cell r="D22" t="str">
            <v xml:space="preserve"> hour</v>
          </cell>
          <cell r="E22">
            <v>1737</v>
          </cell>
        </row>
        <row r="23">
          <cell r="B23" t="str">
            <v>Hotmix Plant - 120 TPH capacity ( Drum Mix Plant)hour</v>
          </cell>
          <cell r="C23" t="str">
            <v>Hotmix Plant - 120 TPH capacity ( Drum Mix Plant)</v>
          </cell>
          <cell r="D23" t="str">
            <v xml:space="preserve"> hour</v>
          </cell>
          <cell r="E23">
            <v>5410</v>
          </cell>
        </row>
        <row r="24">
          <cell r="B24" t="str">
            <v>Hotmix Plant - 100 TPH capacity ( Drum Mix Plant)hour</v>
          </cell>
          <cell r="C24" t="str">
            <v>Hotmix Plant - 100 TPH capacity ( Drum Mix Plant)</v>
          </cell>
          <cell r="D24" t="str">
            <v xml:space="preserve"> hour</v>
          </cell>
          <cell r="E24">
            <v>5077</v>
          </cell>
        </row>
        <row r="25">
          <cell r="B25" t="str">
            <v>Hotmix Plant - 60 to 90 TPH capacity ( Drum Mix Plant)hour</v>
          </cell>
          <cell r="C25" t="str">
            <v>Hotmix Plant - 60 to 90 TPH capacity ( Drum Mix Plant)</v>
          </cell>
          <cell r="D25" t="str">
            <v xml:space="preserve"> hour</v>
          </cell>
          <cell r="E25">
            <v>4578</v>
          </cell>
        </row>
        <row r="26">
          <cell r="B26" t="str">
            <v>Hotmix Plant - 40 to 60 TPH capacity ( Drum Mix Plant)hour</v>
          </cell>
          <cell r="C26" t="str">
            <v>Hotmix Plant - 40 to 60 TPH capacity ( Drum Mix Plant)</v>
          </cell>
          <cell r="D26" t="str">
            <v xml:space="preserve"> hour</v>
          </cell>
          <cell r="E26">
            <v>3912</v>
          </cell>
        </row>
        <row r="27">
          <cell r="B27" t="str">
            <v>Hydraulic Chip Spreaderhour</v>
          </cell>
          <cell r="C27" t="str">
            <v>Hydraulic Chip Spreader</v>
          </cell>
          <cell r="D27" t="str">
            <v xml:space="preserve"> hour</v>
          </cell>
          <cell r="E27">
            <v>400</v>
          </cell>
        </row>
        <row r="28">
          <cell r="B28" t="str">
            <v>Hydraulic Excavator of 1 cum buckethour</v>
          </cell>
          <cell r="C28" t="str">
            <v>Hydraulic Excavator of 1 cum bucket</v>
          </cell>
          <cell r="D28" t="str">
            <v xml:space="preserve"> hour</v>
          </cell>
          <cell r="E28">
            <v>1966</v>
          </cell>
        </row>
        <row r="29">
          <cell r="B29" t="str">
            <v>Integrated Stone Crusher 100THPhour</v>
          </cell>
          <cell r="C29" t="str">
            <v>Integrated Stone Crusher 100THP</v>
          </cell>
          <cell r="D29" t="str">
            <v xml:space="preserve"> hour</v>
          </cell>
          <cell r="E29">
            <v>12000</v>
          </cell>
        </row>
        <row r="30">
          <cell r="B30" t="str">
            <v>Integrated Stone Crusher 200 HPhour</v>
          </cell>
          <cell r="C30" t="str">
            <v>Integrated Stone Crusher 200 HP</v>
          </cell>
          <cell r="D30" t="str">
            <v xml:space="preserve"> hour</v>
          </cell>
          <cell r="E30">
            <v>15000</v>
          </cell>
        </row>
        <row r="31">
          <cell r="B31" t="str">
            <v>Kerb Casting Machinehour</v>
          </cell>
          <cell r="C31" t="str">
            <v>Kerb Casting Machine</v>
          </cell>
          <cell r="D31" t="str">
            <v xml:space="preserve"> hour</v>
          </cell>
          <cell r="E31">
            <v>532</v>
          </cell>
        </row>
        <row r="32">
          <cell r="B32" t="str">
            <v>Mastic Cookerhour</v>
          </cell>
          <cell r="C32" t="str">
            <v>Mastic Cooker</v>
          </cell>
          <cell r="D32" t="str">
            <v xml:space="preserve"> hour</v>
          </cell>
          <cell r="E32">
            <v>908</v>
          </cell>
        </row>
        <row r="33">
          <cell r="B33" t="str">
            <v>Mechanical Broom Hydraulichour</v>
          </cell>
          <cell r="C33" t="str">
            <v>Mechanical Broom Hydraulic</v>
          </cell>
          <cell r="D33" t="str">
            <v xml:space="preserve"> hour</v>
          </cell>
          <cell r="E33">
            <v>250</v>
          </cell>
        </row>
        <row r="34">
          <cell r="B34" t="str">
            <v>Motor Grader 3.35 mtr bladehour</v>
          </cell>
          <cell r="C34" t="str">
            <v>Motor Grader 3.35 mtr blade</v>
          </cell>
          <cell r="D34" t="str">
            <v xml:space="preserve"> hour</v>
          </cell>
          <cell r="E34">
            <v>1807</v>
          </cell>
        </row>
        <row r="35">
          <cell r="B35" t="str">
            <v>Mobile slurry seal equipmenthour</v>
          </cell>
          <cell r="C35" t="str">
            <v>Mobile slurry seal equipment</v>
          </cell>
          <cell r="D35" t="str">
            <v xml:space="preserve"> hour</v>
          </cell>
        </row>
        <row r="36">
          <cell r="B36" t="str">
            <v>Paver Finisher Hydrostatic with sensor control 100 TPHhour</v>
          </cell>
          <cell r="C36" t="str">
            <v>Paver Finisher Hydrostatic with sensor control 100 TPH</v>
          </cell>
          <cell r="D36" t="str">
            <v xml:space="preserve"> hour</v>
          </cell>
          <cell r="E36">
            <v>3000</v>
          </cell>
        </row>
        <row r="37">
          <cell r="B37" t="str">
            <v>Paver Finisher Mechanical 100 TPHhour</v>
          </cell>
          <cell r="C37" t="str">
            <v>Paver Finisher Mechanical 100 TPH</v>
          </cell>
          <cell r="D37" t="str">
            <v xml:space="preserve"> hour</v>
          </cell>
          <cell r="E37">
            <v>981</v>
          </cell>
        </row>
        <row r="38">
          <cell r="B38" t="str">
            <v>Piling Rig with Bantonite Pumphour</v>
          </cell>
          <cell r="C38" t="str">
            <v>Piling Rig with Bantonite Pump</v>
          </cell>
          <cell r="D38" t="str">
            <v xml:space="preserve"> hour</v>
          </cell>
          <cell r="E38">
            <v>4500</v>
          </cell>
        </row>
        <row r="39">
          <cell r="B39" t="str">
            <v>Pneumatic Road Rollerhour</v>
          </cell>
          <cell r="C39" t="str">
            <v>Pneumatic Road Roller</v>
          </cell>
          <cell r="D39" t="str">
            <v xml:space="preserve"> hour</v>
          </cell>
          <cell r="E39">
            <v>650</v>
          </cell>
        </row>
        <row r="40">
          <cell r="B40" t="str">
            <v>Pneumatic Sinking Planthour</v>
          </cell>
          <cell r="C40" t="str">
            <v>Pneumatic Sinking Plant</v>
          </cell>
          <cell r="D40" t="str">
            <v xml:space="preserve"> hour</v>
          </cell>
        </row>
        <row r="41">
          <cell r="B41" t="str">
            <v>Pot Hole Repair Machinehour</v>
          </cell>
          <cell r="C41" t="str">
            <v>Pot Hole Repair Machine</v>
          </cell>
          <cell r="D41" t="str">
            <v xml:space="preserve"> hour</v>
          </cell>
          <cell r="E41">
            <v>400</v>
          </cell>
        </row>
        <row r="42">
          <cell r="B42" t="str">
            <v>Prestressing Jack with Pump &amp; accesshour</v>
          </cell>
          <cell r="C42" t="str">
            <v>Prestressing Jack with Pump &amp; access</v>
          </cell>
          <cell r="D42" t="str">
            <v xml:space="preserve"> hour</v>
          </cell>
        </row>
        <row r="43">
          <cell r="B43" t="str">
            <v>Ripperhour</v>
          </cell>
          <cell r="C43" t="str">
            <v>Ripper</v>
          </cell>
          <cell r="D43" t="str">
            <v xml:space="preserve"> hour</v>
          </cell>
          <cell r="E43">
            <v>25</v>
          </cell>
        </row>
        <row r="44">
          <cell r="B44" t="str">
            <v>Rotavatorhour</v>
          </cell>
          <cell r="C44" t="str">
            <v>Rotavator</v>
          </cell>
          <cell r="D44" t="str">
            <v xml:space="preserve"> hour</v>
          </cell>
          <cell r="E44">
            <v>20</v>
          </cell>
        </row>
        <row r="45">
          <cell r="B45" t="str">
            <v>Road marking machinehour</v>
          </cell>
          <cell r="C45" t="str">
            <v>Road marking machine</v>
          </cell>
          <cell r="D45" t="str">
            <v xml:space="preserve"> hour</v>
          </cell>
          <cell r="E45">
            <v>100</v>
          </cell>
        </row>
        <row r="46">
          <cell r="B46" t="str">
            <v>Smooth Wheeled Roller 8 tonnehour</v>
          </cell>
          <cell r="C46" t="str">
            <v>Smooth Wheeled Roller 8 tonne</v>
          </cell>
          <cell r="D46" t="str">
            <v xml:space="preserve"> hour</v>
          </cell>
          <cell r="E46">
            <v>691</v>
          </cell>
        </row>
        <row r="47">
          <cell r="B47" t="str">
            <v>Tandem Road Rollerhour</v>
          </cell>
          <cell r="C47" t="str">
            <v>Tandem Road Roller</v>
          </cell>
          <cell r="D47" t="str">
            <v xml:space="preserve"> hour</v>
          </cell>
          <cell r="E47">
            <v>1392</v>
          </cell>
        </row>
        <row r="48">
          <cell r="B48" t="str">
            <v>Tipper - 5 cumkm</v>
          </cell>
          <cell r="C48" t="str">
            <v>Tipper - 5 cum</v>
          </cell>
          <cell r="D48" t="str">
            <v xml:space="preserve"> km</v>
          </cell>
          <cell r="E48">
            <v>62</v>
          </cell>
        </row>
        <row r="49">
          <cell r="B49" t="str">
            <v>Tipper - 5 cumtonne.km</v>
          </cell>
          <cell r="C49" t="str">
            <v>Tipper - 5 cum</v>
          </cell>
          <cell r="D49" t="str">
            <v xml:space="preserve"> tonne.km</v>
          </cell>
          <cell r="E49">
            <v>6</v>
          </cell>
        </row>
        <row r="50">
          <cell r="B50" t="str">
            <v>Tipper - 5 cumhour</v>
          </cell>
          <cell r="C50" t="str">
            <v>Tipper - 5 cum</v>
          </cell>
          <cell r="D50" t="str">
            <v xml:space="preserve"> hour</v>
          </cell>
          <cell r="E50">
            <v>745</v>
          </cell>
        </row>
        <row r="51">
          <cell r="B51" t="str">
            <v>Transit Mixer 4.0/4.5 cumhour</v>
          </cell>
          <cell r="C51" t="str">
            <v>Transit Mixer 4.0/4.5 cum</v>
          </cell>
          <cell r="D51" t="str">
            <v xml:space="preserve"> hour</v>
          </cell>
          <cell r="E51">
            <v>1399</v>
          </cell>
        </row>
        <row r="52">
          <cell r="B52" t="str">
            <v>Transit Mixer 4/4.5 cumtonne. km</v>
          </cell>
          <cell r="C52" t="str">
            <v>Transit Mixer 4/4.5 cum</v>
          </cell>
          <cell r="D52" t="str">
            <v xml:space="preserve"> tonne. km</v>
          </cell>
          <cell r="E52">
            <v>10</v>
          </cell>
        </row>
        <row r="53">
          <cell r="B53" t="str">
            <v>Transit Mixer 3.0 cumhour</v>
          </cell>
          <cell r="C53" t="str">
            <v>Transit Mixer 3.0 cum</v>
          </cell>
          <cell r="D53" t="str">
            <v xml:space="preserve"> hour</v>
          </cell>
          <cell r="E53">
            <v>1100</v>
          </cell>
        </row>
        <row r="54">
          <cell r="B54" t="str">
            <v>Transit Mixer 3.0 cumtonne. km</v>
          </cell>
          <cell r="C54" t="str">
            <v>Transit Mixer 3.0 cum</v>
          </cell>
          <cell r="D54" t="str">
            <v xml:space="preserve"> tonne. km</v>
          </cell>
          <cell r="E54">
            <v>8</v>
          </cell>
        </row>
        <row r="55">
          <cell r="B55" t="str">
            <v>Tractorhour</v>
          </cell>
          <cell r="C55" t="str">
            <v>Tractor</v>
          </cell>
          <cell r="D55" t="str">
            <v xml:space="preserve"> hour</v>
          </cell>
          <cell r="E55">
            <v>330</v>
          </cell>
        </row>
        <row r="56">
          <cell r="B56" t="str">
            <v>Tractor with Rotevatorhour</v>
          </cell>
          <cell r="C56" t="str">
            <v>Tractor with Rotevator</v>
          </cell>
          <cell r="D56" t="str">
            <v xml:space="preserve"> hour</v>
          </cell>
          <cell r="E56">
            <v>350</v>
          </cell>
        </row>
        <row r="57">
          <cell r="B57" t="str">
            <v>Tractor with Ripperhour</v>
          </cell>
          <cell r="C57" t="str">
            <v>Tractor with Ripper</v>
          </cell>
          <cell r="D57" t="str">
            <v xml:space="preserve"> hour</v>
          </cell>
          <cell r="E57">
            <v>1131</v>
          </cell>
        </row>
        <row r="58">
          <cell r="B58" t="str">
            <v>Truck 5.5 cum per 10 tonneskm</v>
          </cell>
          <cell r="C58" t="str">
            <v>Truck 5.5 cum per 10 tonnes</v>
          </cell>
          <cell r="D58" t="str">
            <v xml:space="preserve"> km</v>
          </cell>
          <cell r="E58">
            <v>31</v>
          </cell>
        </row>
        <row r="59">
          <cell r="B59" t="str">
            <v>Truck 5.5 cum per 10 tonneshour</v>
          </cell>
          <cell r="C59" t="str">
            <v>Truck 5.5 cum per 10 tonnes</v>
          </cell>
          <cell r="D59" t="str">
            <v xml:space="preserve"> hour</v>
          </cell>
          <cell r="E59">
            <v>600</v>
          </cell>
        </row>
        <row r="60">
          <cell r="B60" t="str">
            <v>Truck 5.5 cum per 10 tonnestonne. km</v>
          </cell>
          <cell r="C60" t="str">
            <v>Truck 5.5 cum per 10 tonnes</v>
          </cell>
          <cell r="D60" t="str">
            <v xml:space="preserve"> tonne. km</v>
          </cell>
          <cell r="E60">
            <v>3.63</v>
          </cell>
        </row>
        <row r="61">
          <cell r="B61" t="str">
            <v>Vibratory Roller 8 tonnehour</v>
          </cell>
          <cell r="C61" t="str">
            <v>Vibratory Roller 8 tonne</v>
          </cell>
          <cell r="D61" t="str">
            <v xml:space="preserve"> hour</v>
          </cell>
          <cell r="E61">
            <v>1591</v>
          </cell>
        </row>
        <row r="62">
          <cell r="B62" t="str">
            <v>Water Tankerhour</v>
          </cell>
          <cell r="C62" t="str">
            <v>Water Tanker</v>
          </cell>
          <cell r="D62" t="str">
            <v xml:space="preserve"> hour</v>
          </cell>
          <cell r="E62">
            <v>1250</v>
          </cell>
        </row>
        <row r="63">
          <cell r="B63" t="str">
            <v>Water Tankerkm</v>
          </cell>
          <cell r="C63" t="str">
            <v>Water Tanker</v>
          </cell>
          <cell r="D63" t="str">
            <v xml:space="preserve"> km</v>
          </cell>
          <cell r="E63">
            <v>24</v>
          </cell>
        </row>
        <row r="64">
          <cell r="B64" t="str">
            <v>Wet Mix Plant 60 TPHhour</v>
          </cell>
          <cell r="C64" t="str">
            <v>Wet Mix Plant 60 TPH</v>
          </cell>
          <cell r="D64" t="str">
            <v xml:space="preserve"> hour</v>
          </cell>
          <cell r="E64">
            <v>1500</v>
          </cell>
        </row>
        <row r="65">
          <cell r="B65" t="str">
            <v>Hotmix Plant - 160 TPH capacity BATCH MIX PLANThour</v>
          </cell>
          <cell r="C65" t="str">
            <v>Hotmix Plant - 160 TPH capacity BATCH MIX PLANT</v>
          </cell>
          <cell r="D65" t="str">
            <v xml:space="preserve"> hour</v>
          </cell>
          <cell r="E65">
            <v>12000</v>
          </cell>
        </row>
        <row r="66">
          <cell r="B66" t="str">
            <v>Hotmix Plant - 120 TPH capacity BATCH MIX PLANThour</v>
          </cell>
          <cell r="C66" t="str">
            <v>Hotmix Plant - 120 TPH capacity BATCH MIX PLANT</v>
          </cell>
          <cell r="D66" t="str">
            <v xml:space="preserve"> hour</v>
          </cell>
          <cell r="E66">
            <v>11000</v>
          </cell>
        </row>
        <row r="67">
          <cell r="B67" t="str">
            <v>Hotmix Plant - 80 TPH capacity BATCH MIX PLANThour</v>
          </cell>
          <cell r="C67" t="str">
            <v>Hotmix Plant - 80 TPH capacity BATCH MIX PLANT</v>
          </cell>
          <cell r="D67" t="str">
            <v xml:space="preserve"> hour</v>
          </cell>
          <cell r="E67">
            <v>10000</v>
          </cell>
        </row>
        <row r="68">
          <cell r="B68" t="str">
            <v>Air compressor with pneumatic chisel attachment for cutting hard clay.hour</v>
          </cell>
          <cell r="C68" t="str">
            <v>Air compressor with pneumatic chisel attachment for cutting hard clay.</v>
          </cell>
          <cell r="D68" t="str">
            <v>hour</v>
          </cell>
          <cell r="E68">
            <v>900</v>
          </cell>
        </row>
        <row r="69">
          <cell r="B69" t="str">
            <v>Batch type cold mixing plant 100-120 TPH capacity producing an average output of 75 tonne per hourhour</v>
          </cell>
          <cell r="C69" t="str">
            <v>Batch type cold mixing plant 100-120 TPH capacity producing an average output of 75 tonne per hour</v>
          </cell>
          <cell r="D69" t="str">
            <v>hour</v>
          </cell>
          <cell r="E69">
            <v>10000</v>
          </cell>
        </row>
        <row r="70">
          <cell r="B70" t="str">
            <v>Belt conveyor systemhour</v>
          </cell>
          <cell r="C70" t="str">
            <v>Belt conveyor system</v>
          </cell>
          <cell r="D70" t="str">
            <v>hour</v>
          </cell>
          <cell r="E70">
            <v>125</v>
          </cell>
        </row>
        <row r="71">
          <cell r="B71" t="str">
            <v>Boat to carry atleast 20 personshour</v>
          </cell>
          <cell r="C71" t="str">
            <v>Boat to carry atleast 20 persons</v>
          </cell>
          <cell r="D71" t="str">
            <v>hour</v>
          </cell>
          <cell r="E71">
            <v>550</v>
          </cell>
        </row>
        <row r="72">
          <cell r="B72" t="str">
            <v>Cement concrete batch mix plant @ 175 cum per hour (effective output)hour</v>
          </cell>
          <cell r="C72" t="str">
            <v>Cement concrete batch mix plant @ 175 cum per hour (effective output)</v>
          </cell>
          <cell r="D72" t="str">
            <v>hour</v>
          </cell>
          <cell r="E72">
            <v>10500</v>
          </cell>
        </row>
        <row r="73">
          <cell r="B73" t="str">
            <v>Cement concrete batch mix plant @ 75 cum per hourhour</v>
          </cell>
          <cell r="C73" t="str">
            <v>Cement concrete batch mix plant @ 75 cum per hour</v>
          </cell>
          <cell r="D73" t="str">
            <v>hour</v>
          </cell>
          <cell r="E73">
            <v>6500</v>
          </cell>
        </row>
        <row r="74">
          <cell r="B74" t="str">
            <v>Cold milling machine @ 20 cum per hourhour</v>
          </cell>
          <cell r="C74" t="str">
            <v>Cold milling machine @ 20 cum per hour</v>
          </cell>
          <cell r="D74" t="str">
            <v>hour</v>
          </cell>
          <cell r="E74">
            <v>150</v>
          </cell>
        </row>
        <row r="75">
          <cell r="B75" t="str">
            <v>Crane 5 tonne capacityhour</v>
          </cell>
          <cell r="C75" t="str">
            <v xml:space="preserve">Crane  5 tonne capacity </v>
          </cell>
          <cell r="D75" t="str">
            <v>hour</v>
          </cell>
          <cell r="E75">
            <v>917</v>
          </cell>
        </row>
        <row r="76">
          <cell r="B76" t="str">
            <v>Crane 10 tonne capacityhour</v>
          </cell>
          <cell r="C76" t="str">
            <v xml:space="preserve">Crane  10 tonne capacity </v>
          </cell>
          <cell r="D76" t="str">
            <v>hour</v>
          </cell>
          <cell r="E76">
            <v>1000</v>
          </cell>
        </row>
        <row r="77">
          <cell r="B77" t="str">
            <v>Crane 15 tonne capacityHour</v>
          </cell>
          <cell r="C77" t="str">
            <v>Crane 15 tonne capacity</v>
          </cell>
          <cell r="D77" t="str">
            <v>Hour</v>
          </cell>
          <cell r="E77">
            <v>1100</v>
          </cell>
        </row>
        <row r="78">
          <cell r="B78" t="str">
            <v>Crane 20 tonne capacityhour</v>
          </cell>
          <cell r="C78" t="str">
            <v xml:space="preserve">Crane  20 tonne capacity </v>
          </cell>
          <cell r="D78" t="str">
            <v>hour</v>
          </cell>
          <cell r="E78">
            <v>1225</v>
          </cell>
        </row>
        <row r="79">
          <cell r="B79" t="str">
            <v>Crane 40 T capacityhour</v>
          </cell>
          <cell r="C79" t="str">
            <v>Crane 40 T capacity</v>
          </cell>
          <cell r="D79" t="str">
            <v>hour</v>
          </cell>
          <cell r="E79">
            <v>2295</v>
          </cell>
        </row>
        <row r="80">
          <cell r="B80" t="str">
            <v>Crane with grab 0.75 cum capacityhour</v>
          </cell>
          <cell r="C80" t="str">
            <v xml:space="preserve">Crane with grab 0.75 cum capacity </v>
          </cell>
          <cell r="D80" t="str">
            <v>hour</v>
          </cell>
          <cell r="E80">
            <v>350</v>
          </cell>
        </row>
        <row r="81">
          <cell r="B81" t="str">
            <v>Compressor with guniting equipment along with accessorieshour</v>
          </cell>
          <cell r="C81" t="str">
            <v>Compressor with guniting equipment along with accessories</v>
          </cell>
          <cell r="D81" t="str">
            <v>hour</v>
          </cell>
          <cell r="E81">
            <v>900</v>
          </cell>
        </row>
        <row r="82">
          <cell r="B82" t="str">
            <v>Drum mix plant for cold mixes of appropriate capacity but not less than 75 tonnes/hour. (35-40tonne)hour</v>
          </cell>
          <cell r="C82" t="str">
            <v>Drum mix plant for cold mixes of appropriate capacity but not less than 75 tonnes/hour. (35-40tonne)</v>
          </cell>
          <cell r="D82" t="str">
            <v>hour</v>
          </cell>
          <cell r="E82">
            <v>7500</v>
          </cell>
        </row>
        <row r="83">
          <cell r="B83" t="str">
            <v>Epoxy Injection gunhour</v>
          </cell>
          <cell r="C83" t="str">
            <v>Epoxy Injection gun</v>
          </cell>
          <cell r="D83" t="str">
            <v>hour</v>
          </cell>
        </row>
        <row r="84">
          <cell r="B84" t="str">
            <v>Generator 33 KVAhour</v>
          </cell>
          <cell r="C84" t="str">
            <v>Generator 33 KVA</v>
          </cell>
          <cell r="D84" t="str">
            <v>hour</v>
          </cell>
          <cell r="E84">
            <v>394</v>
          </cell>
        </row>
        <row r="85">
          <cell r="B85" t="str">
            <v>Generator 100 KVAhour</v>
          </cell>
          <cell r="C85" t="str">
            <v>Generator 100 KVA</v>
          </cell>
          <cell r="D85" t="str">
            <v>hour</v>
          </cell>
          <cell r="E85">
            <v>794</v>
          </cell>
        </row>
        <row r="86">
          <cell r="B86" t="str">
            <v>Generator 250 KVAhour</v>
          </cell>
          <cell r="C86" t="str">
            <v>Generator 250 KVA</v>
          </cell>
          <cell r="D86" t="str">
            <v>hour</v>
          </cell>
          <cell r="E86">
            <v>1200</v>
          </cell>
        </row>
        <row r="87">
          <cell r="B87" t="str">
            <v>Induction, deinduction and erection of plant and equipment including all components and accessories for pneumatic method of well sinking.hour</v>
          </cell>
          <cell r="C87" t="str">
            <v xml:space="preserve">Induction, deinduction and erection of plant and equipment including all components and accessories for pneumatic method of well sinking. </v>
          </cell>
          <cell r="D87" t="str">
            <v>hour</v>
          </cell>
        </row>
        <row r="88">
          <cell r="B88" t="str">
            <v>Joint Cutting Machine with 2-3 blades (for rigid pavement)hour</v>
          </cell>
          <cell r="C88" t="str">
            <v>Joint Cutting Machine with 2-3 blades (for rigid pavement)</v>
          </cell>
          <cell r="D88" t="str">
            <v>hour</v>
          </cell>
          <cell r="E88">
            <v>800</v>
          </cell>
        </row>
        <row r="89">
          <cell r="B89" t="str">
            <v>Jack for Lifting 40 tonne lifting capacity.day</v>
          </cell>
          <cell r="C89" t="str">
            <v>Jack for Lifting  40 tonne lifting capacity.</v>
          </cell>
          <cell r="D89" t="str">
            <v>day</v>
          </cell>
          <cell r="E89">
            <v>3000</v>
          </cell>
        </row>
        <row r="90">
          <cell r="B90" t="str">
            <v>Piling rig Including double acting pile driving hammer (Hydraulic rig)hrs</v>
          </cell>
          <cell r="C90" t="str">
            <v xml:space="preserve">Piling rig Including double acting pile driving hammer (Hydraulic rig) </v>
          </cell>
          <cell r="D90" t="str">
            <v>hrs</v>
          </cell>
          <cell r="E90">
            <v>4500</v>
          </cell>
        </row>
        <row r="91">
          <cell r="B91" t="str">
            <v>Plate compactorhour</v>
          </cell>
          <cell r="C91" t="str">
            <v>Plate compactor</v>
          </cell>
          <cell r="D91" t="str">
            <v>hour</v>
          </cell>
          <cell r="E91">
            <v>200</v>
          </cell>
        </row>
        <row r="92">
          <cell r="B92" t="str">
            <v>Snow blower equipment 140 HP @ 600 cum per hourhour</v>
          </cell>
          <cell r="C92" t="str">
            <v>Snow blower equipment 140 HP @ 600 cum per hour</v>
          </cell>
          <cell r="D92" t="str">
            <v>hour</v>
          </cell>
        </row>
        <row r="93">
          <cell r="B93" t="str">
            <v>Texturing machine (for rigid pavement)hour</v>
          </cell>
          <cell r="C93" t="str">
            <v>Texturing machine (for rigid pavement)</v>
          </cell>
          <cell r="D93" t="str">
            <v>hour</v>
          </cell>
          <cell r="E93">
            <v>145</v>
          </cell>
        </row>
        <row r="94">
          <cell r="B94" t="str">
            <v>Truck Trailor 30 tonne capacityhour</v>
          </cell>
          <cell r="C94" t="str">
            <v>Truck Trailor 30 tonne  capacity</v>
          </cell>
          <cell r="D94" t="str">
            <v>hour</v>
          </cell>
          <cell r="E94">
            <v>1100</v>
          </cell>
        </row>
        <row r="95">
          <cell r="B95" t="str">
            <v>Truck Trailor 30 tonne capacityt.km</v>
          </cell>
          <cell r="C95" t="str">
            <v xml:space="preserve"> Truck Trailor 30 tonne  capacity</v>
          </cell>
          <cell r="D95" t="str">
            <v>t.km</v>
          </cell>
          <cell r="E95">
            <v>6</v>
          </cell>
        </row>
        <row r="96">
          <cell r="B96" t="str">
            <v>Tunnel Boring machinehour</v>
          </cell>
          <cell r="C96" t="str">
            <v>Tunnel Boring machine</v>
          </cell>
          <cell r="D96" t="str">
            <v>hour</v>
          </cell>
        </row>
        <row r="97">
          <cell r="B97" t="str">
            <v>Vibrating Pile driving hammer complete with power unit and accessories.hour</v>
          </cell>
          <cell r="C97" t="str">
            <v>Vibrating Pile driving hammer complete with power unit and accessories.</v>
          </cell>
          <cell r="D97" t="str">
            <v>hour</v>
          </cell>
          <cell r="E97">
            <v>4500</v>
          </cell>
        </row>
        <row r="98">
          <cell r="B98" t="str">
            <v>Wet Mix Plant 100 TPHhour</v>
          </cell>
          <cell r="C98" t="str">
            <v xml:space="preserve">Wet Mix Plant 100 TPH </v>
          </cell>
          <cell r="D98" t="str">
            <v>hour</v>
          </cell>
          <cell r="E98">
            <v>1737</v>
          </cell>
        </row>
        <row r="99">
          <cell r="B99" t="str">
            <v>Wet Mix Plant 75 TPHhour</v>
          </cell>
          <cell r="C99" t="str">
            <v xml:space="preserve">Wet Mix Plant 75 TPH </v>
          </cell>
          <cell r="D99" t="str">
            <v>hour</v>
          </cell>
          <cell r="E99">
            <v>1200</v>
          </cell>
        </row>
        <row r="100">
          <cell r="B100" t="str">
            <v>Vibrator (Electrical)Hour</v>
          </cell>
          <cell r="C100" t="str">
            <v>Vibrator (Electrical)</v>
          </cell>
          <cell r="D100" t="str">
            <v>Hour</v>
          </cell>
          <cell r="E100">
            <v>157</v>
          </cell>
        </row>
        <row r="101">
          <cell r="B101" t="str">
            <v>Reversible drum concrete mixer with SCADAHour</v>
          </cell>
          <cell r="C101" t="str">
            <v>Reversible drum concrete mixer with SCADA</v>
          </cell>
          <cell r="D101" t="str">
            <v>Hour</v>
          </cell>
          <cell r="E101">
            <v>698</v>
          </cell>
        </row>
        <row r="102">
          <cell r="B102" t="str">
            <v>Pile boring machinery 325 - 400 mm dia.R.Mt.</v>
          </cell>
          <cell r="C102" t="str">
            <v>Pile boring machinery 325 - 400 mm dia.</v>
          </cell>
          <cell r="D102" t="str">
            <v>R.Mt.</v>
          </cell>
          <cell r="E102">
            <v>186</v>
          </cell>
        </row>
        <row r="103">
          <cell r="B103">
            <v>0</v>
          </cell>
        </row>
        <row r="104">
          <cell r="B104">
            <v>0</v>
          </cell>
        </row>
        <row r="105">
          <cell r="B105">
            <v>0</v>
          </cell>
        </row>
        <row r="106">
          <cell r="B106" t="str">
            <v>DescriptionPer Unit</v>
          </cell>
          <cell r="C106" t="str">
            <v>Description</v>
          </cell>
          <cell r="D106" t="str">
            <v>Per Unit</v>
          </cell>
          <cell r="E106" t="str">
            <v>Rate</v>
          </cell>
        </row>
        <row r="107">
          <cell r="B107" t="str">
            <v>Black Smith With Tools - II ClassDay</v>
          </cell>
          <cell r="C107" t="str">
            <v>Black Smith With Tools - II Class</v>
          </cell>
          <cell r="D107" t="str">
            <v>Day</v>
          </cell>
          <cell r="E107">
            <v>484</v>
          </cell>
        </row>
        <row r="108">
          <cell r="B108" t="str">
            <v>Stone Cutter With Tools - Semi SkilledDay</v>
          </cell>
          <cell r="C108" t="str">
            <v>Stone Cutter With Tools - Semi Skilled</v>
          </cell>
          <cell r="D108" t="str">
            <v>Day</v>
          </cell>
          <cell r="E108">
            <v>484</v>
          </cell>
        </row>
        <row r="109">
          <cell r="B109" t="str">
            <v>Mason I Class SkilledDay</v>
          </cell>
          <cell r="C109" t="str">
            <v>Mason I Class Skilled</v>
          </cell>
          <cell r="D109" t="str">
            <v>Day</v>
          </cell>
          <cell r="E109">
            <v>511</v>
          </cell>
        </row>
        <row r="110">
          <cell r="B110" t="str">
            <v>Mason II Class SkilledDay</v>
          </cell>
          <cell r="C110" t="str">
            <v>Mason II Class Skilled</v>
          </cell>
          <cell r="D110" t="str">
            <v>Day</v>
          </cell>
          <cell r="E110">
            <v>511</v>
          </cell>
        </row>
        <row r="111">
          <cell r="B111" t="str">
            <v>Cart with DriverDay</v>
          </cell>
          <cell r="C111" t="str">
            <v>Cart with Driver</v>
          </cell>
          <cell r="D111" t="str">
            <v>Day</v>
          </cell>
          <cell r="E111">
            <v>572</v>
          </cell>
        </row>
        <row r="116">
          <cell r="B116" t="str">
            <v>Carpenter I Class SkilledDay</v>
          </cell>
          <cell r="C116" t="str">
            <v>Carpenter I Class Skilled</v>
          </cell>
          <cell r="D116" t="str">
            <v>Day</v>
          </cell>
          <cell r="E116">
            <v>511</v>
          </cell>
        </row>
        <row r="117">
          <cell r="B117" t="str">
            <v>Carpenter II Class SkilledDay</v>
          </cell>
          <cell r="C117" t="str">
            <v>Carpenter II Class Skilled</v>
          </cell>
          <cell r="D117" t="str">
            <v>Day</v>
          </cell>
          <cell r="E117">
            <v>511</v>
          </cell>
        </row>
        <row r="118">
          <cell r="B118" t="str">
            <v>Plumber With Tools - SkilledDay</v>
          </cell>
          <cell r="C118" t="str">
            <v>Plumber With Tools - Skilled</v>
          </cell>
          <cell r="D118" t="str">
            <v>Day</v>
          </cell>
          <cell r="E118">
            <v>511</v>
          </cell>
        </row>
        <row r="119">
          <cell r="B119" t="str">
            <v>Glazier With Tools - SkilledDay</v>
          </cell>
          <cell r="C119" t="str">
            <v>Glazier With Tools - Skilled</v>
          </cell>
          <cell r="D119" t="str">
            <v>Day</v>
          </cell>
          <cell r="E119">
            <v>511</v>
          </cell>
        </row>
        <row r="120">
          <cell r="B120" t="str">
            <v>Tin Smith With Tools - Semi SkilledDay</v>
          </cell>
          <cell r="C120" t="str">
            <v>Tin Smith With Tools - Semi Skilled</v>
          </cell>
          <cell r="D120" t="str">
            <v>Day</v>
          </cell>
          <cell r="E120">
            <v>484</v>
          </cell>
        </row>
        <row r="121">
          <cell r="B121" t="str">
            <v>Painter I Class SkilledDay</v>
          </cell>
          <cell r="C121" t="str">
            <v>Painter I Class Skilled</v>
          </cell>
          <cell r="D121" t="str">
            <v>Day</v>
          </cell>
          <cell r="E121">
            <v>511</v>
          </cell>
        </row>
        <row r="122">
          <cell r="B122" t="str">
            <v>Painter II Class SkilledDay</v>
          </cell>
          <cell r="C122" t="str">
            <v>Painter II Class Skilled</v>
          </cell>
          <cell r="D122" t="str">
            <v>Day</v>
          </cell>
          <cell r="E122">
            <v>511</v>
          </cell>
        </row>
        <row r="123">
          <cell r="B123" t="str">
            <v>Head Fitter With Tools - SkilledDay</v>
          </cell>
          <cell r="C123" t="str">
            <v>Head Fitter With Tools - Skilled</v>
          </cell>
          <cell r="D123" t="str">
            <v>Day</v>
          </cell>
          <cell r="E123">
            <v>511</v>
          </cell>
        </row>
        <row r="124">
          <cell r="B124" t="str">
            <v>MechanicDay</v>
          </cell>
          <cell r="C124" t="str">
            <v>Mechanic</v>
          </cell>
          <cell r="D124" t="str">
            <v>Day</v>
          </cell>
          <cell r="E124">
            <v>511</v>
          </cell>
        </row>
        <row r="125">
          <cell r="B125" t="str">
            <v>Lorry Driver / Mixer OperatorDay</v>
          </cell>
          <cell r="C125" t="str">
            <v>Lorry Driver / Mixer Operator</v>
          </cell>
          <cell r="D125" t="str">
            <v>Day</v>
          </cell>
          <cell r="E125">
            <v>511</v>
          </cell>
        </row>
        <row r="126">
          <cell r="B126" t="str">
            <v>Welder / Driller - SkilledDay</v>
          </cell>
          <cell r="C126" t="str">
            <v>Welder / Driller - Skilled</v>
          </cell>
          <cell r="D126" t="str">
            <v>Day</v>
          </cell>
          <cell r="E126">
            <v>511</v>
          </cell>
        </row>
        <row r="127">
          <cell r="B127" t="str">
            <v>Polishman - Semi SkilledDay</v>
          </cell>
          <cell r="C127" t="str">
            <v>Polishman - Semi Skilled</v>
          </cell>
          <cell r="D127" t="str">
            <v>Day</v>
          </cell>
          <cell r="E127">
            <v>484</v>
          </cell>
        </row>
        <row r="128">
          <cell r="B128" t="str">
            <v>Assistant Plumber - SkilledDay</v>
          </cell>
          <cell r="C128" t="str">
            <v>Assistant Plumber - Skilled</v>
          </cell>
          <cell r="D128" t="str">
            <v>Day</v>
          </cell>
          <cell r="E128">
            <v>484</v>
          </cell>
        </row>
        <row r="129">
          <cell r="B129" t="str">
            <v>Maistry Skilled / Supervisor / MateDay</v>
          </cell>
          <cell r="C129" t="str">
            <v>Maistry Skilled / Supervisor / Mate</v>
          </cell>
          <cell r="D129" t="str">
            <v>Day</v>
          </cell>
          <cell r="E129">
            <v>511</v>
          </cell>
        </row>
        <row r="130">
          <cell r="B130" t="str">
            <v>Vibrator Operator - SkilledDay</v>
          </cell>
          <cell r="C130" t="str">
            <v>Vibrator Operator - Skilled</v>
          </cell>
          <cell r="D130" t="str">
            <v>Day</v>
          </cell>
          <cell r="E130">
            <v>511</v>
          </cell>
        </row>
        <row r="131">
          <cell r="B131" t="str">
            <v>Skilled LabourDay</v>
          </cell>
          <cell r="C131" t="str">
            <v>Skilled Labour</v>
          </cell>
          <cell r="D131" t="str">
            <v>Day</v>
          </cell>
          <cell r="E131">
            <v>464</v>
          </cell>
        </row>
        <row r="132">
          <cell r="B132" t="str">
            <v>Boreman SkilledDay</v>
          </cell>
          <cell r="C132" t="str">
            <v>Boreman Skilled</v>
          </cell>
          <cell r="D132" t="str">
            <v>Day</v>
          </cell>
          <cell r="E132">
            <v>511</v>
          </cell>
        </row>
        <row r="133">
          <cell r="B133" t="str">
            <v>Asphalt Sprayer SkilledDay</v>
          </cell>
          <cell r="C133" t="str">
            <v>Asphalt Sprayer Skilled</v>
          </cell>
          <cell r="D133" t="str">
            <v>Day</v>
          </cell>
          <cell r="E133">
            <v>511</v>
          </cell>
        </row>
        <row r="134">
          <cell r="B134" t="str">
            <v>Minor or Blaster Semi SkilledDay</v>
          </cell>
          <cell r="C134" t="str">
            <v>Minor or Blaster Semi Skilled</v>
          </cell>
          <cell r="D134" t="str">
            <v>Day</v>
          </cell>
          <cell r="E134">
            <v>484</v>
          </cell>
        </row>
        <row r="135">
          <cell r="B135" t="str">
            <v>Quarry Man - Semi SkilledDay</v>
          </cell>
          <cell r="C135" t="str">
            <v>Quarry Man - Semi Skilled</v>
          </cell>
          <cell r="D135" t="str">
            <v>Day</v>
          </cell>
          <cell r="E135">
            <v>484</v>
          </cell>
        </row>
        <row r="136">
          <cell r="B136" t="str">
            <v>Painter / White Washer - Semi SkilledDay</v>
          </cell>
          <cell r="C136" t="str">
            <v>Painter / White Washer - Semi Skilled</v>
          </cell>
          <cell r="D136" t="str">
            <v>Day</v>
          </cell>
          <cell r="E136">
            <v>484</v>
          </cell>
        </row>
        <row r="137">
          <cell r="B137" t="str">
            <v>Labour for Excavation in Hard Rock (Un Blast)Day</v>
          </cell>
          <cell r="C137" t="str">
            <v>Labour for Excavation in Hard Rock (Un Blast)</v>
          </cell>
          <cell r="D137" t="str">
            <v>Day</v>
          </cell>
          <cell r="E137">
            <v>464</v>
          </cell>
        </row>
        <row r="138">
          <cell r="B138" t="str">
            <v>Tile Turner Semi SkilledDay</v>
          </cell>
          <cell r="C138" t="str">
            <v>Tile Turner Semi Skilled</v>
          </cell>
          <cell r="D138" t="str">
            <v>Day</v>
          </cell>
          <cell r="E138">
            <v>484</v>
          </cell>
        </row>
        <row r="139">
          <cell r="B139" t="str">
            <v>Mazdoor - For PolishingDay</v>
          </cell>
          <cell r="C139" t="str">
            <v>Mazdoor - For Polishing</v>
          </cell>
          <cell r="D139" t="str">
            <v>Day</v>
          </cell>
          <cell r="E139">
            <v>464</v>
          </cell>
        </row>
        <row r="140">
          <cell r="B140" t="str">
            <v>Bar Bender SkilledDay</v>
          </cell>
          <cell r="C140" t="str">
            <v>Bar Bender Skilled</v>
          </cell>
          <cell r="D140" t="str">
            <v>Day</v>
          </cell>
          <cell r="E140">
            <v>484</v>
          </cell>
        </row>
        <row r="141">
          <cell r="B141" t="str">
            <v>Bhisti (Mixing / Curing) - Semi SkilledDay</v>
          </cell>
          <cell r="C141" t="str">
            <v>Bhisti (Mixing / Curing) - Semi Skilled</v>
          </cell>
          <cell r="D141" t="str">
            <v>Day</v>
          </cell>
          <cell r="E141">
            <v>484</v>
          </cell>
        </row>
        <row r="142">
          <cell r="B142" t="str">
            <v>Mukadam - Semi SkilledDay</v>
          </cell>
          <cell r="C142" t="str">
            <v>Mukadam - Semi Skilled</v>
          </cell>
          <cell r="D142" t="str">
            <v>Day</v>
          </cell>
          <cell r="E142">
            <v>484</v>
          </cell>
        </row>
        <row r="143">
          <cell r="B143" t="str">
            <v>Tar Handler - Semi SkilledDay</v>
          </cell>
          <cell r="C143" t="str">
            <v>Tar Handler - Semi Skilled</v>
          </cell>
          <cell r="D143" t="str">
            <v>Day</v>
          </cell>
          <cell r="E143">
            <v>484</v>
          </cell>
        </row>
        <row r="144">
          <cell r="B144" t="str">
            <v>Helper Un SkilledDay</v>
          </cell>
          <cell r="C144" t="str">
            <v>Helper Un Skilled</v>
          </cell>
          <cell r="D144" t="str">
            <v>Day</v>
          </cell>
          <cell r="E144">
            <v>484</v>
          </cell>
        </row>
        <row r="145">
          <cell r="B145" t="str">
            <v>Tree Cutter - Semi SkilledDay</v>
          </cell>
          <cell r="C145" t="str">
            <v>Tree Cutter - Semi Skilled</v>
          </cell>
          <cell r="D145" t="str">
            <v>Day</v>
          </cell>
          <cell r="E145">
            <v>484</v>
          </cell>
        </row>
        <row r="146">
          <cell r="B146" t="str">
            <v>NavaghaniDay</v>
          </cell>
          <cell r="C146" t="str">
            <v>Navaghani</v>
          </cell>
          <cell r="D146" t="str">
            <v>Day</v>
          </cell>
          <cell r="E146">
            <v>484</v>
          </cell>
        </row>
        <row r="147">
          <cell r="B147" t="str">
            <v>Mazdoor - Unskilled Heavy MaleDay</v>
          </cell>
          <cell r="C147" t="str">
            <v>Mazdoor - Unskilled Heavy Male</v>
          </cell>
          <cell r="D147" t="str">
            <v>Day</v>
          </cell>
          <cell r="E147">
            <v>464</v>
          </cell>
        </row>
        <row r="148">
          <cell r="B148" t="str">
            <v>Mazdoor - Unskilled Heavy FemaleDay</v>
          </cell>
          <cell r="C148" t="str">
            <v>Mazdoor - Unskilled Heavy Female</v>
          </cell>
          <cell r="D148" t="str">
            <v>Day</v>
          </cell>
          <cell r="E148">
            <v>464</v>
          </cell>
        </row>
        <row r="149">
          <cell r="B149" t="str">
            <v>Below BoyDay</v>
          </cell>
          <cell r="C149" t="str">
            <v>Below Boy</v>
          </cell>
          <cell r="D149" t="str">
            <v>Day</v>
          </cell>
          <cell r="E149">
            <v>464</v>
          </cell>
        </row>
        <row r="150">
          <cell r="B150" t="str">
            <v>Fitter With Tools I Class SkilledDay</v>
          </cell>
          <cell r="C150" t="str">
            <v>Fitter With Tools I Class Skilled</v>
          </cell>
          <cell r="D150" t="str">
            <v>Day</v>
          </cell>
          <cell r="E150">
            <v>511</v>
          </cell>
        </row>
        <row r="151">
          <cell r="B151" t="str">
            <v>Fitter With Tools II Class SkilledDay</v>
          </cell>
          <cell r="C151" t="str">
            <v>Fitter With Tools II Class Skilled</v>
          </cell>
          <cell r="D151" t="str">
            <v>Day</v>
          </cell>
          <cell r="E151">
            <v>484</v>
          </cell>
        </row>
        <row r="152">
          <cell r="B152" t="str">
            <v>Gun Man for GunitingDay</v>
          </cell>
          <cell r="C152" t="str">
            <v>Gun Man for Guniting</v>
          </cell>
          <cell r="D152" t="str">
            <v>Day</v>
          </cell>
          <cell r="E152">
            <v>511</v>
          </cell>
        </row>
        <row r="153">
          <cell r="B153" t="str">
            <v>Laboratory AssistantDay</v>
          </cell>
          <cell r="C153" t="str">
            <v>Laboratory Assistant</v>
          </cell>
          <cell r="D153" t="str">
            <v>Day</v>
          </cell>
          <cell r="E153">
            <v>511</v>
          </cell>
        </row>
        <row r="154">
          <cell r="B154" t="str">
            <v>Labour for Tile TurningDay</v>
          </cell>
          <cell r="C154" t="str">
            <v>Labour for Tile Turning</v>
          </cell>
          <cell r="D154" t="str">
            <v>Day</v>
          </cell>
          <cell r="E154">
            <v>464</v>
          </cell>
        </row>
        <row r="155">
          <cell r="B155" t="str">
            <v>Excavator - Unskilled HeavyDay</v>
          </cell>
          <cell r="C155" t="str">
            <v>Excavator - Unskilled Heavy</v>
          </cell>
          <cell r="D155" t="str">
            <v>Day</v>
          </cell>
          <cell r="E155">
            <v>464</v>
          </cell>
        </row>
        <row r="156">
          <cell r="B156" t="str">
            <v>Breaker - Semi SkilledDay</v>
          </cell>
          <cell r="C156" t="str">
            <v>Breaker - Semi Skilled</v>
          </cell>
          <cell r="D156" t="str">
            <v>Day</v>
          </cell>
          <cell r="E156">
            <v>484</v>
          </cell>
        </row>
        <row r="157">
          <cell r="B157" t="str">
            <v>Hole Driller Semi SkilledDay</v>
          </cell>
          <cell r="C157" t="str">
            <v>Hole Driller Semi Skilled</v>
          </cell>
          <cell r="D157" t="str">
            <v>Day</v>
          </cell>
          <cell r="E157">
            <v>484</v>
          </cell>
        </row>
        <row r="158">
          <cell r="B158" t="str">
            <v>Chiseler Semi SkilledDay</v>
          </cell>
          <cell r="C158" t="str">
            <v>Chiseler Semi Skilled</v>
          </cell>
          <cell r="D158" t="str">
            <v>Day</v>
          </cell>
          <cell r="E158">
            <v>484</v>
          </cell>
        </row>
        <row r="159">
          <cell r="B159" t="str">
            <v>Foreman SkilledDay</v>
          </cell>
          <cell r="C159" t="str">
            <v>Foreman Skilled</v>
          </cell>
          <cell r="D159" t="str">
            <v>Day</v>
          </cell>
          <cell r="E159">
            <v>511</v>
          </cell>
        </row>
        <row r="160">
          <cell r="B160" t="str">
            <v>Bandhani Semi SkilledDay</v>
          </cell>
          <cell r="C160" t="str">
            <v>Bandhani Semi Skilled</v>
          </cell>
          <cell r="D160" t="str">
            <v>Day</v>
          </cell>
          <cell r="E160">
            <v>484</v>
          </cell>
        </row>
        <row r="161">
          <cell r="B161" t="str">
            <v>Emgraver for lettering SkilledDay</v>
          </cell>
          <cell r="C161" t="str">
            <v>Emgraver for lettering Skilled</v>
          </cell>
          <cell r="D161" t="str">
            <v>Day</v>
          </cell>
          <cell r="E161">
            <v>511</v>
          </cell>
        </row>
        <row r="162">
          <cell r="B162" t="str">
            <v>Frabi - Weld - DrillingDay</v>
          </cell>
          <cell r="C162" t="str">
            <v>Frabi - Weld - Drilling</v>
          </cell>
          <cell r="D162" t="str">
            <v>Day</v>
          </cell>
          <cell r="E162">
            <v>484</v>
          </cell>
        </row>
        <row r="163">
          <cell r="B163" t="str">
            <v>Khalashi / DiersDay</v>
          </cell>
          <cell r="C163" t="str">
            <v>Khalashi / Diers</v>
          </cell>
          <cell r="D163" t="str">
            <v>Day</v>
          </cell>
          <cell r="E163">
            <v>511</v>
          </cell>
        </row>
        <row r="164">
          <cell r="B164" t="str">
            <v>Jack Hammer OperatorDay</v>
          </cell>
          <cell r="C164" t="str">
            <v>Jack Hammer Operator</v>
          </cell>
          <cell r="D164" t="str">
            <v>Day</v>
          </cell>
          <cell r="E164">
            <v>511</v>
          </cell>
        </row>
        <row r="165">
          <cell r="B165" t="str">
            <v>ElectricianDay</v>
          </cell>
          <cell r="C165" t="str">
            <v>Electrician</v>
          </cell>
          <cell r="D165" t="str">
            <v>Day</v>
          </cell>
          <cell r="E165">
            <v>511</v>
          </cell>
        </row>
        <row r="166">
          <cell r="B166" t="str">
            <v>Welder SkilledDay</v>
          </cell>
          <cell r="C166" t="str">
            <v>Welder Skilled</v>
          </cell>
          <cell r="D166" t="str">
            <v>Day</v>
          </cell>
          <cell r="E166">
            <v>511</v>
          </cell>
        </row>
        <row r="167">
          <cell r="B167" t="str">
            <v>Labour for Traffic RegulationDay</v>
          </cell>
          <cell r="C167" t="str">
            <v>Labour for Traffic Regulation</v>
          </cell>
          <cell r="D167" t="str">
            <v>Day</v>
          </cell>
          <cell r="E167">
            <v>464</v>
          </cell>
        </row>
        <row r="168">
          <cell r="B168" t="str">
            <v>WatchmanDay</v>
          </cell>
          <cell r="C168" t="str">
            <v>Watchman</v>
          </cell>
          <cell r="D168" t="str">
            <v>Day</v>
          </cell>
          <cell r="E168">
            <v>464</v>
          </cell>
        </row>
        <row r="169">
          <cell r="B169" t="str">
            <v>Compressor Operator / DriverDay</v>
          </cell>
          <cell r="C169" t="str">
            <v>Compressor Operator / Driver</v>
          </cell>
          <cell r="D169" t="str">
            <v>Day</v>
          </cell>
          <cell r="E169">
            <v>511</v>
          </cell>
        </row>
        <row r="170">
          <cell r="B170" t="str">
            <v>Supervisor / MateDay</v>
          </cell>
          <cell r="C170" t="str">
            <v>Supervisor / Mate</v>
          </cell>
          <cell r="D170" t="str">
            <v>Day</v>
          </cell>
          <cell r="E170">
            <v>511</v>
          </cell>
        </row>
        <row r="171">
          <cell r="B171" t="str">
            <v>Blacksmith (1st Class) Welder / Plumber / Electrician.Day</v>
          </cell>
          <cell r="C171" t="str">
            <v>Blacksmith (1st Class) Welder / Plumber / Electrician.</v>
          </cell>
          <cell r="D171" t="str">
            <v>Day</v>
          </cell>
          <cell r="E171">
            <v>511</v>
          </cell>
        </row>
        <row r="172">
          <cell r="B172" t="str">
            <v>Blaster (Stone Cutter)Day</v>
          </cell>
          <cell r="C172" t="str">
            <v>Blaster (Stone Cutter)</v>
          </cell>
          <cell r="D172" t="str">
            <v>Day</v>
          </cell>
          <cell r="E172">
            <v>464</v>
          </cell>
        </row>
        <row r="173">
          <cell r="B173" t="str">
            <v>MaliDay</v>
          </cell>
          <cell r="C173" t="str">
            <v>Mali</v>
          </cell>
          <cell r="D173" t="str">
            <v>Day</v>
          </cell>
          <cell r="E173">
            <v>464</v>
          </cell>
        </row>
        <row r="174">
          <cell r="B174" t="str">
            <v>Mazdoor / Dresser (Semi Skilled)Day</v>
          </cell>
          <cell r="C174" t="str">
            <v>Mazdoor / Dresser (Semi Skilled)</v>
          </cell>
          <cell r="D174" t="str">
            <v>Day</v>
          </cell>
          <cell r="E174">
            <v>484</v>
          </cell>
        </row>
        <row r="175">
          <cell r="B175" t="str">
            <v>Mazdoor / Dresser Sinker B116 SkilledDay</v>
          </cell>
          <cell r="C175" t="str">
            <v>Mazdoor / Dresser Sinker B116 Skilled</v>
          </cell>
          <cell r="D175" t="str">
            <v>Day</v>
          </cell>
          <cell r="E175">
            <v>484</v>
          </cell>
        </row>
        <row r="176">
          <cell r="B176" t="str">
            <v>Medical OfficerDay</v>
          </cell>
          <cell r="C176" t="str">
            <v>Medical Officer</v>
          </cell>
          <cell r="D176" t="str">
            <v>Day</v>
          </cell>
          <cell r="E176">
            <v>1824</v>
          </cell>
        </row>
        <row r="177">
          <cell r="B177" t="str">
            <v>Operator (grouting)Day</v>
          </cell>
          <cell r="C177" t="str">
            <v>Operator (grouting)</v>
          </cell>
          <cell r="D177" t="str">
            <v>Day</v>
          </cell>
          <cell r="E177">
            <v>511</v>
          </cell>
        </row>
        <row r="178">
          <cell r="B178" t="str">
            <v>Para Medical PersonnelDay</v>
          </cell>
          <cell r="C178" t="str">
            <v>Para Medical Personnel</v>
          </cell>
          <cell r="D178" t="str">
            <v>Day</v>
          </cell>
          <cell r="E178">
            <v>912</v>
          </cell>
        </row>
        <row r="179">
          <cell r="B179" t="str">
            <v>Mazdoor unskilled female (light)Day</v>
          </cell>
          <cell r="C179" t="str">
            <v>Mazdoor unskilled female (light)</v>
          </cell>
          <cell r="D179" t="str">
            <v>Day</v>
          </cell>
          <cell r="E179">
            <v>484</v>
          </cell>
        </row>
        <row r="180">
          <cell r="B180" t="str">
            <v>Painting Lettering NumberDay</v>
          </cell>
          <cell r="C180" t="str">
            <v>Painting Lettering Number</v>
          </cell>
          <cell r="D180" t="str">
            <v>Day</v>
          </cell>
          <cell r="E180">
            <v>484</v>
          </cell>
        </row>
        <row r="181">
          <cell r="B181" t="str">
            <v>Junior EngineerDay</v>
          </cell>
          <cell r="C181" t="str">
            <v>Junior Engineer</v>
          </cell>
          <cell r="D181" t="str">
            <v>Day</v>
          </cell>
          <cell r="E181">
            <v>1283</v>
          </cell>
        </row>
        <row r="182">
          <cell r="B182" t="str">
            <v>SurveyorDay</v>
          </cell>
          <cell r="C182" t="str">
            <v>Surveyor</v>
          </cell>
          <cell r="D182" t="str">
            <v>Day</v>
          </cell>
          <cell r="E182">
            <v>884</v>
          </cell>
        </row>
        <row r="183">
          <cell r="B183" t="str">
            <v>Autocad OperatorDay</v>
          </cell>
          <cell r="C183" t="str">
            <v>Autocad Operator</v>
          </cell>
          <cell r="D183" t="str">
            <v>Day</v>
          </cell>
          <cell r="E183">
            <v>1283</v>
          </cell>
        </row>
        <row r="184">
          <cell r="B184" t="str">
            <v>AttendentDay</v>
          </cell>
          <cell r="C184" t="str">
            <v>Attendent</v>
          </cell>
          <cell r="D184" t="str">
            <v>Day</v>
          </cell>
          <cell r="E184">
            <v>464</v>
          </cell>
        </row>
        <row r="185">
          <cell r="B185" t="str">
            <v>Computer TypistDay</v>
          </cell>
          <cell r="C185" t="str">
            <v>Computer Typist</v>
          </cell>
          <cell r="D185" t="str">
            <v>Day</v>
          </cell>
          <cell r="E185">
            <v>690</v>
          </cell>
        </row>
        <row r="186">
          <cell r="B186" t="str">
            <v>TracerDay</v>
          </cell>
          <cell r="C186" t="str">
            <v>Tracer</v>
          </cell>
          <cell r="D186" t="str">
            <v>Day</v>
          </cell>
          <cell r="E186">
            <v>884</v>
          </cell>
        </row>
        <row r="187">
          <cell r="B187" t="str">
            <v>Total Station OperatorDay</v>
          </cell>
          <cell r="C187" t="str">
            <v>Total Station Operator</v>
          </cell>
          <cell r="D187" t="str">
            <v>Day</v>
          </cell>
          <cell r="E187">
            <v>1283</v>
          </cell>
        </row>
        <row r="188">
          <cell r="B188" t="str">
            <v>Senior EngineerDay</v>
          </cell>
          <cell r="C188" t="str">
            <v>Senior Engineer</v>
          </cell>
          <cell r="D188" t="str">
            <v>Day</v>
          </cell>
          <cell r="E188">
            <v>1869</v>
          </cell>
        </row>
        <row r="189">
          <cell r="B189" t="str">
            <v>AssistantDay</v>
          </cell>
          <cell r="C189" t="str">
            <v>Assistant</v>
          </cell>
          <cell r="D189" t="str">
            <v>Day</v>
          </cell>
          <cell r="E189">
            <v>690</v>
          </cell>
        </row>
        <row r="190">
          <cell r="B190" t="str">
            <v>Operator / FitterDay</v>
          </cell>
          <cell r="C190" t="str">
            <v>Operator / Fitter</v>
          </cell>
          <cell r="D190" t="str">
            <v>Day</v>
          </cell>
          <cell r="E190">
            <v>511</v>
          </cell>
        </row>
        <row r="191">
          <cell r="B191" t="str">
            <v>Mazdoor Unskilled Light MaleDay</v>
          </cell>
          <cell r="C191" t="str">
            <v>Mazdoor Unskilled Light Male</v>
          </cell>
          <cell r="D191" t="str">
            <v>Day</v>
          </cell>
          <cell r="E191">
            <v>464</v>
          </cell>
        </row>
        <row r="192">
          <cell r="B192" t="str">
            <v>Computer OperatorDay</v>
          </cell>
          <cell r="C192" t="str">
            <v>Computer Operator</v>
          </cell>
          <cell r="D192" t="str">
            <v>Day</v>
          </cell>
          <cell r="E192">
            <v>781</v>
          </cell>
        </row>
        <row r="193">
          <cell r="B193" t="str">
            <v>Survey HelperDay</v>
          </cell>
          <cell r="C193" t="str">
            <v>Survey Helper</v>
          </cell>
          <cell r="D193" t="str">
            <v>Day</v>
          </cell>
          <cell r="E193">
            <v>464</v>
          </cell>
        </row>
        <row r="194">
          <cell r="B194" t="str">
            <v>TechnicianDay</v>
          </cell>
          <cell r="C194" t="str">
            <v>Technician</v>
          </cell>
          <cell r="D194" t="str">
            <v>Day</v>
          </cell>
          <cell r="E194">
            <v>1869</v>
          </cell>
        </row>
        <row r="195">
          <cell r="B195" t="str">
            <v>Skilled Assistants-on the siteDay</v>
          </cell>
          <cell r="C195" t="str">
            <v>Skilled Assistants-on the site</v>
          </cell>
          <cell r="D195" t="str">
            <v>Day</v>
          </cell>
          <cell r="E195">
            <v>511</v>
          </cell>
        </row>
        <row r="196">
          <cell r="B196" t="str">
            <v>SupervisorDay</v>
          </cell>
          <cell r="C196" t="str">
            <v>Supervisor</v>
          </cell>
          <cell r="D196" t="str">
            <v>Day</v>
          </cell>
          <cell r="E196">
            <v>884</v>
          </cell>
        </row>
        <row r="197">
          <cell r="B197" t="str">
            <v>Valuation expertDay</v>
          </cell>
          <cell r="C197" t="str">
            <v>Valuation expert</v>
          </cell>
          <cell r="D197" t="str">
            <v>Day</v>
          </cell>
          <cell r="E197">
            <v>1553</v>
          </cell>
        </row>
        <row r="198">
          <cell r="B198" t="str">
            <v>Office support StaffDay</v>
          </cell>
          <cell r="C198" t="str">
            <v>Office support Staff</v>
          </cell>
          <cell r="D198" t="str">
            <v>Day</v>
          </cell>
          <cell r="E198">
            <v>464</v>
          </cell>
        </row>
        <row r="199">
          <cell r="B199" t="str">
            <v>Senior SurveyorDay</v>
          </cell>
          <cell r="C199" t="str">
            <v>Senior Surveyor</v>
          </cell>
          <cell r="D199" t="str">
            <v>Day</v>
          </cell>
          <cell r="E199">
            <v>884</v>
          </cell>
        </row>
        <row r="200">
          <cell r="B200" t="str">
            <v>Revenue expertDay</v>
          </cell>
          <cell r="C200" t="str">
            <v>Revenue expert</v>
          </cell>
          <cell r="D200" t="str">
            <v>Day</v>
          </cell>
          <cell r="E200">
            <v>1036</v>
          </cell>
        </row>
        <row r="201">
          <cell r="B201" t="str">
            <v>WelderDay</v>
          </cell>
          <cell r="C201" t="str">
            <v>Welder</v>
          </cell>
          <cell r="D201" t="str">
            <v>Day</v>
          </cell>
          <cell r="E201">
            <v>484</v>
          </cell>
        </row>
        <row r="202">
          <cell r="B202">
            <v>0</v>
          </cell>
        </row>
        <row r="203">
          <cell r="B203">
            <v>0</v>
          </cell>
        </row>
        <row r="204">
          <cell r="B204" t="str">
            <v>DescriptionPer Unit</v>
          </cell>
          <cell r="C204" t="str">
            <v>Description</v>
          </cell>
          <cell r="D204" t="str">
            <v>Per Unit</v>
          </cell>
          <cell r="E204" t="str">
            <v>Rate          (Excluding GST) SSR 2018-19</v>
          </cell>
        </row>
        <row r="205">
          <cell r="B205" t="str">
            <v>Blasting PowderKg.</v>
          </cell>
          <cell r="C205" t="str">
            <v>Blasting Powder</v>
          </cell>
          <cell r="D205" t="str">
            <v>Kg.</v>
          </cell>
          <cell r="E205">
            <v>65</v>
          </cell>
        </row>
        <row r="206">
          <cell r="B206" t="str">
            <v>DetonatorNo.</v>
          </cell>
          <cell r="C206" t="str">
            <v>Detonator</v>
          </cell>
          <cell r="D206" t="str">
            <v>No.</v>
          </cell>
          <cell r="E206">
            <v>16</v>
          </cell>
        </row>
        <row r="207">
          <cell r="B207" t="str">
            <v>FuseNo.</v>
          </cell>
          <cell r="C207" t="str">
            <v>Fuse</v>
          </cell>
          <cell r="D207" t="str">
            <v>No.</v>
          </cell>
          <cell r="E207">
            <v>160</v>
          </cell>
        </row>
        <row r="208">
          <cell r="B208" t="str">
            <v>Nipple For Fastening DetenatorNo.</v>
          </cell>
          <cell r="C208" t="str">
            <v>Nipple For Fastening Detenator</v>
          </cell>
          <cell r="D208" t="str">
            <v>No.</v>
          </cell>
          <cell r="E208">
            <v>40</v>
          </cell>
        </row>
        <row r="209">
          <cell r="B209" t="str">
            <v>Noble DynamiteKg.</v>
          </cell>
          <cell r="C209" t="str">
            <v>Noble Dynamite</v>
          </cell>
          <cell r="D209" t="str">
            <v>Kg.</v>
          </cell>
          <cell r="E209">
            <v>100</v>
          </cell>
        </row>
        <row r="210">
          <cell r="B210" t="str">
            <v>Red Tape Safety FuseR.Mt.</v>
          </cell>
          <cell r="C210" t="str">
            <v>Red Tape Safety Fuse</v>
          </cell>
          <cell r="D210" t="str">
            <v>R.Mt.</v>
          </cell>
          <cell r="E210">
            <v>10</v>
          </cell>
        </row>
        <row r="211">
          <cell r="B211" t="str">
            <v>M.S.screws etc. 35mm dia. and 75mm long (100nos.)Per Box</v>
          </cell>
          <cell r="C211" t="str">
            <v>M.S.screws etc. 35mm dia. and 75mm long (100nos.)</v>
          </cell>
          <cell r="D211" t="str">
            <v>Per Box</v>
          </cell>
          <cell r="E211">
            <v>97</v>
          </cell>
        </row>
        <row r="212">
          <cell r="B212" t="str">
            <v>Nut Bolts 16mm dia./Nails all sizeKg.</v>
          </cell>
          <cell r="C212" t="str">
            <v>Nut Bolts 16mm dia./Nails all size</v>
          </cell>
          <cell r="D212" t="str">
            <v>Kg.</v>
          </cell>
          <cell r="E212">
            <v>72</v>
          </cell>
        </row>
        <row r="213">
          <cell r="B213" t="str">
            <v>Nut Bolts washers 12mm dia. 45mm longNo.</v>
          </cell>
          <cell r="C213" t="str">
            <v>Nut Bolts washers 12mm dia. 45mm long</v>
          </cell>
          <cell r="D213" t="str">
            <v>No.</v>
          </cell>
          <cell r="E213">
            <v>12</v>
          </cell>
        </row>
        <row r="214">
          <cell r="B214" t="str">
            <v>Nut Bolts washers 12mm dia. 75mm longNo.</v>
          </cell>
          <cell r="C214" t="str">
            <v>Nut Bolts washers 12mm dia. 75mm long</v>
          </cell>
          <cell r="D214" t="str">
            <v>No.</v>
          </cell>
          <cell r="E214">
            <v>16</v>
          </cell>
        </row>
        <row r="215">
          <cell r="B215" t="str">
            <v>M.S. Locking Arrangement for gateNo.</v>
          </cell>
          <cell r="C215" t="str">
            <v>M.S. Locking Arrangement for gate</v>
          </cell>
          <cell r="D215" t="str">
            <v>No.</v>
          </cell>
          <cell r="E215">
            <v>725</v>
          </cell>
        </row>
        <row r="216">
          <cell r="B216" t="str">
            <v>Binding WireKg.</v>
          </cell>
          <cell r="C216" t="str">
            <v>Binding Wire</v>
          </cell>
          <cell r="D216" t="str">
            <v>Kg.</v>
          </cell>
          <cell r="E216">
            <v>76</v>
          </cell>
        </row>
        <row r="217">
          <cell r="B217" t="str">
            <v>Centering OilLtr.</v>
          </cell>
          <cell r="C217" t="str">
            <v>Centering Oil</v>
          </cell>
          <cell r="D217" t="str">
            <v>Ltr.</v>
          </cell>
          <cell r="E217">
            <v>10</v>
          </cell>
        </row>
        <row r="218">
          <cell r="B218" t="str">
            <v>Plastic Cover BlockNo.</v>
          </cell>
          <cell r="C218" t="str">
            <v>Plastic Cover Block</v>
          </cell>
          <cell r="D218" t="str">
            <v>No.</v>
          </cell>
          <cell r="E218">
            <v>2.5</v>
          </cell>
        </row>
        <row r="219">
          <cell r="B219" t="str">
            <v>R.C.C.Jali 50mm thickSq.Mt.</v>
          </cell>
          <cell r="C219" t="str">
            <v>R.C.C.Jali 50mm thick</v>
          </cell>
          <cell r="D219" t="str">
            <v>Sq.Mt.</v>
          </cell>
          <cell r="E219">
            <v>470</v>
          </cell>
        </row>
        <row r="220">
          <cell r="B220" t="str">
            <v>Plastizer (Rheobuild) 825 RMt.Ltr.</v>
          </cell>
          <cell r="C220" t="str">
            <v>Plastizer (Rheobuild) 825 RMt.</v>
          </cell>
          <cell r="D220" t="str">
            <v>Ltr.</v>
          </cell>
          <cell r="E220">
            <v>138</v>
          </cell>
        </row>
        <row r="221">
          <cell r="B221" t="str">
            <v>Concrete Spacer Block 15 mmNo.</v>
          </cell>
          <cell r="C221" t="str">
            <v>Concrete Spacer Block 15 mm</v>
          </cell>
          <cell r="D221" t="str">
            <v>No.</v>
          </cell>
          <cell r="E221">
            <v>2.5</v>
          </cell>
        </row>
        <row r="222">
          <cell r="B222" t="str">
            <v>Concrete Spacer Block 20 mmNo.</v>
          </cell>
          <cell r="C222" t="str">
            <v>Concrete Spacer Block 20 mm</v>
          </cell>
          <cell r="D222" t="str">
            <v>No.</v>
          </cell>
          <cell r="E222">
            <v>2.8</v>
          </cell>
        </row>
        <row r="223">
          <cell r="B223" t="str">
            <v>Concrete Spacer Block 25 mmNo.</v>
          </cell>
          <cell r="C223" t="str">
            <v>Concrete Spacer Block 25 mm</v>
          </cell>
          <cell r="D223" t="str">
            <v>No.</v>
          </cell>
          <cell r="E223">
            <v>3.1</v>
          </cell>
        </row>
        <row r="224">
          <cell r="B224" t="str">
            <v>Concrete Spacer Block 30 / 40 mmNo.</v>
          </cell>
          <cell r="C224" t="str">
            <v>Concrete Spacer Block 30 / 40 mm</v>
          </cell>
          <cell r="D224" t="str">
            <v>No.</v>
          </cell>
          <cell r="E224">
            <v>5</v>
          </cell>
        </row>
        <row r="225">
          <cell r="B225" t="str">
            <v>Bricks (Red)No.</v>
          </cell>
          <cell r="C225" t="str">
            <v>Bricks (Red)</v>
          </cell>
          <cell r="D225" t="str">
            <v>No.</v>
          </cell>
          <cell r="E225">
            <v>5.7</v>
          </cell>
        </row>
        <row r="226">
          <cell r="B226" t="str">
            <v>AAC Block 600x200x100 mmNo.</v>
          </cell>
          <cell r="C226" t="str">
            <v>AAC Block 600x200x100 mm</v>
          </cell>
          <cell r="D226" t="str">
            <v>No.</v>
          </cell>
          <cell r="E226">
            <v>49</v>
          </cell>
        </row>
        <row r="227">
          <cell r="B227" t="str">
            <v>Jointing MortarKg</v>
          </cell>
          <cell r="C227" t="str">
            <v>Jointing Mortar</v>
          </cell>
          <cell r="D227" t="str">
            <v>Kg</v>
          </cell>
          <cell r="E227">
            <v>17</v>
          </cell>
        </row>
        <row r="228">
          <cell r="B228" t="str">
            <v>Corner stone 38*20*30cmNo.</v>
          </cell>
          <cell r="C228" t="str">
            <v>Corner stone 38*20*30cm</v>
          </cell>
          <cell r="D228" t="str">
            <v>No.</v>
          </cell>
          <cell r="E228">
            <v>78</v>
          </cell>
        </row>
        <row r="229">
          <cell r="B229" t="str">
            <v>KhandakiesNo.</v>
          </cell>
          <cell r="C229" t="str">
            <v>Khandakies</v>
          </cell>
          <cell r="D229" t="str">
            <v>No.</v>
          </cell>
          <cell r="E229">
            <v>69</v>
          </cell>
        </row>
        <row r="230">
          <cell r="B230" t="str">
            <v>Pin Header (Standard Size)No.</v>
          </cell>
          <cell r="C230" t="str">
            <v>Pin Header (Standard Size)</v>
          </cell>
          <cell r="D230" t="str">
            <v>No.</v>
          </cell>
          <cell r="E230">
            <v>51</v>
          </cell>
        </row>
        <row r="231">
          <cell r="B231" t="str">
            <v>Hollow Blocks C.C.0.2*0.2*0.4MNo.</v>
          </cell>
          <cell r="C231" t="str">
            <v>Hollow Blocks C.C.0.2*0.2*0.4M</v>
          </cell>
          <cell r="D231" t="str">
            <v>No.</v>
          </cell>
          <cell r="E231">
            <v>36</v>
          </cell>
        </row>
        <row r="232">
          <cell r="B232" t="str">
            <v>Hollow Blocks C.C.0.1*0.2*0.4MNo.</v>
          </cell>
          <cell r="C232" t="str">
            <v>Hollow Blocks C.C.0.1*0.2*0.4M</v>
          </cell>
          <cell r="D232" t="str">
            <v>No.</v>
          </cell>
          <cell r="E232">
            <v>30</v>
          </cell>
        </row>
        <row r="233">
          <cell r="B233" t="str">
            <v>Hollow Block C C 0.30 x 0.20 x 0.15No.</v>
          </cell>
          <cell r="C233" t="str">
            <v>Hollow Block C C 0.30 x 0.20 x 0.15</v>
          </cell>
          <cell r="D233" t="str">
            <v>No.</v>
          </cell>
          <cell r="E233">
            <v>39</v>
          </cell>
        </row>
        <row r="234">
          <cell r="B234" t="str">
            <v>Bitumen (Compound)Kg.</v>
          </cell>
          <cell r="C234" t="str">
            <v>Bitumen (Compound)</v>
          </cell>
          <cell r="D234" t="str">
            <v>Kg.</v>
          </cell>
          <cell r="E234">
            <v>59</v>
          </cell>
        </row>
        <row r="235">
          <cell r="B235" t="str">
            <v>Brick batsCu.Mt.</v>
          </cell>
          <cell r="C235" t="str">
            <v>Brick bats</v>
          </cell>
          <cell r="D235" t="str">
            <v>Cu.Mt.</v>
          </cell>
          <cell r="E235">
            <v>650</v>
          </cell>
        </row>
        <row r="236">
          <cell r="B236" t="str">
            <v>Water proof compound I.SKg.</v>
          </cell>
          <cell r="C236" t="str">
            <v>Water proof compound I.S</v>
          </cell>
          <cell r="D236" t="str">
            <v>Kg.</v>
          </cell>
          <cell r="E236">
            <v>120</v>
          </cell>
        </row>
        <row r="237">
          <cell r="B237" t="str">
            <v>Tar Felt B.H.I.S.I.3mm thickSq.Mt.</v>
          </cell>
          <cell r="C237" t="str">
            <v>Tar Felt B.H.I.S.I.3mm thick</v>
          </cell>
          <cell r="D237" t="str">
            <v>Sq.Mt.</v>
          </cell>
          <cell r="E237">
            <v>80</v>
          </cell>
        </row>
        <row r="238">
          <cell r="B238" t="str">
            <v>Acrylic Polymer Modified waterproofing PowderKg.</v>
          </cell>
          <cell r="C238" t="str">
            <v>Acrylic Polymer Modified waterproofing Powder</v>
          </cell>
          <cell r="D238" t="str">
            <v>Kg.</v>
          </cell>
          <cell r="E238">
            <v>146</v>
          </cell>
        </row>
        <row r="239">
          <cell r="B239" t="str">
            <v>Acrylic Polymer Modified LiquidLtr.</v>
          </cell>
          <cell r="C239" t="str">
            <v>Acrylic Polymer Modified Liquid</v>
          </cell>
          <cell r="D239" t="str">
            <v>Ltr.</v>
          </cell>
          <cell r="E239">
            <v>200</v>
          </cell>
        </row>
        <row r="240">
          <cell r="B240" t="str">
            <v>Fibre Glass MeshSq.Mt.</v>
          </cell>
          <cell r="C240" t="str">
            <v>Fibre Glass Mesh</v>
          </cell>
          <cell r="D240" t="str">
            <v>Sq.Mt.</v>
          </cell>
          <cell r="E240">
            <v>63</v>
          </cell>
        </row>
        <row r="241">
          <cell r="B241" t="str">
            <v>Polydee-TP40 PrimerKg.</v>
          </cell>
          <cell r="C241" t="str">
            <v>Polydee-TP40 Primer</v>
          </cell>
          <cell r="D241" t="str">
            <v>Kg.</v>
          </cell>
          <cell r="E241">
            <v>500</v>
          </cell>
        </row>
        <row r="242">
          <cell r="B242" t="str">
            <v>Polydee-TP40 PrimerKg.</v>
          </cell>
          <cell r="C242" t="str">
            <v>Polydee-TP40 Primer</v>
          </cell>
          <cell r="D242" t="str">
            <v>Kg.</v>
          </cell>
          <cell r="E242">
            <v>500</v>
          </cell>
        </row>
        <row r="243">
          <cell r="B243" t="str">
            <v>Polydee-LMKg.</v>
          </cell>
          <cell r="C243" t="str">
            <v>Polydee-LM</v>
          </cell>
          <cell r="D243" t="str">
            <v>Kg.</v>
          </cell>
          <cell r="E243">
            <v>505</v>
          </cell>
        </row>
        <row r="244">
          <cell r="B244" t="str">
            <v>Polydee-LM 150mm widthKg.</v>
          </cell>
          <cell r="C244" t="str">
            <v>Polydee-LM 150mm width</v>
          </cell>
          <cell r="D244" t="str">
            <v>Kg.</v>
          </cell>
          <cell r="E244">
            <v>560</v>
          </cell>
        </row>
        <row r="245">
          <cell r="B245" t="str">
            <v>Bituflex Cloesdcell foam 30x30 mmR.Mt.</v>
          </cell>
          <cell r="C245" t="str">
            <v>Bituflex Cloesdcell foam 30x30 mm</v>
          </cell>
          <cell r="D245" t="str">
            <v>R.Mt.</v>
          </cell>
          <cell r="E245">
            <v>59</v>
          </cell>
        </row>
        <row r="246">
          <cell r="B246" t="str">
            <v>AG 10 GranulesKg.</v>
          </cell>
          <cell r="C246" t="str">
            <v>AG 10 Granules</v>
          </cell>
          <cell r="D246" t="str">
            <v>Kg.</v>
          </cell>
          <cell r="E246">
            <v>20</v>
          </cell>
        </row>
        <row r="247">
          <cell r="B247" t="str">
            <v>Polydee-MCKg.</v>
          </cell>
          <cell r="C247" t="str">
            <v>Polydee-MC</v>
          </cell>
          <cell r="D247" t="str">
            <v>Kg.</v>
          </cell>
          <cell r="E247">
            <v>770</v>
          </cell>
        </row>
        <row r="248">
          <cell r="B248" t="str">
            <v>Polydee-41 sealant and polysealKg.</v>
          </cell>
          <cell r="C248" t="str">
            <v>Polydee-41 sealant and polyseal</v>
          </cell>
          <cell r="D248" t="str">
            <v>Kg.</v>
          </cell>
          <cell r="E248">
            <v>750</v>
          </cell>
        </row>
        <row r="249">
          <cell r="B249" t="str">
            <v>Polydee-11Kg.</v>
          </cell>
          <cell r="C249" t="str">
            <v>Polydee-11</v>
          </cell>
          <cell r="D249" t="str">
            <v>Kg.</v>
          </cell>
          <cell r="E249">
            <v>1180</v>
          </cell>
        </row>
        <row r="250">
          <cell r="B250" t="str">
            <v>Neeru / SanalaKg.</v>
          </cell>
          <cell r="C250" t="str">
            <v>Neeru / Sanala</v>
          </cell>
          <cell r="D250" t="str">
            <v>Kg.</v>
          </cell>
          <cell r="E250">
            <v>5</v>
          </cell>
        </row>
        <row r="251">
          <cell r="B251" t="str">
            <v>White Putty (Cement)Kg.</v>
          </cell>
          <cell r="C251" t="str">
            <v>White Putty (Cement)</v>
          </cell>
          <cell r="D251" t="str">
            <v>Kg.</v>
          </cell>
          <cell r="E251">
            <v>26</v>
          </cell>
        </row>
        <row r="252">
          <cell r="B252" t="str">
            <v>Texture Materialbags</v>
          </cell>
          <cell r="C252" t="str">
            <v>Texture Material</v>
          </cell>
          <cell r="D252" t="str">
            <v>bags</v>
          </cell>
          <cell r="E252">
            <v>1206</v>
          </cell>
        </row>
        <row r="253">
          <cell r="B253" t="str">
            <v>Rough Shahabad 25 to 30mm thickSq.Mt.</v>
          </cell>
          <cell r="C253" t="str">
            <v>Rough Shahabad 25 to 30mm thick</v>
          </cell>
          <cell r="D253" t="str">
            <v>Sq.Mt.</v>
          </cell>
          <cell r="E253">
            <v>215</v>
          </cell>
        </row>
        <row r="254">
          <cell r="B254" t="str">
            <v>Rough Shahabad 40 to 45 mm thickSq.Mt.</v>
          </cell>
          <cell r="C254" t="str">
            <v>Rough Shahabad 40 to 45 mm thick</v>
          </cell>
          <cell r="D254" t="str">
            <v>Sq.Mt.</v>
          </cell>
          <cell r="E254">
            <v>250</v>
          </cell>
        </row>
        <row r="255">
          <cell r="B255" t="str">
            <v>Polished Shahabad 25 to 30mm thickSq.Mt.</v>
          </cell>
          <cell r="C255" t="str">
            <v>Polished Shahabad 25 to 30mm thick</v>
          </cell>
          <cell r="D255" t="str">
            <v>Sq.Mt.</v>
          </cell>
          <cell r="E255">
            <v>248</v>
          </cell>
        </row>
        <row r="256">
          <cell r="B256" t="str">
            <v>Rough Shahabad 50 to 60mm thickSq.Mt.</v>
          </cell>
          <cell r="C256" t="str">
            <v>Rough Shahabad 50 to 60mm thick</v>
          </cell>
          <cell r="D256" t="str">
            <v>Sq.Mt.</v>
          </cell>
          <cell r="E256">
            <v>296</v>
          </cell>
        </row>
        <row r="257">
          <cell r="B257" t="str">
            <v>Polished Shahabad 40 to 50mm thick For stepSq.Mt.</v>
          </cell>
          <cell r="C257" t="str">
            <v>Polished Shahabad 40 to 50mm thick For step</v>
          </cell>
          <cell r="D257" t="str">
            <v>Sq.Mt.</v>
          </cell>
          <cell r="E257">
            <v>400</v>
          </cell>
        </row>
        <row r="258">
          <cell r="B258" t="str">
            <v>Polished Shahabad Machine cut 25mm thickSq.Mt.</v>
          </cell>
          <cell r="C258" t="str">
            <v>Polished Shahabad Machine cut 25mm thick</v>
          </cell>
          <cell r="D258" t="str">
            <v>Sq.Mt.</v>
          </cell>
          <cell r="E258">
            <v>280</v>
          </cell>
        </row>
        <row r="259">
          <cell r="B259" t="str">
            <v>Polished Shahabad for step 25mm thickSq.Mt.</v>
          </cell>
          <cell r="C259" t="str">
            <v>Polished Shahabad for step  25mm thick</v>
          </cell>
          <cell r="D259" t="str">
            <v>Sq.Mt.</v>
          </cell>
          <cell r="E259">
            <v>290</v>
          </cell>
        </row>
        <row r="260">
          <cell r="B260" t="str">
            <v>Tandoor Polished 25mm thick (Machine cut)Sq.Mt.</v>
          </cell>
          <cell r="C260" t="str">
            <v>Tandoor Polished 25mm thick (Machine cut)</v>
          </cell>
          <cell r="D260" t="str">
            <v>Sq.Mt.</v>
          </cell>
          <cell r="E260">
            <v>349</v>
          </cell>
        </row>
        <row r="261">
          <cell r="B261" t="str">
            <v>Tandoor Polished 25mm thick (Hand Cut)Sq.Mt.</v>
          </cell>
          <cell r="C261" t="str">
            <v>Tandoor Polished 25mm thick (Hand Cut)</v>
          </cell>
          <cell r="D261" t="str">
            <v>Sq.Mt.</v>
          </cell>
          <cell r="E261">
            <v>297</v>
          </cell>
        </row>
        <row r="262">
          <cell r="B262" t="str">
            <v>Tandoor Polished for steps 25mm thiskSq.Mt.</v>
          </cell>
          <cell r="C262" t="str">
            <v>Tandoor Polished for steps  25mm thisk</v>
          </cell>
          <cell r="D262" t="str">
            <v>Sq.Mt.</v>
          </cell>
          <cell r="E262">
            <v>377</v>
          </cell>
        </row>
        <row r="263">
          <cell r="B263" t="str">
            <v>Black Kadappa (one side polish) (Machine cut) 25 mm thickSq.Mt.</v>
          </cell>
          <cell r="C263" t="str">
            <v>Black Kadappa (one side polish) (Machine cut) 25 mm thick</v>
          </cell>
          <cell r="D263" t="str">
            <v>Sq.Mt.</v>
          </cell>
          <cell r="E263">
            <v>397</v>
          </cell>
        </row>
        <row r="264">
          <cell r="B264" t="str">
            <v>Black Kadappa (one side polish) (Machine cut) 35mm thickSq.Mt.</v>
          </cell>
          <cell r="C264" t="str">
            <v>Black Kadappa (one side polish) (Machine cut) 35mm thick</v>
          </cell>
          <cell r="D264" t="str">
            <v>Sq.Mt.</v>
          </cell>
          <cell r="E264">
            <v>448</v>
          </cell>
        </row>
        <row r="265">
          <cell r="B265" t="str">
            <v>Both Sides Polished Kadappa stone 25mm thickSq.Mt.</v>
          </cell>
          <cell r="C265" t="str">
            <v>Both Sides Polished Kadappa  stone 25mm thick</v>
          </cell>
          <cell r="D265" t="str">
            <v>Sq.Mt.</v>
          </cell>
          <cell r="E265">
            <v>496</v>
          </cell>
        </row>
        <row r="266">
          <cell r="B266" t="str">
            <v>Kota stone (Machine cut) upto 25-30mm thick one side polishedSq.Mt.</v>
          </cell>
          <cell r="C266" t="str">
            <v>Kota stone (Machine cut) upto 25-30mm thick one side polished</v>
          </cell>
          <cell r="D266" t="str">
            <v>Sq.Mt.</v>
          </cell>
          <cell r="E266">
            <v>488</v>
          </cell>
        </row>
        <row r="267">
          <cell r="B267" t="str">
            <v>Kota stone (Hand cut) upto 25-30mm thick one side polishedSq.Mt.</v>
          </cell>
          <cell r="C267" t="str">
            <v>Kota stone (Hand cut) upto 25-30mm thick one side polished</v>
          </cell>
          <cell r="D267" t="str">
            <v>Sq.Mt.</v>
          </cell>
          <cell r="E267">
            <v>454</v>
          </cell>
        </row>
        <row r="268">
          <cell r="B268" t="str">
            <v>Kota stone for step polished) upto 25mm thick (1.2*0.3M)Sq.Mt.</v>
          </cell>
          <cell r="C268" t="str">
            <v>Kota stone for step polished) upto 25mm thick (1.2*0.3M)</v>
          </cell>
          <cell r="D268" t="str">
            <v>Sq.Mt.</v>
          </cell>
          <cell r="E268">
            <v>500</v>
          </cell>
        </row>
        <row r="269">
          <cell r="B269" t="str">
            <v>Ceramic tiles 30*30cmSq.Mt.</v>
          </cell>
          <cell r="C269" t="str">
            <v>Ceramic tiles 30*30cm</v>
          </cell>
          <cell r="D269" t="str">
            <v>Sq.Mt.</v>
          </cell>
          <cell r="E269">
            <v>480</v>
          </cell>
        </row>
        <row r="270">
          <cell r="B270" t="str">
            <v>Ceramic Antiskid Flooring Tiles 30 x 30 cmSq.Mt.</v>
          </cell>
          <cell r="C270" t="str">
            <v>Ceramic Antiskid Flooring Tiles 30 x 30 cm</v>
          </cell>
          <cell r="D270" t="str">
            <v>Sq.Mt.</v>
          </cell>
          <cell r="E270">
            <v>495</v>
          </cell>
        </row>
        <row r="271">
          <cell r="B271" t="str">
            <v>Ceramic Tiles for dado 30 cm x 30 cmSq.Mt.</v>
          </cell>
          <cell r="C271" t="str">
            <v>Ceramic Tiles for dado 30 cm x 30 cm</v>
          </cell>
          <cell r="D271" t="str">
            <v>Sq.Mt.</v>
          </cell>
          <cell r="E271">
            <v>480</v>
          </cell>
        </row>
        <row r="272">
          <cell r="B272" t="str">
            <v>Ceramic Tiles for dado 30 x 45 cmSq.Mt.</v>
          </cell>
          <cell r="C272" t="str">
            <v>Ceramic Tiles for dado 30 x 45 cm</v>
          </cell>
          <cell r="D272" t="str">
            <v>Sq.Mt.</v>
          </cell>
          <cell r="E272">
            <v>516</v>
          </cell>
        </row>
        <row r="273">
          <cell r="B273" t="str">
            <v>Heavy duty interlocking concrete block 60mm thick gray 300 kg/sq.cm.Sq.Mt.</v>
          </cell>
          <cell r="C273" t="str">
            <v>Heavy duty interlocking concrete block 60mm thick gray 300 kg/sq.cm.</v>
          </cell>
          <cell r="D273" t="str">
            <v>Sq.Mt.</v>
          </cell>
          <cell r="E273">
            <v>486</v>
          </cell>
        </row>
        <row r="274">
          <cell r="B274" t="str">
            <v>Heavy duty interlocking concrete block 60mm thick coloured 300kg/sq.cmSq.Mt.</v>
          </cell>
          <cell r="C274" t="str">
            <v>Heavy duty interlocking concrete block 60mm thick coloured 300kg/sq.cm</v>
          </cell>
          <cell r="D274" t="str">
            <v>Sq.Mt.</v>
          </cell>
          <cell r="E274">
            <v>578</v>
          </cell>
        </row>
        <row r="275">
          <cell r="B275" t="str">
            <v>Heavy duty interlocking concrete block 80mm thick gray 300kg/sq.cmSq.Mt.</v>
          </cell>
          <cell r="C275" t="str">
            <v>Heavy duty interlocking concrete block 80mm thick gray 300kg/sq.cm</v>
          </cell>
          <cell r="D275" t="str">
            <v>Sq.Mt.</v>
          </cell>
          <cell r="E275">
            <v>635</v>
          </cell>
        </row>
        <row r="276">
          <cell r="B276" t="str">
            <v>Heavy duty interlocking concrete block 80mm thick coloured 300kg/sq.cmSq.Mt.</v>
          </cell>
          <cell r="C276" t="str">
            <v>Heavy duty interlocking concrete block 80mm thick coloured 300kg/sq.cm</v>
          </cell>
          <cell r="D276" t="str">
            <v>Sq.Mt.</v>
          </cell>
          <cell r="E276">
            <v>728</v>
          </cell>
        </row>
        <row r="277">
          <cell r="B277" t="str">
            <v>Heavy duty interlocking concrete block 80mm thick rubber mould glossy 400kg/sq.cmSq.Mt.</v>
          </cell>
          <cell r="C277" t="str">
            <v>Heavy duty interlocking concrete block 80mm thick rubber mould glossy 400kg/sq.cm</v>
          </cell>
          <cell r="D277" t="str">
            <v>Sq.Mt.</v>
          </cell>
          <cell r="E277">
            <v>880</v>
          </cell>
        </row>
        <row r="278">
          <cell r="B278" t="str">
            <v>Heavy duty interlocking concrete block 40mm thick colour 200 kg/sq.cmSq.Mt.</v>
          </cell>
          <cell r="C278" t="str">
            <v>Heavy duty interlocking concrete block 40mm thick colour 200 kg/sq.cm</v>
          </cell>
          <cell r="D278" t="str">
            <v>Sq.Mt.</v>
          </cell>
          <cell r="E278">
            <v>486</v>
          </cell>
        </row>
        <row r="279">
          <cell r="B279" t="str">
            <v>Telephone Black GraniteSq.Mt.</v>
          </cell>
          <cell r="C279" t="str">
            <v>Telephone Black Granite</v>
          </cell>
          <cell r="D279" t="str">
            <v>Sq.Mt.</v>
          </cell>
          <cell r="E279">
            <v>2436</v>
          </cell>
        </row>
        <row r="280">
          <cell r="B280" t="str">
            <v>Green marbleSq.Mt.</v>
          </cell>
          <cell r="C280" t="str">
            <v>Green marble</v>
          </cell>
          <cell r="D280" t="str">
            <v>Sq.Mt.</v>
          </cell>
          <cell r="E280">
            <v>1243</v>
          </cell>
        </row>
        <row r="281">
          <cell r="B281" t="str">
            <v>Vitrified tiles Glossy Size 590 to 605 mm* 590 to 605 mm*8 to 10mmSq.Mt.</v>
          </cell>
          <cell r="C281" t="str">
            <v>Vitrified tiles Glossy Size 590 to 605 mm* 590 to 605 mm*8 to 10mm</v>
          </cell>
          <cell r="D281" t="str">
            <v>Sq.Mt.</v>
          </cell>
          <cell r="E281">
            <v>606</v>
          </cell>
        </row>
        <row r="282">
          <cell r="B282" t="str">
            <v>Vitrified matt finish - size 590 to 605 mm* 590 to 605 mm *8 to 10mmSq.Mt.</v>
          </cell>
          <cell r="C282" t="str">
            <v>Vitrified  matt finish - size 590 to 605 mm* 590 to 605 mm *8 to 10mm</v>
          </cell>
          <cell r="D282" t="str">
            <v>Sq.Mt.</v>
          </cell>
          <cell r="E282">
            <v>1068</v>
          </cell>
        </row>
        <row r="283">
          <cell r="B283" t="str">
            <v>Vitrified rustic matt stone finish size 590 to 605mm *590 to 605mm*8 to 10mmSq.Mt.</v>
          </cell>
          <cell r="C283" t="str">
            <v>Vitrified rustic matt stone finish size 590 to 605mm *590 to 605mm*8 to 10mm</v>
          </cell>
          <cell r="D283" t="str">
            <v>Sq.Mt.</v>
          </cell>
          <cell r="E283">
            <v>1068</v>
          </cell>
        </row>
        <row r="284">
          <cell r="B284" t="str">
            <v>Vertified stone effect finish size 590 to 605mm* 590 to 605mm * 8 to 10mmSq.Mt.</v>
          </cell>
          <cell r="C284" t="str">
            <v>Vertified stone effect finish size 590 to 605mm* 590 to 605mm * 8 to 10mm</v>
          </cell>
          <cell r="D284" t="str">
            <v>Sq.Mt.</v>
          </cell>
          <cell r="E284">
            <v>1068</v>
          </cell>
        </row>
        <row r="285">
          <cell r="B285" t="str">
            <v>Calcet PowderKg.</v>
          </cell>
          <cell r="C285" t="str">
            <v>Calcet Powder</v>
          </cell>
          <cell r="D285" t="str">
            <v>Kg.</v>
          </cell>
          <cell r="E285">
            <v>49</v>
          </cell>
        </row>
        <row r="286">
          <cell r="B286" t="str">
            <v>Black Oxide powderKg.</v>
          </cell>
          <cell r="C286" t="str">
            <v>Black Oxide powder</v>
          </cell>
          <cell r="D286" t="str">
            <v>Kg.</v>
          </cell>
          <cell r="E286">
            <v>115</v>
          </cell>
        </row>
        <row r="287">
          <cell r="B287" t="str">
            <v>Fevi Matt Chemical 10 Kg Bagbags</v>
          </cell>
          <cell r="C287" t="str">
            <v>Fevi Matt Chemical 10 Kg Bag</v>
          </cell>
          <cell r="D287" t="str">
            <v>bags</v>
          </cell>
          <cell r="E287">
            <v>662</v>
          </cell>
        </row>
        <row r="288">
          <cell r="B288" t="str">
            <v>Marble chipsKg.</v>
          </cell>
          <cell r="C288" t="str">
            <v>Marble chips</v>
          </cell>
          <cell r="D288" t="str">
            <v>Kg.</v>
          </cell>
          <cell r="E288">
            <v>47</v>
          </cell>
        </row>
        <row r="289">
          <cell r="B289" t="str">
            <v>Heavy duty interlocking concrete block 60mm thick rubber mould glossy 400kg/sq.cmSq.Mt.</v>
          </cell>
          <cell r="C289" t="str">
            <v>Heavy duty interlocking concrete block 60mm thick rubber mould glossy 400kg/sq.cm</v>
          </cell>
          <cell r="D289" t="str">
            <v>Sq.Mt.</v>
          </cell>
          <cell r="E289">
            <v>486</v>
          </cell>
        </row>
        <row r="290">
          <cell r="B290" t="str">
            <v>Tremix Treatment 100 mm thickSq.Mt.</v>
          </cell>
          <cell r="C290" t="str">
            <v>Tremix Treatment 100 mm thick</v>
          </cell>
          <cell r="D290" t="str">
            <v>Sq.Mt.</v>
          </cell>
          <cell r="E290">
            <v>69</v>
          </cell>
        </row>
        <row r="291">
          <cell r="B291" t="str">
            <v>Marble mosaic chequered tiles (gray)Sq.Mt.</v>
          </cell>
          <cell r="C291" t="str">
            <v>Marble mosaic chequered tiles (gray)</v>
          </cell>
          <cell r="D291" t="str">
            <v>Sq.Mt.</v>
          </cell>
          <cell r="E291">
            <v>259</v>
          </cell>
        </row>
        <row r="292">
          <cell r="B292" t="str">
            <v>Colour cementKg.</v>
          </cell>
          <cell r="C292" t="str">
            <v>Colour cement</v>
          </cell>
          <cell r="D292" t="str">
            <v>Kg.</v>
          </cell>
          <cell r="E292">
            <v>15</v>
          </cell>
        </row>
        <row r="293">
          <cell r="B293" t="str">
            <v>Heavy Duty Designer come. tile for flooringSq.Mt.</v>
          </cell>
          <cell r="C293" t="str">
            <v>Heavy Duty Designer come. tile for flooring</v>
          </cell>
          <cell r="D293" t="str">
            <v>Sq.Mt.</v>
          </cell>
          <cell r="E293">
            <v>845</v>
          </cell>
        </row>
        <row r="294">
          <cell r="B294" t="str">
            <v>Heavy Duty Designer come. tile for StepsSq.Mt.</v>
          </cell>
          <cell r="C294" t="str">
            <v>Heavy Duty Designer come. tile for Steps</v>
          </cell>
          <cell r="D294" t="str">
            <v>Sq.Mt.</v>
          </cell>
          <cell r="E294">
            <v>925</v>
          </cell>
        </row>
        <row r="295">
          <cell r="B295" t="str">
            <v>PVC flooringSq.Mt.</v>
          </cell>
          <cell r="C295" t="str">
            <v xml:space="preserve">PVC flooring </v>
          </cell>
          <cell r="D295" t="str">
            <v>Sq.Mt.</v>
          </cell>
          <cell r="E295">
            <v>316</v>
          </cell>
        </row>
        <row r="296">
          <cell r="B296">
            <v>0</v>
          </cell>
        </row>
        <row r="297">
          <cell r="B297">
            <v>0</v>
          </cell>
        </row>
        <row r="298">
          <cell r="B298" t="str">
            <v>Bees waxKg.</v>
          </cell>
          <cell r="C298" t="str">
            <v>Bees wax</v>
          </cell>
          <cell r="D298" t="str">
            <v>Kg.</v>
          </cell>
          <cell r="E298">
            <v>150</v>
          </cell>
        </row>
        <row r="299">
          <cell r="B299" t="str">
            <v>Coal TarKg.</v>
          </cell>
          <cell r="C299" t="str">
            <v>Coal Tar</v>
          </cell>
          <cell r="D299" t="str">
            <v>Kg.</v>
          </cell>
          <cell r="E299">
            <v>65</v>
          </cell>
        </row>
        <row r="300">
          <cell r="B300" t="str">
            <v>Common SpiritLtr.</v>
          </cell>
          <cell r="C300" t="str">
            <v>Common Spirit</v>
          </cell>
          <cell r="D300" t="str">
            <v>Ltr.</v>
          </cell>
          <cell r="E300">
            <v>83</v>
          </cell>
        </row>
        <row r="301">
          <cell r="B301" t="str">
            <v>French PolishLtr.</v>
          </cell>
          <cell r="C301" t="str">
            <v>French Polish</v>
          </cell>
          <cell r="D301" t="str">
            <v>Ltr.</v>
          </cell>
          <cell r="E301">
            <v>178</v>
          </cell>
        </row>
        <row r="302">
          <cell r="B302" t="str">
            <v>VarnishLtr.</v>
          </cell>
          <cell r="C302" t="str">
            <v>Varnish</v>
          </cell>
          <cell r="D302" t="str">
            <v>Ltr.</v>
          </cell>
          <cell r="E302">
            <v>162</v>
          </cell>
        </row>
        <row r="303">
          <cell r="B303" t="str">
            <v>Malemaine PolishLtr.</v>
          </cell>
          <cell r="C303" t="str">
            <v>Malemaine Polish</v>
          </cell>
          <cell r="D303" t="str">
            <v>Ltr.</v>
          </cell>
          <cell r="E303">
            <v>313</v>
          </cell>
        </row>
        <row r="304">
          <cell r="B304" t="str">
            <v>C.C.T.W. Ballies 125 mm DiameterR.Mt.</v>
          </cell>
          <cell r="C304" t="str">
            <v>C.C.T.W. Ballies 125 mm Diameter</v>
          </cell>
          <cell r="D304" t="str">
            <v>R.Mt.</v>
          </cell>
          <cell r="E304">
            <v>166</v>
          </cell>
        </row>
        <row r="305">
          <cell r="B305" t="str">
            <v>Oil enamel paint/flat/glossy paint(ready mix) (with I.S.I. Mark)Ltr.</v>
          </cell>
          <cell r="C305" t="str">
            <v>Oil enamel paint/flat/glossy paint(ready mix) (with I.S.I. Mark)</v>
          </cell>
          <cell r="D305" t="str">
            <v>Ltr.</v>
          </cell>
          <cell r="E305">
            <v>258</v>
          </cell>
        </row>
        <row r="306">
          <cell r="B306" t="str">
            <v>Synthetic paint (ready mix)Ltr.</v>
          </cell>
          <cell r="C306" t="str">
            <v>Synthetic paint (ready mix)</v>
          </cell>
          <cell r="D306" t="str">
            <v>Ltr.</v>
          </cell>
          <cell r="E306">
            <v>253</v>
          </cell>
        </row>
        <row r="307">
          <cell r="B307" t="str">
            <v>Catonic emulsion paintKg.</v>
          </cell>
          <cell r="C307" t="str">
            <v>Catonic emulsion paint</v>
          </cell>
          <cell r="D307" t="str">
            <v>Kg.</v>
          </cell>
          <cell r="E307">
            <v>315</v>
          </cell>
        </row>
        <row r="308">
          <cell r="B308" t="str">
            <v>White oil paint 100ml pack tinNo.</v>
          </cell>
          <cell r="C308" t="str">
            <v>White oil paint 100ml pack tin</v>
          </cell>
          <cell r="D308" t="str">
            <v>No.</v>
          </cell>
          <cell r="E308">
            <v>38</v>
          </cell>
        </row>
        <row r="309">
          <cell r="B309" t="str">
            <v>Red Oxide paintLtr.</v>
          </cell>
          <cell r="C309" t="str">
            <v>Red Oxide paint</v>
          </cell>
          <cell r="D309" t="str">
            <v>Ltr.</v>
          </cell>
          <cell r="E309">
            <v>157</v>
          </cell>
        </row>
        <row r="310">
          <cell r="B310" t="str">
            <v>Cement paintKg.</v>
          </cell>
          <cell r="C310" t="str">
            <v>Cement paint</v>
          </cell>
          <cell r="D310" t="str">
            <v>Kg.</v>
          </cell>
          <cell r="E310">
            <v>59</v>
          </cell>
        </row>
        <row r="311">
          <cell r="B311" t="str">
            <v>Steel PrimerLtr.</v>
          </cell>
          <cell r="C311" t="str">
            <v>Steel Primer</v>
          </cell>
          <cell r="D311" t="str">
            <v>Ltr.</v>
          </cell>
          <cell r="E311">
            <v>147</v>
          </cell>
        </row>
        <row r="312">
          <cell r="B312" t="str">
            <v>Primer for plaster surfaceLtr.</v>
          </cell>
          <cell r="C312" t="str">
            <v>Primer for plaster surface</v>
          </cell>
          <cell r="D312" t="str">
            <v>Ltr.</v>
          </cell>
          <cell r="E312">
            <v>180</v>
          </cell>
        </row>
        <row r="313">
          <cell r="B313" t="str">
            <v>PuttyKg.</v>
          </cell>
          <cell r="C313" t="str">
            <v>Putty</v>
          </cell>
          <cell r="D313" t="str">
            <v>Kg.</v>
          </cell>
          <cell r="E313">
            <v>26</v>
          </cell>
        </row>
        <row r="314">
          <cell r="B314" t="str">
            <v>Boiled linseed oilLtr.</v>
          </cell>
          <cell r="C314" t="str">
            <v>Boiled linseed oil</v>
          </cell>
          <cell r="D314" t="str">
            <v>Ltr.</v>
          </cell>
          <cell r="E314">
            <v>79</v>
          </cell>
        </row>
        <row r="315">
          <cell r="B315" t="str">
            <v>Linseed oil double boiledLtr.</v>
          </cell>
          <cell r="C315" t="str">
            <v>Linseed oil double boiled</v>
          </cell>
          <cell r="D315" t="str">
            <v>Ltr.</v>
          </cell>
          <cell r="E315">
            <v>112</v>
          </cell>
        </row>
        <row r="316">
          <cell r="B316" t="str">
            <v>TerpentineLtr.</v>
          </cell>
          <cell r="C316" t="str">
            <v>Terpentine</v>
          </cell>
          <cell r="D316" t="str">
            <v>Ltr.</v>
          </cell>
          <cell r="E316">
            <v>87</v>
          </cell>
        </row>
        <row r="317">
          <cell r="B317" t="str">
            <v>Wood PrimerLtr.</v>
          </cell>
          <cell r="C317" t="str">
            <v>Wood Primer</v>
          </cell>
          <cell r="D317" t="str">
            <v>Ltr.</v>
          </cell>
          <cell r="E317">
            <v>130</v>
          </cell>
        </row>
        <row r="318">
          <cell r="B318" t="str">
            <v>Brush for lettringNo.</v>
          </cell>
          <cell r="C318" t="str">
            <v>Brush for lettring</v>
          </cell>
          <cell r="D318" t="str">
            <v>No.</v>
          </cell>
          <cell r="E318">
            <v>40</v>
          </cell>
        </row>
        <row r="319">
          <cell r="B319" t="str">
            <v>Brush for road marking 5cmNo.</v>
          </cell>
          <cell r="C319" t="str">
            <v>Brush for road marking 5cm</v>
          </cell>
          <cell r="D319" t="str">
            <v>No.</v>
          </cell>
          <cell r="E319">
            <v>95</v>
          </cell>
        </row>
        <row r="320">
          <cell r="B320" t="str">
            <v>Brush for marking road 8cmNo.</v>
          </cell>
          <cell r="C320" t="str">
            <v>Brush for marking road 8cm</v>
          </cell>
          <cell r="D320" t="str">
            <v>No.</v>
          </cell>
          <cell r="E320">
            <v>184</v>
          </cell>
        </row>
        <row r="321">
          <cell r="B321" t="str">
            <v>Brush for road marking 10cmNo.</v>
          </cell>
          <cell r="C321" t="str">
            <v>Brush for road marking 10cm</v>
          </cell>
          <cell r="D321" t="str">
            <v>No.</v>
          </cell>
          <cell r="E321">
            <v>220</v>
          </cell>
        </row>
        <row r="322">
          <cell r="B322" t="str">
            <v>Lustre paintLtr.</v>
          </cell>
          <cell r="C322" t="str">
            <v>Lustre paint</v>
          </cell>
          <cell r="D322" t="str">
            <v>Ltr.</v>
          </cell>
          <cell r="E322">
            <v>185</v>
          </cell>
        </row>
        <row r="323">
          <cell r="B323" t="str">
            <v>Textured Synthetic paintLtr.</v>
          </cell>
          <cell r="C323" t="str">
            <v>Textured Synthetic paint</v>
          </cell>
          <cell r="D323" t="str">
            <v>Ltr.</v>
          </cell>
          <cell r="E323">
            <v>230</v>
          </cell>
        </row>
        <row r="324">
          <cell r="B324" t="str">
            <v>White lead paintKg.</v>
          </cell>
          <cell r="C324" t="str">
            <v>White lead paint</v>
          </cell>
          <cell r="D324" t="str">
            <v>Kg.</v>
          </cell>
          <cell r="E324">
            <v>280</v>
          </cell>
        </row>
        <row r="325">
          <cell r="B325" t="str">
            <v>Birla wall care puttyKg.</v>
          </cell>
          <cell r="C325" t="str">
            <v>Birla wall care putty</v>
          </cell>
          <cell r="D325" t="str">
            <v>Kg.</v>
          </cell>
          <cell r="E325">
            <v>56</v>
          </cell>
        </row>
        <row r="326">
          <cell r="B326" t="str">
            <v>Aluminium PaintLit.</v>
          </cell>
          <cell r="C326" t="str">
            <v>Aluminium Paint</v>
          </cell>
          <cell r="D326" t="str">
            <v>Lit.</v>
          </cell>
          <cell r="E326">
            <v>279</v>
          </cell>
        </row>
        <row r="327">
          <cell r="B327" t="str">
            <v>NeelKg.</v>
          </cell>
          <cell r="C327" t="str">
            <v>Neel</v>
          </cell>
          <cell r="D327" t="str">
            <v>Kg.</v>
          </cell>
          <cell r="E327">
            <v>125</v>
          </cell>
        </row>
        <row r="328">
          <cell r="B328" t="str">
            <v>Oil bound distemperKg.</v>
          </cell>
          <cell r="C328" t="str">
            <v>Oil bound distemper</v>
          </cell>
          <cell r="D328" t="str">
            <v>Kg.</v>
          </cell>
          <cell r="E328">
            <v>100</v>
          </cell>
        </row>
        <row r="329">
          <cell r="B329" t="str">
            <v>Red powder / GeruKg.</v>
          </cell>
          <cell r="C329" t="str">
            <v>Red powder / Geru</v>
          </cell>
          <cell r="D329" t="str">
            <v>Kg.</v>
          </cell>
          <cell r="E329">
            <v>18</v>
          </cell>
        </row>
        <row r="330">
          <cell r="B330" t="str">
            <v>SarasKg.</v>
          </cell>
          <cell r="C330" t="str">
            <v>Saras</v>
          </cell>
          <cell r="D330" t="str">
            <v>Kg.</v>
          </cell>
          <cell r="E330">
            <v>64</v>
          </cell>
        </row>
        <row r="331">
          <cell r="B331" t="str">
            <v>Scrapping sand paper size (30 * 20cm)No.</v>
          </cell>
          <cell r="C331" t="str">
            <v>Scrapping sand paper size (30 * 20cm)</v>
          </cell>
          <cell r="D331" t="str">
            <v>No.</v>
          </cell>
          <cell r="E331">
            <v>11</v>
          </cell>
        </row>
        <row r="332">
          <cell r="B332" t="str">
            <v>Dry distemperKg.</v>
          </cell>
          <cell r="C332" t="str">
            <v>Dry distemper</v>
          </cell>
          <cell r="D332" t="str">
            <v>Kg.</v>
          </cell>
          <cell r="E332">
            <v>92</v>
          </cell>
        </row>
        <row r="333">
          <cell r="B333" t="str">
            <v>Country Teak WoodCu.Mt.</v>
          </cell>
          <cell r="C333" t="str">
            <v>Country Teak Wood</v>
          </cell>
          <cell r="D333" t="str">
            <v>Cu.Mt.</v>
          </cell>
          <cell r="E333">
            <v>98000</v>
          </cell>
        </row>
        <row r="334">
          <cell r="B334" t="str">
            <v>Ghana teak woodCu.Mt.</v>
          </cell>
          <cell r="C334" t="str">
            <v>Ghana teak wood</v>
          </cell>
          <cell r="D334" t="str">
            <v>Cu.Mt.</v>
          </cell>
          <cell r="E334">
            <v>80000</v>
          </cell>
        </row>
        <row r="335">
          <cell r="B335" t="str">
            <v>Teak Wood planks above 2.5 m lengthCu.Mt.</v>
          </cell>
          <cell r="C335" t="str">
            <v>Teak Wood planks above 2.5 m length</v>
          </cell>
          <cell r="D335" t="str">
            <v>Cu.Mt.</v>
          </cell>
          <cell r="E335">
            <v>85000</v>
          </cell>
        </row>
        <row r="336">
          <cell r="B336" t="str">
            <v>Teak wood bidding 1/2" * 1/2"Rmt</v>
          </cell>
          <cell r="C336" t="str">
            <v>Teak wood bidding 1/2" * 1/2"</v>
          </cell>
          <cell r="D336" t="str">
            <v>Rmt</v>
          </cell>
          <cell r="E336">
            <v>17</v>
          </cell>
        </row>
        <row r="337">
          <cell r="B337" t="str">
            <v>T.W.Balli 100 mm diaRmt</v>
          </cell>
          <cell r="C337" t="str">
            <v>T.W.Balli 100 mm dia</v>
          </cell>
          <cell r="D337" t="str">
            <v>Rmt</v>
          </cell>
          <cell r="E337">
            <v>160</v>
          </cell>
        </row>
        <row r="338">
          <cell r="B338" t="str">
            <v>Jungle wood (non teak) normalCu.Mt.</v>
          </cell>
          <cell r="C338" t="str">
            <v>Jungle wood (non teak) normal</v>
          </cell>
          <cell r="D338" t="str">
            <v>Cu.Mt.</v>
          </cell>
          <cell r="E338">
            <v>34500</v>
          </cell>
        </row>
        <row r="339">
          <cell r="B339" t="str">
            <v>Bamboo 25mm dia.(4.5 to 6m)No.</v>
          </cell>
          <cell r="C339" t="str">
            <v>Bamboo 25mm dia.(4.5 to 6m)</v>
          </cell>
          <cell r="D339" t="str">
            <v>No.</v>
          </cell>
          <cell r="E339">
            <v>18</v>
          </cell>
        </row>
        <row r="340">
          <cell r="B340" t="str">
            <v>Bamboo 50mm dia.No.</v>
          </cell>
          <cell r="C340" t="str">
            <v>Bamboo 50mm dia.</v>
          </cell>
          <cell r="D340" t="str">
            <v>No.</v>
          </cell>
          <cell r="E340">
            <v>24</v>
          </cell>
        </row>
        <row r="341">
          <cell r="B341" t="str">
            <v>Bamboo Matting 1.2*1.8mSq.Mt.</v>
          </cell>
          <cell r="C341" t="str">
            <v>Bamboo Matting 1.2*1.8m</v>
          </cell>
          <cell r="D341" t="str">
            <v>Sq.Mt.</v>
          </cell>
          <cell r="E341">
            <v>56</v>
          </cell>
        </row>
        <row r="342">
          <cell r="B342" t="str">
            <v>Ply wood 12mm thickSq.Mt.</v>
          </cell>
          <cell r="C342" t="str">
            <v>Ply wood 12mm thick</v>
          </cell>
          <cell r="D342" t="str">
            <v>Sq.Mt.</v>
          </cell>
          <cell r="E342">
            <v>429</v>
          </cell>
        </row>
        <row r="343">
          <cell r="B343" t="str">
            <v>Ply wood 6mm thickSq.Mt.</v>
          </cell>
          <cell r="C343" t="str">
            <v>Ply wood 6mm thick</v>
          </cell>
          <cell r="D343" t="str">
            <v>Sq.Mt.</v>
          </cell>
          <cell r="E343">
            <v>329</v>
          </cell>
        </row>
        <row r="344">
          <cell r="B344" t="str">
            <v>Mica laminate as per ISI 0.1 mm thickSq.Mt</v>
          </cell>
          <cell r="C344" t="str">
            <v>Mica laminate as per ISI 0.1 mm thick</v>
          </cell>
          <cell r="D344" t="str">
            <v>Sq.Mt</v>
          </cell>
          <cell r="E344">
            <v>955</v>
          </cell>
        </row>
        <row r="345">
          <cell r="B345" t="str">
            <v>Face Veneel board 4 mm thickSq.Mt</v>
          </cell>
          <cell r="C345" t="str">
            <v>Face Veneel board 4 mm thick</v>
          </cell>
          <cell r="D345" t="str">
            <v>Sq.Mt</v>
          </cell>
          <cell r="E345">
            <v>450</v>
          </cell>
        </row>
        <row r="346">
          <cell r="B346" t="str">
            <v>Particle board B.W.P.Phinol bond 12mm thickSq.Mt.</v>
          </cell>
          <cell r="C346" t="str">
            <v>Particle board B.W.P.Phinol bond 12mm thick</v>
          </cell>
          <cell r="D346" t="str">
            <v>Sq.Mt.</v>
          </cell>
          <cell r="E346">
            <v>386</v>
          </cell>
        </row>
        <row r="347">
          <cell r="B347" t="str">
            <v>Particle board B.W.P.Phinol bond 19 mm thickSq.Mt.</v>
          </cell>
          <cell r="C347" t="str">
            <v>Particle board B.W.P.Phinol bond 19 mm thick</v>
          </cell>
          <cell r="D347" t="str">
            <v>Sq.Mt.</v>
          </cell>
          <cell r="E347">
            <v>677</v>
          </cell>
        </row>
        <row r="348">
          <cell r="B348" t="str">
            <v>Formica 1.5 mm thickSq.Mt</v>
          </cell>
          <cell r="C348" t="str">
            <v>Formica 1.5 mm thick</v>
          </cell>
          <cell r="D348" t="str">
            <v>Sq.Mt</v>
          </cell>
          <cell r="E348">
            <v>1105</v>
          </cell>
        </row>
        <row r="349">
          <cell r="B349" t="str">
            <v>Tower bolt brass oxidised 10 mm dia length 150 mmNo</v>
          </cell>
          <cell r="C349" t="str">
            <v xml:space="preserve">Tower bolt brass oxidised 10 mm dia length 150 mm </v>
          </cell>
          <cell r="D349" t="str">
            <v>No</v>
          </cell>
          <cell r="E349">
            <v>192</v>
          </cell>
        </row>
        <row r="350">
          <cell r="B350" t="str">
            <v>FericalKg</v>
          </cell>
          <cell r="C350" t="str">
            <v>Ferical</v>
          </cell>
          <cell r="D350" t="str">
            <v>Kg</v>
          </cell>
          <cell r="E350">
            <v>197</v>
          </cell>
        </row>
        <row r="351">
          <cell r="B351" t="str">
            <v>A.C.Corrugated sheet 6mm thickSq.Mt.</v>
          </cell>
          <cell r="C351" t="str">
            <v>A.C.Corrugated sheet 6mm thick</v>
          </cell>
          <cell r="D351" t="str">
            <v>Sq.Mt.</v>
          </cell>
          <cell r="E351">
            <v>120</v>
          </cell>
        </row>
        <row r="352">
          <cell r="B352" t="str">
            <v>A.C.Sheet ridgePair</v>
          </cell>
          <cell r="C352" t="str">
            <v>A.C.Sheet ridge</v>
          </cell>
          <cell r="D352" t="str">
            <v>Pair</v>
          </cell>
          <cell r="E352">
            <v>275</v>
          </cell>
        </row>
        <row r="353">
          <cell r="B353" t="str">
            <v>A.C.Sheet plain 4mm thickSq.Mt.</v>
          </cell>
          <cell r="C353" t="str">
            <v>A.C.Sheet plain 4mm thick</v>
          </cell>
          <cell r="D353" t="str">
            <v>Sq.Mt.</v>
          </cell>
          <cell r="E353">
            <v>195</v>
          </cell>
        </row>
        <row r="354">
          <cell r="B354" t="str">
            <v>G.C.I. Sheet (Corrugated) 22 BWGM.T.</v>
          </cell>
          <cell r="C354" t="str">
            <v>G.C.I. Sheet (Corrugated) 22 BWG</v>
          </cell>
          <cell r="D354" t="str">
            <v>M.T.</v>
          </cell>
          <cell r="E354">
            <v>62763</v>
          </cell>
        </row>
        <row r="355">
          <cell r="B355" t="str">
            <v>G.C.I. Sheet (Corrugated) 24 BWGM.T.</v>
          </cell>
          <cell r="C355" t="str">
            <v>G.C.I. Sheet (Corrugated) 24 BWG</v>
          </cell>
          <cell r="D355" t="str">
            <v>M.T.</v>
          </cell>
          <cell r="E355">
            <v>62763</v>
          </cell>
        </row>
        <row r="356">
          <cell r="B356" t="str">
            <v>G.I. Sheet (plain) 22 BWGSq.Mt.</v>
          </cell>
          <cell r="C356" t="str">
            <v>G.I. Sheet (plain) 22 BWG</v>
          </cell>
          <cell r="D356" t="str">
            <v>Sq.Mt.</v>
          </cell>
          <cell r="E356">
            <v>395</v>
          </cell>
        </row>
        <row r="357">
          <cell r="B357" t="str">
            <v>G.I. Sheet (plain) 24 BWGSq.Mt.</v>
          </cell>
          <cell r="C357" t="str">
            <v>G.I. Sheet (plain) 24 BWG</v>
          </cell>
          <cell r="D357" t="str">
            <v>Sq.Mt.</v>
          </cell>
          <cell r="E357">
            <v>315</v>
          </cell>
        </row>
        <row r="358">
          <cell r="B358" t="str">
            <v>G.I.WashersKg.</v>
          </cell>
          <cell r="C358" t="str">
            <v>G.I.Washers</v>
          </cell>
          <cell r="D358" t="str">
            <v>Kg.</v>
          </cell>
          <cell r="E358">
            <v>99</v>
          </cell>
        </row>
        <row r="359">
          <cell r="B359" t="str">
            <v>G.I. J or L hooks 6 mm dia.No.</v>
          </cell>
          <cell r="C359" t="str">
            <v>G.I. J or L hooks 6 mm dia.</v>
          </cell>
          <cell r="D359" t="str">
            <v>No.</v>
          </cell>
          <cell r="E359">
            <v>7</v>
          </cell>
        </row>
        <row r="360">
          <cell r="B360" t="str">
            <v>Nails iron all sizeKg.</v>
          </cell>
          <cell r="C360" t="str">
            <v>Nails iron all size</v>
          </cell>
          <cell r="D360" t="str">
            <v>Kg.</v>
          </cell>
          <cell r="E360">
            <v>80</v>
          </cell>
        </row>
        <row r="361">
          <cell r="B361" t="str">
            <v>Mangalore tiles class AANo.</v>
          </cell>
          <cell r="C361" t="str">
            <v>Mangalore tiles class AA</v>
          </cell>
          <cell r="D361" t="str">
            <v>No.</v>
          </cell>
          <cell r="E361">
            <v>13</v>
          </cell>
        </row>
        <row r="362">
          <cell r="B362" t="str">
            <v>Mangalore Ridge / Hip tilesNo.</v>
          </cell>
          <cell r="C362" t="str">
            <v>Mangalore Ridge / Hip tiles</v>
          </cell>
          <cell r="D362" t="str">
            <v>No.</v>
          </cell>
          <cell r="E362">
            <v>26</v>
          </cell>
        </row>
        <row r="363">
          <cell r="B363" t="str">
            <v>Mangalore Glass tilesNo.</v>
          </cell>
          <cell r="C363" t="str">
            <v>Mangalore Glass tiles</v>
          </cell>
          <cell r="D363" t="str">
            <v>No.</v>
          </cell>
          <cell r="E363">
            <v>352</v>
          </cell>
        </row>
        <row r="364">
          <cell r="B364" t="str">
            <v>Mangalore Pattern cowl VentilatorNo.</v>
          </cell>
          <cell r="C364" t="str">
            <v>Mangalore Pattern cowl Ventilator</v>
          </cell>
          <cell r="D364" t="str">
            <v>No.</v>
          </cell>
          <cell r="E364">
            <v>225</v>
          </cell>
        </row>
        <row r="365">
          <cell r="B365" t="str">
            <v>G.I. Pre coated trapezoidal 0.50 mm thick roof Metalic Coloured SheetSq.Mt.</v>
          </cell>
          <cell r="C365" t="str">
            <v>G.I. Pre coated trapezoidal 0.50 mm thick roof Metalic Coloured Sheet</v>
          </cell>
          <cell r="D365" t="str">
            <v>Sq.Mt.</v>
          </cell>
          <cell r="E365">
            <v>880</v>
          </cell>
        </row>
        <row r="366">
          <cell r="B366" t="str">
            <v>G.I. Pre coated Ridge SheetR.Mt.</v>
          </cell>
          <cell r="C366" t="str">
            <v>G.I. Pre coated Ridge Sheet</v>
          </cell>
          <cell r="D366" t="str">
            <v>R.Mt.</v>
          </cell>
          <cell r="E366">
            <v>555</v>
          </cell>
        </row>
        <row r="367">
          <cell r="B367" t="str">
            <v>Gypsum powderKg.</v>
          </cell>
          <cell r="C367" t="str">
            <v>Gypsum powder</v>
          </cell>
          <cell r="D367" t="str">
            <v>Kg.</v>
          </cell>
          <cell r="E367">
            <v>16.850000000000001</v>
          </cell>
        </row>
        <row r="368">
          <cell r="B368" t="str">
            <v>Aluminium Alloy plate 2mm thickSq.Mt.</v>
          </cell>
          <cell r="C368" t="str">
            <v>Aluminium Alloy plate 2mm thick</v>
          </cell>
          <cell r="D368" t="str">
            <v>Sq.Mt.</v>
          </cell>
          <cell r="E368">
            <v>1325</v>
          </cell>
        </row>
        <row r="369">
          <cell r="B369" t="str">
            <v>Aluminium sheeting fixed with encapsuled lens type reflective sheeting including 2% towards lettering , cost of angle iron, cost of drilling holes , nuts, bolts etc. and signs as applicable.Sq.Mt.</v>
          </cell>
          <cell r="C369" t="str">
            <v>Aluminium sheeting fixed with encapsuled lens type reflective sheeting including 2% towards lettering , cost of angle iron, cost of drilling holes , nuts, bolts etc. and signs as applicable.</v>
          </cell>
          <cell r="D369" t="str">
            <v>Sq.Mt.</v>
          </cell>
          <cell r="E369">
            <v>15555</v>
          </cell>
        </row>
        <row r="370">
          <cell r="B370" t="str">
            <v>Plaster Of Parisbags</v>
          </cell>
          <cell r="C370" t="str">
            <v>Plaster Of Paris</v>
          </cell>
          <cell r="D370" t="str">
            <v>bags</v>
          </cell>
          <cell r="E370">
            <v>220</v>
          </cell>
        </row>
        <row r="371">
          <cell r="B371" t="str">
            <v>Decorative Board of Fibrous Plaster of Paris 12 to 15 mmSq.Mt.</v>
          </cell>
          <cell r="C371" t="str">
            <v>Decorative Board of Fibrous Plaster of Paris 12 to 15 mm</v>
          </cell>
          <cell r="D371" t="str">
            <v>Sq.Mt.</v>
          </cell>
          <cell r="E371">
            <v>365</v>
          </cell>
        </row>
        <row r="372">
          <cell r="B372" t="str">
            <v>Acoustic Board 12 mm thickSq.Mt.</v>
          </cell>
          <cell r="C372" t="str">
            <v>Acoustic Board 12 mm thick</v>
          </cell>
          <cell r="D372" t="str">
            <v>Sq.Mt.</v>
          </cell>
          <cell r="E372">
            <v>212</v>
          </cell>
        </row>
        <row r="373">
          <cell r="B373" t="str">
            <v>Gypsum Board 12.5 mm thickSq.Mt.</v>
          </cell>
          <cell r="C373" t="str">
            <v>Gypsum Board 12.5 mm thick</v>
          </cell>
          <cell r="D373" t="str">
            <v>Sq.Mt.</v>
          </cell>
          <cell r="E373">
            <v>195</v>
          </cell>
        </row>
        <row r="374">
          <cell r="B374" t="str">
            <v>UPVC 3 layer trapezoidal 2.00 mm sheetSq.Mt.</v>
          </cell>
          <cell r="C374" t="str">
            <v>UPVC 3 layer trapezoidal 2.00 mm sheet</v>
          </cell>
          <cell r="D374" t="str">
            <v>Sq.Mt.</v>
          </cell>
          <cell r="E374">
            <v>805</v>
          </cell>
        </row>
        <row r="375">
          <cell r="B375" t="str">
            <v>Light weight calcium silicate tile of size 595 x 595 mm of texture spin stone / cosmos / plain / Glode fine fissured.Sq.Mt.</v>
          </cell>
          <cell r="C375" t="str">
            <v>Light weight calcium silicate tile of size 595 x 595 mm of texture spin stone / cosmos / plain / Glode fine fissured.</v>
          </cell>
          <cell r="D375" t="str">
            <v>Sq.Mt.</v>
          </cell>
          <cell r="E375">
            <v>955</v>
          </cell>
        </row>
        <row r="376">
          <cell r="B376" t="str">
            <v>Bioguard Board 16 mmSq.Mt.</v>
          </cell>
          <cell r="C376" t="str">
            <v>Bioguard Board 16 mm</v>
          </cell>
          <cell r="D376" t="str">
            <v>Sq.Mt.</v>
          </cell>
          <cell r="E376">
            <v>965</v>
          </cell>
        </row>
        <row r="377">
          <cell r="B377" t="str">
            <v>Ultima tileSq.Mt.</v>
          </cell>
          <cell r="C377" t="str">
            <v>Ultima tile</v>
          </cell>
          <cell r="D377" t="str">
            <v>Sq.Mt.</v>
          </cell>
          <cell r="E377">
            <v>1188</v>
          </cell>
        </row>
        <row r="378">
          <cell r="B378" t="str">
            <v>Optra tileSq.Mt.</v>
          </cell>
          <cell r="C378" t="str">
            <v>Optra tile</v>
          </cell>
          <cell r="D378" t="str">
            <v>Sq.Mt.</v>
          </cell>
          <cell r="E378">
            <v>1550</v>
          </cell>
        </row>
        <row r="379">
          <cell r="B379" t="str">
            <v>Proflex Sheet 1 mmKg.</v>
          </cell>
          <cell r="C379" t="str">
            <v>Proflex Sheet 1 mm</v>
          </cell>
          <cell r="D379" t="str">
            <v>Kg.</v>
          </cell>
          <cell r="E379">
            <v>65</v>
          </cell>
        </row>
        <row r="380">
          <cell r="B380" t="str">
            <v>Sky light 2 mm thickKg.</v>
          </cell>
          <cell r="C380" t="str">
            <v>Sky light 2 mm thick</v>
          </cell>
          <cell r="D380" t="str">
            <v>Kg.</v>
          </cell>
          <cell r="E380">
            <v>1255</v>
          </cell>
        </row>
        <row r="381">
          <cell r="B381" t="str">
            <v>Hanger rod 4mm thickNo.</v>
          </cell>
          <cell r="C381" t="str">
            <v>Hanger rod 4mm thick</v>
          </cell>
          <cell r="D381" t="str">
            <v>No.</v>
          </cell>
          <cell r="E381">
            <v>10</v>
          </cell>
        </row>
        <row r="382">
          <cell r="B382" t="str">
            <v>level Adjustment clip size 85x30x0.8mmNo.</v>
          </cell>
          <cell r="C382" t="str">
            <v>level Adjustment clip size 85x30x0.8mm</v>
          </cell>
          <cell r="D382" t="str">
            <v>No.</v>
          </cell>
          <cell r="E382">
            <v>10</v>
          </cell>
        </row>
        <row r="383">
          <cell r="B383" t="str">
            <v>Dash fastener 12.5mm dia 50mm longNo.</v>
          </cell>
          <cell r="C383" t="str">
            <v>Dash fastener 12.5mm dia 50mm long</v>
          </cell>
          <cell r="D383" t="str">
            <v>No.</v>
          </cell>
          <cell r="E383">
            <v>50</v>
          </cell>
        </row>
        <row r="384">
          <cell r="B384" t="str">
            <v>Soffit cleat 25mmx35mmx1.60mmNo.</v>
          </cell>
          <cell r="C384" t="str">
            <v>Soffit cleat 25mmx35mmx1.60mm</v>
          </cell>
          <cell r="D384" t="str">
            <v>No.</v>
          </cell>
          <cell r="E384">
            <v>5.5</v>
          </cell>
        </row>
        <row r="385">
          <cell r="B385" t="str">
            <v>Wooden Screws with plastic rawl plugs 35mmx8mmNo.</v>
          </cell>
          <cell r="C385" t="str">
            <v>Wooden Screws with plastic rawl plugs 35mmx8mm</v>
          </cell>
          <cell r="D385" t="str">
            <v>No.</v>
          </cell>
          <cell r="E385">
            <v>1</v>
          </cell>
        </row>
        <row r="386">
          <cell r="B386" t="str">
            <v>Light weight calcium silicate tiles of size 595x595mm of texture Spintone for Tegular edge ceilingNo.</v>
          </cell>
          <cell r="C386" t="str">
            <v>Light weight calcium silicate tiles of size 595x595mm of texture Spintone for Tegular edge ceiling</v>
          </cell>
          <cell r="D386" t="str">
            <v>No.</v>
          </cell>
          <cell r="E386">
            <v>1120</v>
          </cell>
        </row>
        <row r="387">
          <cell r="B387" t="str">
            <v>Plain Zinc SheetSq.Mt.</v>
          </cell>
          <cell r="C387" t="str">
            <v>Plain Zinc Sheet</v>
          </cell>
          <cell r="D387" t="str">
            <v>Sq.Mt.</v>
          </cell>
          <cell r="E387">
            <v>230</v>
          </cell>
        </row>
        <row r="388">
          <cell r="B388" t="str">
            <v>UPVC ridge/hip tilesNo.</v>
          </cell>
          <cell r="C388" t="str">
            <v>UPVC ridge/hip tiles</v>
          </cell>
          <cell r="D388" t="str">
            <v>No.</v>
          </cell>
          <cell r="E388">
            <v>350</v>
          </cell>
        </row>
        <row r="389">
          <cell r="B389" t="str">
            <v>Hanger wire (2.68 mm dia), 1.82 m longNo.</v>
          </cell>
          <cell r="C389" t="str">
            <v>Hanger wire (2.68 mm dia), 1.82 m long</v>
          </cell>
          <cell r="D389" t="str">
            <v>No.</v>
          </cell>
          <cell r="E389">
            <v>18</v>
          </cell>
        </row>
        <row r="390">
          <cell r="B390" t="str">
            <v>Dune edge tilesSq.Mt.</v>
          </cell>
          <cell r="C390" t="str">
            <v>Dune edge tiles</v>
          </cell>
          <cell r="D390" t="str">
            <v>Sq.Mt.</v>
          </cell>
          <cell r="E390">
            <v>855</v>
          </cell>
        </row>
        <row r="391">
          <cell r="B391" t="str">
            <v>Fine fissured edge tilesSq.Mt.</v>
          </cell>
          <cell r="C391" t="str">
            <v>Fine fissured edge tiles</v>
          </cell>
          <cell r="D391" t="str">
            <v>Sq.Mt.</v>
          </cell>
          <cell r="E391">
            <v>706</v>
          </cell>
        </row>
        <row r="392">
          <cell r="B392" t="str">
            <v>Turbo ventilator 24"No.</v>
          </cell>
          <cell r="C392" t="str">
            <v>Turbo ventilator 24"</v>
          </cell>
          <cell r="D392" t="str">
            <v>No.</v>
          </cell>
          <cell r="E392">
            <v>8090</v>
          </cell>
        </row>
        <row r="393">
          <cell r="B393" t="str">
            <v>Tarat 36" width (Gunny Cloth)R.Mt.</v>
          </cell>
          <cell r="C393" t="str">
            <v>Tarat 36" width (Gunny Cloth)</v>
          </cell>
          <cell r="D393" t="str">
            <v>R.Mt.</v>
          </cell>
          <cell r="E393">
            <v>61</v>
          </cell>
        </row>
        <row r="394">
          <cell r="B394" t="str">
            <v>Wire glassSq.Mt.</v>
          </cell>
          <cell r="C394" t="str">
            <v xml:space="preserve">Wire glass </v>
          </cell>
          <cell r="D394" t="str">
            <v>Sq.Mt.</v>
          </cell>
          <cell r="E394">
            <v>600</v>
          </cell>
        </row>
        <row r="395">
          <cell r="B395" t="str">
            <v>Fire woodQuintal</v>
          </cell>
          <cell r="C395" t="str">
            <v xml:space="preserve">Fire wood </v>
          </cell>
          <cell r="D395" t="str">
            <v>Quintal</v>
          </cell>
          <cell r="E395">
            <v>339</v>
          </cell>
        </row>
        <row r="396">
          <cell r="B396" t="str">
            <v>Aldrop 300*16mm Chromium PlatedNo.</v>
          </cell>
          <cell r="C396" t="str">
            <v>Aldrop 300*16mm Chromium Plated</v>
          </cell>
          <cell r="D396" t="str">
            <v>No.</v>
          </cell>
          <cell r="E396">
            <v>164</v>
          </cell>
        </row>
        <row r="397">
          <cell r="B397" t="str">
            <v>Aldrop Iron Oxidise 300*16mmNo.</v>
          </cell>
          <cell r="C397" t="str">
            <v>Aldrop Iron Oxidise 300*16mm</v>
          </cell>
          <cell r="D397" t="str">
            <v>No.</v>
          </cell>
          <cell r="E397">
            <v>135</v>
          </cell>
        </row>
        <row r="398">
          <cell r="B398" t="str">
            <v>Aldrop Stainless steel 300*16mmNo.</v>
          </cell>
          <cell r="C398" t="str">
            <v>Aldrop Stainless steel 300*16mm</v>
          </cell>
          <cell r="D398" t="str">
            <v>No.</v>
          </cell>
          <cell r="E398">
            <v>355</v>
          </cell>
        </row>
        <row r="399">
          <cell r="B399" t="str">
            <v>Handle 125mm M.S. Chromium PlatedNo.</v>
          </cell>
          <cell r="C399" t="str">
            <v>Handle 125mm M.S. Chromium Plated</v>
          </cell>
          <cell r="D399" t="str">
            <v>No.</v>
          </cell>
          <cell r="E399">
            <v>65</v>
          </cell>
        </row>
        <row r="400">
          <cell r="B400" t="str">
            <v>Handle 150mm Brass Chromium plated (Rounded Shape)No.</v>
          </cell>
          <cell r="C400" t="str">
            <v>Handle 150mm Brass Chromium plated (Rounded Shape)</v>
          </cell>
          <cell r="D400" t="str">
            <v>No.</v>
          </cell>
          <cell r="E400">
            <v>259</v>
          </cell>
        </row>
        <row r="401">
          <cell r="B401" t="str">
            <v>Handle Alluminium 125 mmNo.</v>
          </cell>
          <cell r="C401" t="str">
            <v>Handle Alluminium 125 mm</v>
          </cell>
          <cell r="D401" t="str">
            <v>No.</v>
          </cell>
          <cell r="E401">
            <v>59</v>
          </cell>
        </row>
        <row r="402">
          <cell r="B402" t="str">
            <v>Iron hinges chromium plated 125mmNo.</v>
          </cell>
          <cell r="C402" t="str">
            <v>Iron hinges chromium plated 125mm</v>
          </cell>
          <cell r="D402" t="str">
            <v>No.</v>
          </cell>
          <cell r="E402">
            <v>59</v>
          </cell>
        </row>
        <row r="403">
          <cell r="B403" t="str">
            <v>But Hinges Alluminium 125mmNo.</v>
          </cell>
          <cell r="C403" t="str">
            <v>But Hinges Alluminium 125mm</v>
          </cell>
          <cell r="D403" t="str">
            <v>No.</v>
          </cell>
          <cell r="E403">
            <v>65</v>
          </cell>
        </row>
        <row r="404">
          <cell r="B404" t="str">
            <v>G.I.Screw 50mmDoz.</v>
          </cell>
          <cell r="C404" t="str">
            <v>G.I.Screw 50mm</v>
          </cell>
          <cell r="D404" t="str">
            <v>Doz.</v>
          </cell>
          <cell r="E404">
            <v>22</v>
          </cell>
        </row>
        <row r="405">
          <cell r="B405" t="str">
            <v>G.I.Screw 25mmDoz.</v>
          </cell>
          <cell r="C405" t="str">
            <v>G.I.Screw 25mm</v>
          </cell>
          <cell r="D405" t="str">
            <v>Doz.</v>
          </cell>
          <cell r="E405">
            <v>12</v>
          </cell>
        </row>
        <row r="406">
          <cell r="B406" t="str">
            <v>Stainless Steel Hinges - 125mm 14 gauge (Heavy Duty)No.</v>
          </cell>
          <cell r="C406" t="str">
            <v>Stainless Steel Hinges - 125mm 14 gauge (Heavy Duty)</v>
          </cell>
          <cell r="D406" t="str">
            <v>No.</v>
          </cell>
          <cell r="E406">
            <v>65</v>
          </cell>
        </row>
        <row r="407">
          <cell r="B407" t="str">
            <v>Tower bolt Aluminium 10mm dia.length 250mmNo.</v>
          </cell>
          <cell r="C407" t="str">
            <v>Tower bolt Aluminium 10mm dia.length 250mm</v>
          </cell>
          <cell r="D407" t="str">
            <v>No.</v>
          </cell>
          <cell r="E407">
            <v>79</v>
          </cell>
        </row>
        <row r="408">
          <cell r="B408" t="str">
            <v>Tower bolt Aluminium 10mm dia.length 200mmNo.</v>
          </cell>
          <cell r="C408" t="str">
            <v>Tower bolt Aluminium 10mm dia.length 200mm</v>
          </cell>
          <cell r="D408" t="str">
            <v>No.</v>
          </cell>
          <cell r="E408">
            <v>65</v>
          </cell>
        </row>
        <row r="409">
          <cell r="B409" t="str">
            <v>Tower bolt M.S. Chromium plated 10mm dia,length 300mmNo.</v>
          </cell>
          <cell r="C409" t="str">
            <v>Tower bolt M.S. Chromium plated 10mm dia,length 300mm</v>
          </cell>
          <cell r="D409" t="str">
            <v>No.</v>
          </cell>
          <cell r="E409">
            <v>75</v>
          </cell>
        </row>
        <row r="410">
          <cell r="B410" t="str">
            <v>Tower bolt M.S. Chromium plated 10mm dia,length 200mmNo.</v>
          </cell>
          <cell r="C410" t="str">
            <v>Tower bolt M.S. Chromium plated 10mm dia,length 200mm</v>
          </cell>
          <cell r="D410" t="str">
            <v>No.</v>
          </cell>
          <cell r="E410">
            <v>69</v>
          </cell>
        </row>
        <row r="411">
          <cell r="B411" t="str">
            <v>Cold Rolled Steel Hollow Section Door frame 1829*610mmNo.</v>
          </cell>
          <cell r="C411" t="str">
            <v>Cold Rolled Steel Hollow Section Door frame 1829*610mm</v>
          </cell>
          <cell r="D411" t="str">
            <v>No.</v>
          </cell>
          <cell r="E411">
            <v>1600</v>
          </cell>
        </row>
        <row r="412">
          <cell r="B412" t="str">
            <v>Aluminium stay 25cmNo.</v>
          </cell>
          <cell r="C412" t="str">
            <v>Aluminium stay 25cm</v>
          </cell>
          <cell r="D412" t="str">
            <v>No.</v>
          </cell>
          <cell r="E412">
            <v>61</v>
          </cell>
        </row>
        <row r="413">
          <cell r="B413" t="str">
            <v>Aluminium stay 30cmNo.</v>
          </cell>
          <cell r="C413" t="str">
            <v>Aluminium stay 30cm</v>
          </cell>
          <cell r="D413" t="str">
            <v>No.</v>
          </cell>
          <cell r="E413">
            <v>70</v>
          </cell>
        </row>
        <row r="414">
          <cell r="B414" t="str">
            <v>Jali fly proofSq.Mt.</v>
          </cell>
          <cell r="C414" t="str">
            <v>Jali fly proof</v>
          </cell>
          <cell r="D414" t="str">
            <v>Sq.Mt.</v>
          </cell>
          <cell r="E414">
            <v>204</v>
          </cell>
        </row>
        <row r="415">
          <cell r="B415" t="str">
            <v>Jali chicken meshSq.Mt.</v>
          </cell>
          <cell r="C415" t="str">
            <v>Jali chicken mesh</v>
          </cell>
          <cell r="D415" t="str">
            <v>Sq.Mt.</v>
          </cell>
          <cell r="E415">
            <v>49</v>
          </cell>
        </row>
        <row r="416">
          <cell r="B416" t="str">
            <v>Jali welded mesh 25*25* 13 GuageSq.Mt.</v>
          </cell>
          <cell r="C416" t="str">
            <v>Jali welded mesh 25*25* 13 Guage</v>
          </cell>
          <cell r="D416" t="str">
            <v>Sq.Mt.</v>
          </cell>
          <cell r="E416">
            <v>150</v>
          </cell>
        </row>
        <row r="417">
          <cell r="B417" t="str">
            <v>Jali welded mesh 25*25* 11 GuageSq.Mt.</v>
          </cell>
          <cell r="C417" t="str">
            <v>Jali welded mesh 25*25* 11 Guage</v>
          </cell>
          <cell r="D417" t="str">
            <v>Sq.Mt.</v>
          </cell>
          <cell r="E417">
            <v>252</v>
          </cell>
        </row>
        <row r="418">
          <cell r="B418" t="str">
            <v>Jali welded mesh 50*25 13 GuageSq.Mt.</v>
          </cell>
          <cell r="C418" t="str">
            <v>Jali welded mesh 50*25 13 Guage</v>
          </cell>
          <cell r="D418" t="str">
            <v>Sq.Mt.</v>
          </cell>
          <cell r="E418">
            <v>175</v>
          </cell>
        </row>
        <row r="419">
          <cell r="B419" t="str">
            <v>Jali welded mesh 50*25 11 GuageSq.Mt.</v>
          </cell>
          <cell r="C419" t="str">
            <v>Jali welded mesh 50*25 11 Guage</v>
          </cell>
          <cell r="D419" t="str">
            <v>Sq.Mt.</v>
          </cell>
          <cell r="E419">
            <v>315</v>
          </cell>
        </row>
        <row r="420">
          <cell r="B420" t="str">
            <v>Hold fast Iron 300*40*5mmNo.</v>
          </cell>
          <cell r="C420" t="str">
            <v>Hold fast Iron 300*40*5mm</v>
          </cell>
          <cell r="D420" t="str">
            <v>No.</v>
          </cell>
          <cell r="E420">
            <v>59</v>
          </cell>
        </row>
        <row r="421">
          <cell r="B421" t="str">
            <v>Sliding Door Bolt Stainless Steel 12mm dia. 250mm lengthNo.</v>
          </cell>
          <cell r="C421" t="str">
            <v>Sliding Door Bolt Stainless Steel 12mm dia. 250mm length</v>
          </cell>
          <cell r="D421" t="str">
            <v>No.</v>
          </cell>
          <cell r="E421">
            <v>90</v>
          </cell>
        </row>
        <row r="422">
          <cell r="B422" t="str">
            <v>Glass plain 3mmSq.Mt.</v>
          </cell>
          <cell r="C422" t="str">
            <v>Glass plain 3mm</v>
          </cell>
          <cell r="D422" t="str">
            <v>Sq.Mt.</v>
          </cell>
          <cell r="E422">
            <v>320</v>
          </cell>
        </row>
        <row r="423">
          <cell r="B423" t="str">
            <v>Glass plain 5mmSq.Mt.</v>
          </cell>
          <cell r="C423" t="str">
            <v>Glass plain 5mm</v>
          </cell>
          <cell r="D423" t="str">
            <v>Sq.Mt.</v>
          </cell>
          <cell r="E423">
            <v>446</v>
          </cell>
        </row>
        <row r="424">
          <cell r="B424" t="str">
            <v>Glass frosted (bajara) 5mmSq.Mt.</v>
          </cell>
          <cell r="C424" t="str">
            <v>Glass frosted (bajara) 5mm</v>
          </cell>
          <cell r="D424" t="str">
            <v>Sq.Mt.</v>
          </cell>
          <cell r="E424">
            <v>485</v>
          </cell>
        </row>
        <row r="425">
          <cell r="B425" t="str">
            <v>G.I. Nut BoltKg.</v>
          </cell>
          <cell r="C425" t="str">
            <v>G.I. Nut Bolt</v>
          </cell>
          <cell r="D425" t="str">
            <v>Kg.</v>
          </cell>
          <cell r="E425">
            <v>115</v>
          </cell>
        </row>
        <row r="426">
          <cell r="B426" t="str">
            <v>Housing box to rolling shutterSq.Mt.</v>
          </cell>
          <cell r="C426" t="str">
            <v>Housing box to rolling shutter</v>
          </cell>
          <cell r="D426" t="str">
            <v>Sq.Mt.</v>
          </cell>
          <cell r="E426">
            <v>1312</v>
          </cell>
        </row>
        <row r="427">
          <cell r="B427" t="str">
            <v>Mechanical Gear For Rolling ShutterNo.</v>
          </cell>
          <cell r="C427" t="str">
            <v>Mechanical Gear For Rolling Shutter</v>
          </cell>
          <cell r="D427" t="str">
            <v>No.</v>
          </cell>
          <cell r="E427">
            <v>2082</v>
          </cell>
        </row>
        <row r="428">
          <cell r="B428" t="str">
            <v>Mortice lock superiorNo.</v>
          </cell>
          <cell r="C428" t="str">
            <v>Mortice lock superior</v>
          </cell>
          <cell r="D428" t="str">
            <v>No.</v>
          </cell>
          <cell r="E428">
            <v>765</v>
          </cell>
        </row>
        <row r="429">
          <cell r="B429" t="str">
            <v>Solid Core commercial shutter 30mm thick phenol bonded with face veneer 3 mm thick both sideSq.Mt.</v>
          </cell>
          <cell r="C429" t="str">
            <v>Solid Core commercial shutter 30mm thick phenol bonded with face veneer 3 mm thick both side</v>
          </cell>
          <cell r="D429" t="str">
            <v>Sq.Mt.</v>
          </cell>
          <cell r="E429">
            <v>858</v>
          </cell>
        </row>
        <row r="430">
          <cell r="B430" t="str">
            <v>Iron washer 12mm to 16mmNo.</v>
          </cell>
          <cell r="C430" t="str">
            <v>Iron washer 12mm to 16mm</v>
          </cell>
          <cell r="D430" t="str">
            <v>No.</v>
          </cell>
          <cell r="E430">
            <v>1</v>
          </cell>
        </row>
        <row r="431">
          <cell r="B431" t="str">
            <v>Aluminium SectionKg.</v>
          </cell>
          <cell r="C431" t="str">
            <v>Aluminium Section</v>
          </cell>
          <cell r="D431" t="str">
            <v>Kg.</v>
          </cell>
          <cell r="E431">
            <v>180</v>
          </cell>
        </row>
        <row r="432">
          <cell r="B432" t="str">
            <v>Nylon / PVC GasketR.Mt.</v>
          </cell>
          <cell r="C432" t="str">
            <v>Nylon / PVC Gasket</v>
          </cell>
          <cell r="D432" t="str">
            <v>R.Mt.</v>
          </cell>
          <cell r="E432">
            <v>26</v>
          </cell>
        </row>
        <row r="433">
          <cell r="B433" t="str">
            <v>Alluminium Screw 32 x 6 mm, 25 x 6 mmDoz.</v>
          </cell>
          <cell r="C433" t="str">
            <v>Alluminium Screw 32 x 6 mm, 25 x 6 mm</v>
          </cell>
          <cell r="D433" t="str">
            <v>Doz.</v>
          </cell>
          <cell r="E433">
            <v>22</v>
          </cell>
        </row>
        <row r="434">
          <cell r="B434" t="str">
            <v>Concealed locking arrangement of 100 mm length for sliding windowNo.</v>
          </cell>
          <cell r="C434" t="str">
            <v>Concealed locking arrangement of 100 mm length for sliding window</v>
          </cell>
          <cell r="D434" t="str">
            <v>No.</v>
          </cell>
          <cell r="E434">
            <v>111</v>
          </cell>
        </row>
        <row r="435">
          <cell r="B435" t="str">
            <v>Alluminium Grill 7.50 mm thickSq.Mt.</v>
          </cell>
          <cell r="C435" t="str">
            <v>Alluminium Grill 7.50 mm thick</v>
          </cell>
          <cell r="D435" t="str">
            <v>Sq.Mt.</v>
          </cell>
          <cell r="E435">
            <v>1142</v>
          </cell>
        </row>
        <row r="436">
          <cell r="B436" t="str">
            <v>Hydraulic floor spring heavy duty ( 150 Kg capacity) ISI markNo.</v>
          </cell>
          <cell r="C436" t="str">
            <v>Hydraulic floor spring heavy duty ( 150 Kg capacity) ISI mark</v>
          </cell>
          <cell r="D436" t="str">
            <v>No.</v>
          </cell>
          <cell r="E436">
            <v>1100</v>
          </cell>
        </row>
        <row r="437">
          <cell r="B437" t="str">
            <v>Iron Oxidized sliding door bolt 200 mm length, 12 mm diaNo.</v>
          </cell>
          <cell r="C437" t="str">
            <v>Iron Oxidized sliding door bolt 200 mm length, 12 mm dia</v>
          </cell>
          <cell r="D437" t="str">
            <v>No.</v>
          </cell>
          <cell r="E437">
            <v>73</v>
          </cell>
        </row>
        <row r="438">
          <cell r="B438" t="str">
            <v>Powder and Chemicals for colour anodizing process of alluminium sectionsKg.</v>
          </cell>
          <cell r="C438" t="str">
            <v>Powder and Chemicals for colour anodizing process of alluminium sections</v>
          </cell>
          <cell r="D438" t="str">
            <v>Kg.</v>
          </cell>
          <cell r="E438">
            <v>39</v>
          </cell>
        </row>
        <row r="439">
          <cell r="B439" t="str">
            <v>Lock for Sliding ShutterNo.</v>
          </cell>
          <cell r="C439" t="str">
            <v>Lock for Sliding Shutter</v>
          </cell>
          <cell r="D439" t="str">
            <v>No.</v>
          </cell>
          <cell r="E439">
            <v>125</v>
          </cell>
        </row>
        <row r="440">
          <cell r="B440" t="str">
            <v>All Bearing RollerNo.</v>
          </cell>
          <cell r="C440" t="str">
            <v>All Bearing Roller</v>
          </cell>
          <cell r="D440" t="str">
            <v>No.</v>
          </cell>
          <cell r="E440">
            <v>93</v>
          </cell>
        </row>
        <row r="441">
          <cell r="B441" t="str">
            <v>All Frame Rail AngleKg.</v>
          </cell>
          <cell r="C441" t="str">
            <v>All Frame Rail Angle</v>
          </cell>
          <cell r="D441" t="str">
            <v>Kg.</v>
          </cell>
          <cell r="E441">
            <v>206</v>
          </cell>
        </row>
        <row r="442">
          <cell r="B442" t="str">
            <v>Welding ElectrodesNo.</v>
          </cell>
          <cell r="C442" t="str">
            <v>Welding Electrodes</v>
          </cell>
          <cell r="D442" t="str">
            <v>No.</v>
          </cell>
          <cell r="E442">
            <v>4.5</v>
          </cell>
        </row>
        <row r="443">
          <cell r="B443" t="str">
            <v>C.R.C. SheetSq.Mt.</v>
          </cell>
          <cell r="C443" t="str">
            <v>C.R.C. Sheet</v>
          </cell>
          <cell r="D443" t="str">
            <v>Sq.Mt.</v>
          </cell>
          <cell r="E443">
            <v>560</v>
          </cell>
        </row>
        <row r="444">
          <cell r="B444" t="str">
            <v>Abstrone Butadyne Styrine (ABS) Door Shutter including TransportationNo.</v>
          </cell>
          <cell r="C444" t="str">
            <v>Abstrone Butadyne Styrine (ABS) Door Shutter including Transportation</v>
          </cell>
          <cell r="D444" t="str">
            <v>No.</v>
          </cell>
          <cell r="E444">
            <v>635</v>
          </cell>
        </row>
        <row r="445">
          <cell r="B445" t="str">
            <v>Puff Insulation 35-40 Kg/Cumt. DensityKg.</v>
          </cell>
          <cell r="C445" t="str">
            <v>Puff Insulation 35-40 Kg/Cumt. Density</v>
          </cell>
          <cell r="D445" t="str">
            <v>Kg.</v>
          </cell>
          <cell r="E445">
            <v>273</v>
          </cell>
        </row>
        <row r="446">
          <cell r="B446" t="str">
            <v>PVC Door Shutter 34 mm thick Factory Made ShutterSq.Mt.</v>
          </cell>
          <cell r="C446" t="str">
            <v>PVC Door Shutter 34 mm thick Factory Made Shutter</v>
          </cell>
          <cell r="D446" t="str">
            <v>Sq.Mt.</v>
          </cell>
          <cell r="E446">
            <v>3898</v>
          </cell>
        </row>
        <row r="447">
          <cell r="B447" t="str">
            <v>FRP Door Shutter 30 mm thick Factory Made ShutterSq.Mt.</v>
          </cell>
          <cell r="C447" t="str">
            <v>FRP Door Shutter 30 mm thick Factory Made Shutter</v>
          </cell>
          <cell r="D447" t="str">
            <v>Sq.Mt.</v>
          </cell>
          <cell r="E447">
            <v>1245</v>
          </cell>
        </row>
        <row r="448">
          <cell r="B448" t="str">
            <v>FRP Door Shutter 35 mm thick Factory Made ShutterSq.Mt.</v>
          </cell>
          <cell r="C448" t="str">
            <v>FRP Door Shutter 35 mm thick Factory Made Shutter</v>
          </cell>
          <cell r="D448" t="str">
            <v>Sq.Mt.</v>
          </cell>
          <cell r="E448">
            <v>1349</v>
          </cell>
        </row>
        <row r="449">
          <cell r="B449" t="str">
            <v>Bison PannelSq.Mt.</v>
          </cell>
          <cell r="C449" t="str">
            <v>Bison Pannel</v>
          </cell>
          <cell r="D449" t="str">
            <v>Sq.Mt.</v>
          </cell>
          <cell r="E449">
            <v>465</v>
          </cell>
        </row>
        <row r="450">
          <cell r="B450" t="str">
            <v>PVC factory made solid panel door shutter with stainless steel fixutres &amp; fasteningSq.Mt.</v>
          </cell>
          <cell r="C450" t="str">
            <v>PVC factory made solid panel door shutter with stainless steel fixutres &amp; fastening</v>
          </cell>
          <cell r="D450" t="str">
            <v>Sq.Mt.</v>
          </cell>
          <cell r="E450">
            <v>3794</v>
          </cell>
        </row>
        <row r="451">
          <cell r="B451" t="str">
            <v>PVC factory made flush door 30 mm with stainless steel fixutres &amp; fasteningSq.Mt.</v>
          </cell>
          <cell r="C451" t="str">
            <v>PVC factory made flush door 30 mm with stainless steel fixutres &amp; fastening</v>
          </cell>
          <cell r="D451" t="str">
            <v>Sq.Mt.</v>
          </cell>
          <cell r="E451">
            <v>3617</v>
          </cell>
        </row>
        <row r="452">
          <cell r="B452" t="str">
            <v>Sliding door bolt Chromium plated 250mmNo.</v>
          </cell>
          <cell r="C452" t="str">
            <v>Sliding door bolt Chromium plated 250mm</v>
          </cell>
          <cell r="D452" t="str">
            <v>No.</v>
          </cell>
          <cell r="E452">
            <v>74</v>
          </cell>
        </row>
        <row r="453">
          <cell r="B453" t="str">
            <v>Acrylic Plain Sheet 3 mmSq.Mt.</v>
          </cell>
          <cell r="C453" t="str">
            <v>Acrylic Plain Sheet 3 mm</v>
          </cell>
          <cell r="D453" t="str">
            <v>Sq.Mt.</v>
          </cell>
          <cell r="E453">
            <v>847</v>
          </cell>
        </row>
        <row r="454">
          <cell r="B454" t="str">
            <v>Aldrop Stainless steel 300*16mmNo</v>
          </cell>
          <cell r="C454" t="str">
            <v>Aldrop Stainless steel 300*16mm</v>
          </cell>
          <cell r="D454" t="str">
            <v>No</v>
          </cell>
          <cell r="E454">
            <v>355</v>
          </cell>
        </row>
        <row r="455">
          <cell r="B455" t="str">
            <v>Aldrop Stainless steel 250*16 mmNo</v>
          </cell>
          <cell r="C455" t="str">
            <v xml:space="preserve">Aldrop Stainless steel 250*16 mm </v>
          </cell>
          <cell r="D455" t="str">
            <v>No</v>
          </cell>
          <cell r="E455">
            <v>305</v>
          </cell>
        </row>
        <row r="456">
          <cell r="B456" t="str">
            <v>Handle 150mm Stainless Steel (Rounded Shape)No</v>
          </cell>
          <cell r="C456" t="str">
            <v>Handle 150mm Stainless Steel (Rounded Shape)</v>
          </cell>
          <cell r="D456" t="str">
            <v>No</v>
          </cell>
          <cell r="E456">
            <v>27</v>
          </cell>
        </row>
        <row r="457">
          <cell r="B457" t="str">
            <v>Handle 200mm Stainless Steel (Rounded Shape)No</v>
          </cell>
          <cell r="C457" t="str">
            <v>Handle 200mm Stainless Steel (Rounded Shape)</v>
          </cell>
          <cell r="D457" t="str">
            <v>No</v>
          </cell>
          <cell r="E457">
            <v>65</v>
          </cell>
        </row>
        <row r="458">
          <cell r="B458" t="str">
            <v>Stainless Steel Hinges - 100mm 14 gauge (Heavy Duty)No</v>
          </cell>
          <cell r="C458" t="str">
            <v>Stainless Steel Hinges - 100mm 14 gauge (Heavy Duty)</v>
          </cell>
          <cell r="D458" t="str">
            <v>No</v>
          </cell>
          <cell r="E458">
            <v>39</v>
          </cell>
        </row>
        <row r="459">
          <cell r="B459" t="str">
            <v>Stainless Steel Hinges - 125mm 14 gauge (Heavy Duty)No</v>
          </cell>
          <cell r="C459" t="str">
            <v>Stainless Steel Hinges - 125mm 14 gauge  (Heavy Duty)</v>
          </cell>
          <cell r="D459" t="str">
            <v>No</v>
          </cell>
          <cell r="E459">
            <v>65</v>
          </cell>
        </row>
        <row r="460">
          <cell r="B460" t="str">
            <v>Housing box to rolling shutterSmt</v>
          </cell>
          <cell r="C460" t="str">
            <v>Housing box to rolling shutter</v>
          </cell>
          <cell r="D460" t="str">
            <v>Smt</v>
          </cell>
          <cell r="E460">
            <v>1310</v>
          </cell>
        </row>
        <row r="461">
          <cell r="B461" t="str">
            <v>Mechanical Gear For Rolling ShutterNo</v>
          </cell>
          <cell r="C461" t="str">
            <v>Mechanical Gear For Rolling Shutter</v>
          </cell>
          <cell r="D461" t="str">
            <v>No</v>
          </cell>
          <cell r="E461">
            <v>2085</v>
          </cell>
        </row>
        <row r="462">
          <cell r="B462" t="str">
            <v>Door Stopper Stainless SteelNo</v>
          </cell>
          <cell r="C462" t="str">
            <v>Door Stopper  Stainless Steel</v>
          </cell>
          <cell r="D462" t="str">
            <v>No</v>
          </cell>
          <cell r="E462">
            <v>135</v>
          </cell>
        </row>
        <row r="463">
          <cell r="B463" t="str">
            <v>Tower Bolt Stainless Steel 200 mmNo.</v>
          </cell>
          <cell r="C463" t="str">
            <v>Tower Bolt Stainless Steel 200 mm</v>
          </cell>
          <cell r="D463" t="str">
            <v>No.</v>
          </cell>
          <cell r="E463">
            <v>80</v>
          </cell>
        </row>
        <row r="464">
          <cell r="B464" t="str">
            <v>Tower Bolt Stainless Steel 250 mmNo.</v>
          </cell>
          <cell r="C464" t="str">
            <v>Tower Bolt Stainless Steel 250 mm</v>
          </cell>
          <cell r="D464" t="str">
            <v>No.</v>
          </cell>
          <cell r="E464">
            <v>135</v>
          </cell>
        </row>
        <row r="465">
          <cell r="B465" t="str">
            <v>Sliding Door Bolt Stainless Steel 250 mmNo.</v>
          </cell>
          <cell r="C465" t="str">
            <v>Sliding Door Bolt Stainless Steel 250 mm</v>
          </cell>
          <cell r="D465" t="str">
            <v>No.</v>
          </cell>
          <cell r="E465">
            <v>90</v>
          </cell>
        </row>
        <row r="466">
          <cell r="B466" t="str">
            <v>Handle Stainless Steel 100 mmNo.</v>
          </cell>
          <cell r="C466" t="str">
            <v xml:space="preserve">Handle Stainless Steel 100 mm </v>
          </cell>
          <cell r="D466" t="str">
            <v>No.</v>
          </cell>
          <cell r="E466">
            <v>35</v>
          </cell>
        </row>
        <row r="467">
          <cell r="B467" t="str">
            <v>Eye Hole LensNo.</v>
          </cell>
          <cell r="C467" t="str">
            <v>Eye Hole Lens</v>
          </cell>
          <cell r="D467" t="str">
            <v>No.</v>
          </cell>
          <cell r="E467">
            <v>205</v>
          </cell>
        </row>
        <row r="468">
          <cell r="B468" t="str">
            <v>Rolling ShutterSmt.</v>
          </cell>
          <cell r="C468" t="str">
            <v>Rolling Shutter</v>
          </cell>
          <cell r="D468" t="str">
            <v>Smt.</v>
          </cell>
          <cell r="E468">
            <v>1805</v>
          </cell>
        </row>
        <row r="469">
          <cell r="B469" t="str">
            <v>Ply WoodSmt.</v>
          </cell>
          <cell r="C469" t="str">
            <v xml:space="preserve">Ply Wood </v>
          </cell>
          <cell r="D469" t="str">
            <v>Smt.</v>
          </cell>
          <cell r="E469">
            <v>395</v>
          </cell>
        </row>
        <row r="470">
          <cell r="B470" t="str">
            <v>G.I. Pipe 100mm dia. Medium typeR.Mt.</v>
          </cell>
          <cell r="C470" t="str">
            <v>G.I. Pipe 100mm dia. Medium type</v>
          </cell>
          <cell r="D470" t="str">
            <v>R.Mt.</v>
          </cell>
          <cell r="E470">
            <v>785</v>
          </cell>
        </row>
        <row r="471">
          <cell r="B471" t="str">
            <v>G.I. Pipe 100mm dia. Heavy typeR.Mt.</v>
          </cell>
          <cell r="C471" t="str">
            <v>G.I. Pipe 100mm dia. Heavy type</v>
          </cell>
          <cell r="D471" t="str">
            <v>R.Mt.</v>
          </cell>
          <cell r="E471">
            <v>1085</v>
          </cell>
        </row>
        <row r="472">
          <cell r="B472" t="str">
            <v>G.I. Pipe 15mm dia. Medium typeR.Mt.</v>
          </cell>
          <cell r="C472" t="str">
            <v>G.I. Pipe 15mm dia. Medium type</v>
          </cell>
          <cell r="D472" t="str">
            <v>R.Mt.</v>
          </cell>
          <cell r="E472">
            <v>140</v>
          </cell>
        </row>
        <row r="473">
          <cell r="B473" t="str">
            <v>G.I. Pipe 15mm dia. Heavy typeR.Mt.</v>
          </cell>
          <cell r="C473" t="str">
            <v>G.I. Pipe 15mm dia. Heavy type</v>
          </cell>
          <cell r="D473" t="str">
            <v>R.Mt.</v>
          </cell>
          <cell r="E473">
            <v>170</v>
          </cell>
        </row>
        <row r="474">
          <cell r="B474" t="str">
            <v>G.I. Pipe 20mm dia. Medium typeR.Mt.</v>
          </cell>
          <cell r="C474" t="str">
            <v>G.I. Pipe 20mm dia. Medium type</v>
          </cell>
          <cell r="D474" t="str">
            <v>R.Mt.</v>
          </cell>
          <cell r="E474">
            <v>162</v>
          </cell>
        </row>
        <row r="475">
          <cell r="B475" t="str">
            <v>G.I. Pipe 20mm dia.Heavy typeR.Mt.</v>
          </cell>
          <cell r="C475" t="str">
            <v>G.I. Pipe 20mm dia.Heavy type</v>
          </cell>
          <cell r="D475" t="str">
            <v>R.Mt.</v>
          </cell>
          <cell r="E475">
            <v>195</v>
          </cell>
        </row>
        <row r="476">
          <cell r="B476" t="str">
            <v>G.I. Pipe 25mm dia. Medium typeR.Mt.</v>
          </cell>
          <cell r="C476" t="str">
            <v>G.I. Pipe 25mm dia. Medium type</v>
          </cell>
          <cell r="D476" t="str">
            <v>R.Mt.</v>
          </cell>
          <cell r="E476">
            <v>200</v>
          </cell>
        </row>
        <row r="477">
          <cell r="B477" t="str">
            <v>G.I. Pipe 25mm dia. Heavy typeR.Mt.</v>
          </cell>
          <cell r="C477" t="str">
            <v>G.I. Pipe 25mm dia. Heavy type</v>
          </cell>
          <cell r="D477" t="str">
            <v>R.Mt.</v>
          </cell>
          <cell r="E477">
            <v>265</v>
          </cell>
        </row>
        <row r="478">
          <cell r="B478" t="str">
            <v>G.I. Pipe 32mm dia. Medium typeR.Mt.</v>
          </cell>
          <cell r="C478" t="str">
            <v>G.I. Pipe 32mm dia. Medium type</v>
          </cell>
          <cell r="D478" t="str">
            <v>R.Mt.</v>
          </cell>
          <cell r="E478">
            <v>245</v>
          </cell>
        </row>
        <row r="479">
          <cell r="B479" t="str">
            <v>G.I. Pipe 32mm dia.Heavy typeR.Mt.</v>
          </cell>
          <cell r="C479" t="str">
            <v>G.I. Pipe 32mm dia.Heavy type</v>
          </cell>
          <cell r="D479" t="str">
            <v>R.Mt.</v>
          </cell>
          <cell r="E479">
            <v>285</v>
          </cell>
        </row>
        <row r="480">
          <cell r="B480" t="str">
            <v>G.I. Pipe 40mm dia. Medium typeR.Mt.</v>
          </cell>
          <cell r="C480" t="str">
            <v>G.I. Pipe 40mm dia. Medium type</v>
          </cell>
          <cell r="D480" t="str">
            <v>R.Mt.</v>
          </cell>
          <cell r="E480">
            <v>290</v>
          </cell>
        </row>
        <row r="481">
          <cell r="B481" t="str">
            <v>G.I. Pipe 40mm dia. Heavy typeR.Mt.</v>
          </cell>
          <cell r="C481" t="str">
            <v>G.I. Pipe 40mm dia. Heavy type</v>
          </cell>
          <cell r="D481" t="str">
            <v>R.Mt.</v>
          </cell>
          <cell r="E481">
            <v>335</v>
          </cell>
        </row>
        <row r="482">
          <cell r="B482" t="str">
            <v>G.I. Pipe 50mm dia. Medium typeR.Mt.</v>
          </cell>
          <cell r="C482" t="str">
            <v>G.I. Pipe 50mm dia. Medium type</v>
          </cell>
          <cell r="D482" t="str">
            <v>R.Mt.</v>
          </cell>
          <cell r="E482">
            <v>392</v>
          </cell>
        </row>
        <row r="483">
          <cell r="B483" t="str">
            <v>G.I. Pipe 50mm dia. Heavy typeR.Mt.</v>
          </cell>
          <cell r="C483" t="str">
            <v>G.I. Pipe 50mm dia. Heavy type</v>
          </cell>
          <cell r="D483" t="str">
            <v>R.Mt.</v>
          </cell>
          <cell r="E483">
            <v>455</v>
          </cell>
        </row>
        <row r="484">
          <cell r="B484" t="str">
            <v>G.I. Pipe 65mm dia. Medium typeR.Mt.</v>
          </cell>
          <cell r="C484" t="str">
            <v>G.I. Pipe 65mm dia. Medium type</v>
          </cell>
          <cell r="D484" t="str">
            <v>R.Mt.</v>
          </cell>
          <cell r="E484">
            <v>484</v>
          </cell>
        </row>
        <row r="485">
          <cell r="B485" t="str">
            <v>G.I. Pipe 65mm dia. Heavy typeR.Mt.</v>
          </cell>
          <cell r="C485" t="str">
            <v>G.I. Pipe 65mm dia. Heavy type</v>
          </cell>
          <cell r="D485" t="str">
            <v>R.Mt.</v>
          </cell>
          <cell r="E485">
            <v>575</v>
          </cell>
        </row>
        <row r="486">
          <cell r="B486" t="str">
            <v>G.I. Pipe 80mm dia. Medium typeR.Mt.</v>
          </cell>
          <cell r="C486" t="str">
            <v>G.I. Pipe 80mm dia. Medium type</v>
          </cell>
          <cell r="D486" t="str">
            <v>R.Mt.</v>
          </cell>
          <cell r="E486">
            <v>605</v>
          </cell>
        </row>
        <row r="487">
          <cell r="B487" t="str">
            <v>G.I. Pipe 80mm dia. Heavy typeR.Mt.</v>
          </cell>
          <cell r="C487" t="str">
            <v>G.I. Pipe 80mm dia. Heavy type</v>
          </cell>
          <cell r="D487" t="str">
            <v>R.Mt.</v>
          </cell>
          <cell r="E487">
            <v>775</v>
          </cell>
        </row>
        <row r="488">
          <cell r="B488" t="str">
            <v>PVC Nahani Trap 75 mmNo.</v>
          </cell>
          <cell r="C488" t="str">
            <v>PVC Nahani Trap 75 mm</v>
          </cell>
          <cell r="D488" t="str">
            <v>No.</v>
          </cell>
          <cell r="E488">
            <v>110</v>
          </cell>
        </row>
        <row r="489">
          <cell r="B489" t="str">
            <v>G.I.Clamps 100mm to 150mmNo.</v>
          </cell>
          <cell r="C489" t="str">
            <v>G.I.Clamps 100mm to 150mm</v>
          </cell>
          <cell r="D489" t="str">
            <v>No.</v>
          </cell>
          <cell r="E489">
            <v>22</v>
          </cell>
        </row>
        <row r="490">
          <cell r="B490" t="str">
            <v>PVC Nahani Trap 150 mmNo.</v>
          </cell>
          <cell r="C490" t="str">
            <v>PVC Nahani Trap 150 mm</v>
          </cell>
          <cell r="D490" t="str">
            <v>No.</v>
          </cell>
          <cell r="E490">
            <v>132</v>
          </cell>
        </row>
        <row r="491">
          <cell r="B491" t="str">
            <v>G.I.Clamps 12mm to 32mmNo.</v>
          </cell>
          <cell r="C491" t="str">
            <v>G.I.Clamps 12mm to 32mm</v>
          </cell>
          <cell r="D491" t="str">
            <v>No.</v>
          </cell>
          <cell r="E491">
            <v>12</v>
          </cell>
        </row>
        <row r="492">
          <cell r="B492" t="str">
            <v>G.I.Clamps 40mm to 80mmNo.</v>
          </cell>
          <cell r="C492" t="str">
            <v>G.I.Clamps 40mm to 80mm</v>
          </cell>
          <cell r="D492" t="str">
            <v>No.</v>
          </cell>
          <cell r="E492">
            <v>14</v>
          </cell>
        </row>
        <row r="493">
          <cell r="B493" t="str">
            <v>Anglo Indian W.C. Pan ColourNo.</v>
          </cell>
          <cell r="C493" t="str">
            <v>Anglo Indian W.C. Pan Colour</v>
          </cell>
          <cell r="D493" t="str">
            <v>No.</v>
          </cell>
          <cell r="E493">
            <v>1026</v>
          </cell>
        </row>
        <row r="494">
          <cell r="B494" t="str">
            <v>G.I.FixturesKg.</v>
          </cell>
          <cell r="C494" t="str">
            <v>G.I.Fixtures</v>
          </cell>
          <cell r="D494" t="str">
            <v>Kg.</v>
          </cell>
          <cell r="E494">
            <v>85</v>
          </cell>
        </row>
        <row r="495">
          <cell r="B495" t="str">
            <v>P.V.C. Cowl 100 mmNo.</v>
          </cell>
          <cell r="C495" t="str">
            <v>P.V.C. Cowl 100 mm</v>
          </cell>
          <cell r="D495" t="str">
            <v>No.</v>
          </cell>
          <cell r="E495">
            <v>45</v>
          </cell>
        </row>
        <row r="496">
          <cell r="B496" t="str">
            <v>G.I.Screws 30mmNo.</v>
          </cell>
          <cell r="C496" t="str">
            <v>G.I.Screws 30mm</v>
          </cell>
          <cell r="D496" t="str">
            <v>No.</v>
          </cell>
          <cell r="E496">
            <v>2</v>
          </cell>
        </row>
        <row r="497">
          <cell r="B497" t="str">
            <v>G.I.Screws 40mmNo.</v>
          </cell>
          <cell r="C497" t="str">
            <v>G.I.Screws 40mm</v>
          </cell>
          <cell r="D497" t="str">
            <v>No.</v>
          </cell>
          <cell r="E497">
            <v>3</v>
          </cell>
        </row>
        <row r="498">
          <cell r="B498" t="str">
            <v>G.I.Union 25mm dia.No.</v>
          </cell>
          <cell r="C498" t="str">
            <v>G.I.Union 25mm dia.</v>
          </cell>
          <cell r="D498" t="str">
            <v>No.</v>
          </cell>
          <cell r="E498">
            <v>90</v>
          </cell>
        </row>
        <row r="499">
          <cell r="B499" t="str">
            <v>Gully trap cover with frameNo.</v>
          </cell>
          <cell r="C499" t="str">
            <v>Gully trap cover with frame</v>
          </cell>
          <cell r="D499" t="str">
            <v>No.</v>
          </cell>
          <cell r="E499">
            <v>555</v>
          </cell>
        </row>
        <row r="500">
          <cell r="B500" t="str">
            <v>Gun Metal stop tap with crutch wheel 20mmNo.</v>
          </cell>
          <cell r="C500" t="str">
            <v>Gun Metal stop tap with crutch wheel 20mm</v>
          </cell>
          <cell r="D500" t="str">
            <v>No.</v>
          </cell>
          <cell r="E500">
            <v>465</v>
          </cell>
        </row>
        <row r="501">
          <cell r="B501" t="str">
            <v>Gun metal stop tap with crutch wheel 25mmNo.</v>
          </cell>
          <cell r="C501" t="str">
            <v>Gun metal stop tap with crutch wheel 25mm</v>
          </cell>
          <cell r="D501" t="str">
            <v>No.</v>
          </cell>
          <cell r="E501">
            <v>745</v>
          </cell>
        </row>
        <row r="502">
          <cell r="B502" t="str">
            <v>Gun metal stop tap with crutch wheel 15mmNo.</v>
          </cell>
          <cell r="C502" t="str">
            <v>Gun metal stop tap with crutch wheel 15mm</v>
          </cell>
          <cell r="D502" t="str">
            <v>No.</v>
          </cell>
          <cell r="E502">
            <v>340</v>
          </cell>
        </row>
        <row r="503">
          <cell r="B503" t="str">
            <v>Gun metal stop tap with crutch wheel 20mmNo.</v>
          </cell>
          <cell r="C503" t="str">
            <v>Gun metal stop tap with crutch wheel 20mm</v>
          </cell>
          <cell r="D503" t="str">
            <v>No.</v>
          </cell>
          <cell r="E503">
            <v>605</v>
          </cell>
        </row>
        <row r="504">
          <cell r="B504" t="str">
            <v>C.I.Bend 75mm dia.No.</v>
          </cell>
          <cell r="C504" t="str">
            <v>C.I.Bend 75mm dia.</v>
          </cell>
          <cell r="D504" t="str">
            <v>No.</v>
          </cell>
          <cell r="E504">
            <v>260</v>
          </cell>
        </row>
        <row r="505">
          <cell r="B505" t="str">
            <v>C.I.Bend 100mm dia.No.</v>
          </cell>
          <cell r="C505" t="str">
            <v>C.I.Bend 100mm dia.</v>
          </cell>
          <cell r="D505" t="str">
            <v>No.</v>
          </cell>
          <cell r="E505">
            <v>312</v>
          </cell>
        </row>
        <row r="506">
          <cell r="B506" t="str">
            <v>C.I.Bip tap 12mmNo.</v>
          </cell>
          <cell r="C506" t="str">
            <v>C.I.Bip tap 12mm</v>
          </cell>
          <cell r="D506" t="str">
            <v>No.</v>
          </cell>
          <cell r="E506">
            <v>95</v>
          </cell>
        </row>
        <row r="507">
          <cell r="B507" t="str">
            <v>C.I.Grating 150mm dia.No.</v>
          </cell>
          <cell r="C507" t="str">
            <v>C.I.Grating 150mm dia.</v>
          </cell>
          <cell r="D507" t="str">
            <v>No.</v>
          </cell>
          <cell r="E507">
            <v>115</v>
          </cell>
        </row>
        <row r="508">
          <cell r="B508" t="str">
            <v>C.I.Grating 100mm dia.No.</v>
          </cell>
          <cell r="C508" t="str">
            <v>C.I.Grating 100mm dia.</v>
          </cell>
          <cell r="D508" t="str">
            <v>No.</v>
          </cell>
          <cell r="E508">
            <v>65</v>
          </cell>
        </row>
        <row r="509">
          <cell r="B509" t="str">
            <v>C.I.Grating 75mm dia.No.</v>
          </cell>
          <cell r="C509" t="str">
            <v>C.I.Grating 75mm dia.</v>
          </cell>
          <cell r="D509" t="str">
            <v>No.</v>
          </cell>
          <cell r="E509">
            <v>32</v>
          </cell>
        </row>
        <row r="510">
          <cell r="B510" t="str">
            <v>C.I.BracketsPair</v>
          </cell>
          <cell r="C510" t="str">
            <v>C.I.Brackets</v>
          </cell>
          <cell r="D510" t="str">
            <v>Pair</v>
          </cell>
          <cell r="E510">
            <v>115</v>
          </cell>
        </row>
        <row r="511">
          <cell r="B511" t="str">
            <v>C.I.Collers 100mm dia.No.</v>
          </cell>
          <cell r="C511" t="str">
            <v>C.I.Collers 100mm dia.</v>
          </cell>
          <cell r="D511" t="str">
            <v>No.</v>
          </cell>
          <cell r="E511">
            <v>315</v>
          </cell>
        </row>
        <row r="512">
          <cell r="B512" t="str">
            <v>C.I.Copllers 75mm dia.No.</v>
          </cell>
          <cell r="C512" t="str">
            <v>C.I.Copllers 75mm dia.</v>
          </cell>
          <cell r="D512" t="str">
            <v>No.</v>
          </cell>
          <cell r="E512">
            <v>222</v>
          </cell>
        </row>
        <row r="513">
          <cell r="B513" t="str">
            <v>C.I.Cover 45*30 cm with frameNo.</v>
          </cell>
          <cell r="C513" t="str">
            <v>C.I.Cover 45*30 cm with frame</v>
          </cell>
          <cell r="D513" t="str">
            <v>No.</v>
          </cell>
          <cell r="E513">
            <v>555</v>
          </cell>
        </row>
        <row r="514">
          <cell r="B514" t="str">
            <v>C.I.Cowl / Vent 100mm dia.No.</v>
          </cell>
          <cell r="C514" t="str">
            <v>C.I.Cowl / Vent 100mm dia.</v>
          </cell>
          <cell r="D514" t="str">
            <v>No.</v>
          </cell>
          <cell r="E514">
            <v>315</v>
          </cell>
        </row>
        <row r="515">
          <cell r="B515" t="str">
            <v>C.I.Cowl / Vent 150mm dia.No.</v>
          </cell>
          <cell r="C515" t="str">
            <v>C.I.Cowl / Vent 150mm dia.</v>
          </cell>
          <cell r="D515" t="str">
            <v>No.</v>
          </cell>
          <cell r="E515">
            <v>645</v>
          </cell>
        </row>
        <row r="516">
          <cell r="B516" t="str">
            <v>C.I.Cowl / Vent 75mm dia.No.</v>
          </cell>
          <cell r="C516" t="str">
            <v>C.I.Cowl / Vent 75mm dia.</v>
          </cell>
          <cell r="D516" t="str">
            <v>No.</v>
          </cell>
          <cell r="E516">
            <v>250</v>
          </cell>
        </row>
        <row r="517">
          <cell r="B517" t="str">
            <v>C.I.Hinged Cover with frameNo.</v>
          </cell>
          <cell r="C517" t="str">
            <v>C.I.Hinged Cover with frame</v>
          </cell>
          <cell r="D517" t="str">
            <v>No.</v>
          </cell>
          <cell r="E517">
            <v>580</v>
          </cell>
        </row>
        <row r="518">
          <cell r="B518" t="str">
            <v>C.I.Man hole cover 50 kg.No.</v>
          </cell>
          <cell r="C518" t="str">
            <v>C.I.Man hole cover 50 kg.</v>
          </cell>
          <cell r="D518" t="str">
            <v>No.</v>
          </cell>
          <cell r="E518">
            <v>3625</v>
          </cell>
        </row>
        <row r="519">
          <cell r="B519" t="str">
            <v>C.I.Man hole cover 75 kg.No.</v>
          </cell>
          <cell r="C519" t="str">
            <v>C.I.Man hole cover 75 kg.</v>
          </cell>
          <cell r="D519" t="str">
            <v>No.</v>
          </cell>
          <cell r="E519">
            <v>5335</v>
          </cell>
        </row>
        <row r="520">
          <cell r="B520" t="str">
            <v>C.I.Man hole cover 100 kg.No.</v>
          </cell>
          <cell r="C520" t="str">
            <v>C.I.Man hole cover 100 kg.</v>
          </cell>
          <cell r="D520" t="str">
            <v>No.</v>
          </cell>
          <cell r="E520">
            <v>6865</v>
          </cell>
        </row>
        <row r="521">
          <cell r="B521" t="str">
            <v>C.I.Man hole cover 175 kg.Heavy (0.9*0.45m)No.</v>
          </cell>
          <cell r="C521" t="str">
            <v>C.I.Man hole cover 175 kg.Heavy (0.9*0.45m)</v>
          </cell>
          <cell r="D521" t="str">
            <v>No.</v>
          </cell>
          <cell r="E521">
            <v>12500</v>
          </cell>
        </row>
        <row r="522">
          <cell r="B522" t="str">
            <v>C.I.Nahani trap 100mm dia.(375mm long)No.</v>
          </cell>
          <cell r="C522" t="str">
            <v>C.I.Nahani trap 100mm dia.(375mm long)</v>
          </cell>
          <cell r="D522" t="str">
            <v>No.</v>
          </cell>
          <cell r="E522">
            <v>435</v>
          </cell>
        </row>
        <row r="523">
          <cell r="B523" t="str">
            <v>C.I.Nahani trap 75 to 80mm dia.(375mm long)No.</v>
          </cell>
          <cell r="C523" t="str">
            <v>C.I.Nahani trap 75 to 80mm dia.(375mm long)</v>
          </cell>
          <cell r="D523" t="str">
            <v>No.</v>
          </cell>
          <cell r="E523">
            <v>320</v>
          </cell>
        </row>
        <row r="524">
          <cell r="B524" t="str">
            <v>C.I.100*75*300 long arm (wt. 6kg)nahani trapNo.</v>
          </cell>
          <cell r="C524" t="str">
            <v>C.I.100*75*300 long arm (wt. 6kg)nahani trap</v>
          </cell>
          <cell r="D524" t="str">
            <v>No.</v>
          </cell>
          <cell r="E524">
            <v>985</v>
          </cell>
        </row>
        <row r="525">
          <cell r="B525" t="str">
            <v>C.I.Soil pipe 100mm dia.R.Mt.</v>
          </cell>
          <cell r="C525" t="str">
            <v>C.I.Soil pipe 100mm dia.</v>
          </cell>
          <cell r="D525" t="str">
            <v>R.Mt.</v>
          </cell>
          <cell r="E525">
            <v>860</v>
          </cell>
        </row>
        <row r="526">
          <cell r="B526" t="str">
            <v>C.I.Soil pipe 150mm dia.R.Mt.</v>
          </cell>
          <cell r="C526" t="str">
            <v>C.I.Soil pipe 150mm dia.</v>
          </cell>
          <cell r="D526" t="str">
            <v>R.Mt.</v>
          </cell>
          <cell r="E526">
            <v>1625</v>
          </cell>
        </row>
        <row r="527">
          <cell r="B527" t="str">
            <v>C.I,Soil pipe 75 to 80mm dia.R.Mt.</v>
          </cell>
          <cell r="C527" t="str">
            <v>C.I,Soil pipe 75 to 80mm dia.</v>
          </cell>
          <cell r="D527" t="str">
            <v>R.Mt.</v>
          </cell>
          <cell r="E527">
            <v>705</v>
          </cell>
        </row>
        <row r="528">
          <cell r="B528" t="str">
            <v>C.I.Shoe 75 mm dia.No.</v>
          </cell>
          <cell r="C528" t="str">
            <v>C.I.Shoe 75 mm dia.</v>
          </cell>
          <cell r="D528" t="str">
            <v>No.</v>
          </cell>
          <cell r="E528">
            <v>260</v>
          </cell>
        </row>
        <row r="529">
          <cell r="B529" t="str">
            <v>C.I. Shoe 100 mm dia.No.</v>
          </cell>
          <cell r="C529" t="str">
            <v>C.I. Shoe 100 mm dia.</v>
          </cell>
          <cell r="D529" t="str">
            <v>No.</v>
          </cell>
          <cell r="E529">
            <v>365</v>
          </cell>
        </row>
        <row r="530">
          <cell r="B530" t="str">
            <v>C.I.Shoe 150mmNo.</v>
          </cell>
          <cell r="C530" t="str">
            <v>C.I.Shoe 150mm</v>
          </cell>
          <cell r="D530" t="str">
            <v>No.</v>
          </cell>
          <cell r="E530">
            <v>515</v>
          </cell>
        </row>
        <row r="531">
          <cell r="B531" t="str">
            <v>Ball cock 15mm dia.P.V.C.FLOATNo.</v>
          </cell>
          <cell r="C531" t="str">
            <v>Ball cock 15mm dia.P.V.C.FLOAT</v>
          </cell>
          <cell r="D531" t="str">
            <v>No.</v>
          </cell>
          <cell r="E531">
            <v>285</v>
          </cell>
        </row>
        <row r="532">
          <cell r="B532" t="str">
            <v>Ball cock 25mm dia.P.V.C.FLOATNo.</v>
          </cell>
          <cell r="C532" t="str">
            <v>Ball cock 25mm dia.P.V.C.FLOAT</v>
          </cell>
          <cell r="D532" t="str">
            <v>No.</v>
          </cell>
          <cell r="E532">
            <v>555</v>
          </cell>
        </row>
        <row r="533">
          <cell r="B533" t="str">
            <v>Ball cock 40mm dia.P.V.C.FLOATNo.</v>
          </cell>
          <cell r="C533" t="str">
            <v>Ball cock 40mm dia.P.V.C.FLOAT</v>
          </cell>
          <cell r="D533" t="str">
            <v>No.</v>
          </cell>
          <cell r="E533">
            <v>555</v>
          </cell>
        </row>
        <row r="534">
          <cell r="B534" t="str">
            <v>Ball cock 50mm dia.P.V.C.FLOATNo.</v>
          </cell>
          <cell r="C534" t="str">
            <v>Ball cock 50mm dia.P.V.C.FLOAT</v>
          </cell>
          <cell r="D534" t="str">
            <v>No.</v>
          </cell>
          <cell r="E534">
            <v>1905</v>
          </cell>
        </row>
        <row r="535">
          <cell r="B535" t="str">
            <v>Bib cock stop tap brass heavy 15mmNo.</v>
          </cell>
          <cell r="C535" t="str">
            <v>Bib cock stop tap brass heavy 15mm</v>
          </cell>
          <cell r="D535" t="str">
            <v>No.</v>
          </cell>
          <cell r="E535">
            <v>390</v>
          </cell>
        </row>
        <row r="536">
          <cell r="B536" t="str">
            <v>Bib cock stop tap brass heavy 20mmNo.</v>
          </cell>
          <cell r="C536" t="str">
            <v>Bib cock stop tap brass heavy 20mm</v>
          </cell>
          <cell r="D536" t="str">
            <v>No.</v>
          </cell>
          <cell r="E536">
            <v>590</v>
          </cell>
        </row>
        <row r="537">
          <cell r="B537" t="str">
            <v>Bib cock stop tap brass heavy 25mmNo.</v>
          </cell>
          <cell r="C537" t="str">
            <v>Bib cock  stop tap brass heavy 25mm</v>
          </cell>
          <cell r="D537" t="str">
            <v>No.</v>
          </cell>
          <cell r="E537">
            <v>855</v>
          </cell>
        </row>
        <row r="538">
          <cell r="B538" t="str">
            <v>Bib tap 12mm brass mediumNo.</v>
          </cell>
          <cell r="C538" t="str">
            <v>Bib tap 12mm brass medium</v>
          </cell>
          <cell r="D538" t="str">
            <v>No.</v>
          </cell>
          <cell r="E538">
            <v>245</v>
          </cell>
        </row>
        <row r="539">
          <cell r="B539" t="str">
            <v>Colour wash hand basin 55*40cmNo.</v>
          </cell>
          <cell r="C539" t="str">
            <v>Colour wash hand basin 55*40cm</v>
          </cell>
          <cell r="D539" t="str">
            <v>No.</v>
          </cell>
          <cell r="E539">
            <v>1285</v>
          </cell>
        </row>
        <row r="540">
          <cell r="B540" t="str">
            <v>Colour wash hand basin 63*45cmNo.</v>
          </cell>
          <cell r="C540" t="str">
            <v>Colour wash hand basin 63*45cm</v>
          </cell>
          <cell r="D540" t="str">
            <v>No.</v>
          </cell>
          <cell r="E540">
            <v>1330</v>
          </cell>
        </row>
        <row r="541">
          <cell r="B541" t="str">
            <v>White glazed wash basin 45*30cmNo.</v>
          </cell>
          <cell r="C541" t="str">
            <v>White glazed wash basin 45*30cm</v>
          </cell>
          <cell r="D541" t="str">
            <v>No.</v>
          </cell>
          <cell r="E541">
            <v>1105</v>
          </cell>
        </row>
        <row r="542">
          <cell r="B542" t="str">
            <v>White glazed wash hand basin 55*50cmNo.</v>
          </cell>
          <cell r="C542" t="str">
            <v>White glazed wash hand basin 55*50cm</v>
          </cell>
          <cell r="D542" t="str">
            <v>No.</v>
          </cell>
          <cell r="E542">
            <v>1555</v>
          </cell>
        </row>
        <row r="543">
          <cell r="B543" t="str">
            <v>P.V.C. flexible Waste Pipe 32 mm diaNo.</v>
          </cell>
          <cell r="C543" t="str">
            <v>P.V.C. flexible Waste Pipe 32 mm dia</v>
          </cell>
          <cell r="D543" t="str">
            <v>No.</v>
          </cell>
          <cell r="E543">
            <v>45</v>
          </cell>
        </row>
        <row r="544">
          <cell r="B544" t="str">
            <v>White Glazed Wash Hand Basin 63 x 45 cmNo.</v>
          </cell>
          <cell r="C544" t="str">
            <v>White Glazed Wash Hand Basin 63 x 45 cm</v>
          </cell>
          <cell r="D544" t="str">
            <v>No.</v>
          </cell>
          <cell r="E544">
            <v>2005</v>
          </cell>
        </row>
        <row r="545">
          <cell r="B545" t="str">
            <v>Sink white glazed 45*20*30cmNo.</v>
          </cell>
          <cell r="C545" t="str">
            <v>Sink white glazed 45*20*30cm</v>
          </cell>
          <cell r="D545" t="str">
            <v>No.</v>
          </cell>
          <cell r="E545">
            <v>705</v>
          </cell>
        </row>
        <row r="546">
          <cell r="B546" t="str">
            <v>Pedestal for wash basin (standard size)No.</v>
          </cell>
          <cell r="C546" t="str">
            <v>Pedestal for wash basin (standard size)</v>
          </cell>
          <cell r="D546" t="str">
            <v>No.</v>
          </cell>
          <cell r="E546">
            <v>1955</v>
          </cell>
        </row>
        <row r="547">
          <cell r="B547" t="str">
            <v>C.C.Septic tank 0.9m dia.(2.5m long)No.</v>
          </cell>
          <cell r="C547" t="str">
            <v>C.C.Septic tank 0.9m dia.(2.5m long)</v>
          </cell>
          <cell r="D547" t="str">
            <v>No.</v>
          </cell>
          <cell r="E547">
            <v>7775</v>
          </cell>
        </row>
        <row r="548">
          <cell r="B548" t="str">
            <v>C.C.Septic tank 1.20m dia.(2.5m long)No.</v>
          </cell>
          <cell r="C548" t="str">
            <v>C.C.Septic tank 1.20m dia.(2.5m long)</v>
          </cell>
          <cell r="D548" t="str">
            <v>No.</v>
          </cell>
          <cell r="E548">
            <v>10150</v>
          </cell>
        </row>
        <row r="549">
          <cell r="B549" t="str">
            <v>C.I.Steps for manholeNo.</v>
          </cell>
          <cell r="C549" t="str">
            <v>C.I.Steps for manhole</v>
          </cell>
          <cell r="D549" t="str">
            <v>No.</v>
          </cell>
          <cell r="E549">
            <v>509</v>
          </cell>
        </row>
        <row r="550">
          <cell r="B550" t="str">
            <v>C.I.Cover with frame (Gully trap)No.</v>
          </cell>
          <cell r="C550" t="str">
            <v>C.I.Cover with frame (Gully trap)</v>
          </cell>
          <cell r="D550" t="str">
            <v>No.</v>
          </cell>
          <cell r="E550">
            <v>195</v>
          </cell>
        </row>
        <row r="551">
          <cell r="B551" t="str">
            <v>C.I.Plug Bend 150MM dia.No.</v>
          </cell>
          <cell r="C551" t="str">
            <v>C.I.Plug Bend 150MM dia.</v>
          </cell>
          <cell r="D551" t="str">
            <v>No.</v>
          </cell>
          <cell r="E551">
            <v>1085</v>
          </cell>
        </row>
        <row r="552">
          <cell r="B552" t="str">
            <v>Clamp for G.I.pipe 25mmNo.</v>
          </cell>
          <cell r="C552" t="str">
            <v>Clamp for G.I.pipe 25mm</v>
          </cell>
          <cell r="D552" t="str">
            <v>No.</v>
          </cell>
          <cell r="E552">
            <v>12</v>
          </cell>
        </row>
        <row r="553">
          <cell r="B553" t="str">
            <v>Colour European type W.C.PanNo.</v>
          </cell>
          <cell r="C553" t="str">
            <v>Colour European type W.C.Pan</v>
          </cell>
          <cell r="D553" t="str">
            <v>No.</v>
          </cell>
          <cell r="E553">
            <v>4305</v>
          </cell>
        </row>
        <row r="554">
          <cell r="B554" t="str">
            <v>European type glazed W.C.panNo.</v>
          </cell>
          <cell r="C554" t="str">
            <v>European type glazed W.C.pan</v>
          </cell>
          <cell r="D554" t="str">
            <v>No.</v>
          </cell>
          <cell r="E554">
            <v>4305</v>
          </cell>
        </row>
        <row r="555">
          <cell r="B555" t="str">
            <v>W.C.PAN Coloured glazed 64CM.(Orissa)No.</v>
          </cell>
          <cell r="C555" t="str">
            <v>W.C.PAN Coloured glazed 64CM.(Orissa)</v>
          </cell>
          <cell r="D555" t="str">
            <v>No.</v>
          </cell>
          <cell r="E555">
            <v>2310</v>
          </cell>
        </row>
        <row r="556">
          <cell r="B556" t="str">
            <v>W.C.PAN White glazed 58 CM.IndianNo.</v>
          </cell>
          <cell r="C556" t="str">
            <v>W.C.PAN White glazed 58 CM.Indian</v>
          </cell>
          <cell r="D556" t="str">
            <v>No.</v>
          </cell>
          <cell r="E556">
            <v>2255</v>
          </cell>
        </row>
        <row r="557">
          <cell r="B557" t="str">
            <v>W.C.PAN White glazed 57.50 CM (Orissa)No.</v>
          </cell>
          <cell r="C557" t="str">
            <v>W.C.PAN White glazed 57.50 CM (Orissa)</v>
          </cell>
          <cell r="D557" t="str">
            <v>No.</v>
          </cell>
          <cell r="E557">
            <v>905</v>
          </cell>
        </row>
        <row r="558">
          <cell r="B558" t="str">
            <v>Fibre flushing tank for W.C.No.</v>
          </cell>
          <cell r="C558" t="str">
            <v>Fibre flushing tank for W.C.</v>
          </cell>
          <cell r="D558" t="str">
            <v>No.</v>
          </cell>
          <cell r="E558">
            <v>675</v>
          </cell>
        </row>
        <row r="559">
          <cell r="B559" t="str">
            <v>Flushing tank automatic Urinal 10ltr. C.I.No.</v>
          </cell>
          <cell r="C559" t="str">
            <v>Flushing tank automatic Urinal 10ltr. C.I.</v>
          </cell>
          <cell r="D559" t="str">
            <v>No.</v>
          </cell>
          <cell r="E559">
            <v>882</v>
          </cell>
        </row>
        <row r="560">
          <cell r="B560" t="str">
            <v>Flushing tank automatic Urinal 5ltr. (P.V.C.)No.</v>
          </cell>
          <cell r="C560" t="str">
            <v>Flushing tank automatic Urinal 5ltr. (P.V.C.)</v>
          </cell>
          <cell r="D560" t="str">
            <v>No.</v>
          </cell>
          <cell r="E560">
            <v>655</v>
          </cell>
        </row>
        <row r="561">
          <cell r="B561" t="str">
            <v>Low level flush pr. St. 10ltr.No.</v>
          </cell>
          <cell r="C561" t="str">
            <v>Low level flush pr. St. 10ltr.</v>
          </cell>
          <cell r="D561" t="str">
            <v>No.</v>
          </cell>
          <cell r="E561">
            <v>1175</v>
          </cell>
        </row>
        <row r="562">
          <cell r="B562" t="str">
            <v>Flat back UrinalNo.</v>
          </cell>
          <cell r="C562" t="str">
            <v>Flat back Urinal</v>
          </cell>
          <cell r="D562" t="str">
            <v>No.</v>
          </cell>
          <cell r="E562">
            <v>1355</v>
          </cell>
        </row>
        <row r="563">
          <cell r="B563" t="str">
            <v>Stall Type UrinalNo.</v>
          </cell>
          <cell r="C563" t="str">
            <v>Stall Type Urinal</v>
          </cell>
          <cell r="D563" t="str">
            <v>No.</v>
          </cell>
          <cell r="E563">
            <v>4010</v>
          </cell>
        </row>
        <row r="564">
          <cell r="B564" t="str">
            <v>Lipped type UrinalNo.</v>
          </cell>
          <cell r="C564" t="str">
            <v>Lipped type Urinal</v>
          </cell>
          <cell r="D564" t="str">
            <v>No.</v>
          </cell>
          <cell r="E564">
            <v>560</v>
          </cell>
        </row>
        <row r="565">
          <cell r="B565" t="str">
            <v>Coloured glazed full stall UrinalNo.</v>
          </cell>
          <cell r="C565" t="str">
            <v>Coloured glazed full stall Urinal</v>
          </cell>
          <cell r="D565" t="str">
            <v>No.</v>
          </cell>
          <cell r="E565">
            <v>4020</v>
          </cell>
        </row>
        <row r="566">
          <cell r="B566" t="str">
            <v>Bleaching PowderKg.</v>
          </cell>
          <cell r="C566" t="str">
            <v>Bleaching Powder</v>
          </cell>
          <cell r="D566" t="str">
            <v>Kg.</v>
          </cell>
          <cell r="E566">
            <v>65</v>
          </cell>
        </row>
        <row r="567">
          <cell r="B567" t="str">
            <v>Potassium PermanganateKg.</v>
          </cell>
          <cell r="C567" t="str">
            <v>Potassium Permanganate</v>
          </cell>
          <cell r="D567" t="str">
            <v>Kg.</v>
          </cell>
          <cell r="E567">
            <v>357</v>
          </cell>
        </row>
        <row r="568">
          <cell r="B568" t="str">
            <v>Nylon BrushNo.</v>
          </cell>
          <cell r="C568" t="str">
            <v>Nylon Brush</v>
          </cell>
          <cell r="D568" t="str">
            <v>No.</v>
          </cell>
          <cell r="E568">
            <v>55</v>
          </cell>
        </row>
        <row r="569">
          <cell r="B569" t="str">
            <v>DusterNo.</v>
          </cell>
          <cell r="C569" t="str">
            <v>Duster</v>
          </cell>
          <cell r="D569" t="str">
            <v>No.</v>
          </cell>
          <cell r="E569">
            <v>45</v>
          </cell>
        </row>
        <row r="570">
          <cell r="B570" t="str">
            <v>Plastic BucketNo.</v>
          </cell>
          <cell r="C570" t="str">
            <v>Plastic Bucket</v>
          </cell>
          <cell r="D570" t="str">
            <v>No.</v>
          </cell>
          <cell r="E570">
            <v>115</v>
          </cell>
        </row>
        <row r="571">
          <cell r="B571" t="str">
            <v>CoirKg.</v>
          </cell>
          <cell r="C571" t="str">
            <v>Coir</v>
          </cell>
          <cell r="D571" t="str">
            <v>Kg.</v>
          </cell>
          <cell r="E571">
            <v>58</v>
          </cell>
        </row>
        <row r="572">
          <cell r="B572" t="str">
            <v>Gunny ClothR.Mt.</v>
          </cell>
          <cell r="C572" t="str">
            <v>Gunny Cloth</v>
          </cell>
          <cell r="D572" t="str">
            <v>R.Mt.</v>
          </cell>
          <cell r="E572">
            <v>30</v>
          </cell>
        </row>
        <row r="573">
          <cell r="B573" t="str">
            <v>KharataNo.</v>
          </cell>
          <cell r="C573" t="str">
            <v>Kharata</v>
          </cell>
          <cell r="D573" t="str">
            <v>No.</v>
          </cell>
          <cell r="E573">
            <v>30</v>
          </cell>
        </row>
        <row r="574">
          <cell r="B574" t="str">
            <v>Wheel stop tap brass 15mmNo.</v>
          </cell>
          <cell r="C574" t="str">
            <v>Wheel stop tap brass 15mm</v>
          </cell>
          <cell r="D574" t="str">
            <v>No.</v>
          </cell>
          <cell r="E574">
            <v>245</v>
          </cell>
        </row>
        <row r="575">
          <cell r="B575" t="str">
            <v>Wheel stop tap brass 20mmNo.</v>
          </cell>
          <cell r="C575" t="str">
            <v>Wheel stop tap brass 20mm</v>
          </cell>
          <cell r="D575" t="str">
            <v>No.</v>
          </cell>
          <cell r="E575">
            <v>330</v>
          </cell>
        </row>
        <row r="576">
          <cell r="B576" t="str">
            <v>Wheel stop tap brass 25mmNo.</v>
          </cell>
          <cell r="C576" t="str">
            <v>Wheel stop tap brass 25mm</v>
          </cell>
          <cell r="D576" t="str">
            <v>No.</v>
          </cell>
          <cell r="E576">
            <v>480</v>
          </cell>
        </row>
        <row r="577">
          <cell r="B577" t="str">
            <v>Socket brass for 32mm tapNo.</v>
          </cell>
          <cell r="C577" t="str">
            <v>Socket brass for 32mm tap</v>
          </cell>
          <cell r="D577" t="str">
            <v>No.</v>
          </cell>
          <cell r="E577">
            <v>52</v>
          </cell>
        </row>
        <row r="578">
          <cell r="B578" t="str">
            <v>Socket brass for 40mm tapNo.</v>
          </cell>
          <cell r="C578" t="str">
            <v>Socket brass for 40mm tap</v>
          </cell>
          <cell r="D578" t="str">
            <v>No.</v>
          </cell>
          <cell r="E578">
            <v>64</v>
          </cell>
        </row>
        <row r="579">
          <cell r="B579" t="str">
            <v>Socket brass for 50mm tapNo.</v>
          </cell>
          <cell r="C579" t="str">
            <v>Socket brass for 50mm tap</v>
          </cell>
          <cell r="D579" t="str">
            <v>No.</v>
          </cell>
          <cell r="E579">
            <v>104</v>
          </cell>
        </row>
        <row r="580">
          <cell r="B580" t="str">
            <v>Socket brass for 65mm tapNo.</v>
          </cell>
          <cell r="C580" t="str">
            <v>Socket brass for 65mm tap</v>
          </cell>
          <cell r="D580" t="str">
            <v>No.</v>
          </cell>
          <cell r="E580">
            <v>167</v>
          </cell>
        </row>
        <row r="581">
          <cell r="B581" t="str">
            <v>Socket for 100mm tapNo.</v>
          </cell>
          <cell r="C581" t="str">
            <v>Socket for 100mm tap</v>
          </cell>
          <cell r="D581" t="str">
            <v>No.</v>
          </cell>
          <cell r="E581">
            <v>402</v>
          </cell>
        </row>
        <row r="582">
          <cell r="B582" t="str">
            <v>Socket for 15mm tapNo.</v>
          </cell>
          <cell r="C582" t="str">
            <v>Socket for 15mm tap</v>
          </cell>
          <cell r="D582" t="str">
            <v>No.</v>
          </cell>
          <cell r="E582">
            <v>18</v>
          </cell>
        </row>
        <row r="583">
          <cell r="B583" t="str">
            <v>Socket for 20mm tapNo.</v>
          </cell>
          <cell r="C583" t="str">
            <v>Socket for 20mm tap</v>
          </cell>
          <cell r="D583" t="str">
            <v>No.</v>
          </cell>
          <cell r="E583">
            <v>27</v>
          </cell>
        </row>
        <row r="584">
          <cell r="B584" t="str">
            <v>Socket for 25mm tapNo.</v>
          </cell>
          <cell r="C584" t="str">
            <v>Socket for 25mm tap</v>
          </cell>
          <cell r="D584" t="str">
            <v>No.</v>
          </cell>
          <cell r="E584">
            <v>35</v>
          </cell>
        </row>
        <row r="585">
          <cell r="B585" t="str">
            <v>Socket for 32mm tapNo.</v>
          </cell>
          <cell r="C585" t="str">
            <v>Socket for 32mm tap</v>
          </cell>
          <cell r="D585" t="str">
            <v>No.</v>
          </cell>
          <cell r="E585">
            <v>55</v>
          </cell>
        </row>
        <row r="586">
          <cell r="B586" t="str">
            <v>Socket for 40mm tapNo.</v>
          </cell>
          <cell r="C586" t="str">
            <v>Socket for 40mm tap</v>
          </cell>
          <cell r="D586" t="str">
            <v>No.</v>
          </cell>
          <cell r="E586">
            <v>64</v>
          </cell>
        </row>
        <row r="587">
          <cell r="B587" t="str">
            <v>Socket for 50mm tapNo.</v>
          </cell>
          <cell r="C587" t="str">
            <v>Socket for 50mm tap</v>
          </cell>
          <cell r="D587" t="str">
            <v>No.</v>
          </cell>
          <cell r="E587">
            <v>103</v>
          </cell>
        </row>
        <row r="588">
          <cell r="B588" t="str">
            <v>Socket for 65mm tapNo.</v>
          </cell>
          <cell r="C588" t="str">
            <v>Socket for 65mm tap</v>
          </cell>
          <cell r="D588" t="str">
            <v>No.</v>
          </cell>
          <cell r="E588">
            <v>168</v>
          </cell>
        </row>
        <row r="589">
          <cell r="B589" t="str">
            <v>Socket for 80mm tapNo.</v>
          </cell>
          <cell r="C589" t="str">
            <v>Socket for 80mm tap</v>
          </cell>
          <cell r="D589" t="str">
            <v>No.</v>
          </cell>
          <cell r="E589">
            <v>255</v>
          </cell>
        </row>
        <row r="590">
          <cell r="B590" t="str">
            <v>Span YarnNo.</v>
          </cell>
          <cell r="C590" t="str">
            <v>Span Yarn</v>
          </cell>
          <cell r="D590" t="str">
            <v>No.</v>
          </cell>
          <cell r="E590">
            <v>135</v>
          </cell>
        </row>
        <row r="591">
          <cell r="B591" t="str">
            <v>Strainer for 100mmNo.</v>
          </cell>
          <cell r="C591" t="str">
            <v>Strainer for 100mm</v>
          </cell>
          <cell r="D591" t="str">
            <v>No.</v>
          </cell>
          <cell r="E591">
            <v>2535</v>
          </cell>
        </row>
        <row r="592">
          <cell r="B592" t="str">
            <v>Strainer for 40mmNo.</v>
          </cell>
          <cell r="C592" t="str">
            <v>Strainer for 40mm</v>
          </cell>
          <cell r="D592" t="str">
            <v>No.</v>
          </cell>
          <cell r="E592">
            <v>478</v>
          </cell>
        </row>
        <row r="593">
          <cell r="B593" t="str">
            <v>Strainer for 50mmNo.</v>
          </cell>
          <cell r="C593" t="str">
            <v>Strainer for 50mm</v>
          </cell>
          <cell r="D593" t="str">
            <v>No.</v>
          </cell>
          <cell r="E593">
            <v>720</v>
          </cell>
        </row>
        <row r="594">
          <cell r="B594" t="str">
            <v>Strainer for 80mmNo.</v>
          </cell>
          <cell r="C594" t="str">
            <v>Strainer for 80mm</v>
          </cell>
          <cell r="D594" t="str">
            <v>No.</v>
          </cell>
          <cell r="E594">
            <v>1610</v>
          </cell>
        </row>
        <row r="595">
          <cell r="B595" t="str">
            <v>Strainer for 15mmNo.</v>
          </cell>
          <cell r="C595" t="str">
            <v>Strainer for 15mm</v>
          </cell>
          <cell r="D595" t="str">
            <v>No.</v>
          </cell>
          <cell r="E595">
            <v>148</v>
          </cell>
        </row>
        <row r="596">
          <cell r="B596" t="str">
            <v>Strainer for 20mmNo.</v>
          </cell>
          <cell r="C596" t="str">
            <v>Strainer for 20mm</v>
          </cell>
          <cell r="D596" t="str">
            <v>No.</v>
          </cell>
          <cell r="E596">
            <v>148</v>
          </cell>
        </row>
        <row r="597">
          <cell r="B597" t="str">
            <v>Strainer for 25mmNo.</v>
          </cell>
          <cell r="C597" t="str">
            <v>Strainer for 25mm</v>
          </cell>
          <cell r="D597" t="str">
            <v>No.</v>
          </cell>
          <cell r="E597">
            <v>280</v>
          </cell>
        </row>
        <row r="598">
          <cell r="B598" t="str">
            <v>Stone ware pipe 100mm dia.R.Mt.</v>
          </cell>
          <cell r="C598" t="str">
            <v>Stone ware pipe 100mm dia.</v>
          </cell>
          <cell r="D598" t="str">
            <v>R.Mt.</v>
          </cell>
          <cell r="E598">
            <v>102</v>
          </cell>
        </row>
        <row r="599">
          <cell r="B599" t="str">
            <v>Stone ware pipe 150mm dia.R.Mt.</v>
          </cell>
          <cell r="C599" t="str">
            <v>Stone ware pipe 150mm dia.</v>
          </cell>
          <cell r="D599" t="str">
            <v>R.Mt.</v>
          </cell>
          <cell r="E599">
            <v>147</v>
          </cell>
        </row>
        <row r="600">
          <cell r="B600" t="str">
            <v>Stone ware pipe 225mm dia.R.Mt.</v>
          </cell>
          <cell r="C600" t="str">
            <v>Stone ware pipe 225mm dia.</v>
          </cell>
          <cell r="D600" t="str">
            <v>R.Mt.</v>
          </cell>
          <cell r="E600">
            <v>193</v>
          </cell>
        </row>
        <row r="601">
          <cell r="B601" t="str">
            <v>Stone ware glazed pipe half round 100mm dia.R.Mt.</v>
          </cell>
          <cell r="C601" t="str">
            <v>Stone ware glazed pipe half round 100mm dia.</v>
          </cell>
          <cell r="D601" t="str">
            <v>R.Mt.</v>
          </cell>
          <cell r="E601">
            <v>137</v>
          </cell>
        </row>
        <row r="602">
          <cell r="B602" t="str">
            <v>Stop tap brass with crunch wheel 15mm dia.No.</v>
          </cell>
          <cell r="C602" t="str">
            <v>Stop tap brass with crunch wheel 15mm dia.</v>
          </cell>
          <cell r="D602" t="str">
            <v>No.</v>
          </cell>
          <cell r="E602">
            <v>108</v>
          </cell>
        </row>
        <row r="603">
          <cell r="B603" t="str">
            <v>Towel rod with clamps 16mm dia.No.</v>
          </cell>
          <cell r="C603" t="str">
            <v>Towel rod with clamps 16mm dia.</v>
          </cell>
          <cell r="D603" t="str">
            <v>No.</v>
          </cell>
          <cell r="E603">
            <v>177</v>
          </cell>
        </row>
        <row r="604">
          <cell r="B604" t="str">
            <v>Mirror 40*50cm. With plastic frameNo.</v>
          </cell>
          <cell r="C604" t="str">
            <v>Mirror 40*50cm. With plastic frame</v>
          </cell>
          <cell r="D604" t="str">
            <v>No.</v>
          </cell>
          <cell r="E604">
            <v>280</v>
          </cell>
        </row>
        <row r="605">
          <cell r="B605" t="str">
            <v>Brass T Thimble Socket 32mm dia.Pair</v>
          </cell>
          <cell r="C605" t="str">
            <v>Brass T Thimble Socket 32mm dia.</v>
          </cell>
          <cell r="D605" t="str">
            <v>Pair</v>
          </cell>
          <cell r="E605">
            <v>100</v>
          </cell>
        </row>
        <row r="606">
          <cell r="B606" t="str">
            <v>Brass wheel stop tap 32mm dia.No.</v>
          </cell>
          <cell r="C606" t="str">
            <v>Brass wheel stop tap 32mm dia.</v>
          </cell>
          <cell r="D606" t="str">
            <v>No.</v>
          </cell>
          <cell r="E606">
            <v>445</v>
          </cell>
        </row>
        <row r="607">
          <cell r="B607" t="str">
            <v>Brass wheel stop tap 40mm dia.No.</v>
          </cell>
          <cell r="C607" t="str">
            <v>Brass wheel stop tap 40mm dia.</v>
          </cell>
          <cell r="D607" t="str">
            <v>No.</v>
          </cell>
          <cell r="E607">
            <v>580</v>
          </cell>
        </row>
        <row r="608">
          <cell r="B608" t="str">
            <v>Brass wheel stop tap 50mm dia.No.</v>
          </cell>
          <cell r="C608" t="str">
            <v>Brass wheel stop tap 50mm dia.</v>
          </cell>
          <cell r="D608" t="str">
            <v>No.</v>
          </cell>
          <cell r="E608">
            <v>1097</v>
          </cell>
        </row>
        <row r="609">
          <cell r="B609" t="str">
            <v>Brass wheel stop tap 65mm dia.No.</v>
          </cell>
          <cell r="C609" t="str">
            <v>Brass wheel stop tap 65mm dia.</v>
          </cell>
          <cell r="D609" t="str">
            <v>No.</v>
          </cell>
          <cell r="E609">
            <v>1437</v>
          </cell>
        </row>
        <row r="610">
          <cell r="B610" t="str">
            <v>Brass wheel stop tap 80mm dia.No.</v>
          </cell>
          <cell r="C610" t="str">
            <v>Brass wheel stop tap 80mm dia.</v>
          </cell>
          <cell r="D610" t="str">
            <v>No.</v>
          </cell>
          <cell r="E610">
            <v>2392</v>
          </cell>
        </row>
        <row r="611">
          <cell r="B611" t="str">
            <v>Half turn flush cock 25mm dia.No.</v>
          </cell>
          <cell r="C611" t="str">
            <v>Half turn flush cock 25mm dia.</v>
          </cell>
          <cell r="D611" t="str">
            <v>No.</v>
          </cell>
          <cell r="E611">
            <v>555</v>
          </cell>
        </row>
        <row r="612">
          <cell r="B612" t="str">
            <v>12mm flexible inlet pipe connectionNo.</v>
          </cell>
          <cell r="C612" t="str">
            <v>12mm flexible inlet pipe connection</v>
          </cell>
          <cell r="D612" t="str">
            <v>No.</v>
          </cell>
          <cell r="E612">
            <v>255</v>
          </cell>
        </row>
        <row r="613">
          <cell r="B613" t="str">
            <v>Bell mouth cover 100mm dia.No.</v>
          </cell>
          <cell r="C613" t="str">
            <v>Bell mouth cover 100mm dia.</v>
          </cell>
          <cell r="D613" t="str">
            <v>No.</v>
          </cell>
          <cell r="E613">
            <v>75</v>
          </cell>
        </row>
        <row r="614">
          <cell r="B614" t="str">
            <v>Box chamber with lock 0.6*0.45mNo.</v>
          </cell>
          <cell r="C614" t="str">
            <v>Box chamber with lock 0.6*0.45m</v>
          </cell>
          <cell r="D614" t="str">
            <v>No.</v>
          </cell>
          <cell r="E614">
            <v>555</v>
          </cell>
        </row>
        <row r="615">
          <cell r="B615" t="str">
            <v>Brass nozzle pillar tap 12mmNo.</v>
          </cell>
          <cell r="C615" t="str">
            <v>Brass nozzle pillar tap 12mm</v>
          </cell>
          <cell r="D615" t="str">
            <v>No.</v>
          </cell>
          <cell r="E615">
            <v>203</v>
          </cell>
        </row>
        <row r="616">
          <cell r="B616" t="str">
            <v>Black bakelite seat to european closerNo.</v>
          </cell>
          <cell r="C616" t="str">
            <v>Black bakelite seat to european closer</v>
          </cell>
          <cell r="D616" t="str">
            <v>No.</v>
          </cell>
          <cell r="E616">
            <v>322</v>
          </cell>
        </row>
        <row r="617">
          <cell r="B617" t="str">
            <v>Concussion push button type gun metal tap 15 to 25mm dia.No.</v>
          </cell>
          <cell r="C617" t="str">
            <v>Concussion push button type gun metal tap 15 to 25mm dia.</v>
          </cell>
          <cell r="D617" t="str">
            <v>No.</v>
          </cell>
          <cell r="E617">
            <v>82</v>
          </cell>
        </row>
        <row r="618">
          <cell r="B618" t="str">
            <v>Coupling cast Iron 100mm dia.No.</v>
          </cell>
          <cell r="C618" t="str">
            <v>Coupling cast Iron 100mm dia.</v>
          </cell>
          <cell r="D618" t="str">
            <v>No.</v>
          </cell>
          <cell r="E618">
            <v>355</v>
          </cell>
        </row>
        <row r="619">
          <cell r="B619" t="str">
            <v>Coupling cast Iron 80mm dia.No.</v>
          </cell>
          <cell r="C619" t="str">
            <v>Coupling cast Iron 80mm dia.</v>
          </cell>
          <cell r="D619" t="str">
            <v>No.</v>
          </cell>
          <cell r="E619">
            <v>330</v>
          </cell>
        </row>
        <row r="620">
          <cell r="B620" t="str">
            <v>Chromium plated 12mm dia.bib cockNo.</v>
          </cell>
          <cell r="C620" t="str">
            <v>Chromium plated 12mm dia.bib cock</v>
          </cell>
          <cell r="D620" t="str">
            <v>No.</v>
          </cell>
          <cell r="E620">
            <v>75</v>
          </cell>
        </row>
        <row r="621">
          <cell r="B621" t="str">
            <v>C.I.Trap grating 15*10 cmNo.</v>
          </cell>
          <cell r="C621" t="str">
            <v>C.I.Trap grating 15*10 cm</v>
          </cell>
          <cell r="D621" t="str">
            <v>No.</v>
          </cell>
          <cell r="E621">
            <v>75</v>
          </cell>
        </row>
        <row r="622">
          <cell r="B622" t="str">
            <v>C.I.Y junction 100mm dia.No.</v>
          </cell>
          <cell r="C622" t="str">
            <v>C.I.Y junction 100mm dia.</v>
          </cell>
          <cell r="D622" t="str">
            <v>No.</v>
          </cell>
          <cell r="E622">
            <v>790</v>
          </cell>
        </row>
        <row r="623">
          <cell r="B623" t="str">
            <v>C.I.Y junction 150mm dia.No.</v>
          </cell>
          <cell r="C623" t="str">
            <v>C.I.Y junction 150mm dia.</v>
          </cell>
          <cell r="D623" t="str">
            <v>No.</v>
          </cell>
          <cell r="E623">
            <v>1750</v>
          </cell>
        </row>
        <row r="624">
          <cell r="B624" t="str">
            <v>C.I.Y junction 75mm dia.No.</v>
          </cell>
          <cell r="C624" t="str">
            <v>C.I.Y junction 75mm dia.</v>
          </cell>
          <cell r="D624" t="str">
            <v>No.</v>
          </cell>
          <cell r="E624">
            <v>570</v>
          </cell>
        </row>
        <row r="625">
          <cell r="B625" t="str">
            <v>Enameled bend 40mm dia.No.</v>
          </cell>
          <cell r="C625" t="str">
            <v>Enameled bend 40mm dia.</v>
          </cell>
          <cell r="D625" t="str">
            <v>No.</v>
          </cell>
          <cell r="E625">
            <v>185</v>
          </cell>
        </row>
        <row r="626">
          <cell r="B626" t="str">
            <v>Ferrul for C.I.pipr 100mmNo.</v>
          </cell>
          <cell r="C626" t="str">
            <v>Ferrul for C.I.pipr 100mm</v>
          </cell>
          <cell r="D626" t="str">
            <v>No.</v>
          </cell>
          <cell r="E626">
            <v>148</v>
          </cell>
        </row>
        <row r="627">
          <cell r="B627" t="str">
            <v>White glazed foot rest chequred 25*10 cmPair</v>
          </cell>
          <cell r="C627" t="str">
            <v>White glazed foot rest chequred 25*10 cm</v>
          </cell>
          <cell r="D627" t="str">
            <v>Pair</v>
          </cell>
          <cell r="E627">
            <v>148</v>
          </cell>
        </row>
        <row r="628">
          <cell r="B628" t="str">
            <v>Half round earthware pipe 100mm(60cm long)No.</v>
          </cell>
          <cell r="C628" t="str">
            <v>Half round earthware pipe 100mm(60cm long)</v>
          </cell>
          <cell r="D628" t="str">
            <v>No.</v>
          </cell>
          <cell r="E628">
            <v>100</v>
          </cell>
        </row>
        <row r="629">
          <cell r="B629" t="str">
            <v>Half round earthware pipe 150mm(60cm long)No.</v>
          </cell>
          <cell r="C629" t="str">
            <v>Half round earthware pipe 150mm(60cm long)</v>
          </cell>
          <cell r="D629" t="str">
            <v>No.</v>
          </cell>
          <cell r="E629">
            <v>300</v>
          </cell>
        </row>
        <row r="630">
          <cell r="B630" t="str">
            <v>Jute RopeKg.</v>
          </cell>
          <cell r="C630" t="str">
            <v>Jute Rope</v>
          </cell>
          <cell r="D630" t="str">
            <v>Kg.</v>
          </cell>
          <cell r="E630">
            <v>88</v>
          </cell>
        </row>
        <row r="631">
          <cell r="B631" t="str">
            <v>Half round chaina ware pipe 100mm(60cm long)No.</v>
          </cell>
          <cell r="C631" t="str">
            <v>Half round chaina ware pipe 100mm(60cm long)</v>
          </cell>
          <cell r="D631" t="str">
            <v>No.</v>
          </cell>
          <cell r="E631">
            <v>100</v>
          </cell>
        </row>
        <row r="632">
          <cell r="B632" t="str">
            <v>Lead pipe 32mm dia.R.Mt.</v>
          </cell>
          <cell r="C632" t="str">
            <v>Lead pipe 32mm dia.</v>
          </cell>
          <cell r="D632" t="str">
            <v>R.Mt.</v>
          </cell>
          <cell r="E632">
            <v>315</v>
          </cell>
        </row>
        <row r="633">
          <cell r="B633" t="str">
            <v>Mohagani seat with lidNo.</v>
          </cell>
          <cell r="C633" t="str">
            <v>Mohagani seat with lid</v>
          </cell>
          <cell r="D633" t="str">
            <v>No.</v>
          </cell>
          <cell r="E633">
            <v>280</v>
          </cell>
        </row>
        <row r="634">
          <cell r="B634" t="str">
            <v>Mosquito proof couplingNo.</v>
          </cell>
          <cell r="C634" t="str">
            <v>Mosquito proof coupling</v>
          </cell>
          <cell r="D634" t="str">
            <v>No.</v>
          </cell>
          <cell r="E634">
            <v>42</v>
          </cell>
        </row>
        <row r="635">
          <cell r="B635" t="str">
            <v>Non-return valve 15mm for water meterNo.</v>
          </cell>
          <cell r="C635" t="str">
            <v>Non-return valve 15mm for water meter</v>
          </cell>
          <cell r="D635" t="str">
            <v>No.</v>
          </cell>
          <cell r="E635">
            <v>177</v>
          </cell>
        </row>
        <row r="636">
          <cell r="B636" t="str">
            <v>Non-return valve 25mm for water meterNo.</v>
          </cell>
          <cell r="C636" t="str">
            <v>Non-return valve 25mm for water meter</v>
          </cell>
          <cell r="D636" t="str">
            <v>No.</v>
          </cell>
          <cell r="E636">
            <v>325</v>
          </cell>
        </row>
        <row r="637">
          <cell r="B637" t="str">
            <v>Non-return valve 20mm for water meterNo.</v>
          </cell>
          <cell r="C637" t="str">
            <v>Non-return valve 20mm for water meter</v>
          </cell>
          <cell r="D637" t="str">
            <v>No.</v>
          </cell>
          <cell r="E637">
            <v>225</v>
          </cell>
        </row>
        <row r="638">
          <cell r="B638" t="str">
            <v>Piller tap 12mm dia.chromium plated heavyNo.</v>
          </cell>
          <cell r="C638" t="str">
            <v>Piller tap 12mm dia.chromium plated heavy</v>
          </cell>
          <cell r="D638" t="str">
            <v>No.</v>
          </cell>
          <cell r="E638">
            <v>355</v>
          </cell>
        </row>
        <row r="639">
          <cell r="B639" t="str">
            <v>P.Trap and lead pipe upto 40mm dia.No.</v>
          </cell>
          <cell r="C639" t="str">
            <v>P.Trap and lead pipe upto 40mm dia.</v>
          </cell>
          <cell r="D639" t="str">
            <v>No.</v>
          </cell>
          <cell r="E639">
            <v>280</v>
          </cell>
        </row>
        <row r="640">
          <cell r="B640" t="str">
            <v>Rubber gasket (25, 28 and 20 cm)R.Mt.</v>
          </cell>
          <cell r="C640" t="str">
            <v>Rubber gasket (25, 28 and 20 cm)</v>
          </cell>
          <cell r="D640" t="str">
            <v>R.Mt.</v>
          </cell>
          <cell r="E640">
            <v>155</v>
          </cell>
        </row>
        <row r="641">
          <cell r="B641" t="str">
            <v>Rubber IncertionKg.</v>
          </cell>
          <cell r="C641" t="str">
            <v>Rubber Incertion</v>
          </cell>
          <cell r="D641" t="str">
            <v>Kg.</v>
          </cell>
          <cell r="E641">
            <v>285</v>
          </cell>
        </row>
        <row r="642">
          <cell r="B642" t="str">
            <v>Rubberised adhesiveLtr.</v>
          </cell>
          <cell r="C642" t="str">
            <v>Rubberised adhesive</v>
          </cell>
          <cell r="D642" t="str">
            <v>Ltr.</v>
          </cell>
          <cell r="E642">
            <v>305</v>
          </cell>
        </row>
        <row r="643">
          <cell r="B643" t="str">
            <v>Salt glazed stone ware gully trap (150*150mm)No.</v>
          </cell>
          <cell r="C643" t="str">
            <v>Salt glazed stone ware gully trap (150*150mm)</v>
          </cell>
          <cell r="D643" t="str">
            <v>No.</v>
          </cell>
          <cell r="E643">
            <v>92</v>
          </cell>
        </row>
        <row r="644">
          <cell r="B644" t="str">
            <v>Self project tap brass chromium plated 15mmNo.</v>
          </cell>
          <cell r="C644" t="str">
            <v>Self project tap brass chromium plated 15mm</v>
          </cell>
          <cell r="D644" t="str">
            <v>No.</v>
          </cell>
          <cell r="E644">
            <v>18</v>
          </cell>
        </row>
        <row r="645">
          <cell r="B645" t="str">
            <v>Sewer trapNo.</v>
          </cell>
          <cell r="C645" t="str">
            <v>Sewer trap</v>
          </cell>
          <cell r="D645" t="str">
            <v>No.</v>
          </cell>
          <cell r="E645">
            <v>655</v>
          </cell>
        </row>
        <row r="646">
          <cell r="B646" t="str">
            <v>Shower rose chromium plated brass 10cmNo.</v>
          </cell>
          <cell r="C646" t="str">
            <v>Shower rose chromium plated brass 10cm</v>
          </cell>
          <cell r="D646" t="str">
            <v>No.</v>
          </cell>
          <cell r="E646">
            <v>255</v>
          </cell>
        </row>
        <row r="647">
          <cell r="B647" t="str">
            <v>P.V.C. pipe 15mm dia.10kg/cm2 pressure(class IV)R.Mt.</v>
          </cell>
          <cell r="C647" t="str">
            <v>P.V.C. pipe 15mm dia.10kg/cm2 pressure(class IV)</v>
          </cell>
          <cell r="D647" t="str">
            <v>R.Mt.</v>
          </cell>
          <cell r="E647">
            <v>28</v>
          </cell>
        </row>
        <row r="648">
          <cell r="B648" t="str">
            <v>P.V.C. pipe 20mm dia.10kg/cm2 pressure(class IV)R.Mt.</v>
          </cell>
          <cell r="C648" t="str">
            <v>P.V.C. pipe 20mm dia.10kg/cm2 pressure(class IV)</v>
          </cell>
          <cell r="D648" t="str">
            <v>R.Mt.</v>
          </cell>
          <cell r="E648">
            <v>45</v>
          </cell>
        </row>
        <row r="649">
          <cell r="B649" t="str">
            <v>P.V.C. pipe 25mm dia.10kg/cm2 pressure(class IV)R.Mt.</v>
          </cell>
          <cell r="C649" t="str">
            <v>P.V.C. pipe 25mm dia.10kg/cm2 pressure(class IV)</v>
          </cell>
          <cell r="D649" t="str">
            <v>R.Mt.</v>
          </cell>
          <cell r="E649">
            <v>65</v>
          </cell>
        </row>
        <row r="650">
          <cell r="B650" t="str">
            <v>P.V.C. pipe 32mm dia.10kg/cm2 pressure(class IV)R.Mt.</v>
          </cell>
          <cell r="C650" t="str">
            <v>P.V.C. pipe 32mm dia.10kg/cm2 pressure(class IV)</v>
          </cell>
          <cell r="D650" t="str">
            <v>R.Mt.</v>
          </cell>
          <cell r="E650">
            <v>95</v>
          </cell>
        </row>
        <row r="651">
          <cell r="B651" t="str">
            <v>P.V.C. pipe 40mm dia.10kg/cm2 pressure(class IV)R.Mt.</v>
          </cell>
          <cell r="C651" t="str">
            <v>P.V.C. pipe 40mm dia.10kg/cm2 pressure(class IV)</v>
          </cell>
          <cell r="D651" t="str">
            <v>R.Mt.</v>
          </cell>
          <cell r="E651">
            <v>145</v>
          </cell>
        </row>
        <row r="652">
          <cell r="B652" t="str">
            <v>P.V.C. pipe 50mm dia.10kg/cm2 pressure(class IV)R.Mt.</v>
          </cell>
          <cell r="C652" t="str">
            <v>P.V.C. pipe 50mm dia.10kg/cm2 pressure(class IV)</v>
          </cell>
          <cell r="D652" t="str">
            <v>R.Mt.</v>
          </cell>
          <cell r="E652">
            <v>227</v>
          </cell>
        </row>
        <row r="653">
          <cell r="B653" t="str">
            <v>P.V.C. pipe 60mm dia.10kg/cm2 pressure(class IV)R.Mt.</v>
          </cell>
          <cell r="C653" t="str">
            <v>P.V.C. pipe 60mm dia.10kg/cm2 pressure(class IV)</v>
          </cell>
          <cell r="D653" t="str">
            <v>R.Mt.</v>
          </cell>
          <cell r="E653">
            <v>317</v>
          </cell>
        </row>
        <row r="654">
          <cell r="B654" t="str">
            <v>P.V.C. pipe 75mm dia.4 kg/cm2 pressure(class II)R.Mt.</v>
          </cell>
          <cell r="C654" t="str">
            <v>P.V.C. pipe 75mm dia.4 kg/cm2 pressure(class II)</v>
          </cell>
          <cell r="D654" t="str">
            <v>R.Mt.</v>
          </cell>
          <cell r="E654">
            <v>195</v>
          </cell>
        </row>
        <row r="655">
          <cell r="B655" t="str">
            <v>P.V.C. 75 mm Soil Pipe 6 Kg/cm2 PressureR.Mt.</v>
          </cell>
          <cell r="C655" t="str">
            <v>P.V.C. 75 mm Soil Pipe 6 Kg/cm2 Pressure</v>
          </cell>
          <cell r="D655" t="str">
            <v>R.Mt.</v>
          </cell>
          <cell r="E655">
            <v>220</v>
          </cell>
        </row>
        <row r="656">
          <cell r="B656" t="str">
            <v>P.V.C. pipe 90mm dia.4 kg/cm2 pressure(class II)R.Mt.</v>
          </cell>
          <cell r="C656" t="str">
            <v>P.V.C. pipe 90mm dia.4 kg/cm2 pressure(class II)</v>
          </cell>
          <cell r="D656" t="str">
            <v>R.Mt.</v>
          </cell>
          <cell r="E656">
            <v>195</v>
          </cell>
        </row>
        <row r="657">
          <cell r="B657" t="str">
            <v>P.V.C.pipe 110mm dia.4kg/cm2 pressure (class II)R.Mt.</v>
          </cell>
          <cell r="C657" t="str">
            <v>P.V.C.pipe 110mm dia.4kg/cm2 pressure (class II)</v>
          </cell>
          <cell r="D657" t="str">
            <v>R.Mt.</v>
          </cell>
          <cell r="E657">
            <v>280</v>
          </cell>
        </row>
        <row r="658">
          <cell r="B658" t="str">
            <v>P.V.C. 110 mm Rain Water Pipe 6Kg/cm2 PressureR.Mt.</v>
          </cell>
          <cell r="C658" t="str">
            <v>P.V.C. 110 mm Rain Water Pipe 6Kg/cm2 Pressure</v>
          </cell>
          <cell r="D658" t="str">
            <v>R.Mt.</v>
          </cell>
          <cell r="E658">
            <v>195</v>
          </cell>
        </row>
        <row r="659">
          <cell r="B659" t="str">
            <v>P.V.C. 110 mm Soil Pipe 6 Kg/cm2 PressureR.Mt.</v>
          </cell>
          <cell r="C659" t="str">
            <v>P.V.C. 110 mm Soil Pipe 6 Kg/cm2 Pressure</v>
          </cell>
          <cell r="D659" t="str">
            <v>R.Mt.</v>
          </cell>
          <cell r="E659">
            <v>327</v>
          </cell>
        </row>
        <row r="660">
          <cell r="B660" t="str">
            <v>P.V.C.pipe 140mm dia.4kg/cm2 pressure (class II)R.Mt.</v>
          </cell>
          <cell r="C660" t="str">
            <v>P.V.C.pipe 140mm dia.4kg/cm2 pressure (class II)</v>
          </cell>
          <cell r="D660" t="str">
            <v>R.Mt.</v>
          </cell>
          <cell r="E660">
            <v>458</v>
          </cell>
        </row>
        <row r="661">
          <cell r="B661" t="str">
            <v>P.V.C.pipe 160mm dia.4kg/cm2 pressure (class II)No.</v>
          </cell>
          <cell r="C661" t="str">
            <v>P.V.C.pipe 160mm dia.4kg/cm2 pressure (class II)</v>
          </cell>
          <cell r="D661" t="str">
            <v>No.</v>
          </cell>
          <cell r="E661">
            <v>610</v>
          </cell>
        </row>
        <row r="662">
          <cell r="B662" t="str">
            <v>P.V.C.pipe 160mm dia.Soil PipeR.Mt.</v>
          </cell>
          <cell r="C662" t="str">
            <v>P.V.C.pipe 160mm dia.Soil Pipe</v>
          </cell>
          <cell r="D662" t="str">
            <v>R.Mt.</v>
          </cell>
          <cell r="E662">
            <v>620</v>
          </cell>
        </row>
        <row r="663">
          <cell r="B663" t="str">
            <v>P.V.C.pipe 160mm dia. Rain Water PipeR.Mt.</v>
          </cell>
          <cell r="C663" t="str">
            <v>P.V.C.pipe 160mm dia. Rain Water Pipe</v>
          </cell>
          <cell r="D663" t="str">
            <v>R.Mt.</v>
          </cell>
          <cell r="E663">
            <v>620</v>
          </cell>
        </row>
        <row r="664">
          <cell r="B664" t="str">
            <v>P.V.C.Socket 15mm dia.No.</v>
          </cell>
          <cell r="C664" t="str">
            <v>P.V.C.Socket 15mm dia.</v>
          </cell>
          <cell r="D664" t="str">
            <v>No.</v>
          </cell>
          <cell r="E664">
            <v>6</v>
          </cell>
        </row>
        <row r="665">
          <cell r="B665" t="str">
            <v>P.V.C.Socket 20mm dia.No.</v>
          </cell>
          <cell r="C665" t="str">
            <v>P.V.C.Socket 20mm dia.</v>
          </cell>
          <cell r="D665" t="str">
            <v>No.</v>
          </cell>
          <cell r="E665">
            <v>8</v>
          </cell>
        </row>
        <row r="666">
          <cell r="B666" t="str">
            <v>P.V.C.Socket 25mm dia.No.</v>
          </cell>
          <cell r="C666" t="str">
            <v>P.V.C.Socket 25mm dia.</v>
          </cell>
          <cell r="D666" t="str">
            <v>No.</v>
          </cell>
          <cell r="E666">
            <v>10</v>
          </cell>
        </row>
        <row r="667">
          <cell r="B667" t="str">
            <v>P.V.C.Socket 32mm dia.No.</v>
          </cell>
          <cell r="C667" t="str">
            <v>P.V.C.Socket 32mm dia.</v>
          </cell>
          <cell r="D667" t="str">
            <v>No.</v>
          </cell>
          <cell r="E667">
            <v>13</v>
          </cell>
        </row>
        <row r="668">
          <cell r="B668" t="str">
            <v>P.V.C.Socket 40mm dia.No.</v>
          </cell>
          <cell r="C668" t="str">
            <v>P.V.C.Socket 40mm dia.</v>
          </cell>
          <cell r="D668" t="str">
            <v>No.</v>
          </cell>
          <cell r="E668">
            <v>18</v>
          </cell>
        </row>
        <row r="669">
          <cell r="B669" t="str">
            <v>P.V.C.Socket 50mm dia.No.</v>
          </cell>
          <cell r="C669" t="str">
            <v>P.V.C.Socket 50mm dia.</v>
          </cell>
          <cell r="D669" t="str">
            <v>No.</v>
          </cell>
          <cell r="E669">
            <v>32</v>
          </cell>
        </row>
        <row r="670">
          <cell r="B670" t="str">
            <v>P.V.C.Socket 60mm dia.No.</v>
          </cell>
          <cell r="C670" t="str">
            <v>P.V.C.Socket 60mm dia.</v>
          </cell>
          <cell r="D670" t="str">
            <v>No.</v>
          </cell>
          <cell r="E670">
            <v>48</v>
          </cell>
        </row>
        <row r="671">
          <cell r="B671" t="str">
            <v>P.V.C.Flushing tank (12 ltr. Capacity)No.</v>
          </cell>
          <cell r="C671" t="str">
            <v>P.V.C.Flushing tank (12 ltr. Capacity)</v>
          </cell>
          <cell r="D671" t="str">
            <v>No.</v>
          </cell>
          <cell r="E671">
            <v>885</v>
          </cell>
        </row>
        <row r="672">
          <cell r="B672" t="str">
            <v>Flush valve 32mm dia.No.</v>
          </cell>
          <cell r="C672" t="str">
            <v>Flush valve 32mm dia.</v>
          </cell>
          <cell r="D672" t="str">
            <v>No.</v>
          </cell>
          <cell r="E672">
            <v>1355</v>
          </cell>
        </row>
        <row r="673">
          <cell r="B673" t="str">
            <v>Ferocret tankLtr.</v>
          </cell>
          <cell r="C673" t="str">
            <v>Ferocret tank</v>
          </cell>
          <cell r="D673" t="str">
            <v>Ltr.</v>
          </cell>
          <cell r="E673">
            <v>9</v>
          </cell>
        </row>
        <row r="674">
          <cell r="B674" t="str">
            <v>Stainless Steel sink of size 600*510*200mm of nirali or equivalent makeNo.</v>
          </cell>
          <cell r="C674" t="str">
            <v>Stainless Steel sink of size 600*510*200mm  of nirali or equivalent make</v>
          </cell>
          <cell r="D674" t="str">
            <v>No.</v>
          </cell>
          <cell r="E674">
            <v>6700</v>
          </cell>
        </row>
        <row r="675">
          <cell r="B675" t="str">
            <v>C.P.pillar cock jaquar make continental (Cat.No. CON-011)No.</v>
          </cell>
          <cell r="C675" t="str">
            <v>C.P.pillar cock jaquar make continental (Cat.No. CON-011)</v>
          </cell>
          <cell r="D675" t="str">
            <v>No.</v>
          </cell>
          <cell r="E675">
            <v>600</v>
          </cell>
        </row>
        <row r="676">
          <cell r="B676" t="str">
            <v>C.P.pillar cock (ISI) jaquar make continentalNo.</v>
          </cell>
          <cell r="C676" t="str">
            <v>C.P.pillar cock (ISI)  jaquar make continental</v>
          </cell>
          <cell r="D676" t="str">
            <v>No.</v>
          </cell>
          <cell r="E676">
            <v>600</v>
          </cell>
        </row>
        <row r="677">
          <cell r="B677" t="str">
            <v>C.P.pillar cock long neck with aerator jaquar make continental (Cat.No. CON- 021)No.</v>
          </cell>
          <cell r="C677" t="str">
            <v>C.P.pillar cock long neck with aerator jaquar make continental (Cat.No. CON- 021)</v>
          </cell>
          <cell r="D677" t="str">
            <v>No.</v>
          </cell>
          <cell r="E677">
            <v>800</v>
          </cell>
        </row>
        <row r="678">
          <cell r="B678" t="str">
            <v>C.P.Bib cock (ISI) jaquar make continental (Cat.No. CON-037)No.</v>
          </cell>
          <cell r="C678" t="str">
            <v>C.P.Bib cock (ISI)  jaquar make continental (Cat.No. CON-037)</v>
          </cell>
          <cell r="D678" t="str">
            <v>No.</v>
          </cell>
          <cell r="E678">
            <v>575</v>
          </cell>
        </row>
        <row r="679">
          <cell r="B679" t="str">
            <v>C.P.Bib Cock long thread jaquar make continental (Cat.No. CON-039)No.</v>
          </cell>
          <cell r="C679" t="str">
            <v>C.P.Bib Cock long thread jaquar make continental (Cat.No. CON-039)</v>
          </cell>
          <cell r="D679" t="str">
            <v>No.</v>
          </cell>
          <cell r="E679">
            <v>575</v>
          </cell>
        </row>
        <row r="680">
          <cell r="B680" t="str">
            <v>C.P.2-way bib cock jaquar make continental (Cat.No. CON-041)No.</v>
          </cell>
          <cell r="C680" t="str">
            <v>C.P.2-way bib cock jaquar make continental (Cat.No. CON-041)</v>
          </cell>
          <cell r="D680" t="str">
            <v>No.</v>
          </cell>
          <cell r="E680">
            <v>800</v>
          </cell>
        </row>
        <row r="681">
          <cell r="B681" t="str">
            <v>C.P.bib cock with wall flange long thread jaquar make continental (Cat.No. CON- 047)No.</v>
          </cell>
          <cell r="C681" t="str">
            <v>C.P.bib cock with wall flange long thread jaquar make continental (Cat.No. CON- 047)</v>
          </cell>
          <cell r="D681" t="str">
            <v>No.</v>
          </cell>
          <cell r="E681">
            <v>590</v>
          </cell>
        </row>
        <row r="682">
          <cell r="B682" t="str">
            <v>C.P.Bib cock with nozzle jaquar make continental (Cat.No. CON-049)No.</v>
          </cell>
          <cell r="C682" t="str">
            <v>C.P.Bib cock with nozzle jaquar make continental (Cat.No. CON-049)</v>
          </cell>
          <cell r="D682" t="str">
            <v>No.</v>
          </cell>
          <cell r="E682">
            <v>625</v>
          </cell>
        </row>
        <row r="683">
          <cell r="B683" t="str">
            <v>C.P.Angular stop cock jaquar make continental (Cat.No. CON-053)No.</v>
          </cell>
          <cell r="C683" t="str">
            <v>C.P.Angular stop cock  jaquar make continental (Cat.No. CON-053)</v>
          </cell>
          <cell r="D683" t="str">
            <v>No.</v>
          </cell>
          <cell r="E683">
            <v>515</v>
          </cell>
        </row>
        <row r="684">
          <cell r="B684" t="str">
            <v>C.P.Angular stop cock long thread jaquar make continental (Cat.No. CON-055)No.</v>
          </cell>
          <cell r="C684" t="str">
            <v>C.P.Angular stop cock long thread jaquar make continental  (Cat.No. CON-055)</v>
          </cell>
          <cell r="D684" t="str">
            <v>No.</v>
          </cell>
          <cell r="E684">
            <v>1800</v>
          </cell>
        </row>
        <row r="685">
          <cell r="B685" t="str">
            <v>C.P.angular stop cock with wall flange jaquar make continental (Cat.No. CON- 059)No.</v>
          </cell>
          <cell r="C685" t="str">
            <v>C.P.angular stop cock with wall flange jaquar make continental  (Cat.No. CON- 059)</v>
          </cell>
          <cell r="D685" t="str">
            <v>No.</v>
          </cell>
          <cell r="E685">
            <v>545</v>
          </cell>
        </row>
        <row r="686">
          <cell r="B686" t="str">
            <v>C.P.central hole basin mixer without popup waste system with 450mm long braided hoses jaquar make continental (Cat.No. CON-167B)No.</v>
          </cell>
          <cell r="C686" t="str">
            <v>C.P.central hole basin mixer without popup waste system with 450mm long braided hoses jaquar make continental (Cat.No. CON-167B)</v>
          </cell>
          <cell r="D686" t="str">
            <v>No.</v>
          </cell>
          <cell r="E686">
            <v>1965</v>
          </cell>
        </row>
        <row r="687">
          <cell r="B687" t="str">
            <v>C.P.wall mixer with telephone shower arragnement only but without teltphone shower crutch jaquar make continental (Cat.No. CON-217)No.</v>
          </cell>
          <cell r="C687" t="str">
            <v>C.P.wall mixer with telephone shower arragnement  only but without teltphone shower crutch   jaquar make continental (Cat.No. CON-217)</v>
          </cell>
          <cell r="D687" t="str">
            <v>No.</v>
          </cell>
          <cell r="E687">
            <v>2395</v>
          </cell>
        </row>
        <row r="688">
          <cell r="B688" t="str">
            <v>C.p.wall mixer non-telephonic shower arrangement jaquar make continental (Cat.No. CON-219)No.</v>
          </cell>
          <cell r="C688" t="str">
            <v>C.p.wall mixer non-telephonic shower arrangement jaquar make continental (Cat.No. CON-219)</v>
          </cell>
          <cell r="D688" t="str">
            <v>No.</v>
          </cell>
          <cell r="E688">
            <v>2030</v>
          </cell>
        </row>
        <row r="689">
          <cell r="B689" t="str">
            <v>C.P.wall mixer(wall mounted model) with telephone shower arrangement only and with telephone shower crutch jaquar make continental (Cat.No. CON-267)No.</v>
          </cell>
          <cell r="C689" t="str">
            <v>C.P.wall mixer(wall mounted model) with telephone shower arrangement only and with telephone shower crutch jaquar make continental (Cat.No. CON-267)</v>
          </cell>
          <cell r="D689" t="str">
            <v>No.</v>
          </cell>
          <cell r="E689">
            <v>2650</v>
          </cell>
        </row>
        <row r="690">
          <cell r="B690" t="str">
            <v>C.P.wall mixer with provision for overhead shower with 115mm long bend pipe and wall flange jaquar make continental (Cat.No. CON-273UPR)No.</v>
          </cell>
          <cell r="C690" t="str">
            <v>C.P.wall mixer with provision for overhead  shower with 115mm long bend pipe and wall flange jaquar make continental (Cat.No. CON-273UPR)</v>
          </cell>
          <cell r="D690" t="str">
            <v>No.</v>
          </cell>
          <cell r="E690">
            <v>2700</v>
          </cell>
        </row>
        <row r="691">
          <cell r="B691" t="str">
            <v>C.P.sink mixer with swinging casted spout (wall mounted) jaquar make continental (Cat.No. CON-309)No.</v>
          </cell>
          <cell r="C691" t="str">
            <v>C.P.sink mixer with swinging casted spout (wall  mounted) jaquar make continental (Cat.No. CON-309)</v>
          </cell>
          <cell r="D691" t="str">
            <v>No.</v>
          </cell>
          <cell r="E691">
            <v>2100</v>
          </cell>
        </row>
        <row r="692">
          <cell r="B692" t="str">
            <v>C.P.sink mixer swinging spout (table mounted model) 450mm long braided hoses jaquar make continental (Cat.No. CON-309B)No.</v>
          </cell>
          <cell r="C692" t="str">
            <v>C.P.sink mixer swinging spout (table mounted model) 450mm long braided hoses jaquar make continental (Cat.No. CON-309B)</v>
          </cell>
          <cell r="D692" t="str">
            <v>No.</v>
          </cell>
          <cell r="E692">
            <v>2100</v>
          </cell>
        </row>
        <row r="693">
          <cell r="B693" t="str">
            <v>C.P.sink cock with swinging casted spout jaquar make continental (Cat.No. CON- 347)No.</v>
          </cell>
          <cell r="C693" t="str">
            <v>C.P.sink cock with swinging casted spout jaquar make continental (Cat.No. CON- 347)</v>
          </cell>
          <cell r="D693" t="str">
            <v>No.</v>
          </cell>
          <cell r="E693">
            <v>1050</v>
          </cell>
        </row>
        <row r="694">
          <cell r="B694" t="str">
            <v>C.P.sink cock with raised 'J' shaped swinging casted spout (table mounted) jaquar make continental (Cat.No. CON- 359)No.</v>
          </cell>
          <cell r="C694" t="str">
            <v>C.P.sink cock with raised 'J' shaped swinging casted spout (table mounted) jaquar make continental (Cat.No. CON- 359)</v>
          </cell>
          <cell r="D694" t="str">
            <v>No.</v>
          </cell>
          <cell r="E694">
            <v>1050</v>
          </cell>
        </row>
        <row r="695">
          <cell r="B695" t="str">
            <v>C.p.shower arm 190mm long light body with wall flange jaquar make continental (Cat. No. SHA - 477)No.</v>
          </cell>
          <cell r="C695" t="str">
            <v>C.p.shower arm 190mm long light body with wall  flange jaquar make continental (Cat. No. SHA - 477)</v>
          </cell>
          <cell r="D695" t="str">
            <v>No.</v>
          </cell>
          <cell r="E695">
            <v>310</v>
          </cell>
        </row>
        <row r="696">
          <cell r="B696" t="str">
            <v>C.P.Flush cock with wall flange 25mm with plain knob jaquar make continental (Cat.No. FLR 6081)No.</v>
          </cell>
          <cell r="C696" t="str">
            <v>C.P.Flush cock with wall flange 25mm with plain knob jaquar make continental (Cat.No. FLR 6081)</v>
          </cell>
          <cell r="D696" t="str">
            <v>No.</v>
          </cell>
          <cell r="E696">
            <v>1410</v>
          </cell>
        </row>
        <row r="697">
          <cell r="B697" t="str">
            <v>C.P.Towel rail 24" jaquar make continental (Cat. No. ACN 1111N )No.</v>
          </cell>
          <cell r="C697" t="str">
            <v>C.P.Towel rail 24" jaquar make continental (Cat. No. ACN 1111N )</v>
          </cell>
          <cell r="D697" t="str">
            <v>No.</v>
          </cell>
          <cell r="E697">
            <v>795</v>
          </cell>
        </row>
        <row r="698">
          <cell r="B698" t="str">
            <v>C.P.Towel ring square jaquar make continental (Cat. No. ACN 1121N )No.</v>
          </cell>
          <cell r="C698" t="str">
            <v>C.P.Towel ring square jaquar make continental (Cat. No. ACN 1121N )</v>
          </cell>
          <cell r="D698" t="str">
            <v>No.</v>
          </cell>
          <cell r="E698">
            <v>675</v>
          </cell>
        </row>
        <row r="699">
          <cell r="B699" t="str">
            <v>C.P.Soap dish hooker jaquar make continental (Cat. No. AKB 35731 )No.</v>
          </cell>
          <cell r="C699" t="str">
            <v>C.P.Soap dish hooker jaquar make continental (Cat. No. AKB 35731 )</v>
          </cell>
          <cell r="D699" t="str">
            <v>No.</v>
          </cell>
          <cell r="E699">
            <v>625</v>
          </cell>
        </row>
        <row r="700">
          <cell r="B700" t="str">
            <v>C.P.soap dish (polyurethane) jaquar make continental (Cat. No. AQN 7733 )No.</v>
          </cell>
          <cell r="C700" t="str">
            <v>C.P.soap dish (polyurethane)  jaquar make continental (Cat. No. AQN 7733 )</v>
          </cell>
          <cell r="D700" t="str">
            <v>No.</v>
          </cell>
          <cell r="E700">
            <v>810</v>
          </cell>
        </row>
        <row r="701">
          <cell r="B701" t="str">
            <v>C.P.Toilet paper holder jaquar make continental (Cat. No. AQ 7751 )No.</v>
          </cell>
          <cell r="C701" t="str">
            <v>C.P.Toilet paper holder jaquar make continental (Cat. No. AQ 7751  )</v>
          </cell>
          <cell r="D701" t="str">
            <v>No.</v>
          </cell>
          <cell r="E701">
            <v>795</v>
          </cell>
        </row>
        <row r="702">
          <cell r="B702" t="str">
            <v>C.P.Toilet rack 24"with lower hanger jaquar make continental (Cat. No. ACN 1181N )No.</v>
          </cell>
          <cell r="C702" t="str">
            <v>C.P.Toilet rack 24"with lower hanger jaquar make continental (Cat. No. ACN 1181N  )</v>
          </cell>
          <cell r="D702" t="str">
            <v>No.</v>
          </cell>
          <cell r="E702">
            <v>1785</v>
          </cell>
        </row>
        <row r="703">
          <cell r="B703" t="str">
            <v>C.P.Handshower (health faucet) 1m.PVC tube with wall hook jaquar make (Cat. No. ALD 563 )No.</v>
          </cell>
          <cell r="C703" t="str">
            <v>C.P.Handshower (health faucet) 1m.PVC tube with wall hook jaquar make (Cat. No. ALD 563  )</v>
          </cell>
          <cell r="D703" t="str">
            <v>No.</v>
          </cell>
          <cell r="E703">
            <v>790</v>
          </cell>
        </row>
        <row r="704">
          <cell r="B704" t="str">
            <v>C.P.Pillar cock jaquar make queen's collection (quarter turn fitting) (Cat. No. QQT 7011 )No.</v>
          </cell>
          <cell r="C704" t="str">
            <v>C.P.Pillar cock jaquar make queen's collection (quarter turn fitting) (Cat. No. QQT 7011 )</v>
          </cell>
          <cell r="D704" t="str">
            <v>No.</v>
          </cell>
          <cell r="E704">
            <v>1140</v>
          </cell>
        </row>
        <row r="705">
          <cell r="B705" t="str">
            <v>C.P.Bib cock with wall flange aqua make queen's collection (quarter turn fitting) (Cat. No. QQT7037 )No.</v>
          </cell>
          <cell r="C705" t="str">
            <v>C.P.Bib cock with wall flange aqua make queen's collection (quarter turn fitting) (Cat. No. QQT7037 )</v>
          </cell>
          <cell r="D705" t="str">
            <v>No.</v>
          </cell>
          <cell r="E705">
            <v>1100</v>
          </cell>
        </row>
        <row r="706">
          <cell r="B706" t="str">
            <v>C.P.2-way bib cock with wall flange aqua make queen's collection (quarter turn fitting) (Cat. No. QQT 7041 )No.</v>
          </cell>
          <cell r="C706" t="str">
            <v>C.P.2-way bib cock with wall flange aqua make queen's collection (quarter turn fitting) (Cat. No. QQT 7041  )</v>
          </cell>
          <cell r="D706" t="str">
            <v>No.</v>
          </cell>
          <cell r="E706">
            <v>1610</v>
          </cell>
        </row>
        <row r="707">
          <cell r="B707" t="str">
            <v>C.P.Angular stop cock with wall flange aqua make queen's collection (quarter turn fitting) (Cat. No. QQT 7053 )No.</v>
          </cell>
          <cell r="C707" t="str">
            <v>C.P.Angular stop cock with wall flange aqua make queen's collection (quarter turn fitting) (Cat. No. QQT 7053  )</v>
          </cell>
          <cell r="D707" t="str">
            <v>No.</v>
          </cell>
          <cell r="E707">
            <v>1030</v>
          </cell>
        </row>
        <row r="708">
          <cell r="B708" t="str">
            <v>C.P.central hole basin mixer with regular spout without popup waste system with 450mm long braided hoses jaquar make queen's collection (quarter turn fitting) (Cat. No. QQT 7167bB )No.</v>
          </cell>
          <cell r="C708" t="str">
            <v>C.P.central hole basin mixer with regular spout without popup waste system with 450mm long  braided hoses jaquar make queen's collection (quarter turn fitting) (Cat. No. QQT 7167bB )</v>
          </cell>
          <cell r="D708" t="str">
            <v>No.</v>
          </cell>
          <cell r="E708">
            <v>2950</v>
          </cell>
        </row>
        <row r="709">
          <cell r="B709" t="str">
            <v>C.P.central hole basin mixer with regular spout with popup waste system with 450mm long braided hoses jaquar make queen's collection (quarter turn fitting) (Cat. No. QQT 7169b )No.</v>
          </cell>
          <cell r="C709" t="str">
            <v>C.P.central hole basin mixer with regular spout with popup waste system with 450mm long  braided hoses jaquar make queen's collection (quarter turn fitting) (Cat. No. QQT 7169b )</v>
          </cell>
          <cell r="D709" t="str">
            <v>No.</v>
          </cell>
          <cell r="E709">
            <v>2950</v>
          </cell>
        </row>
        <row r="710">
          <cell r="B710" t="str">
            <v>C.P.central hole basin mixer with small spout without popup waste system with 450mm long braided hoses jaquar make queen's collection (quarter turn fitting) (Cat. No. QQT 7171B)No.</v>
          </cell>
          <cell r="C710" t="str">
            <v>C.P.central hole basin mixer with small spout without popup waste system with 450mm long  braided hoses jaquar make queen's collection (quarter turn fitting) (Cat. No. QQT 7171B)</v>
          </cell>
          <cell r="D710" t="str">
            <v>No.</v>
          </cell>
          <cell r="E710">
            <v>2650</v>
          </cell>
        </row>
        <row r="711">
          <cell r="B711" t="str">
            <v>C.P.wall mixer (wall mounted model) with telephonic shower arrangement only but without crutch jaquar make queen's collection (quarter turn filling) (Cat. No. QQT 7217 )No.</v>
          </cell>
          <cell r="C711" t="str">
            <v>C.P.wall mixer (wall mounted model) with telephonic shower arrangement only but without crutch  jaquar make queen's collection  (quarter turn filling) (Cat. No. QQT 7217 )</v>
          </cell>
          <cell r="D711" t="str">
            <v>No.</v>
          </cell>
          <cell r="E711">
            <v>2900</v>
          </cell>
        </row>
        <row r="712">
          <cell r="B712" t="str">
            <v>C.P.wall mixer non-telephonic shower system jaquar make queen's collection (quarter turn filling) (Cat. No. QQT 7219 )No.</v>
          </cell>
          <cell r="C712" t="str">
            <v>C.P.wall mixer non-telephonic shower system jaquar make queen's collection (quarter turn filling) (Cat. No. QQT 7219 )</v>
          </cell>
          <cell r="D712" t="str">
            <v>No.</v>
          </cell>
          <cell r="E712">
            <v>2950</v>
          </cell>
        </row>
        <row r="713">
          <cell r="B713" t="str">
            <v>C.P.wall mixer (wall mounted model) with telephonic shower arrangement only and with telephone shower crutch jaquar make queen's collection (quarter turn filling) (Cat. No. QQT 7267)No.</v>
          </cell>
          <cell r="C713" t="str">
            <v>C.P.wall mixer (wall mounted model) with telephonic shower arrangement only and with telephone shower crutch jaquar make queen's collection (quarter turn filling) (Cat. No. QQT 7267)</v>
          </cell>
          <cell r="D713" t="str">
            <v>No.</v>
          </cell>
          <cell r="E713">
            <v>3550</v>
          </cell>
        </row>
        <row r="714">
          <cell r="B714" t="str">
            <v>Hydraulic door closerNo.</v>
          </cell>
          <cell r="C714" t="str">
            <v>Hydraulic door closer</v>
          </cell>
          <cell r="D714" t="str">
            <v>No.</v>
          </cell>
          <cell r="E714">
            <v>1130</v>
          </cell>
        </row>
        <row r="715">
          <cell r="B715" t="str">
            <v>cPVC pipe 15mm dia.R.Mt.</v>
          </cell>
          <cell r="C715" t="str">
            <v>cPVC pipe 15mm dia.</v>
          </cell>
          <cell r="D715" t="str">
            <v>R.Mt.</v>
          </cell>
          <cell r="E715">
            <v>50</v>
          </cell>
        </row>
        <row r="716">
          <cell r="B716" t="str">
            <v>cPVC pipe 20mm dia.R.Mt.</v>
          </cell>
          <cell r="C716" t="str">
            <v>cPVC pipe 20mm dia.</v>
          </cell>
          <cell r="D716" t="str">
            <v>R.Mt.</v>
          </cell>
          <cell r="E716">
            <v>67</v>
          </cell>
        </row>
        <row r="717">
          <cell r="B717" t="str">
            <v>cPVC pipe 25mm dia.R.Mt.</v>
          </cell>
          <cell r="C717" t="str">
            <v>cPVC pipe 25mm dia.</v>
          </cell>
          <cell r="D717" t="str">
            <v>R.Mt.</v>
          </cell>
          <cell r="E717">
            <v>103</v>
          </cell>
        </row>
        <row r="718">
          <cell r="B718" t="str">
            <v>cPVC pipe 32mm dia.R.Mt.</v>
          </cell>
          <cell r="C718" t="str">
            <v>cPVC pipe 32mm dia.</v>
          </cell>
          <cell r="D718" t="str">
            <v>R.Mt.</v>
          </cell>
          <cell r="E718">
            <v>155</v>
          </cell>
        </row>
        <row r="719">
          <cell r="B719" t="str">
            <v>cPVC pipe 40mm dia.R.Mt.</v>
          </cell>
          <cell r="C719" t="str">
            <v>cPVC pipe 40mm dia.</v>
          </cell>
          <cell r="D719" t="str">
            <v>R.Mt.</v>
          </cell>
          <cell r="E719">
            <v>217</v>
          </cell>
        </row>
        <row r="720">
          <cell r="B720" t="str">
            <v>cPVC pipe 50mm dia.R.Mt.</v>
          </cell>
          <cell r="C720" t="str">
            <v>cPVC pipe 50mm dia.</v>
          </cell>
          <cell r="D720" t="str">
            <v>R.Mt.</v>
          </cell>
          <cell r="E720">
            <v>365</v>
          </cell>
        </row>
        <row r="721">
          <cell r="B721" t="str">
            <v>cPVC Coupling for 15mm dia.No.</v>
          </cell>
          <cell r="C721" t="str">
            <v>cPVC Coupling for 15mm dia.</v>
          </cell>
          <cell r="D721" t="str">
            <v>No.</v>
          </cell>
          <cell r="E721">
            <v>11</v>
          </cell>
        </row>
        <row r="722">
          <cell r="B722" t="str">
            <v>cPVC Coupling for 20mm dia.No.</v>
          </cell>
          <cell r="C722" t="str">
            <v>cPVC Coupling for 20mm dia.</v>
          </cell>
          <cell r="D722" t="str">
            <v>No.</v>
          </cell>
          <cell r="E722">
            <v>13</v>
          </cell>
        </row>
        <row r="723">
          <cell r="B723" t="str">
            <v>cPVC Coupling for 25mm dia.No.</v>
          </cell>
          <cell r="C723" t="str">
            <v>cPVC Coupling for 25mm dia.</v>
          </cell>
          <cell r="D723" t="str">
            <v>No.</v>
          </cell>
          <cell r="E723">
            <v>22</v>
          </cell>
        </row>
        <row r="724">
          <cell r="B724" t="str">
            <v>cPVC Coupling for 32mm dia.No.</v>
          </cell>
          <cell r="C724" t="str">
            <v>cPVC Coupling for 32mm dia.</v>
          </cell>
          <cell r="D724" t="str">
            <v>No.</v>
          </cell>
          <cell r="E724">
            <v>45</v>
          </cell>
        </row>
        <row r="725">
          <cell r="B725" t="str">
            <v>cPVC Coupling for 40mm dia.No.</v>
          </cell>
          <cell r="C725" t="str">
            <v>cPVC Coupling for 40mm dia.</v>
          </cell>
          <cell r="D725" t="str">
            <v>No.</v>
          </cell>
          <cell r="E725">
            <v>80</v>
          </cell>
        </row>
        <row r="726">
          <cell r="B726" t="str">
            <v>cPVC Coupling for 50mm dia.No.</v>
          </cell>
          <cell r="C726" t="str">
            <v>cPVC Coupling for 50mm dia.</v>
          </cell>
          <cell r="D726" t="str">
            <v>No.</v>
          </cell>
          <cell r="E726">
            <v>160</v>
          </cell>
        </row>
        <row r="727">
          <cell r="B727" t="str">
            <v>Elbow 90 Degree for 15mm dia.No.</v>
          </cell>
          <cell r="C727" t="str">
            <v>Elbow 90 Degree for 15mm dia.</v>
          </cell>
          <cell r="D727" t="str">
            <v>No.</v>
          </cell>
          <cell r="E727">
            <v>14</v>
          </cell>
        </row>
        <row r="728">
          <cell r="B728" t="str">
            <v>Elbow 90 Degree for 20mm dia.No.</v>
          </cell>
          <cell r="C728" t="str">
            <v>Elbow 90 Degree for 20mm dia.</v>
          </cell>
          <cell r="D728" t="str">
            <v>No.</v>
          </cell>
          <cell r="E728">
            <v>16</v>
          </cell>
        </row>
        <row r="729">
          <cell r="B729" t="str">
            <v>Elbow 90 Degree for 25mm dia.No.</v>
          </cell>
          <cell r="C729" t="str">
            <v>Elbow 90 Degree for 25mm dia.</v>
          </cell>
          <cell r="D729" t="str">
            <v>No.</v>
          </cell>
          <cell r="E729">
            <v>32</v>
          </cell>
        </row>
        <row r="730">
          <cell r="B730" t="str">
            <v>Elbow 90 Degree for 32mm dia.No.</v>
          </cell>
          <cell r="C730" t="str">
            <v>Elbow 90 Degree for 32mm dia.</v>
          </cell>
          <cell r="D730" t="str">
            <v>No.</v>
          </cell>
          <cell r="E730">
            <v>70</v>
          </cell>
        </row>
        <row r="731">
          <cell r="B731" t="str">
            <v>Elbow 90 Degree for 40mm dia.No.</v>
          </cell>
          <cell r="C731" t="str">
            <v>Elbow 90 Degree for 40mm dia.</v>
          </cell>
          <cell r="D731" t="str">
            <v>No.</v>
          </cell>
          <cell r="E731">
            <v>130</v>
          </cell>
        </row>
        <row r="732">
          <cell r="B732" t="str">
            <v>Elbow 90 Degree for 50mm dia.No.</v>
          </cell>
          <cell r="C732" t="str">
            <v>Elbow 90 Degree for 50mm dia.</v>
          </cell>
          <cell r="D732" t="str">
            <v>No.</v>
          </cell>
          <cell r="E732">
            <v>160</v>
          </cell>
        </row>
        <row r="733">
          <cell r="B733" t="str">
            <v>Tee for 15mm dia.No.</v>
          </cell>
          <cell r="C733" t="str">
            <v>Tee for 15mm dia.</v>
          </cell>
          <cell r="D733" t="str">
            <v>No.</v>
          </cell>
          <cell r="E733">
            <v>18</v>
          </cell>
        </row>
        <row r="734">
          <cell r="B734" t="str">
            <v>Tee for 20mm dia.No.</v>
          </cell>
          <cell r="C734" t="str">
            <v>Tee for 20mm dia.</v>
          </cell>
          <cell r="D734" t="str">
            <v>No.</v>
          </cell>
          <cell r="E734">
            <v>25</v>
          </cell>
        </row>
        <row r="735">
          <cell r="B735" t="str">
            <v>Tee for 25mm dia.No.</v>
          </cell>
          <cell r="C735" t="str">
            <v>Tee for 25mm dia.</v>
          </cell>
          <cell r="D735" t="str">
            <v>No.</v>
          </cell>
          <cell r="E735">
            <v>40</v>
          </cell>
        </row>
        <row r="736">
          <cell r="B736" t="str">
            <v>Tee for 32mm dia.No.</v>
          </cell>
          <cell r="C736" t="str">
            <v>Tee for 32mm dia.</v>
          </cell>
          <cell r="D736" t="str">
            <v>No.</v>
          </cell>
          <cell r="E736">
            <v>90</v>
          </cell>
        </row>
        <row r="737">
          <cell r="B737" t="str">
            <v>Tee for 40mm dia.No.</v>
          </cell>
          <cell r="C737" t="str">
            <v>Tee for 40mm dia.</v>
          </cell>
          <cell r="D737" t="str">
            <v>No.</v>
          </cell>
          <cell r="E737">
            <v>155</v>
          </cell>
        </row>
        <row r="738">
          <cell r="B738" t="str">
            <v>Tee for 50mm dia.No.</v>
          </cell>
          <cell r="C738" t="str">
            <v>Tee for 50mm dia.</v>
          </cell>
          <cell r="D738" t="str">
            <v>No.</v>
          </cell>
          <cell r="E738">
            <v>325</v>
          </cell>
        </row>
        <row r="739">
          <cell r="B739" t="str">
            <v>End cap for 15mm dia.No.</v>
          </cell>
          <cell r="C739" t="str">
            <v>End cap for 15mm dia.</v>
          </cell>
          <cell r="D739" t="str">
            <v>No.</v>
          </cell>
          <cell r="E739">
            <v>8</v>
          </cell>
        </row>
        <row r="740">
          <cell r="B740" t="str">
            <v>End cap for 20mm dia.No.</v>
          </cell>
          <cell r="C740" t="str">
            <v>End cap for 20mm dia.</v>
          </cell>
          <cell r="D740" t="str">
            <v>No.</v>
          </cell>
          <cell r="E740">
            <v>12</v>
          </cell>
        </row>
        <row r="741">
          <cell r="B741" t="str">
            <v>End cap for 25mm dia.No.</v>
          </cell>
          <cell r="C741" t="str">
            <v>End cap for 25mm dia.</v>
          </cell>
          <cell r="D741" t="str">
            <v>No.</v>
          </cell>
          <cell r="E741">
            <v>17</v>
          </cell>
        </row>
        <row r="742">
          <cell r="B742" t="str">
            <v>End cap for 32mm dia.No.</v>
          </cell>
          <cell r="C742" t="str">
            <v>End cap for 32mm dia.</v>
          </cell>
          <cell r="D742" t="str">
            <v>No.</v>
          </cell>
          <cell r="E742">
            <v>35</v>
          </cell>
        </row>
        <row r="743">
          <cell r="B743" t="str">
            <v>End cap for 40mm dia.No.</v>
          </cell>
          <cell r="C743" t="str">
            <v>End cap for 40mm dia.</v>
          </cell>
          <cell r="D743" t="str">
            <v>No.</v>
          </cell>
          <cell r="E743">
            <v>51</v>
          </cell>
        </row>
        <row r="744">
          <cell r="B744" t="str">
            <v>End cap for 50mm dia.No.</v>
          </cell>
          <cell r="C744" t="str">
            <v>End cap for 50mm dia.</v>
          </cell>
          <cell r="D744" t="str">
            <v>No.</v>
          </cell>
          <cell r="E744">
            <v>115</v>
          </cell>
        </row>
        <row r="745">
          <cell r="B745" t="str">
            <v>Ball cock for 15mm dia.No.</v>
          </cell>
          <cell r="C745" t="str">
            <v>Ball cock for 15mm dia.</v>
          </cell>
          <cell r="D745" t="str">
            <v>No.</v>
          </cell>
          <cell r="E745">
            <v>90</v>
          </cell>
        </row>
        <row r="746">
          <cell r="B746" t="str">
            <v>Ball cock for 12mm dia.No.</v>
          </cell>
          <cell r="C746" t="str">
            <v>Ball cock for 12mm dia.</v>
          </cell>
          <cell r="D746" t="str">
            <v>No.</v>
          </cell>
          <cell r="E746">
            <v>145</v>
          </cell>
        </row>
        <row r="747">
          <cell r="B747" t="str">
            <v>Ball cock for 25mm dia.No.</v>
          </cell>
          <cell r="C747" t="str">
            <v>Ball cock for 25mm dia.</v>
          </cell>
          <cell r="D747" t="str">
            <v>No.</v>
          </cell>
          <cell r="E747">
            <v>265</v>
          </cell>
        </row>
        <row r="748">
          <cell r="B748" t="str">
            <v>Ball cock for 32mm dia.No.</v>
          </cell>
          <cell r="C748" t="str">
            <v>Ball cock for 32mm dia.</v>
          </cell>
          <cell r="D748" t="str">
            <v>No.</v>
          </cell>
          <cell r="E748">
            <v>466</v>
          </cell>
        </row>
        <row r="749">
          <cell r="B749" t="str">
            <v>Ball cock for 40mm dia.No.</v>
          </cell>
          <cell r="C749" t="str">
            <v>Ball cock for 40mm dia.</v>
          </cell>
          <cell r="D749" t="str">
            <v>No.</v>
          </cell>
          <cell r="E749">
            <v>727</v>
          </cell>
        </row>
        <row r="750">
          <cell r="B750" t="str">
            <v>Araldite adhesiveKg</v>
          </cell>
          <cell r="C750" t="str">
            <v>Araldite adhesive</v>
          </cell>
          <cell r="D750" t="str">
            <v xml:space="preserve">Kg </v>
          </cell>
          <cell r="E750">
            <v>1130</v>
          </cell>
        </row>
        <row r="751">
          <cell r="B751" t="str">
            <v>Ball valves for 50mm dia.No.</v>
          </cell>
          <cell r="C751" t="str">
            <v>Ball valves for 50mm dia.</v>
          </cell>
          <cell r="D751" t="str">
            <v>No.</v>
          </cell>
          <cell r="E751">
            <v>1290</v>
          </cell>
        </row>
        <row r="752">
          <cell r="B752" t="str">
            <v>Male adapter (Brass Threads) for 15mm dia.No.</v>
          </cell>
          <cell r="C752" t="str">
            <v>Male adapter (Brass Threads) for 15mm dia.</v>
          </cell>
          <cell r="D752" t="str">
            <v>No.</v>
          </cell>
          <cell r="E752">
            <v>130</v>
          </cell>
        </row>
        <row r="753">
          <cell r="B753" t="str">
            <v>Male adapter (Brass Threads) for 20mm dia.No.</v>
          </cell>
          <cell r="C753" t="str">
            <v>Male adapter (Brass Threads) for 20mm dia.</v>
          </cell>
          <cell r="D753" t="str">
            <v>No.</v>
          </cell>
          <cell r="E753">
            <v>166</v>
          </cell>
        </row>
        <row r="754">
          <cell r="B754" t="str">
            <v>Male adapter (Brass Threads) for 25mm dia.No.</v>
          </cell>
          <cell r="C754" t="str">
            <v>Male adapter (Brass Threads) for 25mm dia.</v>
          </cell>
          <cell r="D754" t="str">
            <v>No.</v>
          </cell>
          <cell r="E754">
            <v>255</v>
          </cell>
        </row>
        <row r="755">
          <cell r="B755" t="str">
            <v>Male adapter (Brass Threads) for 32mm dia.No.</v>
          </cell>
          <cell r="C755" t="str">
            <v>Male adapter (Brass Threads) for 32mm dia.</v>
          </cell>
          <cell r="D755" t="str">
            <v>No.</v>
          </cell>
          <cell r="E755">
            <v>519</v>
          </cell>
        </row>
        <row r="756">
          <cell r="B756" t="str">
            <v>Male adapter (Brass Threads) for 40mm dia.No.</v>
          </cell>
          <cell r="C756" t="str">
            <v>Male adapter (Brass Threads) for 40mm dia.</v>
          </cell>
          <cell r="D756" t="str">
            <v>No.</v>
          </cell>
          <cell r="E756">
            <v>645</v>
          </cell>
        </row>
        <row r="757">
          <cell r="B757" t="str">
            <v>Male adapter (Brass Threads) for 50mm dia.No.</v>
          </cell>
          <cell r="C757" t="str">
            <v>Male adapter (Brass Threads) for 50mm dia.</v>
          </cell>
          <cell r="D757" t="str">
            <v>No.</v>
          </cell>
          <cell r="E757">
            <v>1240</v>
          </cell>
        </row>
        <row r="758">
          <cell r="B758" t="str">
            <v>Male adapter (Plastic Threads) for 15mm dia.No.</v>
          </cell>
          <cell r="C758" t="str">
            <v>Male adapter (Plastic Threads) for 15mm dia.</v>
          </cell>
          <cell r="D758" t="str">
            <v>No.</v>
          </cell>
          <cell r="E758">
            <v>14</v>
          </cell>
        </row>
        <row r="759">
          <cell r="B759" t="str">
            <v>Male adapter (Plastic Threads) for 20mm dia.No.</v>
          </cell>
          <cell r="C759" t="str">
            <v>Male adapter (Plastic Threads) for 20mm dia.</v>
          </cell>
          <cell r="D759" t="str">
            <v>No.</v>
          </cell>
          <cell r="E759">
            <v>18</v>
          </cell>
        </row>
        <row r="760">
          <cell r="B760" t="str">
            <v>Male adapter (Plastic Threads) for 25mm dia.No.</v>
          </cell>
          <cell r="C760" t="str">
            <v>Male adapter (Plastic Threads) for 25mm dia.</v>
          </cell>
          <cell r="D760" t="str">
            <v>No.</v>
          </cell>
          <cell r="E760">
            <v>30</v>
          </cell>
        </row>
        <row r="761">
          <cell r="B761" t="str">
            <v>Male adapter (Plastic Threads) for 32mm dia.No.</v>
          </cell>
          <cell r="C761" t="str">
            <v>Male adapter (Plastic Threads) for 32mm dia.</v>
          </cell>
          <cell r="D761" t="str">
            <v>No.</v>
          </cell>
          <cell r="E761">
            <v>50</v>
          </cell>
        </row>
        <row r="762">
          <cell r="B762" t="str">
            <v>Male adapter (Plastic Threads) for 40mm dia.No.</v>
          </cell>
          <cell r="C762" t="str">
            <v>Male adapter (Plastic Threads) for 40mm dia.</v>
          </cell>
          <cell r="D762" t="str">
            <v>No.</v>
          </cell>
          <cell r="E762">
            <v>72</v>
          </cell>
        </row>
        <row r="763">
          <cell r="B763" t="str">
            <v>Male adapter (Plastic Threads) for 50mm dia.No.</v>
          </cell>
          <cell r="C763" t="str">
            <v>Male adapter (Plastic Threads) for 50mm dia.</v>
          </cell>
          <cell r="D763" t="str">
            <v>No.</v>
          </cell>
          <cell r="E763">
            <v>135</v>
          </cell>
        </row>
        <row r="764">
          <cell r="B764" t="str">
            <v>Female adapter (Brass Threads) for 15mm dia.No.</v>
          </cell>
          <cell r="C764" t="str">
            <v>Female adapter (Brass Threads) for 15mm dia.</v>
          </cell>
          <cell r="D764" t="str">
            <v>No.</v>
          </cell>
          <cell r="E764">
            <v>125</v>
          </cell>
        </row>
        <row r="765">
          <cell r="B765" t="str">
            <v>Female adapter (Brass Threads) for 20mm dia.No.</v>
          </cell>
          <cell r="C765" t="str">
            <v>Female adapter (Brass Threads) for 20mm dia.</v>
          </cell>
          <cell r="D765" t="str">
            <v>No.</v>
          </cell>
          <cell r="E765">
            <v>167</v>
          </cell>
        </row>
        <row r="766">
          <cell r="B766" t="str">
            <v>Female adapter (Brass Threads) for 25mm dia.No.</v>
          </cell>
          <cell r="C766" t="str">
            <v>Female adapter (Brass Threads) for 25mm dia.</v>
          </cell>
          <cell r="D766" t="str">
            <v>No.</v>
          </cell>
          <cell r="E766">
            <v>252</v>
          </cell>
        </row>
        <row r="767">
          <cell r="B767" t="str">
            <v>Female adapter (Brass Threads) for 32mm dia.No.</v>
          </cell>
          <cell r="C767" t="str">
            <v>Female adapter (Brass Threads) for 32mm dia.</v>
          </cell>
          <cell r="D767" t="str">
            <v>No.</v>
          </cell>
          <cell r="E767">
            <v>530</v>
          </cell>
        </row>
        <row r="768">
          <cell r="B768" t="str">
            <v>Female adapter (Brass Threads) for 40mm dia.No.</v>
          </cell>
          <cell r="C768" t="str">
            <v>Female adapter (Brass Threads) for 40mm dia.</v>
          </cell>
          <cell r="D768" t="str">
            <v>No.</v>
          </cell>
          <cell r="E768">
            <v>592</v>
          </cell>
        </row>
        <row r="769">
          <cell r="B769" t="str">
            <v>Female adapter (Brass Threads) for 50mm dia.No.</v>
          </cell>
          <cell r="C769" t="str">
            <v>Female adapter (Brass Threads) for 50mm dia.</v>
          </cell>
          <cell r="D769" t="str">
            <v>No.</v>
          </cell>
          <cell r="E769">
            <v>1135</v>
          </cell>
        </row>
        <row r="770">
          <cell r="B770" t="str">
            <v>Female adapter (Plastic Threads) for 15mm dia.No.</v>
          </cell>
          <cell r="C770" t="str">
            <v>Female adapter (Plastic Threads) for 15mm dia.</v>
          </cell>
          <cell r="D770" t="str">
            <v>No.</v>
          </cell>
          <cell r="E770">
            <v>17</v>
          </cell>
        </row>
        <row r="771">
          <cell r="B771" t="str">
            <v>Female adapter (Plastic Threads) for 20mm dia.No.</v>
          </cell>
          <cell r="C771" t="str">
            <v>Female adapter (Plastic Threads) for 20mm dia.</v>
          </cell>
          <cell r="D771" t="str">
            <v>No.</v>
          </cell>
          <cell r="E771">
            <v>25</v>
          </cell>
        </row>
        <row r="772">
          <cell r="B772" t="str">
            <v>Female adapter (Plastic Threads) for 25mm dia.No.</v>
          </cell>
          <cell r="C772" t="str">
            <v>Female adapter (Plastic Threads) for 25mm dia.</v>
          </cell>
          <cell r="D772" t="str">
            <v>No.</v>
          </cell>
          <cell r="E772">
            <v>37</v>
          </cell>
        </row>
        <row r="773">
          <cell r="B773" t="str">
            <v>Union for 15mm dia.No.</v>
          </cell>
          <cell r="C773" t="str">
            <v>Union for 15mm dia.</v>
          </cell>
          <cell r="D773" t="str">
            <v>No.</v>
          </cell>
          <cell r="E773">
            <v>75</v>
          </cell>
        </row>
        <row r="774">
          <cell r="B774" t="str">
            <v>Union for 20mm dia.No.</v>
          </cell>
          <cell r="C774" t="str">
            <v>Union for 20mm dia.</v>
          </cell>
          <cell r="D774" t="str">
            <v>No.</v>
          </cell>
          <cell r="E774">
            <v>90</v>
          </cell>
        </row>
        <row r="775">
          <cell r="B775" t="str">
            <v>Union for 25mm dia.No.</v>
          </cell>
          <cell r="C775" t="str">
            <v>Union for 25mm dia.</v>
          </cell>
          <cell r="D775" t="str">
            <v>No.</v>
          </cell>
          <cell r="E775">
            <v>106</v>
          </cell>
        </row>
        <row r="776">
          <cell r="B776" t="str">
            <v>Union for 32mm dia.No.</v>
          </cell>
          <cell r="C776" t="str">
            <v>Union for 32mm dia.</v>
          </cell>
          <cell r="D776" t="str">
            <v>No.</v>
          </cell>
          <cell r="E776">
            <v>142</v>
          </cell>
        </row>
        <row r="777">
          <cell r="B777" t="str">
            <v>Union for 40mm dia.No.</v>
          </cell>
          <cell r="C777" t="str">
            <v>Union for 40mm dia.</v>
          </cell>
          <cell r="D777" t="str">
            <v>No.</v>
          </cell>
          <cell r="E777">
            <v>232</v>
          </cell>
        </row>
        <row r="778">
          <cell r="B778" t="str">
            <v>Union for 50mm dia.No.</v>
          </cell>
          <cell r="C778" t="str">
            <v>Union for 50mm dia.</v>
          </cell>
          <cell r="D778" t="str">
            <v>No.</v>
          </cell>
          <cell r="E778">
            <v>410</v>
          </cell>
        </row>
        <row r="779">
          <cell r="B779" t="str">
            <v>Cross for 15mm dia.No.</v>
          </cell>
          <cell r="C779" t="str">
            <v>Cross for 15mm dia.</v>
          </cell>
          <cell r="D779" t="str">
            <v>No.</v>
          </cell>
          <cell r="E779">
            <v>28</v>
          </cell>
        </row>
        <row r="780">
          <cell r="B780" t="str">
            <v>Cross for 20mm dia.No.</v>
          </cell>
          <cell r="C780" t="str">
            <v>Cross for 20mm dia.</v>
          </cell>
          <cell r="D780" t="str">
            <v>No.</v>
          </cell>
          <cell r="E780">
            <v>57</v>
          </cell>
        </row>
        <row r="781">
          <cell r="B781" t="str">
            <v>Step over Bend 15mm dia.No.</v>
          </cell>
          <cell r="C781" t="str">
            <v>Step over Bend 15mm dia.</v>
          </cell>
          <cell r="D781" t="str">
            <v>No.</v>
          </cell>
          <cell r="E781">
            <v>57</v>
          </cell>
        </row>
        <row r="782">
          <cell r="B782" t="str">
            <v>Step over Bend 20mm dia.No.</v>
          </cell>
          <cell r="C782" t="str">
            <v>Step over Bend 20mm dia.</v>
          </cell>
          <cell r="D782" t="str">
            <v>No.</v>
          </cell>
          <cell r="E782">
            <v>90</v>
          </cell>
        </row>
        <row r="783">
          <cell r="B783" t="str">
            <v>Tee holder for 15mm dia.No.</v>
          </cell>
          <cell r="C783" t="str">
            <v>Tee holder for 15mm dia.</v>
          </cell>
          <cell r="D783" t="str">
            <v>No.</v>
          </cell>
          <cell r="E783">
            <v>27</v>
          </cell>
        </row>
        <row r="784">
          <cell r="B784" t="str">
            <v>Tee holder for 32mm dia.No.</v>
          </cell>
          <cell r="C784" t="str">
            <v>Tee holder for 32mm dia.</v>
          </cell>
          <cell r="D784" t="str">
            <v>No.</v>
          </cell>
          <cell r="E784">
            <v>82</v>
          </cell>
        </row>
        <row r="785">
          <cell r="B785" t="str">
            <v>End plug threaded for 15mm dia.No.</v>
          </cell>
          <cell r="C785" t="str">
            <v>End plug threaded for 15mm dia.</v>
          </cell>
          <cell r="D785" t="str">
            <v>No.</v>
          </cell>
          <cell r="E785">
            <v>12</v>
          </cell>
        </row>
        <row r="786">
          <cell r="B786" t="str">
            <v>R.C.C.Chamber cover with frame 90cm*45cm Heavy Duty 225kgNo.</v>
          </cell>
          <cell r="C786" t="str">
            <v>R.C.C.Chamber cover with frame 90cm*45cm Heavy Duty 225kg</v>
          </cell>
          <cell r="D786" t="str">
            <v>No.</v>
          </cell>
          <cell r="E786">
            <v>3810</v>
          </cell>
        </row>
        <row r="787">
          <cell r="B787" t="str">
            <v>R.C.C.Chamber cover with frame 90cm*45cm Medium Duty 140kgNo.</v>
          </cell>
          <cell r="C787" t="str">
            <v>R.C.C.Chamber cover with frame 90cm*45cm Medium Duty 140kg</v>
          </cell>
          <cell r="D787" t="str">
            <v>No.</v>
          </cell>
          <cell r="E787">
            <v>2210</v>
          </cell>
        </row>
        <row r="788">
          <cell r="B788" t="str">
            <v>R.C.C.Chamber cover with frame 60cm*45cm Heavy Duty 160kgNo.</v>
          </cell>
          <cell r="C788" t="str">
            <v>R.C.C.Chamber cover with frame 60cm*45cm Heavy Duty 160kg</v>
          </cell>
          <cell r="D788" t="str">
            <v>No.</v>
          </cell>
          <cell r="E788">
            <v>3010</v>
          </cell>
        </row>
        <row r="789">
          <cell r="B789" t="str">
            <v>R.C.C.Chamber cover with frame 60cm*45cm Medium Duty 100kgNo.</v>
          </cell>
          <cell r="C789" t="str">
            <v>R.C.C.Chamber cover with frame 60cm*45cm Medium Duty 100kg</v>
          </cell>
          <cell r="D789" t="str">
            <v>No.</v>
          </cell>
          <cell r="E789">
            <v>1860</v>
          </cell>
        </row>
        <row r="790">
          <cell r="B790" t="str">
            <v>I.S.I.Ferrul Connection15mm dia.No.</v>
          </cell>
          <cell r="C790" t="str">
            <v>I.S.I.Ferrul Connection15mm dia.</v>
          </cell>
          <cell r="D790" t="str">
            <v>No.</v>
          </cell>
          <cell r="E790">
            <v>495</v>
          </cell>
        </row>
        <row r="791">
          <cell r="B791" t="str">
            <v>I.S.I.Ferrul Connection 20mm dia.No.</v>
          </cell>
          <cell r="C791" t="str">
            <v>I.S.I.Ferrul Connection 20mm dia.</v>
          </cell>
          <cell r="D791" t="str">
            <v>No.</v>
          </cell>
          <cell r="E791">
            <v>792</v>
          </cell>
        </row>
        <row r="792">
          <cell r="B792" t="str">
            <v>I.S.I.Ferrul Connection 25mm dia.No.</v>
          </cell>
          <cell r="C792" t="str">
            <v>I.S.I.Ferrul Connection 25mm dia.</v>
          </cell>
          <cell r="D792" t="str">
            <v>No.</v>
          </cell>
          <cell r="E792">
            <v>1350</v>
          </cell>
        </row>
        <row r="793">
          <cell r="B793" t="str">
            <v>I.S.I.Ferrul Connection 32mm dia.No.</v>
          </cell>
          <cell r="C793" t="str">
            <v>I.S.I.Ferrul Connection 32mm dia.</v>
          </cell>
          <cell r="D793" t="str">
            <v>No.</v>
          </cell>
          <cell r="E793">
            <v>2250</v>
          </cell>
        </row>
        <row r="794">
          <cell r="B794" t="str">
            <v>I.S.I.Ferrul Connection 40mm dia.No.</v>
          </cell>
          <cell r="C794" t="str">
            <v>I.S.I.Ferrul Connection 40mm dia.</v>
          </cell>
          <cell r="D794" t="str">
            <v>No.</v>
          </cell>
          <cell r="E794">
            <v>3225</v>
          </cell>
        </row>
        <row r="795">
          <cell r="B795" t="str">
            <v>I.S.I.Ferrul Connection 50mm dia.No.</v>
          </cell>
          <cell r="C795" t="str">
            <v>I.S.I.Ferrul Connection 50mm dia.</v>
          </cell>
          <cell r="D795" t="str">
            <v>No.</v>
          </cell>
          <cell r="E795">
            <v>5450</v>
          </cell>
        </row>
        <row r="796">
          <cell r="B796" t="str">
            <v>Water meter 15 mm diameterNo.</v>
          </cell>
          <cell r="C796" t="str">
            <v>Water meter 15 mm diameter</v>
          </cell>
          <cell r="D796" t="str">
            <v>No.</v>
          </cell>
          <cell r="E796">
            <v>1305</v>
          </cell>
        </row>
        <row r="797">
          <cell r="B797" t="str">
            <v>Water meter 20 mm diameterNo.</v>
          </cell>
          <cell r="C797" t="str">
            <v>Water meter 20 mm diameter</v>
          </cell>
          <cell r="D797" t="str">
            <v>No.</v>
          </cell>
          <cell r="E797">
            <v>2155</v>
          </cell>
        </row>
        <row r="798">
          <cell r="B798" t="str">
            <v>Water meter 25 mm diameterNo.</v>
          </cell>
          <cell r="C798" t="str">
            <v>Water meter 25 mm diameter</v>
          </cell>
          <cell r="D798" t="str">
            <v>No.</v>
          </cell>
          <cell r="E798">
            <v>3310</v>
          </cell>
        </row>
        <row r="799">
          <cell r="B799" t="str">
            <v>Water meter 40 mm diameterNo.</v>
          </cell>
          <cell r="C799" t="str">
            <v>Water meter 40 mm diameter</v>
          </cell>
          <cell r="D799" t="str">
            <v>No.</v>
          </cell>
          <cell r="E799">
            <v>5575</v>
          </cell>
        </row>
        <row r="800">
          <cell r="B800" t="str">
            <v>Water meter 50 mm diameterNo.</v>
          </cell>
          <cell r="C800" t="str">
            <v>Water meter 50 mm diameter</v>
          </cell>
          <cell r="D800" t="str">
            <v>No.</v>
          </cell>
          <cell r="E800">
            <v>7200</v>
          </cell>
        </row>
        <row r="801">
          <cell r="B801" t="str">
            <v>Water meter 80 mm diameterNo.</v>
          </cell>
          <cell r="C801" t="str">
            <v>Water meter 80 mm diameter</v>
          </cell>
          <cell r="D801" t="str">
            <v>No.</v>
          </cell>
          <cell r="E801">
            <v>12235</v>
          </cell>
        </row>
        <row r="802">
          <cell r="B802" t="str">
            <v>Water meter 100 mm diameterNo.</v>
          </cell>
          <cell r="C802" t="str">
            <v>Water meter 100 mm diameter</v>
          </cell>
          <cell r="D802" t="str">
            <v>No.</v>
          </cell>
          <cell r="E802">
            <v>17435</v>
          </cell>
        </row>
        <row r="803">
          <cell r="B803" t="str">
            <v>Non return Valve 40 mm diameterNo.</v>
          </cell>
          <cell r="C803" t="str">
            <v>Non return Valve 40 mm diameter</v>
          </cell>
          <cell r="D803" t="str">
            <v>No.</v>
          </cell>
          <cell r="E803">
            <v>1507</v>
          </cell>
        </row>
        <row r="804">
          <cell r="B804" t="str">
            <v>Non return Valve 50 mm diameterNo.</v>
          </cell>
          <cell r="C804" t="str">
            <v>Non return Valve 50 mm diameter</v>
          </cell>
          <cell r="D804" t="str">
            <v>No.</v>
          </cell>
          <cell r="E804">
            <v>2010</v>
          </cell>
        </row>
        <row r="805">
          <cell r="B805" t="str">
            <v>Non return Valve 80 mm diameterNo.</v>
          </cell>
          <cell r="C805" t="str">
            <v>Non return Valve 80 mm diameter</v>
          </cell>
          <cell r="D805" t="str">
            <v>No.</v>
          </cell>
          <cell r="E805">
            <v>6115</v>
          </cell>
        </row>
        <row r="806">
          <cell r="B806" t="str">
            <v>Non return Valve 100 mm diameterNo.</v>
          </cell>
          <cell r="C806" t="str">
            <v>Non return Valve 100 mm diameter</v>
          </cell>
          <cell r="D806" t="str">
            <v>No.</v>
          </cell>
          <cell r="E806">
            <v>11415</v>
          </cell>
        </row>
        <row r="807">
          <cell r="B807" t="str">
            <v>Colour Wash Hand Basin 0.45 x 0.30No.</v>
          </cell>
          <cell r="C807" t="str">
            <v>Colour Wash Hand Basin 0.45 x 0.30</v>
          </cell>
          <cell r="D807" t="str">
            <v>No.</v>
          </cell>
          <cell r="E807">
            <v>710</v>
          </cell>
        </row>
        <row r="808">
          <cell r="B808" t="str">
            <v>White Glaze Earth Sink 0.6 x 0.2 x 0.45No.</v>
          </cell>
          <cell r="C808" t="str">
            <v>White Glaze Earth Sink 0.6 x 0.2 x 0.45</v>
          </cell>
          <cell r="D808" t="str">
            <v>No.</v>
          </cell>
          <cell r="E808">
            <v>1650</v>
          </cell>
        </row>
        <row r="809">
          <cell r="B809" t="str">
            <v>Clamp for G.I.pipe 200mmNo.</v>
          </cell>
          <cell r="C809" t="str">
            <v>Clamp for G.I.pipe 200mm</v>
          </cell>
          <cell r="D809" t="str">
            <v>No.</v>
          </cell>
          <cell r="E809">
            <v>30</v>
          </cell>
        </row>
        <row r="810">
          <cell r="B810" t="str">
            <v>Earopean type glazed W.C.pan 68cmNo.</v>
          </cell>
          <cell r="C810" t="str">
            <v>Earopean type glazed W.C.pan 68cm</v>
          </cell>
          <cell r="D810" t="str">
            <v>No.</v>
          </cell>
          <cell r="E810">
            <v>2375</v>
          </cell>
        </row>
        <row r="811">
          <cell r="B811" t="str">
            <v>Earopean white glazed earthen ware closet panNo.</v>
          </cell>
          <cell r="C811" t="str">
            <v>Earopean white glazed earthen ware closet pan</v>
          </cell>
          <cell r="D811" t="str">
            <v>No.</v>
          </cell>
          <cell r="E811">
            <v>2375</v>
          </cell>
        </row>
        <row r="812">
          <cell r="B812" t="str">
            <v>P.V.C. Nahni TrapR.Mt.</v>
          </cell>
          <cell r="C812" t="str">
            <v>P.V.C. Nahni Trap</v>
          </cell>
          <cell r="D812" t="str">
            <v>R.Mt.</v>
          </cell>
          <cell r="E812">
            <v>142</v>
          </cell>
        </row>
        <row r="813">
          <cell r="B813" t="str">
            <v>P.V.C. Connector. 15 mm diaNo.</v>
          </cell>
          <cell r="C813" t="str">
            <v>P.V.C. Connector. 15 mm dia</v>
          </cell>
          <cell r="D813" t="str">
            <v>No.</v>
          </cell>
          <cell r="E813">
            <v>60</v>
          </cell>
        </row>
        <row r="814">
          <cell r="B814" t="str">
            <v>Low level flushing cisternNo.</v>
          </cell>
          <cell r="C814" t="str">
            <v>Low level flushing cistern</v>
          </cell>
          <cell r="D814" t="str">
            <v>No.</v>
          </cell>
          <cell r="E814">
            <v>1020</v>
          </cell>
        </row>
        <row r="815">
          <cell r="B815" t="str">
            <v>Upvc sanitary pipes all 20 mm dia.R.Mt.</v>
          </cell>
          <cell r="C815" t="str">
            <v>Upvc sanitary pipes all 20 mm dia.</v>
          </cell>
          <cell r="D815" t="str">
            <v>R.Mt.</v>
          </cell>
          <cell r="E815">
            <v>85</v>
          </cell>
        </row>
        <row r="816">
          <cell r="B816" t="str">
            <v>Upvc sanitary pipes all 75 mm dia.R.Mt.</v>
          </cell>
          <cell r="C816" t="str">
            <v>Upvc sanitary pipes all 75 mm dia.</v>
          </cell>
          <cell r="D816" t="str">
            <v>R.Mt.</v>
          </cell>
          <cell r="E816">
            <v>202</v>
          </cell>
        </row>
        <row r="817">
          <cell r="B817" t="str">
            <v>Bib cock stop tap brass heavy 15mmNo.</v>
          </cell>
          <cell r="C817" t="str">
            <v>Bib cock stop tap brass heavy 15mm</v>
          </cell>
          <cell r="D817" t="str">
            <v>No.</v>
          </cell>
          <cell r="E817">
            <v>792</v>
          </cell>
        </row>
        <row r="818">
          <cell r="B818" t="str">
            <v>Stainless Steel sink of size 610 x 460 x 200 mm of nirali or equivalent makeNo.</v>
          </cell>
          <cell r="C818" t="str">
            <v>Stainless Steel sink of size 610 x 460 x 200 mm of nirali or equivalent make</v>
          </cell>
          <cell r="D818" t="str">
            <v>No.</v>
          </cell>
          <cell r="E818">
            <v>9205</v>
          </cell>
        </row>
        <row r="819">
          <cell r="B819" t="str">
            <v>Upvc sanitary pipes all 63 mm dia.R.Mt.</v>
          </cell>
          <cell r="C819" t="str">
            <v>Upvc sanitary pipes all 63 mm dia.</v>
          </cell>
          <cell r="D819" t="str">
            <v>R.Mt.</v>
          </cell>
          <cell r="E819">
            <v>1385</v>
          </cell>
        </row>
        <row r="820">
          <cell r="B820" t="str">
            <v>W.C.PAN Colour glazed 57.50 CM (Orissa)No.</v>
          </cell>
          <cell r="C820" t="str">
            <v>W.C.PAN Colour glazed 57.50 CM (Orissa)</v>
          </cell>
          <cell r="D820" t="str">
            <v>No.</v>
          </cell>
          <cell r="E820">
            <v>1410</v>
          </cell>
        </row>
        <row r="821">
          <cell r="B821" t="str">
            <v>Piller cock mixer &amp; Angle cockNo.</v>
          </cell>
          <cell r="C821" t="str">
            <v>Piller cock mixer &amp; Angle cock</v>
          </cell>
          <cell r="D821" t="str">
            <v>No.</v>
          </cell>
          <cell r="E821">
            <v>755</v>
          </cell>
        </row>
        <row r="822">
          <cell r="B822" t="str">
            <v>Upvc sanitary pipes all 25 mm dia.R.Mt.</v>
          </cell>
          <cell r="C822" t="str">
            <v>Upvc sanitary pipes all 25 mm dia.</v>
          </cell>
          <cell r="D822" t="str">
            <v>R.Mt.</v>
          </cell>
          <cell r="E822">
            <v>370</v>
          </cell>
        </row>
        <row r="823">
          <cell r="B823" t="str">
            <v>Upvc sanitary pipes all 15 mm dia.R.Mt.</v>
          </cell>
          <cell r="C823" t="str">
            <v>Upvc sanitary pipes all 15 mm dia.</v>
          </cell>
          <cell r="D823" t="str">
            <v>R.Mt.</v>
          </cell>
          <cell r="E823">
            <v>180</v>
          </cell>
        </row>
        <row r="824">
          <cell r="B824" t="str">
            <v>Cementbags</v>
          </cell>
          <cell r="C824" t="str">
            <v>Cement</v>
          </cell>
          <cell r="D824" t="str">
            <v>bags</v>
          </cell>
          <cell r="E824">
            <v>215</v>
          </cell>
        </row>
        <row r="825">
          <cell r="B825" t="str">
            <v>Upvc sanitary pipes all 40 mm dia.R.Mt.</v>
          </cell>
          <cell r="C825" t="str">
            <v>Upvc sanitary pipes all 40 mm dia.</v>
          </cell>
          <cell r="D825" t="str">
            <v>R.Mt.</v>
          </cell>
          <cell r="E825">
            <v>610</v>
          </cell>
        </row>
        <row r="826">
          <cell r="B826" t="str">
            <v>Upvc sanitary pipes all 50 mm dia.R.Mt.</v>
          </cell>
          <cell r="C826" t="str">
            <v>Upvc sanitary pipes all 50 mm dia.</v>
          </cell>
          <cell r="D826" t="str">
            <v>R.Mt.</v>
          </cell>
          <cell r="E826">
            <v>850</v>
          </cell>
        </row>
        <row r="827">
          <cell r="B827" t="str">
            <v>Stainless Steel sink of size 470 x 420 x 178 mm of nirali or equivalent makeNo.</v>
          </cell>
          <cell r="C827" t="str">
            <v>Stainless Steel sink of size 470 x 420 x 178 mm of nirali or equivalent make</v>
          </cell>
          <cell r="D827" t="str">
            <v>No.</v>
          </cell>
          <cell r="E827">
            <v>4750</v>
          </cell>
        </row>
        <row r="828">
          <cell r="B828" t="str">
            <v>Bib cock Long ArmNo.</v>
          </cell>
          <cell r="C828" t="str">
            <v>Bib cock Long Arm</v>
          </cell>
          <cell r="D828" t="str">
            <v>No.</v>
          </cell>
          <cell r="E828">
            <v>265</v>
          </cell>
        </row>
        <row r="829">
          <cell r="B829" t="str">
            <v>Bottletrap wash basin 32 mm Cromium PlatedNo.</v>
          </cell>
          <cell r="C829" t="str">
            <v>Bottletrap wash basin 32 mm Cromium Plated</v>
          </cell>
          <cell r="D829" t="str">
            <v>No.</v>
          </cell>
          <cell r="E829">
            <v>1355</v>
          </cell>
        </row>
        <row r="830">
          <cell r="B830" t="str">
            <v>Upvc sanitary pipes all 32 mm dia.R.Mt.</v>
          </cell>
          <cell r="C830" t="str">
            <v>Upvc sanitary pipes all 32 mm dia.</v>
          </cell>
          <cell r="D830" t="str">
            <v>R.Mt.</v>
          </cell>
          <cell r="E830">
            <v>495</v>
          </cell>
        </row>
        <row r="831">
          <cell r="B831" t="str">
            <v>Hamp ropeKg.</v>
          </cell>
          <cell r="C831" t="str">
            <v>Hamp rope</v>
          </cell>
          <cell r="D831" t="str">
            <v>Kg.</v>
          </cell>
          <cell r="E831">
            <v>88</v>
          </cell>
        </row>
        <row r="832">
          <cell r="B832" t="str">
            <v>Bib cock cock stop tap brass heavy 15 mmNo.</v>
          </cell>
          <cell r="C832" t="str">
            <v>Bib cock cock stop tap brass heavy 15 mm</v>
          </cell>
          <cell r="D832" t="str">
            <v>No.</v>
          </cell>
          <cell r="E832">
            <v>390</v>
          </cell>
        </row>
        <row r="833">
          <cell r="B833" t="str">
            <v>Colour wash hand basin 45*30cmNo.</v>
          </cell>
          <cell r="C833" t="str">
            <v>Colour wash hand basin 45*30cm</v>
          </cell>
          <cell r="D833" t="str">
            <v>No.</v>
          </cell>
          <cell r="E833">
            <v>710</v>
          </cell>
        </row>
        <row r="834">
          <cell r="B834" t="str">
            <v>ClorophyriphoasLiter</v>
          </cell>
          <cell r="C834" t="str">
            <v>Clorophyriphoas</v>
          </cell>
          <cell r="D834" t="str">
            <v>Liter</v>
          </cell>
          <cell r="E834">
            <v>237</v>
          </cell>
        </row>
        <row r="835">
          <cell r="B835" t="str">
            <v>SolventLtr</v>
          </cell>
          <cell r="C835" t="str">
            <v>Solvent</v>
          </cell>
          <cell r="D835" t="str">
            <v>Ltr</v>
          </cell>
          <cell r="E835">
            <v>365</v>
          </cell>
        </row>
        <row r="836">
          <cell r="B836" t="str">
            <v>D.D.V.P.Ltr</v>
          </cell>
          <cell r="C836" t="str">
            <v>D.D.V.P.</v>
          </cell>
          <cell r="D836" t="str">
            <v>Ltr</v>
          </cell>
          <cell r="E836">
            <v>485</v>
          </cell>
        </row>
        <row r="837">
          <cell r="B837" t="str">
            <v>MalathionLtr</v>
          </cell>
          <cell r="C837" t="str">
            <v>Malathion</v>
          </cell>
          <cell r="D837" t="str">
            <v>Ltr</v>
          </cell>
          <cell r="E837">
            <v>260</v>
          </cell>
        </row>
        <row r="838">
          <cell r="B838" t="str">
            <v>Pine OilLtr</v>
          </cell>
          <cell r="C838" t="str">
            <v>Pine Oil</v>
          </cell>
          <cell r="D838" t="str">
            <v>Ltr</v>
          </cell>
          <cell r="E838">
            <v>430</v>
          </cell>
        </row>
        <row r="839">
          <cell r="B839" t="str">
            <v>S.S. Pipe 40 mm diaRmt</v>
          </cell>
          <cell r="C839" t="str">
            <v>S.S. Pipe 40 mm dia</v>
          </cell>
          <cell r="D839" t="str">
            <v>Rmt</v>
          </cell>
          <cell r="E839">
            <v>135</v>
          </cell>
        </row>
        <row r="840">
          <cell r="B840" t="str">
            <v>Mild SteelM.T.</v>
          </cell>
          <cell r="C840" t="str">
            <v>Mild Steel</v>
          </cell>
          <cell r="D840" t="str">
            <v>M.T.</v>
          </cell>
          <cell r="E840">
            <v>33900</v>
          </cell>
        </row>
        <row r="841">
          <cell r="B841" t="str">
            <v>Barbed WireKg.</v>
          </cell>
          <cell r="C841" t="str">
            <v>Barbed Wire</v>
          </cell>
          <cell r="D841" t="str">
            <v>Kg.</v>
          </cell>
          <cell r="E841">
            <v>80</v>
          </cell>
        </row>
        <row r="842">
          <cell r="B842" t="str">
            <v>Concentina Coil WireRmt</v>
          </cell>
          <cell r="C842" t="str">
            <v>Concentina Coil Wire</v>
          </cell>
          <cell r="D842" t="str">
            <v>Rmt</v>
          </cell>
          <cell r="E842">
            <v>155</v>
          </cell>
        </row>
        <row r="843">
          <cell r="B843" t="str">
            <v>M.S. SteelKg</v>
          </cell>
          <cell r="C843" t="str">
            <v xml:space="preserve">M.S.  Steel </v>
          </cell>
          <cell r="D843" t="str">
            <v>Kg</v>
          </cell>
          <cell r="E843">
            <v>35</v>
          </cell>
        </row>
        <row r="844">
          <cell r="B844" t="str">
            <v>RCC PoleNo</v>
          </cell>
          <cell r="C844" t="str">
            <v>RCC Pole</v>
          </cell>
          <cell r="D844" t="str">
            <v>No</v>
          </cell>
          <cell r="E844">
            <v>257</v>
          </cell>
        </row>
        <row r="845">
          <cell r="B845" t="str">
            <v>Green marbleSq.Mt</v>
          </cell>
          <cell r="C845" t="str">
            <v xml:space="preserve">Green marble </v>
          </cell>
          <cell r="D845" t="str">
            <v>Sq.Mt</v>
          </cell>
          <cell r="E845">
            <v>705</v>
          </cell>
        </row>
        <row r="846">
          <cell r="B846" t="str">
            <v>Telephone black graniteSq.Mt</v>
          </cell>
          <cell r="C846" t="str">
            <v xml:space="preserve">Telephone black granite  </v>
          </cell>
          <cell r="D846" t="str">
            <v>Sq.Mt</v>
          </cell>
          <cell r="E846">
            <v>2438</v>
          </cell>
        </row>
        <row r="847">
          <cell r="B847" t="str">
            <v>Karva (for roof and sides 10kg bundle)Bundle</v>
          </cell>
          <cell r="C847" t="str">
            <v>Karva (for roof and sides 10kg bundle)</v>
          </cell>
          <cell r="D847" t="str">
            <v>Bundle</v>
          </cell>
          <cell r="E847">
            <v>24</v>
          </cell>
        </row>
        <row r="848">
          <cell r="B848" t="str">
            <v>TattiSq.Mt</v>
          </cell>
          <cell r="C848" t="str">
            <v>Tatti</v>
          </cell>
          <cell r="D848" t="str">
            <v>Sq.Mt</v>
          </cell>
          <cell r="E848">
            <v>19</v>
          </cell>
        </row>
        <row r="849">
          <cell r="B849" t="str">
            <v>Bamboo 25mm dia.R.Mt</v>
          </cell>
          <cell r="C849" t="str">
            <v xml:space="preserve">Bamboo 25mm dia. </v>
          </cell>
          <cell r="D849" t="str">
            <v>R.Mt</v>
          </cell>
          <cell r="E849">
            <v>18</v>
          </cell>
        </row>
        <row r="850">
          <cell r="B850" t="str">
            <v>Lightening ConductorNo.</v>
          </cell>
          <cell r="C850" t="str">
            <v>Lightening Conductor</v>
          </cell>
          <cell r="D850" t="str">
            <v>No.</v>
          </cell>
          <cell r="E850">
            <v>8440</v>
          </cell>
        </row>
        <row r="851">
          <cell r="B851" t="str">
            <v>SaltKg.</v>
          </cell>
          <cell r="C851" t="str">
            <v>Salt</v>
          </cell>
          <cell r="D851" t="str">
            <v>Kg.</v>
          </cell>
          <cell r="E851">
            <v>20</v>
          </cell>
        </row>
        <row r="852">
          <cell r="B852" t="str">
            <v>Copper Tape width 25mm*3mm thickKg</v>
          </cell>
          <cell r="C852" t="str">
            <v>Copper Tape width 25mm*3mm thick</v>
          </cell>
          <cell r="D852" t="str">
            <v>Kg</v>
          </cell>
          <cell r="E852">
            <v>382</v>
          </cell>
        </row>
        <row r="853">
          <cell r="B853" t="str">
            <v>Aluminium Strips 50 mm x 3 mmR.Mt</v>
          </cell>
          <cell r="C853" t="str">
            <v>Aluminium Strips 50 mm x 3 mm</v>
          </cell>
          <cell r="D853" t="str">
            <v>R.Mt</v>
          </cell>
          <cell r="E853">
            <v>58</v>
          </cell>
        </row>
        <row r="854">
          <cell r="B854" t="str">
            <v>Cripped wire 3'-0", 4-0"and 5'-0" wideSq.mt</v>
          </cell>
          <cell r="C854" t="str">
            <v>Cripped wire 3'-0", 4-0"and 5'-0" wide</v>
          </cell>
          <cell r="D854" t="str">
            <v>Sq.mt</v>
          </cell>
          <cell r="E854">
            <v>190</v>
          </cell>
        </row>
        <row r="855">
          <cell r="B855" t="str">
            <v>Welding ElectrodesNo</v>
          </cell>
          <cell r="C855" t="str">
            <v>Welding Electrodes</v>
          </cell>
          <cell r="D855" t="str">
            <v>No</v>
          </cell>
          <cell r="E855">
            <v>4.5</v>
          </cell>
        </row>
        <row r="856">
          <cell r="B856" t="str">
            <v>Welded Mesh 75 X 75 mmSqm</v>
          </cell>
          <cell r="C856" t="str">
            <v>Welded Mesh 75 X 75 mm</v>
          </cell>
          <cell r="D856" t="str">
            <v>Sqm</v>
          </cell>
          <cell r="E856">
            <v>182</v>
          </cell>
        </row>
        <row r="857">
          <cell r="B857" t="str">
            <v>Welded Mesh 150 X 150 mmSqm</v>
          </cell>
          <cell r="C857" t="str">
            <v>Welded Mesh 150 X 150 mm</v>
          </cell>
          <cell r="D857" t="str">
            <v>Sqm</v>
          </cell>
          <cell r="E857">
            <v>155</v>
          </cell>
        </row>
        <row r="858">
          <cell r="B858" t="str">
            <v>Tarat 36" width (Gunny cloth)R.Mt</v>
          </cell>
          <cell r="C858" t="str">
            <v>Tarat 36" width (Gunny cloth)</v>
          </cell>
          <cell r="D858" t="str">
            <v>R.Mt</v>
          </cell>
          <cell r="E858">
            <v>30</v>
          </cell>
        </row>
        <row r="859">
          <cell r="B859" t="str">
            <v>Chain link 3'-0", 4'-0" and 5'-0" wideSq.Mt</v>
          </cell>
          <cell r="C859" t="str">
            <v>Chain link 3'-0", 4'-0" and 5'-0" wide</v>
          </cell>
          <cell r="D859" t="str">
            <v>Sq.Mt</v>
          </cell>
          <cell r="E859">
            <v>177</v>
          </cell>
        </row>
        <row r="860">
          <cell r="B860" t="str">
            <v>R.C.C.Pipe 1200mm dia.(Np3)2.5m long with coller IRCR.Mt.</v>
          </cell>
          <cell r="C860" t="str">
            <v>R.C.C.Pipe 1200mm dia.(Np3)2.5m long with coller IRC</v>
          </cell>
          <cell r="D860" t="str">
            <v>R.Mt.</v>
          </cell>
          <cell r="E860">
            <v>7990</v>
          </cell>
        </row>
        <row r="861">
          <cell r="B861" t="str">
            <v>R.C.C.Pipe 1100mm dia.(Np3)2.5m long with coller IRCR.Mt.</v>
          </cell>
          <cell r="C861" t="str">
            <v>R.C.C.Pipe 1100mm dia.(Np3)2.5m long with coller IRC</v>
          </cell>
          <cell r="D861" t="str">
            <v>R.Mt.</v>
          </cell>
          <cell r="E861">
            <v>7800</v>
          </cell>
        </row>
        <row r="862">
          <cell r="B862" t="str">
            <v>R.C.C.Pipe 1000mm dia.(Np3)2.5m long with coller IRCR.Mt.</v>
          </cell>
          <cell r="C862" t="str">
            <v>R.C.C.Pipe 1000mm dia.(Np3)2.5m long with coller IRC</v>
          </cell>
          <cell r="D862" t="str">
            <v>R.Mt.</v>
          </cell>
          <cell r="E862">
            <v>6074</v>
          </cell>
        </row>
        <row r="863">
          <cell r="B863" t="str">
            <v>R.C.C.Pipe 900mm dia.(Np3)2.5m long with coller IRCR.Mt.</v>
          </cell>
          <cell r="C863" t="str">
            <v>R.C.C.Pipe 900mm dia.(Np3)2.5m long with coller IRC</v>
          </cell>
          <cell r="D863" t="str">
            <v>R.Mt.</v>
          </cell>
          <cell r="E863">
            <v>5415</v>
          </cell>
        </row>
        <row r="864">
          <cell r="B864" t="str">
            <v>R.C.C.Pipe 800mm dia.(Np3)2.5m long with coller IRCR.Mt.</v>
          </cell>
          <cell r="C864" t="str">
            <v>R.C.C.Pipe 800mm dia.(Np3)2.5m long with coller IRC</v>
          </cell>
          <cell r="D864" t="str">
            <v>R.Mt.</v>
          </cell>
          <cell r="E864">
            <v>4859</v>
          </cell>
        </row>
        <row r="865">
          <cell r="B865" t="str">
            <v>R.C.C.Pipe 700mm dia.(Np3)2.5m long with coller IRCR.Mt.</v>
          </cell>
          <cell r="C865" t="str">
            <v>R.C.C.Pipe 700mm dia.(Np3)2.5m long with coller IRC</v>
          </cell>
          <cell r="D865" t="str">
            <v>R.Mt.</v>
          </cell>
          <cell r="E865">
            <v>3754</v>
          </cell>
        </row>
        <row r="866">
          <cell r="B866" t="str">
            <v>R.C.C.Pipe 600mm dia.(Np3)2.5m long with coller IRCR.Mt.</v>
          </cell>
          <cell r="C866" t="str">
            <v>R.C.C.Pipe 600mm dia.(Np3)2.5m long with coller IRC</v>
          </cell>
          <cell r="D866" t="str">
            <v>R.Mt.</v>
          </cell>
          <cell r="E866">
            <v>2823</v>
          </cell>
        </row>
        <row r="867">
          <cell r="B867" t="str">
            <v>R.C.C.Pipe 500mm dia.(Np3)2.5m long with coller IRCR.Mt.</v>
          </cell>
          <cell r="C867" t="str">
            <v>R.C.C.Pipe 500mm dia.(Np3)2.5m long with coller IRC</v>
          </cell>
          <cell r="D867" t="str">
            <v>R.Mt.</v>
          </cell>
          <cell r="E867">
            <v>2226</v>
          </cell>
        </row>
        <row r="868">
          <cell r="B868" t="str">
            <v>R.C.C.Pipe 450mm dia.(Np3)2.5m long with coller IRCR.Mt.</v>
          </cell>
          <cell r="C868" t="str">
            <v>R.C.C.Pipe 450mm dia.(Np3)2.5m long with coller IRC</v>
          </cell>
          <cell r="D868" t="str">
            <v>R.Mt.</v>
          </cell>
          <cell r="E868">
            <v>1860</v>
          </cell>
        </row>
        <row r="869">
          <cell r="B869" t="str">
            <v>R.C.C.pipe Np2 class 1000mm dia. 2.5m longR.Mt.</v>
          </cell>
          <cell r="C869" t="str">
            <v>R.C.C.pipe Np2 class 1000mm dia. 2.5m long</v>
          </cell>
          <cell r="D869" t="str">
            <v>R.Mt.</v>
          </cell>
          <cell r="E869">
            <v>3471</v>
          </cell>
        </row>
        <row r="870">
          <cell r="B870" t="str">
            <v>R.C.C.Np2 Pipe Collar 1000 mm Dia.No.</v>
          </cell>
          <cell r="C870" t="str">
            <v>R.C.C.Np2 Pipe Collar 1000 mm Dia.</v>
          </cell>
          <cell r="D870" t="str">
            <v>No.</v>
          </cell>
          <cell r="E870">
            <v>347.5</v>
          </cell>
        </row>
        <row r="871">
          <cell r="B871" t="str">
            <v>R.C.C.pipe Np2 class 1200mm dia. 2.5m longR.Mt.</v>
          </cell>
          <cell r="C871" t="str">
            <v>R.C.C.pipe Np2 class 1200mm dia. 2.5m long</v>
          </cell>
          <cell r="D871" t="str">
            <v>R.Mt.</v>
          </cell>
          <cell r="E871">
            <v>5017</v>
          </cell>
        </row>
        <row r="872">
          <cell r="B872" t="str">
            <v>R.C.C.Np2 Pipe Collar 1200 mm Dia.No.</v>
          </cell>
          <cell r="C872" t="str">
            <v>R.C.C.Np2 Pipe Collar 1200 mm Dia.</v>
          </cell>
          <cell r="D872" t="str">
            <v>No.</v>
          </cell>
          <cell r="E872">
            <v>502</v>
          </cell>
        </row>
        <row r="873">
          <cell r="B873" t="str">
            <v>R.C.C.pipe Np2 class 1800mm dia. 2.5m longR.Mt.</v>
          </cell>
          <cell r="C873" t="str">
            <v>R.C.C.pipe Np2 class 1800mm dia. 2.5m long</v>
          </cell>
          <cell r="D873" t="str">
            <v>R.Mt.</v>
          </cell>
          <cell r="E873">
            <v>8243</v>
          </cell>
        </row>
        <row r="874">
          <cell r="B874" t="str">
            <v>R.C.C.pipe Np2 class 900mm dia. 2.5m longR.Mt.</v>
          </cell>
          <cell r="C874" t="str">
            <v>R.C.C.pipe Np2 class 900mm dia. 2.5m long</v>
          </cell>
          <cell r="D874" t="str">
            <v>R.Mt.</v>
          </cell>
          <cell r="E874">
            <v>3009</v>
          </cell>
        </row>
        <row r="875">
          <cell r="B875" t="str">
            <v>R.C.C.Np2 Pipe Collar 900 mm Dia.No.</v>
          </cell>
          <cell r="C875" t="str">
            <v>R.C.C.Np2 Pipe Collar 900 mm Dia.</v>
          </cell>
          <cell r="D875" t="str">
            <v>No.</v>
          </cell>
          <cell r="E875">
            <v>301</v>
          </cell>
        </row>
        <row r="876">
          <cell r="B876" t="str">
            <v>R.C.C.pipe Np2 class 800mm dia. 2.5m longR.Mt.</v>
          </cell>
          <cell r="C876" t="str">
            <v>R.C.C.pipe Np2 class 800mm dia. 2.5m long</v>
          </cell>
          <cell r="D876" t="str">
            <v>R.Mt.</v>
          </cell>
          <cell r="E876">
            <v>2504</v>
          </cell>
        </row>
        <row r="877">
          <cell r="B877" t="str">
            <v>R.C.C.Np2 Pipe Collar 800 mm Dia.No.</v>
          </cell>
          <cell r="C877" t="str">
            <v>R.C.C.Np2 Pipe Collar 800 mm Dia.</v>
          </cell>
          <cell r="D877" t="str">
            <v>No.</v>
          </cell>
          <cell r="E877">
            <v>250</v>
          </cell>
        </row>
        <row r="878">
          <cell r="B878" t="str">
            <v>R.C.C.pipe Np2 class 700mm dia. 2.5m longR.Mt.</v>
          </cell>
          <cell r="C878" t="str">
            <v>R.C.C.pipe Np2 class 700mm dia. 2.5m long</v>
          </cell>
          <cell r="D878" t="str">
            <v>R.Mt.</v>
          </cell>
          <cell r="E878">
            <v>2099</v>
          </cell>
        </row>
        <row r="879">
          <cell r="B879" t="str">
            <v>R.C.C.pipe Np2 class 600mm dia. 2.5m longR.Mt.</v>
          </cell>
          <cell r="C879" t="str">
            <v>R.C.C.pipe Np2 class 600mm dia. 2.5m long</v>
          </cell>
          <cell r="D879" t="str">
            <v>R.Mt.</v>
          </cell>
          <cell r="E879">
            <v>1480</v>
          </cell>
        </row>
        <row r="880">
          <cell r="B880" t="str">
            <v>R.C.C.Np2 Pipe Collar 600 mm Dia.No.</v>
          </cell>
          <cell r="C880" t="str">
            <v>R.C.C.Np2 Pipe Collar 600 mm Dia.</v>
          </cell>
          <cell r="D880" t="str">
            <v>No.</v>
          </cell>
          <cell r="E880">
            <v>149</v>
          </cell>
        </row>
        <row r="881">
          <cell r="B881" t="str">
            <v>R.C.C.pipe Np2 class 500mm dia. 2.5m longR.Mt.</v>
          </cell>
          <cell r="C881" t="str">
            <v>R.C.C.pipe Np2 class 500mm dia. 2.5m long</v>
          </cell>
          <cell r="D881" t="str">
            <v>R.Mt.</v>
          </cell>
          <cell r="E881">
            <v>1195</v>
          </cell>
        </row>
        <row r="882">
          <cell r="B882" t="str">
            <v>R.C.C.pipe Np2 class 450mm dia. 2.5m longR.Mt.</v>
          </cell>
          <cell r="C882" t="str">
            <v>R.C.C.pipe Np2 class 450mm dia. 2.5m long</v>
          </cell>
          <cell r="D882" t="str">
            <v>R.Mt.</v>
          </cell>
          <cell r="E882">
            <v>946</v>
          </cell>
        </row>
        <row r="883">
          <cell r="B883" t="str">
            <v>R.C.C.Np2 Pipe Collar 450 mm Dia.No.</v>
          </cell>
          <cell r="C883" t="str">
            <v>R.C.C.Np2 Pipe Collar 450 mm Dia.</v>
          </cell>
          <cell r="D883" t="str">
            <v>No.</v>
          </cell>
          <cell r="E883">
            <v>95</v>
          </cell>
        </row>
        <row r="884">
          <cell r="B884" t="str">
            <v>R.C.C.pipe Np2 class 100mm dia. 2m longR.Mt.</v>
          </cell>
          <cell r="C884" t="str">
            <v>R.C.C.pipe Np2 class 100mm dia. 2m long</v>
          </cell>
          <cell r="D884" t="str">
            <v>R.Mt.</v>
          </cell>
          <cell r="E884">
            <v>296</v>
          </cell>
        </row>
        <row r="885">
          <cell r="B885" t="str">
            <v>R.C.C.pipe Np2 class 150mm dia. 2m longR.Mt.</v>
          </cell>
          <cell r="C885" t="str">
            <v>R.C.C.pipe Np2 class 150mm dia. 2m long</v>
          </cell>
          <cell r="D885" t="str">
            <v>R.Mt.</v>
          </cell>
          <cell r="E885">
            <v>319</v>
          </cell>
        </row>
        <row r="886">
          <cell r="B886" t="str">
            <v>R.C.C.pipe Np2 class 225mm dia. 2m longR.Mt.</v>
          </cell>
          <cell r="C886" t="str">
            <v>R.C.C.pipe Np2 class 225mm dia. 2m long</v>
          </cell>
          <cell r="D886" t="str">
            <v>R.Mt.</v>
          </cell>
          <cell r="E886">
            <v>365</v>
          </cell>
        </row>
        <row r="887">
          <cell r="B887" t="str">
            <v>R.C.C.pipe Np2 class 300mm dia. 2m longR.Mt.</v>
          </cell>
          <cell r="C887" t="str">
            <v>R.C.C.pipe Np2 class 300mm dia. 2m long</v>
          </cell>
          <cell r="D887" t="str">
            <v>R.Mt.</v>
          </cell>
          <cell r="E887">
            <v>576</v>
          </cell>
        </row>
        <row r="888">
          <cell r="B888" t="str">
            <v>RCC Pipe Np 4 heavy duty non presure pipe 1000 mm diameterR.Mt.</v>
          </cell>
          <cell r="C888" t="str">
            <v>RCC Pipe Np 4 heavy duty non presure pipe 1000 mm diameter</v>
          </cell>
          <cell r="D888" t="str">
            <v>R.Mt.</v>
          </cell>
          <cell r="E888">
            <v>7593</v>
          </cell>
        </row>
        <row r="889">
          <cell r="B889" t="str">
            <v>RCC Pipe Np4 heavy duty non presure pipe 1200 mm diameterR.Mt.</v>
          </cell>
          <cell r="C889" t="str">
            <v>RCC Pipe Np4 heavy duty non presure pipe 1200 mm diameter</v>
          </cell>
          <cell r="D889" t="str">
            <v>R.Mt.</v>
          </cell>
          <cell r="E889">
            <v>8915</v>
          </cell>
        </row>
        <row r="890">
          <cell r="B890" t="str">
            <v>RCC Pipe Np4 heavy duty non presure pipe 900 mm diameterR.Mt.</v>
          </cell>
          <cell r="C890" t="str">
            <v>RCC Pipe Np4 heavy duty non presure pipe 900 mm diameter</v>
          </cell>
          <cell r="D890" t="str">
            <v>R.Mt.</v>
          </cell>
          <cell r="E890">
            <v>5934</v>
          </cell>
        </row>
        <row r="891">
          <cell r="B891" t="str">
            <v>CementM.T.</v>
          </cell>
          <cell r="C891" t="str">
            <v>Cement</v>
          </cell>
          <cell r="D891" t="str">
            <v>M.T.</v>
          </cell>
          <cell r="E891">
            <v>4700</v>
          </cell>
        </row>
        <row r="892">
          <cell r="B892" t="str">
            <v>Structural SteelM.T.</v>
          </cell>
          <cell r="C892" t="str">
            <v>Structural Steel</v>
          </cell>
          <cell r="D892" t="str">
            <v>M.T.</v>
          </cell>
          <cell r="E892">
            <v>46000</v>
          </cell>
        </row>
        <row r="893">
          <cell r="B893" t="str">
            <v>TMT FE - 500M.T.</v>
          </cell>
          <cell r="C893" t="str">
            <v>TMT FE - 500</v>
          </cell>
          <cell r="D893" t="str">
            <v>M.T.</v>
          </cell>
          <cell r="E893">
            <v>45785</v>
          </cell>
        </row>
        <row r="894">
          <cell r="B894" t="str">
            <v>HCRM/CRS ReinforcementM.T.</v>
          </cell>
          <cell r="C894" t="str">
            <v>HCRM/CRS Reinforcement</v>
          </cell>
          <cell r="D894" t="str">
            <v>M.T.</v>
          </cell>
          <cell r="E894">
            <v>36240</v>
          </cell>
        </row>
        <row r="895">
          <cell r="B895" t="str">
            <v>Bitumen VG 10 (Bulk) (80/100)M.T.</v>
          </cell>
          <cell r="C895" t="str">
            <v>Bitumen VG 10 (Bulk) (80/100)</v>
          </cell>
          <cell r="D895" t="str">
            <v>M.T.</v>
          </cell>
          <cell r="E895">
            <v>27240</v>
          </cell>
        </row>
        <row r="896">
          <cell r="B896" t="str">
            <v>Bitumen VG 30 (Bulk) (60/70)M.T.</v>
          </cell>
          <cell r="C896" t="str">
            <v>Bitumen VG 30 (Bulk) (60/70)</v>
          </cell>
          <cell r="D896" t="str">
            <v>M.T.</v>
          </cell>
          <cell r="E896">
            <v>28040</v>
          </cell>
        </row>
        <row r="897">
          <cell r="B897" t="str">
            <v>Bitumen VG 40 (Bulk) (30/40)M.T.</v>
          </cell>
          <cell r="C897" t="str">
            <v>Bitumen VG 40 (Bulk) (30/40)</v>
          </cell>
          <cell r="D897" t="str">
            <v>M.T.</v>
          </cell>
          <cell r="E897">
            <v>29210</v>
          </cell>
        </row>
        <row r="898">
          <cell r="B898" t="str">
            <v>Bitumen VG 30 (Packed) (60/70)M.T.</v>
          </cell>
          <cell r="C898" t="str">
            <v>Bitumen VG 30 (Packed) (60/70)</v>
          </cell>
          <cell r="D898" t="str">
            <v>M.T.</v>
          </cell>
          <cell r="E898">
            <v>31140</v>
          </cell>
        </row>
        <row r="899">
          <cell r="B899" t="str">
            <v>Bitumen VG 40 (Packed) (30/40)M.T.</v>
          </cell>
          <cell r="C899" t="str">
            <v>Bitumen VG 40 (Packed) (30/40)</v>
          </cell>
          <cell r="D899" t="str">
            <v>M.T.</v>
          </cell>
          <cell r="E899">
            <v>33210</v>
          </cell>
        </row>
        <row r="900">
          <cell r="B900" t="str">
            <v>Bitumen VG 10 (Packed) (80/100)M.T.</v>
          </cell>
          <cell r="C900" t="str">
            <v>Bitumen VG 10 (Packed) (80/100)</v>
          </cell>
          <cell r="D900" t="str">
            <v>M.T.</v>
          </cell>
          <cell r="E900">
            <v>30340</v>
          </cell>
        </row>
        <row r="901">
          <cell r="B901" t="str">
            <v>Sand - Natural/ V.S.I.(Vertical Shaft Impact Crusher)Quality Artifitial SandCu.Mt.</v>
          </cell>
          <cell r="C901" t="str">
            <v>Sand - Natural/ V.S.I.(Vertical Shaft Impact Crusher)Quality Artifitial Sand</v>
          </cell>
          <cell r="D901" t="str">
            <v>Cu.Mt.</v>
          </cell>
          <cell r="E901">
            <v>1950</v>
          </cell>
        </row>
        <row r="902">
          <cell r="B902" t="str">
            <v>Sand - CrushedCu.Mt.</v>
          </cell>
          <cell r="C902" t="str">
            <v>Sand - Crushed</v>
          </cell>
          <cell r="D902" t="str">
            <v>Cu.Mt.</v>
          </cell>
          <cell r="E902">
            <v>650</v>
          </cell>
        </row>
        <row r="903">
          <cell r="B903" t="str">
            <v>Sand - Screened (for plaster work only)Cu.Mt.</v>
          </cell>
          <cell r="C903" t="str">
            <v>Sand - Screened (for plaster work only)</v>
          </cell>
          <cell r="D903" t="str">
            <v>Cu.Mt.</v>
          </cell>
          <cell r="E903">
            <v>2050</v>
          </cell>
        </row>
        <row r="904">
          <cell r="B904" t="str">
            <v>Bricks II ClassNo.</v>
          </cell>
          <cell r="C904" t="str">
            <v>Bricks II Class</v>
          </cell>
          <cell r="D904" t="str">
            <v>No.</v>
          </cell>
          <cell r="E904">
            <v>5.7</v>
          </cell>
        </row>
        <row r="905">
          <cell r="B905" t="str">
            <v>Rubble stoneCu.Mt.</v>
          </cell>
          <cell r="C905" t="str">
            <v>Rubble stone</v>
          </cell>
          <cell r="D905" t="str">
            <v>Cu.Mt.</v>
          </cell>
          <cell r="E905">
            <v>450</v>
          </cell>
        </row>
        <row r="906">
          <cell r="B906" t="str">
            <v>Aggregate 40 mm (Hand Broken) Blasted.Cu.Mt.</v>
          </cell>
          <cell r="C906" t="str">
            <v>Aggregate 40 mm (Hand Broken) Blasted.</v>
          </cell>
          <cell r="D906" t="str">
            <v>Cu.Mt.</v>
          </cell>
          <cell r="E906">
            <v>475</v>
          </cell>
        </row>
        <row r="907">
          <cell r="B907" t="str">
            <v>Aggregate 25 mmCu.Mt.</v>
          </cell>
          <cell r="C907" t="str">
            <v>Aggregate 25 mm</v>
          </cell>
          <cell r="D907" t="str">
            <v>Cu.Mt.</v>
          </cell>
          <cell r="E907">
            <v>750</v>
          </cell>
        </row>
        <row r="908">
          <cell r="B908" t="str">
            <v>Aggregate 20 mmCu.Mt.</v>
          </cell>
          <cell r="C908" t="str">
            <v>Aggregate 20 mm</v>
          </cell>
          <cell r="D908" t="str">
            <v>Cu.Mt.</v>
          </cell>
          <cell r="E908">
            <v>750</v>
          </cell>
        </row>
        <row r="909">
          <cell r="B909" t="str">
            <v>Aggregate 12 mmCu.Mt.</v>
          </cell>
          <cell r="C909" t="str">
            <v>Aggregate 12 mm</v>
          </cell>
          <cell r="D909" t="str">
            <v>Cu.Mt.</v>
          </cell>
          <cell r="E909">
            <v>750</v>
          </cell>
        </row>
        <row r="910">
          <cell r="B910" t="str">
            <v>Aggregate 10 mmCu.Mt.</v>
          </cell>
          <cell r="C910" t="str">
            <v>Aggregate 10 mm</v>
          </cell>
          <cell r="D910" t="str">
            <v>Cu.Mt.</v>
          </cell>
          <cell r="E910">
            <v>750</v>
          </cell>
        </row>
        <row r="911">
          <cell r="B911" t="str">
            <v>Aggregate 6 mmCu.Mt.</v>
          </cell>
          <cell r="C911" t="str">
            <v>Aggregate 6 mm</v>
          </cell>
          <cell r="D911" t="str">
            <v>Cu.Mt.</v>
          </cell>
          <cell r="E911">
            <v>750</v>
          </cell>
        </row>
        <row r="912">
          <cell r="B912" t="str">
            <v>Stone DustCu.Mt.</v>
          </cell>
          <cell r="C912" t="str">
            <v>Stone Dust</v>
          </cell>
          <cell r="D912" t="str">
            <v>Cu.Mt.</v>
          </cell>
          <cell r="E912">
            <v>550</v>
          </cell>
        </row>
        <row r="913">
          <cell r="B913" t="str">
            <v>Soft MurumCu.Mt.</v>
          </cell>
          <cell r="C913" t="str">
            <v>Soft Murum</v>
          </cell>
          <cell r="D913" t="str">
            <v>Cu.Mt.</v>
          </cell>
          <cell r="E913">
            <v>212</v>
          </cell>
        </row>
        <row r="914">
          <cell r="B914" t="str">
            <v>Hard MurumCu.Mt.</v>
          </cell>
          <cell r="C914" t="str">
            <v>Hard Murum</v>
          </cell>
          <cell r="D914" t="str">
            <v>Cu.Mt.</v>
          </cell>
          <cell r="E914">
            <v>222</v>
          </cell>
        </row>
        <row r="915">
          <cell r="B915" t="str">
            <v>Water1000 lit.</v>
          </cell>
          <cell r="C915" t="str">
            <v>Water</v>
          </cell>
          <cell r="D915" t="str">
            <v>1000 lit.</v>
          </cell>
          <cell r="E915">
            <v>150</v>
          </cell>
        </row>
        <row r="916">
          <cell r="B916" t="str">
            <v>White CementKg.</v>
          </cell>
          <cell r="C916" t="str">
            <v>White Cement</v>
          </cell>
          <cell r="D916" t="str">
            <v>Kg.</v>
          </cell>
          <cell r="E916">
            <v>30</v>
          </cell>
        </row>
        <row r="917">
          <cell r="B917" t="str">
            <v>PlastizerLtr.</v>
          </cell>
          <cell r="C917" t="str">
            <v>Plastizer</v>
          </cell>
          <cell r="D917" t="str">
            <v>Ltr.</v>
          </cell>
          <cell r="E917">
            <v>110</v>
          </cell>
        </row>
        <row r="918">
          <cell r="B918" t="str">
            <v>Stainless Steel PlateKg.</v>
          </cell>
          <cell r="C918" t="str">
            <v>Stainless Steel Plate</v>
          </cell>
          <cell r="D918" t="str">
            <v>Kg.</v>
          </cell>
          <cell r="E918">
            <v>145</v>
          </cell>
        </row>
        <row r="919">
          <cell r="B919" t="str">
            <v>EMULSION RS1 ( Hincol) BULKM.T.</v>
          </cell>
          <cell r="C919" t="str">
            <v>EMULSION RS1 ( Hincol) BULK</v>
          </cell>
          <cell r="D919" t="str">
            <v>M.T.</v>
          </cell>
          <cell r="E919">
            <v>25525</v>
          </cell>
        </row>
        <row r="920">
          <cell r="B920" t="str">
            <v>EMULSION RS1 ( Hincol) PackedM.T.</v>
          </cell>
          <cell r="C920" t="str">
            <v>EMULSION RS1 ( Hincol) Packed</v>
          </cell>
          <cell r="D920" t="str">
            <v>M.T.</v>
          </cell>
          <cell r="E920">
            <v>31173</v>
          </cell>
        </row>
        <row r="921">
          <cell r="B921" t="str">
            <v>WASTE PLASTIC to be used in bituminous treatment as per IRC SP-098-2013Kg.</v>
          </cell>
          <cell r="C921" t="str">
            <v>WASTE PLASTIC to be used in bituminous treatment as per IRC SP-098-2013</v>
          </cell>
          <cell r="D921" t="str">
            <v>Kg.</v>
          </cell>
          <cell r="E921">
            <v>50</v>
          </cell>
        </row>
        <row r="922">
          <cell r="B922" t="str">
            <v>Bitumen VG-40 (bulk (30-40 grade))M.T.</v>
          </cell>
          <cell r="C922" t="str">
            <v>Bitumen VG-40 (bulk (30-40 grade))</v>
          </cell>
          <cell r="D922" t="str">
            <v>M.T.</v>
          </cell>
          <cell r="E922">
            <v>28870</v>
          </cell>
        </row>
        <row r="923">
          <cell r="B923" t="str">
            <v>Stone Boulder of size 150 mm and below at Cruser PlantCu.Mt.</v>
          </cell>
          <cell r="C923" t="str">
            <v>Stone Boulder of size 150 mm and below at Cruser Plant</v>
          </cell>
          <cell r="D923" t="str">
            <v>Cu.Mt.</v>
          </cell>
          <cell r="E923">
            <v>530</v>
          </cell>
        </row>
        <row r="924">
          <cell r="B924" t="str">
            <v>Supply of quarried stone 150 - 200 mm size for Hand Broken at siteCu.Mt.</v>
          </cell>
          <cell r="C924" t="str">
            <v>Supply of quarried stone 150 - 200 mm size for Hand Broken at site</v>
          </cell>
          <cell r="D924" t="str">
            <v>Cu.Mt.</v>
          </cell>
          <cell r="E924">
            <v>450</v>
          </cell>
        </row>
        <row r="925">
          <cell r="B925" t="str">
            <v>Boulder with minimum size of 300 mm for Pitching at SiteCu.Mt.</v>
          </cell>
          <cell r="C925" t="str">
            <v>Boulder with minimum size of 300 mm for Pitching at Site</v>
          </cell>
          <cell r="D925" t="str">
            <v>Cu.Mt.</v>
          </cell>
          <cell r="E925">
            <v>450</v>
          </cell>
        </row>
        <row r="926">
          <cell r="B926" t="str">
            <v>Coarse sand at Mixing PlantCu.Mt.</v>
          </cell>
          <cell r="C926" t="str">
            <v>Coarse sand at Mixing Plant</v>
          </cell>
          <cell r="D926" t="str">
            <v>Cu.Mt.</v>
          </cell>
          <cell r="E926">
            <v>1234</v>
          </cell>
        </row>
        <row r="927">
          <cell r="B927" t="str">
            <v>Coarse sand at SiteCu.Mt.</v>
          </cell>
          <cell r="C927" t="str">
            <v>Coarse sand at Site</v>
          </cell>
          <cell r="D927" t="str">
            <v>Cu.Mt.</v>
          </cell>
          <cell r="E927">
            <v>1234</v>
          </cell>
        </row>
        <row r="928">
          <cell r="B928" t="str">
            <v>Murum at SiteCu.Mt.</v>
          </cell>
          <cell r="C928" t="str">
            <v>Murum at Site</v>
          </cell>
          <cell r="D928" t="str">
            <v>Cu.Mt.</v>
          </cell>
          <cell r="E928">
            <v>222</v>
          </cell>
        </row>
        <row r="929">
          <cell r="B929" t="str">
            <v>Fly ash conforming to IS: 3812 ( Part II &amp;I) atHMP Plant / Batching Plant / Crushing PlantCu.Mt.</v>
          </cell>
          <cell r="C929" t="str">
            <v>Fly ash conforming to IS: 3812 ( Part II &amp;I) atHMP Plant / Batching Plant / Crushing Plant</v>
          </cell>
          <cell r="D929" t="str">
            <v>Cu.Mt.</v>
          </cell>
          <cell r="E929">
            <v>1470</v>
          </cell>
        </row>
        <row r="930">
          <cell r="B930" t="str">
            <v>Filter media/Filter Material as per Table 300-3 (MoRT&amp;H Specification)Cu.Mt.</v>
          </cell>
          <cell r="C930" t="str">
            <v>Filter media/Filter Material as per Table 300-3 (MoRT&amp;H Specification)</v>
          </cell>
          <cell r="D930" t="str">
            <v>Cu.Mt.</v>
          </cell>
          <cell r="E930">
            <v>650</v>
          </cell>
        </row>
        <row r="931">
          <cell r="B931" t="str">
            <v>Close graded Granular sub-base Material 53 mm to 9.5 mmCu.Mt.</v>
          </cell>
          <cell r="C931" t="str">
            <v>Close graded Granular sub-base Material 53 mm to 9.5 mm</v>
          </cell>
          <cell r="D931" t="str">
            <v>Cu.Mt.</v>
          </cell>
          <cell r="E931">
            <v>720</v>
          </cell>
        </row>
        <row r="932">
          <cell r="B932" t="str">
            <v>Close graded Granular sub-base Material37.5 mm to 9.5 mmCu.Mt.</v>
          </cell>
          <cell r="C932" t="str">
            <v>Close graded Granular sub-base Material37.5 mm to 9.5 mm</v>
          </cell>
          <cell r="D932" t="str">
            <v>Cu.Mt.</v>
          </cell>
          <cell r="E932">
            <v>720</v>
          </cell>
        </row>
        <row r="933">
          <cell r="B933" t="str">
            <v>Close graded Granular sub-base Material26.5 mm to 9.5 mmCu.Mt.</v>
          </cell>
          <cell r="C933" t="str">
            <v>Close graded Granular sub-base Material26.5 mm to 9.5 mm</v>
          </cell>
          <cell r="D933" t="str">
            <v>Cu.Mt.</v>
          </cell>
          <cell r="E933">
            <v>735</v>
          </cell>
        </row>
        <row r="934">
          <cell r="B934" t="str">
            <v>Close graded Granular sub-base Material9.5 mm to 4.75 mmCu.Mt.</v>
          </cell>
          <cell r="C934" t="str">
            <v>Close graded Granular sub-base Material9.5 mm to 4.75 mm</v>
          </cell>
          <cell r="D934" t="str">
            <v>Cu.Mt.</v>
          </cell>
          <cell r="E934">
            <v>735</v>
          </cell>
        </row>
        <row r="935">
          <cell r="B935" t="str">
            <v>Close graded Granular sub-base Material9.5 mm to 2.36 mmCu.Mt.</v>
          </cell>
          <cell r="C935" t="str">
            <v>Close graded Granular sub-base Material9.5 mm to 2.36 mm</v>
          </cell>
          <cell r="D935" t="str">
            <v>Cu.Mt.</v>
          </cell>
          <cell r="E935">
            <v>735</v>
          </cell>
        </row>
        <row r="936">
          <cell r="B936" t="str">
            <v>Close graded Granular sub-base Material 4.75mm to 2.36 mmCu.Mt.</v>
          </cell>
          <cell r="C936" t="str">
            <v>Close graded Granular sub-base Material 4.75mm to 2.36 mm</v>
          </cell>
          <cell r="D936" t="str">
            <v>Cu.Mt.</v>
          </cell>
          <cell r="E936">
            <v>735</v>
          </cell>
        </row>
        <row r="937">
          <cell r="B937" t="str">
            <v>Close graded Granular sub-base Material 4.75mm to 75 micron mmCu.Mt.</v>
          </cell>
          <cell r="C937" t="str">
            <v>Close graded Granular sub-base Material 4.75mm to 75 micron mm</v>
          </cell>
          <cell r="D937" t="str">
            <v>Cu.Mt.</v>
          </cell>
          <cell r="E937">
            <v>735</v>
          </cell>
        </row>
        <row r="938">
          <cell r="B938" t="str">
            <v>Close graded Granular sub-base Material2.36 mmCu.Mt.</v>
          </cell>
          <cell r="C938" t="str">
            <v>Close graded Granular sub-base Material2.36 mm</v>
          </cell>
          <cell r="D938" t="str">
            <v>Cu.Mt.</v>
          </cell>
          <cell r="E938">
            <v>735</v>
          </cell>
        </row>
        <row r="939">
          <cell r="B939" t="str">
            <v>Stone crusher dust finer than 3mm with not more than 10% passing 0.075 sieve.Cu.Mt.</v>
          </cell>
          <cell r="C939" t="str">
            <v>Stone crusher dust finer than 3mm with not more than 10% passing 0.075 sieve.</v>
          </cell>
          <cell r="D939" t="str">
            <v>Cu.Mt.</v>
          </cell>
          <cell r="E939">
            <v>675</v>
          </cell>
        </row>
        <row r="940">
          <cell r="B940" t="str">
            <v>Coarse graded Granular sub-base Material 2.36 mm &amp; belowCu.Mt.</v>
          </cell>
          <cell r="C940" t="str">
            <v>Coarse graded Granular sub-base Material  2.36 mm &amp; below</v>
          </cell>
          <cell r="D940" t="str">
            <v>Cu.Mt.</v>
          </cell>
          <cell r="E940">
            <v>675</v>
          </cell>
        </row>
        <row r="941">
          <cell r="B941" t="str">
            <v>Coarse graded Granular sub-base Material 4.75mm to 75 micron mmCu.Mt.</v>
          </cell>
          <cell r="C941" t="str">
            <v>Coarse graded Granular sub-base Material  4.75mm to 75 micron mm</v>
          </cell>
          <cell r="D941" t="str">
            <v>Cu.Mt.</v>
          </cell>
          <cell r="E941">
            <v>675</v>
          </cell>
        </row>
        <row r="942">
          <cell r="B942" t="str">
            <v>Coarse graded Granular sub-base Material 4.75 mm to 2.36 mmCu.Mt.</v>
          </cell>
          <cell r="C942" t="str">
            <v>Coarse graded Granular sub-base Material  4.75 mm to 2.36 mm</v>
          </cell>
          <cell r="D942" t="str">
            <v>Cu.Mt.</v>
          </cell>
          <cell r="E942">
            <v>675</v>
          </cell>
        </row>
        <row r="943">
          <cell r="B943" t="str">
            <v>Coarse graded Granular sub-base Material 9.5 mm to 4.75 mmCu.Mt.</v>
          </cell>
          <cell r="C943" t="str">
            <v>Coarse graded Granular sub-base Material 9.5 mm to 4.75 mm</v>
          </cell>
          <cell r="D943" t="str">
            <v>Cu.Mt.</v>
          </cell>
          <cell r="E943">
            <v>735</v>
          </cell>
        </row>
        <row r="944">
          <cell r="B944" t="str">
            <v>Coarse graded Granular sub-base Material 26.5 mm to 4.75 mmCu.Mt.</v>
          </cell>
          <cell r="C944" t="str">
            <v>Coarse graded Granular sub-base Material 26.5 mm to 4.75 mm</v>
          </cell>
          <cell r="D944" t="str">
            <v>Cu.Mt.</v>
          </cell>
          <cell r="E944">
            <v>735</v>
          </cell>
        </row>
        <row r="945">
          <cell r="B945" t="str">
            <v>Coarse graded Granular sub-base Material 26.5 mm to 9.5 mmCu.Mt.</v>
          </cell>
          <cell r="C945" t="str">
            <v>Coarse graded Granular sub-base Material 26.5 mm to 9.5 mm</v>
          </cell>
          <cell r="D945" t="str">
            <v>Cu.Mt.</v>
          </cell>
          <cell r="E945">
            <v>735</v>
          </cell>
        </row>
        <row r="946">
          <cell r="B946" t="str">
            <v>Coarse graded Granular sub-base Material 37.5 mm to 9.5 mmCu.Mt.</v>
          </cell>
          <cell r="C946" t="str">
            <v>Coarse graded Granular sub-base Material 37.5 mm to 9.5 mm</v>
          </cell>
          <cell r="D946" t="str">
            <v>Cu.Mt.</v>
          </cell>
          <cell r="E946">
            <v>735</v>
          </cell>
        </row>
        <row r="947">
          <cell r="B947" t="str">
            <v>Coarse graded Granular sub-base Material 53 mm to 26 .5mmCu.Mt.</v>
          </cell>
          <cell r="C947" t="str">
            <v>Coarse graded Granular sub-base Material 53 mm to 26 .5mm</v>
          </cell>
          <cell r="D947" t="str">
            <v>Cu.Mt.</v>
          </cell>
          <cell r="E947">
            <v>720</v>
          </cell>
        </row>
        <row r="948">
          <cell r="B948" t="str">
            <v>Aggregates below 5.6 mmCu.Mt.</v>
          </cell>
          <cell r="C948" t="str">
            <v>Aggregates below 5.6 mm</v>
          </cell>
          <cell r="D948" t="str">
            <v>Cu.Mt.</v>
          </cell>
          <cell r="E948">
            <v>675</v>
          </cell>
        </row>
        <row r="949">
          <cell r="B949" t="str">
            <v>Aggregates 22.4 mm to 2.36 mmCu.Mt.</v>
          </cell>
          <cell r="C949" t="str">
            <v>Aggregates 22.4 mm to 2.36 mm</v>
          </cell>
          <cell r="D949" t="str">
            <v>Cu.Mt.</v>
          </cell>
          <cell r="E949">
            <v>735</v>
          </cell>
        </row>
        <row r="950">
          <cell r="B950" t="str">
            <v>Aggregates 22.4 mm to 5.6 mmCu.Mt.</v>
          </cell>
          <cell r="C950" t="str">
            <v>Aggregates 22.4 mm to 5.6 mm</v>
          </cell>
          <cell r="D950" t="str">
            <v>Cu.Mt.</v>
          </cell>
          <cell r="E950">
            <v>735</v>
          </cell>
        </row>
        <row r="951">
          <cell r="B951" t="str">
            <v>Aggregates 45 mm to 2.8 mmCu.Mt.</v>
          </cell>
          <cell r="C951" t="str">
            <v>Aggregates 45 mm to 2.8 mm</v>
          </cell>
          <cell r="D951" t="str">
            <v>Cu.Mt.</v>
          </cell>
          <cell r="E951">
            <v>735</v>
          </cell>
        </row>
        <row r="952">
          <cell r="B952" t="str">
            <v>Aggregates 45 mm to 22.4 mmCu.Mt.</v>
          </cell>
          <cell r="C952" t="str">
            <v>Aggregates 45 mm to 22.4 mm</v>
          </cell>
          <cell r="D952" t="str">
            <v>Cu.Mt.</v>
          </cell>
          <cell r="E952">
            <v>720</v>
          </cell>
        </row>
        <row r="953">
          <cell r="B953" t="str">
            <v>Aggregates 53 mm to 2.8 mmCu.Mt.</v>
          </cell>
          <cell r="C953" t="str">
            <v>Aggregates 53 mm to 2.8 mm</v>
          </cell>
          <cell r="D953" t="str">
            <v>Cu.Mt.</v>
          </cell>
          <cell r="E953">
            <v>720</v>
          </cell>
        </row>
        <row r="954">
          <cell r="B954" t="str">
            <v>Aggregates 53 mm to 22.4 mmCu.Mt.</v>
          </cell>
          <cell r="C954" t="str">
            <v>Aggregates 53 mm to 22.4 mm</v>
          </cell>
          <cell r="D954" t="str">
            <v>Cu.Mt.</v>
          </cell>
          <cell r="E954">
            <v>720</v>
          </cell>
        </row>
        <row r="955">
          <cell r="B955" t="str">
            <v>Aggregates 63 mm to 2.8 mmCu.Mt.</v>
          </cell>
          <cell r="C955" t="str">
            <v>Aggregates 63 mm to 2.8 mm</v>
          </cell>
          <cell r="D955" t="str">
            <v>Cu.Mt.</v>
          </cell>
          <cell r="E955">
            <v>720</v>
          </cell>
        </row>
        <row r="956">
          <cell r="B956" t="str">
            <v>Aggregates 63 mm to 45 mmCu.Mt.</v>
          </cell>
          <cell r="C956" t="str">
            <v>Aggregates 63 mm to 45 mm</v>
          </cell>
          <cell r="D956" t="str">
            <v>Cu.Mt.</v>
          </cell>
          <cell r="E956">
            <v>700</v>
          </cell>
        </row>
        <row r="957">
          <cell r="B957" t="str">
            <v>Aggregates 90 mm to 45 mmCu.Mt.</v>
          </cell>
          <cell r="C957" t="str">
            <v>Aggregates 90 mm to 45 mm</v>
          </cell>
          <cell r="D957" t="str">
            <v>Cu.Mt.</v>
          </cell>
          <cell r="E957">
            <v>550</v>
          </cell>
        </row>
        <row r="958">
          <cell r="B958" t="str">
            <v>Aggregates 10 mm to 5 mmCu.Mt.</v>
          </cell>
          <cell r="C958" t="str">
            <v>Aggregates 10 mm to 5 mm</v>
          </cell>
          <cell r="D958" t="str">
            <v>Cu.Mt.</v>
          </cell>
          <cell r="E958">
            <v>750</v>
          </cell>
        </row>
        <row r="959">
          <cell r="B959" t="str">
            <v>Aggregates 11.2 mm to 0.09 mmCu.Mt.</v>
          </cell>
          <cell r="C959" t="str">
            <v>Aggregates 11.2 mm to 0.09 mm</v>
          </cell>
          <cell r="D959" t="str">
            <v>Cu.Mt.</v>
          </cell>
          <cell r="E959">
            <v>750</v>
          </cell>
        </row>
        <row r="960">
          <cell r="B960" t="str">
            <v>Aggregates 13.2 mm to 0.09 mmCu.Mt.</v>
          </cell>
          <cell r="C960" t="str">
            <v>Aggregates 13.2 mm to 0.09 mm</v>
          </cell>
          <cell r="D960" t="str">
            <v>Cu.Mt.</v>
          </cell>
          <cell r="E960">
            <v>750</v>
          </cell>
        </row>
        <row r="961">
          <cell r="B961" t="str">
            <v>Aggregates 13.2 mm to 5.6 mmCu.Mt.</v>
          </cell>
          <cell r="C961" t="str">
            <v>Aggregates 13.2 mm to 5.6 mm</v>
          </cell>
          <cell r="D961" t="str">
            <v>Cu.Mt.</v>
          </cell>
          <cell r="E961">
            <v>750</v>
          </cell>
        </row>
        <row r="962">
          <cell r="B962" t="str">
            <v>Aggregates 13.2 mm to 10 mmCu.Mt.</v>
          </cell>
          <cell r="C962" t="str">
            <v>Aggregates 13.2 mm to 10 mm</v>
          </cell>
          <cell r="D962" t="str">
            <v>Cu.Mt.</v>
          </cell>
          <cell r="E962">
            <v>750</v>
          </cell>
        </row>
        <row r="963">
          <cell r="B963" t="str">
            <v>Aggregates 20 mm to 10 mmCu.Mt.</v>
          </cell>
          <cell r="C963" t="str">
            <v>Aggregates 20 mm to 10 mm</v>
          </cell>
          <cell r="D963" t="str">
            <v>Cu.Mt.</v>
          </cell>
          <cell r="E963">
            <v>750</v>
          </cell>
        </row>
        <row r="964">
          <cell r="B964" t="str">
            <v>Aggregates 25 mm to 10 mmCu.Mt.</v>
          </cell>
          <cell r="C964" t="str">
            <v>Aggregates 25 mm to 10 mm</v>
          </cell>
          <cell r="D964" t="str">
            <v>Cu.Mt.</v>
          </cell>
          <cell r="E964">
            <v>750</v>
          </cell>
        </row>
        <row r="965">
          <cell r="B965" t="str">
            <v>Aggregates 19 mm to 6 mmCu.Mt.</v>
          </cell>
          <cell r="C965" t="str">
            <v>Aggregates 19 mm to 6 mm</v>
          </cell>
          <cell r="D965" t="str">
            <v>Cu.Mt.</v>
          </cell>
          <cell r="E965">
            <v>750</v>
          </cell>
        </row>
        <row r="966">
          <cell r="B966" t="str">
            <v>Aggregates 37.5 mm to 19 mmCu.Mt.</v>
          </cell>
          <cell r="C966" t="str">
            <v>Aggregates 37.5 mm to 19 mm</v>
          </cell>
          <cell r="D966" t="str">
            <v>Cu.Mt.</v>
          </cell>
          <cell r="E966">
            <v>720</v>
          </cell>
        </row>
        <row r="967">
          <cell r="B967" t="str">
            <v>Aggregates 37.5 mm to 25 mmCu.Mt.</v>
          </cell>
          <cell r="C967" t="str">
            <v>Aggregates 37.5 mm to 25 mm</v>
          </cell>
          <cell r="D967" t="str">
            <v>Cu.Mt.</v>
          </cell>
          <cell r="E967">
            <v>720</v>
          </cell>
        </row>
        <row r="968">
          <cell r="B968" t="str">
            <v>Aggregates 6 mm nominal sizeCu.Mt.</v>
          </cell>
          <cell r="C968" t="str">
            <v>Aggregates 6 mm nominal size</v>
          </cell>
          <cell r="D968" t="str">
            <v>Cu.Mt.</v>
          </cell>
          <cell r="E968">
            <v>675</v>
          </cell>
        </row>
        <row r="969">
          <cell r="B969" t="str">
            <v>Aggregates 10 mm nominal sizeCu.Mt.</v>
          </cell>
          <cell r="C969" t="str">
            <v>Aggregates 10 mm nominal size</v>
          </cell>
          <cell r="D969" t="str">
            <v>Cu.Mt.</v>
          </cell>
          <cell r="E969">
            <v>750</v>
          </cell>
        </row>
        <row r="970">
          <cell r="B970" t="str">
            <v>Aggregates 13.2/12.5 mm nominal sizeCu.Mt.</v>
          </cell>
          <cell r="C970" t="str">
            <v>Aggregates 13.2/12.5 mm nominal size</v>
          </cell>
          <cell r="D970" t="str">
            <v>Cu.Mt.</v>
          </cell>
          <cell r="E970">
            <v>750</v>
          </cell>
        </row>
        <row r="971">
          <cell r="B971" t="str">
            <v>Aggregates 20 mm nominal sizeCu.Mt.</v>
          </cell>
          <cell r="C971" t="str">
            <v>Aggregates 20 mm nominal size</v>
          </cell>
          <cell r="D971" t="str">
            <v>Cu.Mt.</v>
          </cell>
          <cell r="E971">
            <v>750</v>
          </cell>
        </row>
        <row r="972">
          <cell r="B972" t="str">
            <v>Aggregates 25 mm nominal sizeCu.Mt.</v>
          </cell>
          <cell r="C972" t="str">
            <v>Aggregates 25 mm nominal size</v>
          </cell>
          <cell r="D972" t="str">
            <v>Cu.Mt.</v>
          </cell>
          <cell r="E972">
            <v>750</v>
          </cell>
        </row>
        <row r="973">
          <cell r="B973" t="str">
            <v>Aggregates 40 mm nominal sizeCu.Mt.</v>
          </cell>
          <cell r="C973" t="str">
            <v>Aggregates 40 mm nominal size</v>
          </cell>
          <cell r="D973" t="str">
            <v>Cu.Mt.</v>
          </cell>
          <cell r="E973">
            <v>720</v>
          </cell>
        </row>
        <row r="974">
          <cell r="B974" t="str">
            <v>Binding wireKg.</v>
          </cell>
          <cell r="C974" t="str">
            <v>Binding wire</v>
          </cell>
          <cell r="D974" t="str">
            <v>Kg.</v>
          </cell>
          <cell r="E974">
            <v>60</v>
          </cell>
        </row>
        <row r="975">
          <cell r="B975" t="str">
            <v>Bitumen ( Cationic Emulsion )M.T.</v>
          </cell>
          <cell r="C975" t="str">
            <v>Bitumen ( Cationic Emulsion )</v>
          </cell>
          <cell r="D975" t="str">
            <v>M.T.</v>
          </cell>
          <cell r="E975">
            <v>23500</v>
          </cell>
        </row>
        <row r="976">
          <cell r="B976" t="str">
            <v>Bitumen VG-30 (bulk (60-70 grade))M.T.</v>
          </cell>
          <cell r="C976" t="str">
            <v>Bitumen VG-30 (bulk (60-70 grade))</v>
          </cell>
          <cell r="D976" t="str">
            <v>M.T.</v>
          </cell>
          <cell r="E976">
            <v>28040</v>
          </cell>
        </row>
        <row r="977">
          <cell r="B977" t="str">
            <v>Bitumen VG -10 (bulk (80-100 grade ))M.T.</v>
          </cell>
          <cell r="C977" t="str">
            <v>Bitumen VG -10 (bulk (80-100 grade ))</v>
          </cell>
          <cell r="D977" t="str">
            <v>M.T.</v>
          </cell>
          <cell r="E977">
            <v>27240</v>
          </cell>
        </row>
        <row r="978">
          <cell r="B978" t="str">
            <v>Bitumen (Cutback )M.T.</v>
          </cell>
          <cell r="C978" t="str">
            <v>Bitumen (Cutback )</v>
          </cell>
          <cell r="D978" t="str">
            <v>M.T.</v>
          </cell>
          <cell r="E978">
            <v>55225</v>
          </cell>
        </row>
        <row r="979">
          <cell r="B979" t="str">
            <v>Bitumen (emulsion)M.T.</v>
          </cell>
          <cell r="C979" t="str">
            <v>Bitumen (emulsion)</v>
          </cell>
          <cell r="D979" t="str">
            <v>M.T.</v>
          </cell>
          <cell r="E979">
            <v>23500</v>
          </cell>
        </row>
        <row r="980">
          <cell r="B980" t="str">
            <v>Bitumen (modified graded) (bulk Cr-60)M.T.</v>
          </cell>
          <cell r="C980" t="str">
            <v>Bitumen (modified graded) (bulk Cr-60)</v>
          </cell>
          <cell r="D980" t="str">
            <v>M.T.</v>
          </cell>
          <cell r="E980">
            <v>29250</v>
          </cell>
        </row>
        <row r="981">
          <cell r="B981" t="str">
            <v>Geo gridsSq.Mt.</v>
          </cell>
          <cell r="C981" t="str">
            <v>Geo grids</v>
          </cell>
          <cell r="D981" t="str">
            <v>Sq.Mt.</v>
          </cell>
          <cell r="E981">
            <v>60</v>
          </cell>
        </row>
        <row r="982">
          <cell r="B982" t="str">
            <v>GeomembraneSq.Mt.</v>
          </cell>
          <cell r="C982" t="str">
            <v>Geomembrane</v>
          </cell>
          <cell r="D982" t="str">
            <v>Sq.Mt.</v>
          </cell>
          <cell r="E982">
            <v>97</v>
          </cell>
        </row>
        <row r="983">
          <cell r="B983" t="str">
            <v>GeonetsSq.Mt.</v>
          </cell>
          <cell r="C983" t="str">
            <v>Geonets</v>
          </cell>
          <cell r="D983" t="str">
            <v>Sq.Mt.</v>
          </cell>
          <cell r="E983">
            <v>65</v>
          </cell>
        </row>
        <row r="984">
          <cell r="B984" t="str">
            <v>GeotextileSq.Mt.</v>
          </cell>
          <cell r="C984" t="str">
            <v>Geotextile</v>
          </cell>
          <cell r="D984" t="str">
            <v>Sq.Mt.</v>
          </cell>
          <cell r="E984">
            <v>50</v>
          </cell>
        </row>
        <row r="985">
          <cell r="B985" t="str">
            <v>Geotextile filter fabricSq.Mt.</v>
          </cell>
          <cell r="C985" t="str">
            <v>Geotextile filter fabric</v>
          </cell>
          <cell r="D985" t="str">
            <v>Sq.Mt.</v>
          </cell>
          <cell r="E985">
            <v>50</v>
          </cell>
        </row>
        <row r="986">
          <cell r="B986" t="str">
            <v>LDOLtr.</v>
          </cell>
          <cell r="C986" t="str">
            <v>LDO</v>
          </cell>
          <cell r="D986" t="str">
            <v>Ltr.</v>
          </cell>
          <cell r="E986">
            <v>34</v>
          </cell>
        </row>
        <row r="987">
          <cell r="B987" t="str">
            <v>Pavement Marking PaintLtr.</v>
          </cell>
          <cell r="C987" t="str">
            <v>Pavement Marking Paint</v>
          </cell>
          <cell r="D987" t="str">
            <v>Ltr.</v>
          </cell>
          <cell r="E987">
            <v>210</v>
          </cell>
        </row>
        <row r="988">
          <cell r="B988" t="str">
            <v>RCC Pipes 200 mm dia, 2.5 m long for drainageR.Mt.</v>
          </cell>
          <cell r="C988" t="str">
            <v>RCC Pipes 200 mm dia, 2.5 m long for drainage</v>
          </cell>
          <cell r="D988" t="str">
            <v>R.Mt.</v>
          </cell>
          <cell r="E988">
            <v>350</v>
          </cell>
        </row>
        <row r="989">
          <cell r="B989" t="str">
            <v>Quarry spallCum</v>
          </cell>
          <cell r="C989" t="str">
            <v>Quarry spall</v>
          </cell>
          <cell r="D989" t="str">
            <v>Cum</v>
          </cell>
          <cell r="E989">
            <v>550</v>
          </cell>
        </row>
        <row r="990">
          <cell r="B990" t="str">
            <v>Sand - NaturalCu.Mt.</v>
          </cell>
          <cell r="C990" t="str">
            <v>Sand - Natural</v>
          </cell>
          <cell r="D990" t="str">
            <v>Cu.Mt.</v>
          </cell>
          <cell r="E990">
            <v>1950</v>
          </cell>
        </row>
        <row r="991">
          <cell r="B991" t="str">
            <v>Loader 1.20 MT CapacityHour</v>
          </cell>
          <cell r="C991" t="str">
            <v>Loader 1.20 MT Capacity</v>
          </cell>
          <cell r="D991" t="str">
            <v>Hour</v>
          </cell>
          <cell r="E991">
            <v>1867</v>
          </cell>
        </row>
        <row r="992">
          <cell r="B992" t="str">
            <v>Excavator 300 CK and HP-51Hour</v>
          </cell>
          <cell r="C992" t="str">
            <v>Excavator 300 CK and HP-51</v>
          </cell>
          <cell r="D992" t="str">
            <v>Hour</v>
          </cell>
          <cell r="E992">
            <v>4536</v>
          </cell>
        </row>
        <row r="993">
          <cell r="B993" t="str">
            <v>JCB 8 to 10 MTDay</v>
          </cell>
          <cell r="C993" t="str">
            <v>JCB 8 to 10 MT</v>
          </cell>
          <cell r="D993" t="str">
            <v>Day</v>
          </cell>
          <cell r="E993">
            <v>10160</v>
          </cell>
        </row>
        <row r="994">
          <cell r="B994" t="str">
            <v>Pavement BreakerHour</v>
          </cell>
          <cell r="C994" t="str">
            <v>Pavement Breaker</v>
          </cell>
          <cell r="D994" t="str">
            <v>Hour</v>
          </cell>
          <cell r="E994">
            <v>373</v>
          </cell>
        </row>
        <row r="995">
          <cell r="B995" t="str">
            <v>Wagon Drillday</v>
          </cell>
          <cell r="C995" t="str">
            <v>Wagon Drill</v>
          </cell>
          <cell r="D995" t="str">
            <v>day</v>
          </cell>
          <cell r="E995">
            <v>1216</v>
          </cell>
        </row>
        <row r="996">
          <cell r="B996" t="str">
            <v>Pumping ChargesCmt</v>
          </cell>
          <cell r="C996" t="str">
            <v>Pumping Charges</v>
          </cell>
          <cell r="D996" t="str">
            <v>Cmt</v>
          </cell>
          <cell r="E996">
            <v>200</v>
          </cell>
        </row>
        <row r="997">
          <cell r="B997" t="str">
            <v>MS PlateRent per Test</v>
          </cell>
          <cell r="C997" t="str">
            <v>MS Plate</v>
          </cell>
          <cell r="D997" t="str">
            <v>Rent per Test</v>
          </cell>
          <cell r="E997">
            <v>624</v>
          </cell>
        </row>
        <row r="998">
          <cell r="B998" t="str">
            <v>RS JoistRent per Test</v>
          </cell>
          <cell r="C998" t="str">
            <v xml:space="preserve">RS Joist </v>
          </cell>
          <cell r="D998" t="str">
            <v>Rent per Test</v>
          </cell>
          <cell r="E998">
            <v>12175</v>
          </cell>
        </row>
        <row r="999">
          <cell r="B999" t="str">
            <v>Wooden SlipperRent per Test</v>
          </cell>
          <cell r="C999" t="str">
            <v xml:space="preserve">Wooden Slipper </v>
          </cell>
          <cell r="D999" t="str">
            <v>Rent per Test</v>
          </cell>
          <cell r="E999">
            <v>5900</v>
          </cell>
        </row>
        <row r="1000">
          <cell r="B1000" t="str">
            <v>Pile Boaring Machine 325 to 400 mmDay</v>
          </cell>
          <cell r="C1000" t="str">
            <v>Pile Boaring Machine 325 to 400 mm</v>
          </cell>
          <cell r="D1000" t="str">
            <v>Day</v>
          </cell>
          <cell r="E1000">
            <v>4110</v>
          </cell>
        </row>
        <row r="1001">
          <cell r="B1001" t="str">
            <v>Pile Boaring Machine 425 to 500 mmDay</v>
          </cell>
          <cell r="C1001" t="str">
            <v>Pile Boaring Machine 425 to 500 mm</v>
          </cell>
          <cell r="D1001" t="str">
            <v>Day</v>
          </cell>
          <cell r="E1001">
            <v>4280</v>
          </cell>
        </row>
        <row r="1002">
          <cell r="B1002" t="str">
            <v>Pile Boaring Machine 525 to 600 mmDay</v>
          </cell>
          <cell r="C1002" t="str">
            <v>Pile Boaring Machine 525 to 600 mm</v>
          </cell>
          <cell r="D1002" t="str">
            <v>Day</v>
          </cell>
          <cell r="E1002">
            <v>4762</v>
          </cell>
        </row>
        <row r="1003">
          <cell r="B1003" t="str">
            <v>Pile Boaring Machine 625 to 700 mmDay</v>
          </cell>
          <cell r="C1003" t="str">
            <v>Pile Boaring Machine 625 to 700 mm</v>
          </cell>
          <cell r="D1003" t="str">
            <v>Day</v>
          </cell>
          <cell r="E1003">
            <v>5713</v>
          </cell>
        </row>
        <row r="1004">
          <cell r="B1004" t="str">
            <v>Pile Boaring Machine 725 to 1050 mmDay</v>
          </cell>
          <cell r="C1004" t="str">
            <v>Pile Boaring Machine 725 to 1050 mm</v>
          </cell>
          <cell r="D1004" t="str">
            <v>Day</v>
          </cell>
          <cell r="E1004">
            <v>6200</v>
          </cell>
        </row>
        <row r="1005">
          <cell r="B1005" t="str">
            <v>Structural steelKg.</v>
          </cell>
          <cell r="C1005" t="str">
            <v>Structural steel</v>
          </cell>
          <cell r="D1005" t="str">
            <v>Kg.</v>
          </cell>
          <cell r="E1005">
            <v>460</v>
          </cell>
        </row>
        <row r="1006">
          <cell r="B1006" t="str">
            <v>FevicolKg.</v>
          </cell>
          <cell r="C1006" t="str">
            <v>Fevicol</v>
          </cell>
          <cell r="D1006" t="str">
            <v>Kg.</v>
          </cell>
          <cell r="E1006">
            <v>197</v>
          </cell>
        </row>
        <row r="1007">
          <cell r="B1007" t="str">
            <v>LockNo.</v>
          </cell>
          <cell r="C1007" t="str">
            <v>Lock</v>
          </cell>
          <cell r="D1007" t="str">
            <v>No.</v>
          </cell>
          <cell r="E1007">
            <v>761</v>
          </cell>
        </row>
        <row r="1008">
          <cell r="B1008" t="str">
            <v>A.A.C.Block of size (625x240x225)mmCmt</v>
          </cell>
          <cell r="C1008" t="str">
            <v>A.A.C.Block of size (625x240x225)mm</v>
          </cell>
          <cell r="D1008" t="str">
            <v>Cmt</v>
          </cell>
          <cell r="E1008">
            <v>3500</v>
          </cell>
        </row>
        <row r="1009">
          <cell r="B1009" t="str">
            <v>M.S.BarKg</v>
          </cell>
          <cell r="C1009" t="str">
            <v>M.S.Bar</v>
          </cell>
          <cell r="D1009" t="str">
            <v>Kg</v>
          </cell>
          <cell r="E1009">
            <v>43</v>
          </cell>
        </row>
        <row r="1010">
          <cell r="B1010" t="str">
            <v>Ecolite of size (625x240x225)mmNo.</v>
          </cell>
          <cell r="C1010" t="str">
            <v>Ecolite of size (625x240x225)mm</v>
          </cell>
          <cell r="D1010" t="str">
            <v>No.</v>
          </cell>
          <cell r="E1010">
            <v>350</v>
          </cell>
        </row>
        <row r="1011">
          <cell r="B1011" t="str">
            <v>PVC 160mm dia pipe 2 Meter LongRmt</v>
          </cell>
          <cell r="C1011" t="str">
            <v>PVC 160mm dia pipe 2 Meter Long</v>
          </cell>
          <cell r="D1011" t="str">
            <v>Rmt</v>
          </cell>
          <cell r="E1011">
            <v>605</v>
          </cell>
        </row>
        <row r="1012">
          <cell r="B1012" t="str">
            <v>Bitumen 85/25 GradeKg.</v>
          </cell>
          <cell r="C1012" t="str">
            <v>Bitumen 85/25 Grade</v>
          </cell>
          <cell r="D1012" t="str">
            <v>Kg.</v>
          </cell>
          <cell r="E1012">
            <v>40</v>
          </cell>
        </row>
        <row r="1013">
          <cell r="B1013" t="str">
            <v>Bitumen 85/25 Grade Cold PrimerKg.</v>
          </cell>
          <cell r="C1013" t="str">
            <v>Bitumen 85/25 Grade Cold Primer</v>
          </cell>
          <cell r="D1013" t="str">
            <v>Kg.</v>
          </cell>
          <cell r="E1013">
            <v>40</v>
          </cell>
        </row>
        <row r="1014">
          <cell r="B1014" t="str">
            <v>Grit (Add Below 5.6)Cmt</v>
          </cell>
          <cell r="C1014" t="str">
            <v>Grit (Add Below 5.6)</v>
          </cell>
          <cell r="D1014" t="str">
            <v>Cmt</v>
          </cell>
          <cell r="E1014">
            <v>675</v>
          </cell>
        </row>
        <row r="1015">
          <cell r="B1015" t="str">
            <v>Bitumen FeltSqm</v>
          </cell>
          <cell r="C1015" t="str">
            <v>Bitumen Felt</v>
          </cell>
          <cell r="D1015" t="str">
            <v>Sqm</v>
          </cell>
          <cell r="E1015">
            <v>131.25</v>
          </cell>
        </row>
        <row r="1016">
          <cell r="B1016" t="str">
            <v>BentoniteM.T.</v>
          </cell>
          <cell r="C1016" t="str">
            <v>Bentonite</v>
          </cell>
          <cell r="D1016" t="str">
            <v>M.T.</v>
          </cell>
          <cell r="E1016">
            <v>1600</v>
          </cell>
        </row>
        <row r="1017">
          <cell r="B1017" t="str">
            <v>Bentonite PumpDay</v>
          </cell>
          <cell r="C1017" t="str">
            <v>Bentonite Pump</v>
          </cell>
          <cell r="D1017" t="str">
            <v>Day</v>
          </cell>
          <cell r="E1017">
            <v>75</v>
          </cell>
        </row>
        <row r="1018">
          <cell r="B1018" t="str">
            <v>Cement Greay O.P.C.bag</v>
          </cell>
          <cell r="C1018" t="str">
            <v>Cement Greay O.P.C.</v>
          </cell>
          <cell r="D1018" t="str">
            <v>bag</v>
          </cell>
          <cell r="E1018">
            <v>235</v>
          </cell>
        </row>
        <row r="1019">
          <cell r="B1019" t="str">
            <v>Concrete Mixture 10/7 CftDay</v>
          </cell>
          <cell r="C1019" t="str">
            <v>Concrete Mixture 10/7 Cft</v>
          </cell>
          <cell r="D1019" t="str">
            <v>Day</v>
          </cell>
          <cell r="E1019">
            <v>1496</v>
          </cell>
        </row>
        <row r="1020">
          <cell r="B1020" t="str">
            <v>Vibrator (Diesel)Day</v>
          </cell>
          <cell r="C1020" t="str">
            <v>Vibrator (Diesel)</v>
          </cell>
          <cell r="D1020" t="str">
            <v>Day</v>
          </cell>
          <cell r="E1020">
            <v>960</v>
          </cell>
        </row>
        <row r="1021">
          <cell r="B1021" t="str">
            <v>Jungle wood (non teak) normalM.T.</v>
          </cell>
          <cell r="C1021" t="str">
            <v>Jungle wood (non teak) normal</v>
          </cell>
          <cell r="D1021" t="str">
            <v>M.T.</v>
          </cell>
          <cell r="E1021">
            <v>30531</v>
          </cell>
        </row>
        <row r="1022">
          <cell r="B1022" t="str">
            <v>Alluminium rod 25mm diaRmt.</v>
          </cell>
          <cell r="C1022" t="str">
            <v>Alluminium rod 25mm dia</v>
          </cell>
          <cell r="D1022" t="str">
            <v>Rmt.</v>
          </cell>
          <cell r="E1022">
            <v>56</v>
          </cell>
        </row>
        <row r="1023">
          <cell r="B1023" t="str">
            <v>Chunam / White lime PowderKg.</v>
          </cell>
          <cell r="C1023" t="str">
            <v>Chunam / White lime Powder</v>
          </cell>
          <cell r="D1023" t="str">
            <v>Kg.</v>
          </cell>
          <cell r="E1023">
            <v>15</v>
          </cell>
        </row>
        <row r="1024">
          <cell r="B1024" t="str">
            <v>TOR SteelM.T.</v>
          </cell>
          <cell r="C1024" t="str">
            <v>TOR Steel</v>
          </cell>
          <cell r="D1024" t="str">
            <v>M.T.</v>
          </cell>
          <cell r="E1024">
            <v>33425</v>
          </cell>
        </row>
        <row r="1025">
          <cell r="B1025" t="str">
            <v>Fire woodKg</v>
          </cell>
          <cell r="C1025" t="str">
            <v xml:space="preserve">Fire wood </v>
          </cell>
          <cell r="D1025" t="str">
            <v>Kg</v>
          </cell>
          <cell r="E1025">
            <v>3.39</v>
          </cell>
        </row>
        <row r="1026">
          <cell r="B1026" t="str">
            <v>Bitumen Pad 25mm thick 1.20 x 1.20 MtrSmt.</v>
          </cell>
          <cell r="C1026" t="str">
            <v>Bitumen Pad 25mm thick 1.20 x 1.20 Mtr</v>
          </cell>
          <cell r="D1026" t="str">
            <v>Smt.</v>
          </cell>
          <cell r="E1026">
            <v>866</v>
          </cell>
        </row>
        <row r="1027">
          <cell r="B1027" t="str">
            <v>Polydee-LM 150mm widthR.Mt.</v>
          </cell>
          <cell r="C1027" t="str">
            <v>Polydee-LM 150mm width</v>
          </cell>
          <cell r="D1027" t="str">
            <v>R.Mt.</v>
          </cell>
          <cell r="E1027">
            <v>545</v>
          </cell>
        </row>
        <row r="1028">
          <cell r="B1028" t="str">
            <v>Guiniting GunHour</v>
          </cell>
          <cell r="C1028" t="str">
            <v>Guiniting Gun</v>
          </cell>
          <cell r="D1028" t="str">
            <v>Hour</v>
          </cell>
          <cell r="E1028">
            <v>259</v>
          </cell>
        </row>
        <row r="1029">
          <cell r="B1029" t="str">
            <v>Neeru / SanalaBag</v>
          </cell>
          <cell r="C1029" t="str">
            <v>Neeru / Sanala</v>
          </cell>
          <cell r="D1029" t="str">
            <v>Bag</v>
          </cell>
          <cell r="E1029">
            <v>100</v>
          </cell>
        </row>
        <row r="1030">
          <cell r="B1030" t="str">
            <v>G.I. Sheet (plain) 22 BWGM.T.</v>
          </cell>
          <cell r="C1030" t="str">
            <v>G.I. Sheet (plain) 22 BWG</v>
          </cell>
          <cell r="D1030" t="str">
            <v>M.T.</v>
          </cell>
          <cell r="E1030">
            <v>62758</v>
          </cell>
        </row>
        <row r="1031">
          <cell r="B1031" t="str">
            <v>Teak wood battens 50*25mmCu.Mt.</v>
          </cell>
          <cell r="C1031" t="str">
            <v>Teak wood battens 50*25mm</v>
          </cell>
          <cell r="D1031" t="str">
            <v>Cu.Mt.</v>
          </cell>
          <cell r="E1031">
            <v>55344</v>
          </cell>
        </row>
        <row r="1032">
          <cell r="B1032" t="str">
            <v>Teak wood batten 25 mm * 12 mmCu.Mt.</v>
          </cell>
          <cell r="C1032" t="str">
            <v>Teak wood batten 25 mm * 12 mm</v>
          </cell>
          <cell r="D1032" t="str">
            <v>Cu.Mt.</v>
          </cell>
          <cell r="E1032">
            <v>55344</v>
          </cell>
        </row>
        <row r="1033">
          <cell r="B1033" t="str">
            <v>Pannel roofing, fabrication, auto seaming &amp; installationDay</v>
          </cell>
          <cell r="C1033" t="str">
            <v>Pannel roofing, fabrication, auto seaming &amp; installation</v>
          </cell>
          <cell r="D1033" t="str">
            <v>Day</v>
          </cell>
          <cell r="E1033">
            <v>420</v>
          </cell>
        </row>
        <row r="1034">
          <cell r="B1034" t="str">
            <v>Ultima TilesSmt</v>
          </cell>
          <cell r="C1034" t="str">
            <v>Ultima Tiles</v>
          </cell>
          <cell r="D1034" t="str">
            <v>Smt</v>
          </cell>
          <cell r="E1034">
            <v>1183</v>
          </cell>
        </row>
        <row r="1035">
          <cell r="B1035" t="str">
            <v>Precoated Galvanised Steel Plain SheetSmt</v>
          </cell>
          <cell r="C1035" t="str">
            <v>Precoated Galvanised Steel Plain Sheet</v>
          </cell>
          <cell r="D1035" t="str">
            <v>Smt</v>
          </cell>
          <cell r="E1035">
            <v>875</v>
          </cell>
        </row>
        <row r="1036">
          <cell r="B1036" t="str">
            <v>Chain and pullyDay</v>
          </cell>
          <cell r="C1036" t="str">
            <v>Chain and pully</v>
          </cell>
          <cell r="D1036" t="str">
            <v>Day</v>
          </cell>
          <cell r="E1036">
            <v>226</v>
          </cell>
        </row>
        <row r="1037">
          <cell r="B1037" t="str">
            <v>Welding machineDay</v>
          </cell>
          <cell r="C1037" t="str">
            <v>Welding machine</v>
          </cell>
          <cell r="D1037" t="str">
            <v>Day</v>
          </cell>
          <cell r="E1037">
            <v>336</v>
          </cell>
        </row>
        <row r="1038">
          <cell r="B1038" t="str">
            <v>Electric drill machineDay</v>
          </cell>
          <cell r="C1038" t="str">
            <v>Electric drill machine</v>
          </cell>
          <cell r="D1038" t="str">
            <v>Day</v>
          </cell>
          <cell r="E1038">
            <v>339</v>
          </cell>
        </row>
        <row r="1039">
          <cell r="B1039" t="str">
            <v>Electric gas cutting machineDay</v>
          </cell>
          <cell r="C1039" t="str">
            <v>Electric gas cutting machine</v>
          </cell>
          <cell r="D1039" t="str">
            <v>Day</v>
          </cell>
          <cell r="E1039">
            <v>245</v>
          </cell>
        </row>
        <row r="1040">
          <cell r="B1040" t="str">
            <v>RammerHour</v>
          </cell>
          <cell r="C1040" t="str">
            <v>Rammer</v>
          </cell>
          <cell r="D1040" t="str">
            <v>Hour</v>
          </cell>
          <cell r="E1040">
            <v>156</v>
          </cell>
        </row>
        <row r="1041">
          <cell r="B1041" t="str">
            <v>Dumper 6 Cu.Mt Capacity with VTS (vehicle tracking system)Hour</v>
          </cell>
          <cell r="C1041" t="str">
            <v>Dumper 6 Cu.Mt Capacity with VTS (vehicle tracking system)</v>
          </cell>
          <cell r="D1041" t="str">
            <v>Hour</v>
          </cell>
          <cell r="E1041">
            <v>2345</v>
          </cell>
        </row>
        <row r="1042">
          <cell r="B1042" t="str">
            <v>Tubular SteelM.T.</v>
          </cell>
          <cell r="C1042" t="str">
            <v>Tubular Steel</v>
          </cell>
          <cell r="D1042" t="str">
            <v>M.T.</v>
          </cell>
          <cell r="E1042">
            <v>45000</v>
          </cell>
        </row>
        <row r="1043">
          <cell r="B1043" t="str">
            <v>Polishing machine with PolishmanDay</v>
          </cell>
          <cell r="C1043" t="str">
            <v xml:space="preserve">Polishing machine with Polishman </v>
          </cell>
          <cell r="D1043" t="str">
            <v>Day</v>
          </cell>
          <cell r="E1043">
            <v>771</v>
          </cell>
        </row>
        <row r="1044">
          <cell r="B1044" t="str">
            <v>Kota stone (Hand cut) upto 45-55mm thick one side polishedSq.Mt.</v>
          </cell>
          <cell r="C1044" t="str">
            <v>Kota stone (Hand cut) upto 45-55mm thick one side polished</v>
          </cell>
          <cell r="D1044" t="str">
            <v>Sq.Mt.</v>
          </cell>
          <cell r="E1044">
            <v>550</v>
          </cell>
        </row>
        <row r="1045">
          <cell r="B1045" t="str">
            <v>Tile Cutting MachineHour</v>
          </cell>
          <cell r="C1045" t="str">
            <v>Tile Cutting Machine</v>
          </cell>
          <cell r="D1045" t="str">
            <v>Hour</v>
          </cell>
          <cell r="E1045">
            <v>26</v>
          </cell>
        </row>
        <row r="1046">
          <cell r="B1046" t="str">
            <v>Hand polishing with PolishmanDay</v>
          </cell>
          <cell r="C1046" t="str">
            <v>Hand polishing with Polishman</v>
          </cell>
          <cell r="D1046" t="str">
            <v>Day</v>
          </cell>
          <cell r="E1046">
            <v>450</v>
          </cell>
        </row>
        <row r="1047">
          <cell r="B1047" t="str">
            <v>Tile Polishing Machine (Grinder)Day</v>
          </cell>
          <cell r="C1047" t="str">
            <v>Tile Polishing Machine (Grinder)</v>
          </cell>
          <cell r="D1047" t="str">
            <v>Day</v>
          </cell>
          <cell r="E1047">
            <v>185</v>
          </cell>
        </row>
        <row r="1048">
          <cell r="B1048" t="str">
            <v>Anticorrrisive Primer CoatLtr.</v>
          </cell>
          <cell r="C1048" t="str">
            <v>Anticorrrisive Primer Coat</v>
          </cell>
          <cell r="D1048" t="str">
            <v>Ltr.</v>
          </cell>
          <cell r="E1048">
            <v>145</v>
          </cell>
        </row>
        <row r="1049">
          <cell r="B1049" t="str">
            <v>Swaling CoatLtr.</v>
          </cell>
          <cell r="C1049" t="str">
            <v xml:space="preserve">Swaling Coat </v>
          </cell>
          <cell r="D1049" t="str">
            <v>Ltr.</v>
          </cell>
          <cell r="E1049">
            <v>132</v>
          </cell>
        </row>
        <row r="1050">
          <cell r="B1050" t="str">
            <v>PVC Coated GI WireL/M</v>
          </cell>
          <cell r="C1050" t="str">
            <v>PVC Coated GI Wire</v>
          </cell>
          <cell r="D1050" t="str">
            <v>L/M</v>
          </cell>
          <cell r="E1050">
            <v>180</v>
          </cell>
        </row>
        <row r="1051">
          <cell r="B1051" t="str">
            <v>Repairs to cut ends and damages with special liquid epoxyL/M</v>
          </cell>
          <cell r="C1051" t="str">
            <v>Repairs to cut ends and damages with special liquid epoxy</v>
          </cell>
          <cell r="D1051" t="str">
            <v>L/M</v>
          </cell>
          <cell r="E1051">
            <v>100</v>
          </cell>
        </row>
        <row r="1052">
          <cell r="B1052" t="str">
            <v>Careful handling of slow bending, wooden battens between row of coated bars PVC pipe pcs. To cover work bench pins or use of bars bending machine etcL/M</v>
          </cell>
          <cell r="C1052" t="str">
            <v>Careful handling of slow bending, wooden battens between row of coated bars PVC pipe pcs. To cover work bench pins or use of bars bending machine etc</v>
          </cell>
          <cell r="D1052" t="str">
            <v>L/M</v>
          </cell>
          <cell r="E1052">
            <v>250</v>
          </cell>
        </row>
        <row r="1053">
          <cell r="B1053" t="str">
            <v>Epoxy paintLtr</v>
          </cell>
          <cell r="C1053" t="str">
            <v>Epoxy paint</v>
          </cell>
          <cell r="D1053" t="str">
            <v>Ltr</v>
          </cell>
          <cell r="E1053">
            <v>350</v>
          </cell>
        </row>
        <row r="1054">
          <cell r="B1054" t="str">
            <v>Stainless steel hooks and eyes 200 mmNo.</v>
          </cell>
          <cell r="C1054" t="str">
            <v>Stainless steel hooks and eyes 200 mm</v>
          </cell>
          <cell r="D1054" t="str">
            <v>No.</v>
          </cell>
          <cell r="E1054">
            <v>65</v>
          </cell>
        </row>
        <row r="1055">
          <cell r="B1055" t="str">
            <v>Steel WindowKg.</v>
          </cell>
          <cell r="C1055" t="str">
            <v>Steel Window</v>
          </cell>
          <cell r="D1055" t="str">
            <v>Kg.</v>
          </cell>
          <cell r="E1055">
            <v>46</v>
          </cell>
        </row>
        <row r="1056">
          <cell r="B1056" t="str">
            <v>Powder CoatingSq.Mt.</v>
          </cell>
          <cell r="C1056" t="str">
            <v>Powder Coating</v>
          </cell>
          <cell r="D1056" t="str">
            <v>Sq.Mt.</v>
          </cell>
          <cell r="E1056">
            <v>430.4</v>
          </cell>
        </row>
        <row r="1057">
          <cell r="B1057" t="str">
            <v>Rubber LiningR.Mt.</v>
          </cell>
          <cell r="C1057" t="str">
            <v>Rubber Lining</v>
          </cell>
          <cell r="D1057" t="str">
            <v>R.Mt.</v>
          </cell>
          <cell r="E1057">
            <v>23</v>
          </cell>
        </row>
        <row r="1059">
          <cell r="B1059" t="str">
            <v>Ply wood 9 mm thickSq.Mt.</v>
          </cell>
          <cell r="C1059" t="str">
            <v>Ply wood 9 mm thick</v>
          </cell>
          <cell r="D1059" t="str">
            <v>Sq.Mt.</v>
          </cell>
          <cell r="E1059">
            <v>395</v>
          </cell>
        </row>
        <row r="1060">
          <cell r="B1060">
            <v>0</v>
          </cell>
        </row>
        <row r="1061">
          <cell r="B1061">
            <v>0</v>
          </cell>
        </row>
        <row r="1062">
          <cell r="B1062">
            <v>0</v>
          </cell>
        </row>
        <row r="1063">
          <cell r="B1063" t="str">
            <v>Laminated board double 12mm thickSq.Mt.</v>
          </cell>
          <cell r="C1063" t="str">
            <v>Laminated board double 12mm thick</v>
          </cell>
          <cell r="D1063" t="str">
            <v>Sq.Mt.</v>
          </cell>
          <cell r="E1063">
            <v>740</v>
          </cell>
        </row>
        <row r="1064">
          <cell r="B1064" t="str">
            <v>Alluminium Section anodizedKg.</v>
          </cell>
          <cell r="C1064" t="str">
            <v>Alluminium Section anodized</v>
          </cell>
          <cell r="D1064" t="str">
            <v>Kg.</v>
          </cell>
          <cell r="E1064">
            <v>205</v>
          </cell>
        </row>
        <row r="1065">
          <cell r="B1065" t="str">
            <v>Handle iron oxidised 150 mmNo.</v>
          </cell>
          <cell r="C1065" t="str">
            <v>Handle iron oxidised 150 mm</v>
          </cell>
          <cell r="D1065" t="str">
            <v>No.</v>
          </cell>
          <cell r="E1065">
            <v>50</v>
          </cell>
        </row>
        <row r="1066">
          <cell r="B1066" t="str">
            <v>Hinges iron oxidised 100 mmNo.</v>
          </cell>
          <cell r="C1066" t="str">
            <v xml:space="preserve">Hinges iron oxidised 100 mm </v>
          </cell>
          <cell r="D1066" t="str">
            <v>No.</v>
          </cell>
          <cell r="E1066">
            <v>35</v>
          </cell>
        </row>
        <row r="1067">
          <cell r="B1067" t="str">
            <v>T. W. PARTICLE BOARD, BOTH FACE LAMINATED 12MMSmt.</v>
          </cell>
          <cell r="C1067" t="str">
            <v>T. W. PARTICLE BOARD, BOTH FACE LAMINATED 12MM</v>
          </cell>
          <cell r="D1067" t="str">
            <v>Smt.</v>
          </cell>
          <cell r="E1067">
            <v>382</v>
          </cell>
        </row>
        <row r="1068">
          <cell r="B1068" t="str">
            <v>Battens T.W. 70 x 45 mmCmt.</v>
          </cell>
          <cell r="C1068" t="str">
            <v>Battens T.W. 70 x 45 mm</v>
          </cell>
          <cell r="D1068" t="str">
            <v>Cmt.</v>
          </cell>
          <cell r="E1068">
            <v>75000</v>
          </cell>
        </row>
        <row r="1069">
          <cell r="B1069" t="str">
            <v>Nuts and BoltsNos.</v>
          </cell>
          <cell r="C1069" t="str">
            <v>Nuts and Bolts</v>
          </cell>
          <cell r="D1069" t="str">
            <v>Nos.</v>
          </cell>
          <cell r="E1069">
            <v>99</v>
          </cell>
        </row>
        <row r="1070">
          <cell r="B1070" t="str">
            <v>Cement MortarLumpsum</v>
          </cell>
          <cell r="C1070" t="str">
            <v>Cement Mortar</v>
          </cell>
          <cell r="D1070" t="str">
            <v>Lumpsum</v>
          </cell>
          <cell r="E1070">
            <v>32</v>
          </cell>
        </row>
        <row r="1071">
          <cell r="B1071" t="str">
            <v>Plain FRP Sheet 22 B.W.G.Smt.</v>
          </cell>
          <cell r="C1071" t="str">
            <v>Plain FRP Sheet 22 B.W.G.</v>
          </cell>
          <cell r="D1071" t="str">
            <v>Smt.</v>
          </cell>
          <cell r="E1071">
            <v>2132</v>
          </cell>
        </row>
        <row r="1072">
          <cell r="B1072" t="str">
            <v>TW Runner (6" x 3")Cmt.</v>
          </cell>
          <cell r="C1072" t="str">
            <v>TW Runner (6" x 3")</v>
          </cell>
          <cell r="D1072" t="str">
            <v>Cmt.</v>
          </cell>
          <cell r="E1072">
            <v>75000</v>
          </cell>
        </row>
        <row r="1073">
          <cell r="B1073" t="str">
            <v>Alluminium ScrewDoz.</v>
          </cell>
          <cell r="C1073" t="str">
            <v>Alluminium Screw</v>
          </cell>
          <cell r="D1073" t="str">
            <v>Doz.</v>
          </cell>
          <cell r="E1073">
            <v>4.6500000000000004</v>
          </cell>
        </row>
        <row r="1074">
          <cell r="B1074" t="str">
            <v>F PattiKg.</v>
          </cell>
          <cell r="C1074" t="str">
            <v>F Patti</v>
          </cell>
          <cell r="D1074" t="str">
            <v>Kg.</v>
          </cell>
          <cell r="E1074">
            <v>175</v>
          </cell>
        </row>
        <row r="1077">
          <cell r="B1077" t="str">
            <v>Drill BitsDay</v>
          </cell>
          <cell r="C1077" t="str">
            <v>Drill Bits</v>
          </cell>
          <cell r="D1077" t="str">
            <v>Day</v>
          </cell>
          <cell r="E1077">
            <v>171</v>
          </cell>
        </row>
        <row r="1078">
          <cell r="B1078" t="str">
            <v>Water jet with accessoriesNo.</v>
          </cell>
          <cell r="C1078" t="str">
            <v xml:space="preserve">Water jet with accessories </v>
          </cell>
          <cell r="D1078" t="str">
            <v>No.</v>
          </cell>
          <cell r="E1078">
            <v>325</v>
          </cell>
        </row>
        <row r="1079">
          <cell r="B1079" t="str">
            <v>Ultra 250 mm. dia. uPVC 90 degree junction chamber base with U trapNo.</v>
          </cell>
          <cell r="C1079" t="str">
            <v>Ultra 250 mm. dia. uPVC 90 degree junction chamber base with U trap</v>
          </cell>
          <cell r="D1079" t="str">
            <v>No.</v>
          </cell>
          <cell r="E1079">
            <v>1008</v>
          </cell>
        </row>
        <row r="1080">
          <cell r="B1080" t="str">
            <v>Ultra 250 mm.dia. uPVC Cover &amp; FrameNo.</v>
          </cell>
          <cell r="C1080" t="str">
            <v>Ultra 250 mm.dia. uPVC  Cover &amp; Frame</v>
          </cell>
          <cell r="D1080" t="str">
            <v>No.</v>
          </cell>
          <cell r="E1080">
            <v>386</v>
          </cell>
        </row>
        <row r="1081">
          <cell r="B1081" t="str">
            <v>uPVC Blanking Plug 110 mmNo.</v>
          </cell>
          <cell r="C1081" t="str">
            <v>uPVC Blanking Plug 110 mm</v>
          </cell>
          <cell r="D1081" t="str">
            <v>No.</v>
          </cell>
          <cell r="E1081">
            <v>278</v>
          </cell>
        </row>
        <row r="1082">
          <cell r="B1082" t="str">
            <v>uPVC 90 degree bendNo.</v>
          </cell>
          <cell r="C1082" t="str">
            <v>uPVC 90 degree bend</v>
          </cell>
          <cell r="D1082" t="str">
            <v>No.</v>
          </cell>
          <cell r="E1082">
            <v>262</v>
          </cell>
        </row>
        <row r="1083">
          <cell r="B1083" t="str">
            <v>Ultra Shaft 250x470mmNo.</v>
          </cell>
          <cell r="C1083" t="str">
            <v>Ultra Shaft 250x470mm</v>
          </cell>
          <cell r="D1083" t="str">
            <v>No.</v>
          </cell>
          <cell r="E1083">
            <v>383</v>
          </cell>
        </row>
        <row r="1084">
          <cell r="B1084" t="str">
            <v>EngraverDay</v>
          </cell>
          <cell r="C1084" t="str">
            <v>Engraver</v>
          </cell>
          <cell r="D1084" t="str">
            <v>Day</v>
          </cell>
          <cell r="E1084">
            <v>29</v>
          </cell>
        </row>
        <row r="1085">
          <cell r="B1085" t="str">
            <v>Teak wood planks above 2.5m lengthCu.Mt.</v>
          </cell>
          <cell r="C1085" t="str">
            <v>Teak wood planks above 2.5m length</v>
          </cell>
          <cell r="D1085" t="str">
            <v>Cu.Mt.</v>
          </cell>
          <cell r="E1085">
            <v>85000</v>
          </cell>
        </row>
        <row r="1086">
          <cell r="B1086" t="str">
            <v>Polydee-LMR.Mt.</v>
          </cell>
          <cell r="C1086" t="str">
            <v>Polydee-LM</v>
          </cell>
          <cell r="D1086" t="str">
            <v>R.Mt.</v>
          </cell>
          <cell r="E1086">
            <v>505</v>
          </cell>
        </row>
        <row r="1087">
          <cell r="B1087" t="str">
            <v>Siporex Block 75x240x650 mmNo.</v>
          </cell>
          <cell r="C1087" t="str">
            <v>Siporex Block 75x240x650 mm</v>
          </cell>
          <cell r="D1087" t="str">
            <v>No.</v>
          </cell>
          <cell r="E1087">
            <v>67.459999999999994</v>
          </cell>
        </row>
        <row r="1088">
          <cell r="B1088" t="str">
            <v>GBP Build Fast plusKg.</v>
          </cell>
          <cell r="C1088" t="str">
            <v xml:space="preserve">GBP Build Fast plus </v>
          </cell>
          <cell r="D1088" t="str">
            <v>Kg.</v>
          </cell>
          <cell r="E1088">
            <v>29.33</v>
          </cell>
        </row>
        <row r="1089">
          <cell r="B1089" t="str">
            <v>Siporex Block 100x240x650 mmNo.</v>
          </cell>
          <cell r="C1089" t="str">
            <v>Siporex Block 100x240x650 mm</v>
          </cell>
          <cell r="D1089" t="str">
            <v>No.</v>
          </cell>
          <cell r="E1089">
            <v>74.2</v>
          </cell>
        </row>
        <row r="1090">
          <cell r="B1090" t="str">
            <v>Siporex Block 200x240x650 mmNo.</v>
          </cell>
          <cell r="C1090" t="str">
            <v>Siporex Block 200x240x650 mm</v>
          </cell>
          <cell r="D1090" t="str">
            <v>No.</v>
          </cell>
          <cell r="E1090">
            <v>150.15</v>
          </cell>
        </row>
        <row r="1091">
          <cell r="B1091" t="str">
            <v>Bamboo 50mm dia.R.Mt</v>
          </cell>
          <cell r="C1091" t="str">
            <v xml:space="preserve">Bamboo 50mm dia. </v>
          </cell>
          <cell r="D1091" t="str">
            <v>R.Mt</v>
          </cell>
          <cell r="E1091">
            <v>14</v>
          </cell>
        </row>
        <row r="1092">
          <cell r="B1092" t="str">
            <v>Hold Fast for Steel GateNo.</v>
          </cell>
          <cell r="C1092" t="str">
            <v>Hold Fast for Steel Gate</v>
          </cell>
          <cell r="D1092" t="str">
            <v>No.</v>
          </cell>
          <cell r="E1092">
            <v>53</v>
          </cell>
        </row>
        <row r="1093">
          <cell r="B1093" t="str">
            <v>Nut Boldts 12 mm dia. /Nails all sizeNo.</v>
          </cell>
          <cell r="C1093" t="str">
            <v>Nut Boldts 12 mm dia. /Nails all size</v>
          </cell>
          <cell r="D1093" t="str">
            <v>No.</v>
          </cell>
          <cell r="E1093">
            <v>71</v>
          </cell>
        </row>
        <row r="1094">
          <cell r="B1094" t="str">
            <v>M.S. Pipe 40 mm diaRmt</v>
          </cell>
          <cell r="C1094" t="str">
            <v>M.S. Pipe 40 mm dia</v>
          </cell>
          <cell r="D1094" t="str">
            <v>Rmt</v>
          </cell>
          <cell r="E1094">
            <v>129</v>
          </cell>
        </row>
        <row r="1095">
          <cell r="B1095" t="str">
            <v>Welding RodBox</v>
          </cell>
          <cell r="C1095" t="str">
            <v>Welding Rod</v>
          </cell>
          <cell r="D1095" t="str">
            <v>Box</v>
          </cell>
          <cell r="E1095">
            <v>350</v>
          </cell>
        </row>
        <row r="1096">
          <cell r="B1096" t="str">
            <v>PVC hand rail coverRmt.</v>
          </cell>
          <cell r="C1096" t="str">
            <v>PVC hand rail cover</v>
          </cell>
          <cell r="D1096" t="str">
            <v>Rmt.</v>
          </cell>
          <cell r="E1096">
            <v>200</v>
          </cell>
        </row>
        <row r="1097">
          <cell r="B1097" t="str">
            <v>Vision PanelNo.</v>
          </cell>
          <cell r="C1097" t="str">
            <v>Vision Panel</v>
          </cell>
          <cell r="D1097" t="str">
            <v>No.</v>
          </cell>
          <cell r="E1097">
            <v>205</v>
          </cell>
        </row>
        <row r="1098">
          <cell r="B1098" t="str">
            <v>Solid core shutter 35 mm thick with commercial veneer facing and phenol bondedSq.mt.</v>
          </cell>
          <cell r="C1098" t="str">
            <v>Solid core shutter 35 mm thick with commercial veneer facing and phenol bonded</v>
          </cell>
          <cell r="D1098" t="str">
            <v>Sq.mt.</v>
          </cell>
          <cell r="E1098">
            <v>1080</v>
          </cell>
        </row>
        <row r="1099">
          <cell r="B1099" t="str">
            <v>Oil PaintLtr.</v>
          </cell>
          <cell r="C1099" t="str">
            <v>Oil Paint</v>
          </cell>
          <cell r="D1099" t="str">
            <v>Ltr.</v>
          </cell>
          <cell r="E1099">
            <v>258</v>
          </cell>
        </row>
        <row r="1100">
          <cell r="B1100" t="str">
            <v>Acrylic Plain Sheet 2 mm thickSq.Mt.</v>
          </cell>
          <cell r="C1100" t="str">
            <v>Acrylic Plain Sheet 2 mm thick</v>
          </cell>
          <cell r="D1100" t="str">
            <v>Sq.Mt.</v>
          </cell>
          <cell r="E1100">
            <v>670</v>
          </cell>
        </row>
        <row r="1101">
          <cell r="B1101" t="str">
            <v>Aluminium Sheet 24 B.W.GSq.mt.</v>
          </cell>
          <cell r="C1101" t="str">
            <v>Aluminium Sheet 24 B.W.G</v>
          </cell>
          <cell r="D1101" t="str">
            <v>Sq.mt.</v>
          </cell>
          <cell r="E1101">
            <v>365</v>
          </cell>
        </row>
        <row r="1102">
          <cell r="B1102" t="str">
            <v>Alluminium Section with Powder CoatingKg.</v>
          </cell>
          <cell r="C1102" t="str">
            <v>Alluminium Section with Powder Coating</v>
          </cell>
          <cell r="D1102" t="str">
            <v>Kg.</v>
          </cell>
          <cell r="E1102">
            <v>195</v>
          </cell>
        </row>
        <row r="1103">
          <cell r="B1103" t="str">
            <v>Concealed lockNo.</v>
          </cell>
          <cell r="C1103" t="str">
            <v>Concealed lock</v>
          </cell>
          <cell r="D1103" t="str">
            <v>No.</v>
          </cell>
          <cell r="E1103">
            <v>110</v>
          </cell>
        </row>
        <row r="1104">
          <cell r="B1104" t="str">
            <v>Mosquito proof Nylone netSq.Mt.</v>
          </cell>
          <cell r="C1104" t="str">
            <v>Mosquito proof Nylone net</v>
          </cell>
          <cell r="D1104" t="str">
            <v>Sq.Mt.</v>
          </cell>
          <cell r="E1104">
            <v>204</v>
          </cell>
        </row>
        <row r="1105">
          <cell r="B1105" t="str">
            <v>White glazed full stall urinalNo.</v>
          </cell>
          <cell r="C1105" t="str">
            <v>White glazed full stall urinal</v>
          </cell>
          <cell r="D1105" t="str">
            <v>No.</v>
          </cell>
          <cell r="E1105">
            <v>4010</v>
          </cell>
        </row>
        <row r="1106">
          <cell r="B1106" t="str">
            <v>Bricks II Class1000 No.</v>
          </cell>
          <cell r="C1106" t="str">
            <v>Bricks II Class</v>
          </cell>
          <cell r="D1106" t="str">
            <v>1000 No.</v>
          </cell>
          <cell r="E1106">
            <v>5700</v>
          </cell>
        </row>
        <row r="1107">
          <cell r="B1107" t="str">
            <v>R.C.C.pipe Np2 class 100mm dia. 2m longNo.</v>
          </cell>
          <cell r="C1107" t="str">
            <v>R.C.C.pipe Np2 class 100mm dia. 2m long</v>
          </cell>
          <cell r="D1107" t="str">
            <v>No.</v>
          </cell>
          <cell r="E1107">
            <v>596</v>
          </cell>
        </row>
        <row r="1108">
          <cell r="B1108" t="str">
            <v>R.C.C.pipe Np2 class 150mm dia. 2m longNo.</v>
          </cell>
          <cell r="C1108" t="str">
            <v>R.C.C.pipe Np2 class 150mm dia. 2m long</v>
          </cell>
          <cell r="D1108" t="str">
            <v>No.</v>
          </cell>
          <cell r="E1108">
            <v>642</v>
          </cell>
        </row>
        <row r="1109">
          <cell r="B1109" t="str">
            <v>R.C.C.pipe Np2 class 225mm dia. 2m longNo.</v>
          </cell>
          <cell r="C1109" t="str">
            <v>R.C.C.pipe Np2 class 225mm dia. 2m long</v>
          </cell>
          <cell r="D1109" t="str">
            <v>No.</v>
          </cell>
          <cell r="E1109">
            <v>734</v>
          </cell>
        </row>
        <row r="1110">
          <cell r="B1110" t="str">
            <v>R.C.C.pipe Np2 class 300mm dia. 2m longNo.</v>
          </cell>
          <cell r="C1110" t="str">
            <v>R.C.C.pipe Np2 class 300mm dia. 2m long</v>
          </cell>
          <cell r="D1110" t="str">
            <v>No.</v>
          </cell>
          <cell r="E1110">
            <v>1162</v>
          </cell>
        </row>
        <row r="1111">
          <cell r="B1111" t="str">
            <v>Ceramic Tiles for dado 30 x 60 cmSq.Mt.</v>
          </cell>
          <cell r="C1111" t="str">
            <v>Ceramic Tiles for dado 30 x 60 cm</v>
          </cell>
          <cell r="D1111" t="str">
            <v>Sq.Mt.</v>
          </cell>
          <cell r="E1111">
            <v>516</v>
          </cell>
        </row>
      </sheetData>
      <sheetData sheetId="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chinery"/>
      <sheetName val="Labour"/>
      <sheetName val="Material"/>
      <sheetName val="LMERate"/>
      <sheetName val="Sheet1"/>
    </sheetNames>
    <sheetDataSet>
      <sheetData sheetId="0" refreshError="1"/>
      <sheetData sheetId="1" refreshError="1"/>
      <sheetData sheetId="2" refreshError="1"/>
      <sheetData sheetId="3" refreshError="1">
        <row r="2">
          <cell r="B2" t="str">
            <v>Description of MachineUnit</v>
          </cell>
          <cell r="C2" t="str">
            <v>Description of Machine</v>
          </cell>
          <cell r="D2" t="str">
            <v>Unit</v>
          </cell>
          <cell r="E2" t="str">
            <v>Final Rate for SSR 2018-19</v>
          </cell>
        </row>
        <row r="3">
          <cell r="B3" t="str">
            <v>Air Compressorhour</v>
          </cell>
          <cell r="C3" t="str">
            <v>Air Compressor</v>
          </cell>
          <cell r="D3" t="str">
            <v>hour</v>
          </cell>
          <cell r="E3">
            <v>731</v>
          </cell>
        </row>
        <row r="4">
          <cell r="B4" t="str">
            <v>Batching and Mixing Plant (a) 30 cum capacityhour</v>
          </cell>
          <cell r="C4" t="str">
            <v>Batching and Mixing Plant (a) 30 cum capacity</v>
          </cell>
          <cell r="D4" t="str">
            <v xml:space="preserve"> hour</v>
          </cell>
          <cell r="E4">
            <v>2089</v>
          </cell>
        </row>
        <row r="5">
          <cell r="B5" t="str">
            <v>Batching and Mixing Plant (b) 15 - 20 cum capacityhour</v>
          </cell>
          <cell r="C5" t="str">
            <v>Batching and Mixing Plant (b)  15 - 20 cum capacity</v>
          </cell>
          <cell r="D5" t="str">
            <v xml:space="preserve"> hour</v>
          </cell>
          <cell r="E5">
            <v>1842</v>
          </cell>
        </row>
        <row r="6">
          <cell r="B6" t="str">
            <v>Bitumen Pressure Distributorhour</v>
          </cell>
          <cell r="C6" t="str">
            <v>Bitumen Pressure Distributor</v>
          </cell>
          <cell r="D6" t="str">
            <v xml:space="preserve"> hour</v>
          </cell>
          <cell r="E6">
            <v>1158</v>
          </cell>
        </row>
        <row r="7">
          <cell r="B7" t="str">
            <v>Bitumen Boiler oil firedhour</v>
          </cell>
          <cell r="C7" t="str">
            <v>Bitumen Boiler oil fired</v>
          </cell>
          <cell r="D7" t="str">
            <v xml:space="preserve"> hour</v>
          </cell>
          <cell r="E7">
            <v>200</v>
          </cell>
        </row>
        <row r="8">
          <cell r="B8" t="str">
            <v>Concrete Paver Finisher with 40 HP Motorhour</v>
          </cell>
          <cell r="C8" t="str">
            <v>Concrete Paver Finisher with 40 HP Motor</v>
          </cell>
          <cell r="D8" t="str">
            <v xml:space="preserve"> hour</v>
          </cell>
          <cell r="E8">
            <v>2594</v>
          </cell>
        </row>
        <row r="9">
          <cell r="B9" t="str">
            <v>Concrete Pump of 45 &amp; 30 cum capacityhour</v>
          </cell>
          <cell r="C9" t="str">
            <v>Concrete Pump of 45 &amp; 30 cum capacity</v>
          </cell>
          <cell r="D9" t="str">
            <v xml:space="preserve"> hour</v>
          </cell>
          <cell r="E9">
            <v>476</v>
          </cell>
        </row>
        <row r="10">
          <cell r="B10" t="str">
            <v>Concrete Buckethour</v>
          </cell>
          <cell r="C10" t="str">
            <v>Concrete Bucket</v>
          </cell>
          <cell r="D10" t="str">
            <v xml:space="preserve"> hour</v>
          </cell>
          <cell r="E10">
            <v>50</v>
          </cell>
        </row>
        <row r="11">
          <cell r="B11" t="str">
            <v>Concrete Mixer (a) 0.4/0.28 cumhour</v>
          </cell>
          <cell r="C11" t="str">
            <v>Concrete Mixer (a)  0.4/0.28 cum</v>
          </cell>
          <cell r="D11" t="str">
            <v xml:space="preserve"> hour</v>
          </cell>
          <cell r="E11">
            <v>625</v>
          </cell>
        </row>
        <row r="12">
          <cell r="B12" t="str">
            <v>Concrete Mixer (b) 1 cumhour</v>
          </cell>
          <cell r="C12" t="str">
            <v>Concrete Mixer (b) 1 cum</v>
          </cell>
          <cell r="D12" t="str">
            <v xml:space="preserve"> hour</v>
          </cell>
          <cell r="E12">
            <v>968</v>
          </cell>
        </row>
        <row r="13">
          <cell r="B13" t="str">
            <v>Crane (a) 80 tonneshour</v>
          </cell>
          <cell r="C13" t="str">
            <v>Crane (a)  80 tonnes</v>
          </cell>
          <cell r="D13" t="str">
            <v xml:space="preserve"> hour</v>
          </cell>
          <cell r="E13">
            <v>2700</v>
          </cell>
        </row>
        <row r="14">
          <cell r="B14" t="str">
            <v>Cranes b) 35 tonneshour</v>
          </cell>
          <cell r="C14" t="str">
            <v>Cranes b)  35 tonnes</v>
          </cell>
          <cell r="D14" t="str">
            <v xml:space="preserve"> hour</v>
          </cell>
          <cell r="E14">
            <v>2295</v>
          </cell>
        </row>
        <row r="15">
          <cell r="B15" t="str">
            <v>Cranes c) 3 tonneshour</v>
          </cell>
          <cell r="C15" t="str">
            <v>Cranes c) 3 tonnes</v>
          </cell>
          <cell r="D15" t="str">
            <v xml:space="preserve"> hour</v>
          </cell>
          <cell r="E15">
            <v>612</v>
          </cell>
        </row>
        <row r="16">
          <cell r="B16" t="str">
            <v>Dozer D - 80 - A 12hour</v>
          </cell>
          <cell r="C16" t="str">
            <v>Dozer D - 80 - A 12</v>
          </cell>
          <cell r="D16" t="str">
            <v xml:space="preserve"> hour</v>
          </cell>
          <cell r="E16">
            <v>3484</v>
          </cell>
        </row>
        <row r="17">
          <cell r="B17" t="str">
            <v>Dozer D - 50 - A 15hour</v>
          </cell>
          <cell r="C17" t="str">
            <v>Dozer D - 50 - A 15</v>
          </cell>
          <cell r="D17" t="str">
            <v xml:space="preserve"> hour</v>
          </cell>
          <cell r="E17">
            <v>2489</v>
          </cell>
        </row>
        <row r="18">
          <cell r="B18" t="str">
            <v>Emulsion Pressure Distributorhour</v>
          </cell>
          <cell r="C18" t="str">
            <v>Emulsion Pressure Distributor</v>
          </cell>
          <cell r="D18" t="str">
            <v xml:space="preserve"> hour</v>
          </cell>
          <cell r="E18">
            <v>968</v>
          </cell>
        </row>
        <row r="19">
          <cell r="B19" t="str">
            <v>Front End loader 1 cum bucket capacityhour</v>
          </cell>
          <cell r="C19" t="str">
            <v>Front End loader 1 cum bucket capacity</v>
          </cell>
          <cell r="D19" t="str">
            <v xml:space="preserve"> hour</v>
          </cell>
          <cell r="E19">
            <v>968</v>
          </cell>
        </row>
        <row r="20">
          <cell r="B20" t="str">
            <v>Generator (a) 125 KVAhour</v>
          </cell>
          <cell r="C20" t="str">
            <v>Generator (a)  125 KVA</v>
          </cell>
          <cell r="D20" t="str">
            <v xml:space="preserve"> hour</v>
          </cell>
          <cell r="E20">
            <v>1065</v>
          </cell>
        </row>
        <row r="21">
          <cell r="B21" t="str">
            <v>Generator( b) 63 KVAhour</v>
          </cell>
          <cell r="C21" t="str">
            <v>Generator( b)  63  KVA</v>
          </cell>
          <cell r="D21" t="str">
            <v xml:space="preserve"> hour</v>
          </cell>
          <cell r="E21">
            <v>800</v>
          </cell>
        </row>
        <row r="22">
          <cell r="B22" t="str">
            <v>GSB Plant 50 cumhour</v>
          </cell>
          <cell r="C22" t="str">
            <v>GSB Plant 50 cum</v>
          </cell>
          <cell r="D22" t="str">
            <v xml:space="preserve"> hour</v>
          </cell>
          <cell r="E22">
            <v>1737</v>
          </cell>
        </row>
        <row r="23">
          <cell r="B23" t="str">
            <v>Hotmix Plant - 120 TPH capacity ( Drum Mix Plant)hour</v>
          </cell>
          <cell r="C23" t="str">
            <v>Hotmix Plant - 120 TPH capacity ( Drum Mix Plant)</v>
          </cell>
          <cell r="D23" t="str">
            <v xml:space="preserve"> hour</v>
          </cell>
          <cell r="E23">
            <v>5410</v>
          </cell>
        </row>
        <row r="24">
          <cell r="B24" t="str">
            <v>Hotmix Plant - 100 TPH capacity ( Drum Mix Plant)hour</v>
          </cell>
          <cell r="C24" t="str">
            <v>Hotmix Plant - 100 TPH capacity ( Drum Mix Plant)</v>
          </cell>
          <cell r="D24" t="str">
            <v xml:space="preserve"> hour</v>
          </cell>
          <cell r="E24">
            <v>5077</v>
          </cell>
        </row>
        <row r="25">
          <cell r="B25" t="str">
            <v>Hotmix Plant - 60 to 90 TPH capacity ( Drum Mix Plant)hour</v>
          </cell>
          <cell r="C25" t="str">
            <v>Hotmix Plant - 60 to 90 TPH capacity ( Drum Mix Plant)</v>
          </cell>
          <cell r="D25" t="str">
            <v xml:space="preserve"> hour</v>
          </cell>
          <cell r="E25">
            <v>4578</v>
          </cell>
        </row>
        <row r="26">
          <cell r="B26" t="str">
            <v>Hotmix Plant - 40 to 60 TPH capacity ( Drum Mix Plant)hour</v>
          </cell>
          <cell r="C26" t="str">
            <v>Hotmix Plant - 40 to 60 TPH capacity ( Drum Mix Plant)</v>
          </cell>
          <cell r="D26" t="str">
            <v xml:space="preserve"> hour</v>
          </cell>
          <cell r="E26">
            <v>3912</v>
          </cell>
        </row>
        <row r="27">
          <cell r="B27" t="str">
            <v>Hydraulic Chip Spreaderhour</v>
          </cell>
          <cell r="C27" t="str">
            <v>Hydraulic Chip Spreader</v>
          </cell>
          <cell r="D27" t="str">
            <v xml:space="preserve"> hour</v>
          </cell>
          <cell r="E27">
            <v>400</v>
          </cell>
        </row>
        <row r="28">
          <cell r="B28" t="str">
            <v>Hydraulic Excavator of 1 cum buckethour</v>
          </cell>
          <cell r="C28" t="str">
            <v>Hydraulic Excavator of 1 cum bucket</v>
          </cell>
          <cell r="D28" t="str">
            <v xml:space="preserve"> hour</v>
          </cell>
          <cell r="E28">
            <v>1966</v>
          </cell>
        </row>
        <row r="29">
          <cell r="B29" t="str">
            <v>Integrated Stone Crusher 100THPhour</v>
          </cell>
          <cell r="C29" t="str">
            <v>Integrated Stone Crusher 100THP</v>
          </cell>
          <cell r="D29" t="str">
            <v xml:space="preserve"> hour</v>
          </cell>
          <cell r="E29">
            <v>12000</v>
          </cell>
        </row>
        <row r="30">
          <cell r="B30" t="str">
            <v>Integrated Stone Crusher 200 HPhour</v>
          </cell>
          <cell r="C30" t="str">
            <v>Integrated Stone Crusher 200 HP</v>
          </cell>
          <cell r="D30" t="str">
            <v xml:space="preserve"> hour</v>
          </cell>
          <cell r="E30">
            <v>15000</v>
          </cell>
        </row>
        <row r="31">
          <cell r="B31" t="str">
            <v>Kerb Casting Machinehour</v>
          </cell>
          <cell r="C31" t="str">
            <v>Kerb Casting Machine</v>
          </cell>
          <cell r="D31" t="str">
            <v xml:space="preserve"> hour</v>
          </cell>
          <cell r="E31">
            <v>532</v>
          </cell>
        </row>
        <row r="32">
          <cell r="B32" t="str">
            <v>Mastic Cookerhour</v>
          </cell>
          <cell r="C32" t="str">
            <v>Mastic Cooker</v>
          </cell>
          <cell r="D32" t="str">
            <v xml:space="preserve"> hour</v>
          </cell>
          <cell r="E32">
            <v>908</v>
          </cell>
        </row>
        <row r="33">
          <cell r="B33" t="str">
            <v>Mechanical Broom Hydraulichour</v>
          </cell>
          <cell r="C33" t="str">
            <v>Mechanical Broom Hydraulic</v>
          </cell>
          <cell r="D33" t="str">
            <v xml:space="preserve"> hour</v>
          </cell>
          <cell r="E33">
            <v>250</v>
          </cell>
        </row>
        <row r="34">
          <cell r="B34" t="str">
            <v>Motor Grader 3.35 mtr bladehour</v>
          </cell>
          <cell r="C34" t="str">
            <v>Motor Grader 3.35 mtr blade</v>
          </cell>
          <cell r="D34" t="str">
            <v xml:space="preserve"> hour</v>
          </cell>
          <cell r="E34">
            <v>1807</v>
          </cell>
        </row>
        <row r="35">
          <cell r="B35" t="str">
            <v>Mobile slurry seal equipmenthour</v>
          </cell>
          <cell r="C35" t="str">
            <v>Mobile slurry seal equipment</v>
          </cell>
          <cell r="D35" t="str">
            <v xml:space="preserve"> hour</v>
          </cell>
        </row>
        <row r="36">
          <cell r="B36" t="str">
            <v>Paver Finisher Hydrostatic with sensor control 100 TPHhour</v>
          </cell>
          <cell r="C36" t="str">
            <v>Paver Finisher Hydrostatic with sensor control 100 TPH</v>
          </cell>
          <cell r="D36" t="str">
            <v xml:space="preserve"> hour</v>
          </cell>
          <cell r="E36">
            <v>3000</v>
          </cell>
        </row>
        <row r="37">
          <cell r="B37" t="str">
            <v>Paver Finisher Mechanical 100 TPHhour</v>
          </cell>
          <cell r="C37" t="str">
            <v>Paver Finisher Mechanical 100 TPH</v>
          </cell>
          <cell r="D37" t="str">
            <v xml:space="preserve"> hour</v>
          </cell>
          <cell r="E37">
            <v>981</v>
          </cell>
        </row>
        <row r="38">
          <cell r="B38" t="str">
            <v>Piling Rig with Bantonite Pumphour</v>
          </cell>
          <cell r="C38" t="str">
            <v>Piling Rig with Bantonite Pump</v>
          </cell>
          <cell r="D38" t="str">
            <v xml:space="preserve"> hour</v>
          </cell>
          <cell r="E38">
            <v>4500</v>
          </cell>
        </row>
        <row r="39">
          <cell r="B39" t="str">
            <v>Pneumatic Road Rollerhour</v>
          </cell>
          <cell r="C39" t="str">
            <v>Pneumatic Road Roller</v>
          </cell>
          <cell r="D39" t="str">
            <v xml:space="preserve"> hour</v>
          </cell>
          <cell r="E39">
            <v>650</v>
          </cell>
        </row>
        <row r="40">
          <cell r="B40" t="str">
            <v>Pneumatic Sinking Planthour</v>
          </cell>
          <cell r="C40" t="str">
            <v>Pneumatic Sinking Plant</v>
          </cell>
          <cell r="D40" t="str">
            <v xml:space="preserve"> hour</v>
          </cell>
        </row>
        <row r="41">
          <cell r="B41" t="str">
            <v>Pot Hole Repair Machinehour</v>
          </cell>
          <cell r="C41" t="str">
            <v>Pot Hole Repair Machine</v>
          </cell>
          <cell r="D41" t="str">
            <v xml:space="preserve"> hour</v>
          </cell>
          <cell r="E41">
            <v>400</v>
          </cell>
        </row>
        <row r="42">
          <cell r="B42" t="str">
            <v>Prestressing Jack with Pump &amp; accesshour</v>
          </cell>
          <cell r="C42" t="str">
            <v>Prestressing Jack with Pump &amp; access</v>
          </cell>
          <cell r="D42" t="str">
            <v xml:space="preserve"> hour</v>
          </cell>
        </row>
        <row r="43">
          <cell r="B43" t="str">
            <v>Ripperhour</v>
          </cell>
          <cell r="C43" t="str">
            <v>Ripper</v>
          </cell>
          <cell r="D43" t="str">
            <v xml:space="preserve"> hour</v>
          </cell>
          <cell r="E43">
            <v>25</v>
          </cell>
        </row>
        <row r="44">
          <cell r="B44" t="str">
            <v>Rotavatorhour</v>
          </cell>
          <cell r="C44" t="str">
            <v>Rotavator</v>
          </cell>
          <cell r="D44" t="str">
            <v xml:space="preserve"> hour</v>
          </cell>
          <cell r="E44">
            <v>20</v>
          </cell>
        </row>
        <row r="45">
          <cell r="B45" t="str">
            <v>Road marking machinehour</v>
          </cell>
          <cell r="C45" t="str">
            <v>Road marking machine</v>
          </cell>
          <cell r="D45" t="str">
            <v xml:space="preserve"> hour</v>
          </cell>
          <cell r="E45">
            <v>100</v>
          </cell>
        </row>
        <row r="46">
          <cell r="B46" t="str">
            <v>Smooth Wheeled Roller 8 tonnehour</v>
          </cell>
          <cell r="C46" t="str">
            <v>Smooth Wheeled Roller 8 tonne</v>
          </cell>
          <cell r="D46" t="str">
            <v xml:space="preserve"> hour</v>
          </cell>
          <cell r="E46">
            <v>691</v>
          </cell>
        </row>
        <row r="47">
          <cell r="B47" t="str">
            <v>Tandem Road Rollerhour</v>
          </cell>
          <cell r="C47" t="str">
            <v>Tandem Road Roller</v>
          </cell>
          <cell r="D47" t="str">
            <v xml:space="preserve"> hour</v>
          </cell>
          <cell r="E47">
            <v>1392</v>
          </cell>
        </row>
        <row r="48">
          <cell r="B48" t="str">
            <v>Tipper - 5 cumkm</v>
          </cell>
          <cell r="C48" t="str">
            <v>Tipper - 5 cum</v>
          </cell>
          <cell r="D48" t="str">
            <v xml:space="preserve"> km</v>
          </cell>
          <cell r="E48">
            <v>62</v>
          </cell>
        </row>
        <row r="49">
          <cell r="B49" t="str">
            <v>Tipper - 5 cumtonne.km</v>
          </cell>
          <cell r="C49" t="str">
            <v>Tipper - 5 cum</v>
          </cell>
          <cell r="D49" t="str">
            <v xml:space="preserve"> tonne.km</v>
          </cell>
          <cell r="E49">
            <v>6</v>
          </cell>
        </row>
        <row r="50">
          <cell r="B50" t="str">
            <v>Tipper - 5 cumhour</v>
          </cell>
          <cell r="C50" t="str">
            <v>Tipper - 5 cum</v>
          </cell>
          <cell r="D50" t="str">
            <v xml:space="preserve"> hour</v>
          </cell>
          <cell r="E50">
            <v>745</v>
          </cell>
        </row>
        <row r="51">
          <cell r="B51" t="str">
            <v>Transit Mixer 4.0/4.5 cumhour</v>
          </cell>
          <cell r="C51" t="str">
            <v>Transit Mixer 4.0/4.5 cum</v>
          </cell>
          <cell r="D51" t="str">
            <v xml:space="preserve"> hour</v>
          </cell>
          <cell r="E51">
            <v>1399</v>
          </cell>
        </row>
        <row r="52">
          <cell r="B52" t="str">
            <v>Transit Mixer 4/4.5 cumtonne. km</v>
          </cell>
          <cell r="C52" t="str">
            <v>Transit Mixer 4/4.5 cum</v>
          </cell>
          <cell r="D52" t="str">
            <v xml:space="preserve"> tonne. km</v>
          </cell>
          <cell r="E52">
            <v>10</v>
          </cell>
        </row>
        <row r="53">
          <cell r="B53" t="str">
            <v>Transit Mixer 3.0 cumhour</v>
          </cell>
          <cell r="C53" t="str">
            <v>Transit Mixer 3.0 cum</v>
          </cell>
          <cell r="D53" t="str">
            <v xml:space="preserve"> hour</v>
          </cell>
          <cell r="E53">
            <v>1100</v>
          </cell>
        </row>
        <row r="54">
          <cell r="B54" t="str">
            <v>Transit Mixer 3.0 cumtonne. km</v>
          </cell>
          <cell r="C54" t="str">
            <v>Transit Mixer 3.0 cum</v>
          </cell>
          <cell r="D54" t="str">
            <v xml:space="preserve"> tonne. km</v>
          </cell>
          <cell r="E54">
            <v>8</v>
          </cell>
        </row>
        <row r="55">
          <cell r="B55" t="str">
            <v>Tractorhour</v>
          </cell>
          <cell r="C55" t="str">
            <v>Tractor</v>
          </cell>
          <cell r="D55" t="str">
            <v xml:space="preserve"> hour</v>
          </cell>
          <cell r="E55">
            <v>330</v>
          </cell>
        </row>
        <row r="56">
          <cell r="B56" t="str">
            <v>Tractor with Rotevatorhour</v>
          </cell>
          <cell r="C56" t="str">
            <v>Tractor with Rotevator</v>
          </cell>
          <cell r="D56" t="str">
            <v xml:space="preserve"> hour</v>
          </cell>
          <cell r="E56">
            <v>350</v>
          </cell>
        </row>
        <row r="57">
          <cell r="B57" t="str">
            <v>Tractor with Ripperhour</v>
          </cell>
          <cell r="C57" t="str">
            <v>Tractor with Ripper</v>
          </cell>
          <cell r="D57" t="str">
            <v xml:space="preserve"> hour</v>
          </cell>
          <cell r="E57">
            <v>1131</v>
          </cell>
        </row>
        <row r="58">
          <cell r="B58" t="str">
            <v>Truck 5.5 cum per 10 tonneskm</v>
          </cell>
          <cell r="C58" t="str">
            <v>Truck 5.5 cum per 10 tonnes</v>
          </cell>
          <cell r="D58" t="str">
            <v xml:space="preserve"> km</v>
          </cell>
          <cell r="E58">
            <v>31</v>
          </cell>
        </row>
        <row r="59">
          <cell r="B59" t="str">
            <v>Truck 5.5 cum per 10 tonneshour</v>
          </cell>
          <cell r="C59" t="str">
            <v>Truck 5.5 cum per 10 tonnes</v>
          </cell>
          <cell r="D59" t="str">
            <v xml:space="preserve"> hour</v>
          </cell>
          <cell r="E59">
            <v>600</v>
          </cell>
        </row>
        <row r="60">
          <cell r="B60" t="str">
            <v>Truck 5.5 cum per 10 tonnestonne. km</v>
          </cell>
          <cell r="C60" t="str">
            <v>Truck 5.5 cum per 10 tonnes</v>
          </cell>
          <cell r="D60" t="str">
            <v xml:space="preserve"> tonne. km</v>
          </cell>
          <cell r="E60">
            <v>3.63</v>
          </cell>
        </row>
        <row r="61">
          <cell r="B61" t="str">
            <v>Vibratory Roller 8 tonnehour</v>
          </cell>
          <cell r="C61" t="str">
            <v>Vibratory Roller 8 tonne</v>
          </cell>
          <cell r="D61" t="str">
            <v xml:space="preserve"> hour</v>
          </cell>
          <cell r="E61">
            <v>1591</v>
          </cell>
        </row>
        <row r="62">
          <cell r="B62" t="str">
            <v>Water Tankerhour</v>
          </cell>
          <cell r="C62" t="str">
            <v>Water Tanker</v>
          </cell>
          <cell r="D62" t="str">
            <v xml:space="preserve"> hour</v>
          </cell>
          <cell r="E62">
            <v>1250</v>
          </cell>
        </row>
        <row r="63">
          <cell r="B63" t="str">
            <v>Water Tankerkm</v>
          </cell>
          <cell r="C63" t="str">
            <v>Water Tanker</v>
          </cell>
          <cell r="D63" t="str">
            <v xml:space="preserve"> km</v>
          </cell>
          <cell r="E63">
            <v>24</v>
          </cell>
        </row>
        <row r="64">
          <cell r="B64" t="str">
            <v>Wet Mix Plant 60 TPHhour</v>
          </cell>
          <cell r="C64" t="str">
            <v>Wet Mix Plant 60 TPH</v>
          </cell>
          <cell r="D64" t="str">
            <v xml:space="preserve"> hour</v>
          </cell>
          <cell r="E64">
            <v>1500</v>
          </cell>
        </row>
        <row r="65">
          <cell r="B65" t="str">
            <v>Hotmix Plant - 160 TPH capacity BATCH MIX PLANThour</v>
          </cell>
          <cell r="C65" t="str">
            <v>Hotmix Plant - 160 TPH capacity BATCH MIX PLANT</v>
          </cell>
          <cell r="D65" t="str">
            <v xml:space="preserve"> hour</v>
          </cell>
          <cell r="E65">
            <v>12000</v>
          </cell>
        </row>
        <row r="66">
          <cell r="B66" t="str">
            <v>Hotmix Plant - 120 TPH capacity BATCH MIX PLANThour</v>
          </cell>
          <cell r="C66" t="str">
            <v>Hotmix Plant - 120 TPH capacity BATCH MIX PLANT</v>
          </cell>
          <cell r="D66" t="str">
            <v xml:space="preserve"> hour</v>
          </cell>
          <cell r="E66">
            <v>11000</v>
          </cell>
        </row>
        <row r="67">
          <cell r="B67" t="str">
            <v>Hotmix Plant - 80 TPH capacity BATCH MIX PLANThour</v>
          </cell>
          <cell r="C67" t="str">
            <v>Hotmix Plant - 80 TPH capacity BATCH MIX PLANT</v>
          </cell>
          <cell r="D67" t="str">
            <v xml:space="preserve"> hour</v>
          </cell>
          <cell r="E67">
            <v>10000</v>
          </cell>
        </row>
        <row r="68">
          <cell r="B68" t="str">
            <v>Air compressor with pneumatic chisel attachment for cutting hard clay.hour</v>
          </cell>
          <cell r="C68" t="str">
            <v>Air compressor with pneumatic chisel attachment for cutting hard clay.</v>
          </cell>
          <cell r="D68" t="str">
            <v>hour</v>
          </cell>
          <cell r="E68">
            <v>900</v>
          </cell>
        </row>
        <row r="69">
          <cell r="B69" t="str">
            <v>Batch type cold mixing plant 100-120 TPH capacity producing an average output of 75 tonne per hourhour</v>
          </cell>
          <cell r="C69" t="str">
            <v>Batch type cold mixing plant 100-120 TPH capacity producing an average output of 75 tonne per hour</v>
          </cell>
          <cell r="D69" t="str">
            <v>hour</v>
          </cell>
          <cell r="E69">
            <v>10000</v>
          </cell>
        </row>
        <row r="70">
          <cell r="B70" t="str">
            <v>Belt conveyor systemhour</v>
          </cell>
          <cell r="C70" t="str">
            <v>Belt conveyor system</v>
          </cell>
          <cell r="D70" t="str">
            <v>hour</v>
          </cell>
          <cell r="E70">
            <v>125</v>
          </cell>
        </row>
        <row r="71">
          <cell r="B71" t="str">
            <v>Boat to carry atleast 20 personshour</v>
          </cell>
          <cell r="C71" t="str">
            <v>Boat to carry atleast 20 persons</v>
          </cell>
          <cell r="D71" t="str">
            <v>hour</v>
          </cell>
          <cell r="E71">
            <v>550</v>
          </cell>
        </row>
        <row r="72">
          <cell r="B72" t="str">
            <v>Cement concrete batch mix plant @ 175 cum per hour (effective output)hour</v>
          </cell>
          <cell r="C72" t="str">
            <v>Cement concrete batch mix plant @ 175 cum per hour (effective output)</v>
          </cell>
          <cell r="D72" t="str">
            <v>hour</v>
          </cell>
          <cell r="E72">
            <v>10500</v>
          </cell>
        </row>
        <row r="73">
          <cell r="B73" t="str">
            <v>Cement concrete batch mix plant @ 75 cum per hourhour</v>
          </cell>
          <cell r="C73" t="str">
            <v>Cement concrete batch mix plant @ 75 cum per hour</v>
          </cell>
          <cell r="D73" t="str">
            <v>hour</v>
          </cell>
          <cell r="E73">
            <v>6500</v>
          </cell>
        </row>
        <row r="74">
          <cell r="B74" t="str">
            <v>Cold milling machine @ 20 cum per hourhour</v>
          </cell>
          <cell r="C74" t="str">
            <v>Cold milling machine @ 20 cum per hour</v>
          </cell>
          <cell r="D74" t="str">
            <v>hour</v>
          </cell>
          <cell r="E74">
            <v>150</v>
          </cell>
        </row>
        <row r="75">
          <cell r="B75" t="str">
            <v>Crane 5 tonne capacityhour</v>
          </cell>
          <cell r="C75" t="str">
            <v xml:space="preserve">Crane  5 tonne capacity </v>
          </cell>
          <cell r="D75" t="str">
            <v>hour</v>
          </cell>
          <cell r="E75">
            <v>917</v>
          </cell>
        </row>
        <row r="76">
          <cell r="B76" t="str">
            <v>Crane 10 tonne capacityhour</v>
          </cell>
          <cell r="C76" t="str">
            <v xml:space="preserve">Crane  10 tonne capacity </v>
          </cell>
          <cell r="D76" t="str">
            <v>hour</v>
          </cell>
          <cell r="E76">
            <v>1000</v>
          </cell>
        </row>
        <row r="77">
          <cell r="B77" t="str">
            <v>Crane 15 tonne capacityHour</v>
          </cell>
          <cell r="C77" t="str">
            <v>Crane 15 tonne capacity</v>
          </cell>
          <cell r="D77" t="str">
            <v>Hour</v>
          </cell>
          <cell r="E77">
            <v>1100</v>
          </cell>
        </row>
        <row r="78">
          <cell r="B78" t="str">
            <v>Crane 20 tonne capacityhour</v>
          </cell>
          <cell r="C78" t="str">
            <v xml:space="preserve">Crane  20 tonne capacity </v>
          </cell>
          <cell r="D78" t="str">
            <v>hour</v>
          </cell>
          <cell r="E78">
            <v>1225</v>
          </cell>
        </row>
        <row r="79">
          <cell r="B79" t="str">
            <v>Crane 40 T capacityhour</v>
          </cell>
          <cell r="C79" t="str">
            <v>Crane 40 T capacity</v>
          </cell>
          <cell r="D79" t="str">
            <v>hour</v>
          </cell>
          <cell r="E79">
            <v>2295</v>
          </cell>
        </row>
        <row r="80">
          <cell r="B80" t="str">
            <v>Crane with grab 0.75 cum capacityhour</v>
          </cell>
          <cell r="C80" t="str">
            <v xml:space="preserve">Crane with grab 0.75 cum capacity </v>
          </cell>
          <cell r="D80" t="str">
            <v>hour</v>
          </cell>
          <cell r="E80">
            <v>350</v>
          </cell>
        </row>
        <row r="81">
          <cell r="B81" t="str">
            <v>Compressor with guniting equipment along with accessorieshour</v>
          </cell>
          <cell r="C81" t="str">
            <v>Compressor with guniting equipment along with accessories</v>
          </cell>
          <cell r="D81" t="str">
            <v>hour</v>
          </cell>
          <cell r="E81">
            <v>900</v>
          </cell>
        </row>
        <row r="82">
          <cell r="B82" t="str">
            <v>Drum mix plant for cold mixes of appropriate capacity but not less than 75 tonnes/hour. (35-40tonne)hour</v>
          </cell>
          <cell r="C82" t="str">
            <v>Drum mix plant for cold mixes of appropriate capacity but not less than 75 tonnes/hour. (35-40tonne)</v>
          </cell>
          <cell r="D82" t="str">
            <v>hour</v>
          </cell>
          <cell r="E82">
            <v>7500</v>
          </cell>
        </row>
        <row r="83">
          <cell r="B83" t="str">
            <v>Epoxy Injection gunhour</v>
          </cell>
          <cell r="C83" t="str">
            <v>Epoxy Injection gun</v>
          </cell>
          <cell r="D83" t="str">
            <v>hour</v>
          </cell>
        </row>
        <row r="84">
          <cell r="B84" t="str">
            <v>Generator 33 KVAhour</v>
          </cell>
          <cell r="C84" t="str">
            <v>Generator 33 KVA</v>
          </cell>
          <cell r="D84" t="str">
            <v>hour</v>
          </cell>
          <cell r="E84">
            <v>394</v>
          </cell>
        </row>
        <row r="85">
          <cell r="B85" t="str">
            <v>Generator 100 KVAhour</v>
          </cell>
          <cell r="C85" t="str">
            <v>Generator 100 KVA</v>
          </cell>
          <cell r="D85" t="str">
            <v>hour</v>
          </cell>
          <cell r="E85">
            <v>794</v>
          </cell>
        </row>
        <row r="86">
          <cell r="B86" t="str">
            <v>Generator 250 KVAhour</v>
          </cell>
          <cell r="C86" t="str">
            <v>Generator 250 KVA</v>
          </cell>
          <cell r="D86" t="str">
            <v>hour</v>
          </cell>
          <cell r="E86">
            <v>1200</v>
          </cell>
        </row>
        <row r="87">
          <cell r="B87" t="str">
            <v>Induction, deinduction and erection of plant and equipment including all components and accessories for pneumatic method of well sinking.hour</v>
          </cell>
          <cell r="C87" t="str">
            <v xml:space="preserve">Induction, deinduction and erection of plant and equipment including all components and accessories for pneumatic method of well sinking. </v>
          </cell>
          <cell r="D87" t="str">
            <v>hour</v>
          </cell>
        </row>
        <row r="88">
          <cell r="B88" t="str">
            <v>Joint Cutting Machine with 2-3 blades (for rigid pavement)hour</v>
          </cell>
          <cell r="C88" t="str">
            <v>Joint Cutting Machine with 2-3 blades (for rigid pavement)</v>
          </cell>
          <cell r="D88" t="str">
            <v>hour</v>
          </cell>
          <cell r="E88">
            <v>800</v>
          </cell>
        </row>
        <row r="89">
          <cell r="B89" t="str">
            <v>Jack for Lifting 40 tonne lifting capacity.day</v>
          </cell>
          <cell r="C89" t="str">
            <v>Jack for Lifting  40 tonne lifting capacity.</v>
          </cell>
          <cell r="D89" t="str">
            <v>day</v>
          </cell>
          <cell r="E89">
            <v>3000</v>
          </cell>
        </row>
        <row r="90">
          <cell r="B90" t="str">
            <v>Piling rig Including double acting pile driving hammer (Hydraulic rig)hrs</v>
          </cell>
          <cell r="C90" t="str">
            <v xml:space="preserve">Piling rig Including double acting pile driving hammer (Hydraulic rig) </v>
          </cell>
          <cell r="D90" t="str">
            <v>hrs</v>
          </cell>
          <cell r="E90">
            <v>4500</v>
          </cell>
        </row>
        <row r="91">
          <cell r="B91" t="str">
            <v>Plate compactorhour</v>
          </cell>
          <cell r="C91" t="str">
            <v>Plate compactor</v>
          </cell>
          <cell r="D91" t="str">
            <v>hour</v>
          </cell>
          <cell r="E91">
            <v>200</v>
          </cell>
        </row>
        <row r="92">
          <cell r="B92" t="str">
            <v>Snow blower equipment 140 HP @ 600 cum per hourhour</v>
          </cell>
          <cell r="C92" t="str">
            <v>Snow blower equipment 140 HP @ 600 cum per hour</v>
          </cell>
          <cell r="D92" t="str">
            <v>hour</v>
          </cell>
        </row>
        <row r="93">
          <cell r="B93" t="str">
            <v>Texturing machine (for rigid pavement)hour</v>
          </cell>
          <cell r="C93" t="str">
            <v>Texturing machine (for rigid pavement)</v>
          </cell>
          <cell r="D93" t="str">
            <v>hour</v>
          </cell>
          <cell r="E93">
            <v>145</v>
          </cell>
        </row>
        <row r="94">
          <cell r="B94" t="str">
            <v>Truck Trailor 30 tonne capacityhour</v>
          </cell>
          <cell r="C94" t="str">
            <v>Truck Trailor 30 tonne  capacity</v>
          </cell>
          <cell r="D94" t="str">
            <v>hour</v>
          </cell>
          <cell r="E94">
            <v>1100</v>
          </cell>
        </row>
        <row r="95">
          <cell r="B95" t="str">
            <v>Truck Trailor 30 tonne capacityt.km</v>
          </cell>
          <cell r="C95" t="str">
            <v xml:space="preserve"> Truck Trailor 30 tonne  capacity</v>
          </cell>
          <cell r="D95" t="str">
            <v>t.km</v>
          </cell>
          <cell r="E95">
            <v>6</v>
          </cell>
        </row>
        <row r="96">
          <cell r="B96" t="str">
            <v>Tunnel Boring machinehour</v>
          </cell>
          <cell r="C96" t="str">
            <v>Tunnel Boring machine</v>
          </cell>
          <cell r="D96" t="str">
            <v>hour</v>
          </cell>
        </row>
        <row r="97">
          <cell r="B97" t="str">
            <v>Vibrating Pile driving hammer complete with power unit and accessories.hour</v>
          </cell>
          <cell r="C97" t="str">
            <v>Vibrating Pile driving hammer complete with power unit and accessories.</v>
          </cell>
          <cell r="D97" t="str">
            <v>hour</v>
          </cell>
          <cell r="E97">
            <v>4500</v>
          </cell>
        </row>
        <row r="98">
          <cell r="B98" t="str">
            <v>Wet Mix Plant 100 TPHhour</v>
          </cell>
          <cell r="C98" t="str">
            <v xml:space="preserve">Wet Mix Plant 100 TPH </v>
          </cell>
          <cell r="D98" t="str">
            <v>hour</v>
          </cell>
          <cell r="E98">
            <v>1737</v>
          </cell>
        </row>
        <row r="99">
          <cell r="B99" t="str">
            <v>Wet Mix Plant 75 TPHhour</v>
          </cell>
          <cell r="C99" t="str">
            <v xml:space="preserve">Wet Mix Plant 75 TPH </v>
          </cell>
          <cell r="D99" t="str">
            <v>hour</v>
          </cell>
          <cell r="E99">
            <v>1200</v>
          </cell>
        </row>
        <row r="100">
          <cell r="B100" t="str">
            <v>Vibrator (Electrical)Hour</v>
          </cell>
          <cell r="C100" t="str">
            <v>Vibrator (Electrical)</v>
          </cell>
          <cell r="D100" t="str">
            <v>Hour</v>
          </cell>
          <cell r="E100">
            <v>157</v>
          </cell>
        </row>
        <row r="101">
          <cell r="B101" t="str">
            <v>Reversible drum concrete mixer with SCADAHour</v>
          </cell>
          <cell r="C101" t="str">
            <v>Reversible drum concrete mixer with SCADA</v>
          </cell>
          <cell r="D101" t="str">
            <v>Hour</v>
          </cell>
          <cell r="E101">
            <v>698</v>
          </cell>
        </row>
        <row r="102">
          <cell r="B102" t="str">
            <v>Pile boring machinery 325 - 400 mm dia.R.Mt.</v>
          </cell>
          <cell r="C102" t="str">
            <v>Pile boring machinery 325 - 400 mm dia.</v>
          </cell>
          <cell r="D102" t="str">
            <v>R.Mt.</v>
          </cell>
          <cell r="E102">
            <v>186</v>
          </cell>
        </row>
        <row r="103">
          <cell r="B103">
            <v>0</v>
          </cell>
        </row>
        <row r="104">
          <cell r="B104">
            <v>0</v>
          </cell>
        </row>
        <row r="105">
          <cell r="B105">
            <v>0</v>
          </cell>
        </row>
        <row r="106">
          <cell r="B106" t="str">
            <v>DescriptionPer Unit</v>
          </cell>
          <cell r="C106" t="str">
            <v>Description</v>
          </cell>
          <cell r="D106" t="str">
            <v>Per Unit</v>
          </cell>
          <cell r="E106" t="str">
            <v>Rate</v>
          </cell>
        </row>
        <row r="107">
          <cell r="B107" t="str">
            <v>Black Smith With Tools - II ClassDay</v>
          </cell>
          <cell r="C107" t="str">
            <v>Black Smith With Tools - II Class</v>
          </cell>
          <cell r="D107" t="str">
            <v>Day</v>
          </cell>
          <cell r="E107">
            <v>484</v>
          </cell>
        </row>
        <row r="108">
          <cell r="B108" t="str">
            <v>Stone Cutter With Tools - Semi SkilledDay</v>
          </cell>
          <cell r="C108" t="str">
            <v>Stone Cutter With Tools - Semi Skilled</v>
          </cell>
          <cell r="D108" t="str">
            <v>Day</v>
          </cell>
          <cell r="E108">
            <v>484</v>
          </cell>
        </row>
        <row r="109">
          <cell r="B109" t="str">
            <v>Mason I Class SkilledDay</v>
          </cell>
          <cell r="C109" t="str">
            <v>Mason I Class Skilled</v>
          </cell>
          <cell r="D109" t="str">
            <v>Day</v>
          </cell>
          <cell r="E109">
            <v>511</v>
          </cell>
        </row>
        <row r="110">
          <cell r="B110" t="str">
            <v>Mason II Class SkilledDay</v>
          </cell>
          <cell r="C110" t="str">
            <v>Mason II Class Skilled</v>
          </cell>
          <cell r="D110" t="str">
            <v>Day</v>
          </cell>
          <cell r="E110">
            <v>511</v>
          </cell>
        </row>
        <row r="111">
          <cell r="B111" t="str">
            <v>Cart with DriverDay</v>
          </cell>
          <cell r="C111" t="str">
            <v>Cart with Driver</v>
          </cell>
          <cell r="D111" t="str">
            <v>Day</v>
          </cell>
          <cell r="E111">
            <v>572</v>
          </cell>
        </row>
        <row r="116">
          <cell r="B116" t="str">
            <v>Carpenter I Class SkilledDay</v>
          </cell>
          <cell r="C116" t="str">
            <v>Carpenter I Class Skilled</v>
          </cell>
          <cell r="D116" t="str">
            <v>Day</v>
          </cell>
          <cell r="E116">
            <v>511</v>
          </cell>
        </row>
        <row r="117">
          <cell r="B117" t="str">
            <v>Carpenter II Class SkilledDay</v>
          </cell>
          <cell r="C117" t="str">
            <v>Carpenter II Class Skilled</v>
          </cell>
          <cell r="D117" t="str">
            <v>Day</v>
          </cell>
          <cell r="E117">
            <v>511</v>
          </cell>
        </row>
        <row r="118">
          <cell r="B118" t="str">
            <v>Plumber With Tools - SkilledDay</v>
          </cell>
          <cell r="C118" t="str">
            <v>Plumber With Tools - Skilled</v>
          </cell>
          <cell r="D118" t="str">
            <v>Day</v>
          </cell>
          <cell r="E118">
            <v>511</v>
          </cell>
        </row>
        <row r="119">
          <cell r="B119" t="str">
            <v>Glazier With Tools - SkilledDay</v>
          </cell>
          <cell r="C119" t="str">
            <v>Glazier With Tools - Skilled</v>
          </cell>
          <cell r="D119" t="str">
            <v>Day</v>
          </cell>
          <cell r="E119">
            <v>511</v>
          </cell>
        </row>
        <row r="120">
          <cell r="B120" t="str">
            <v>Tin Smith With Tools - Semi SkilledDay</v>
          </cell>
          <cell r="C120" t="str">
            <v>Tin Smith With Tools - Semi Skilled</v>
          </cell>
          <cell r="D120" t="str">
            <v>Day</v>
          </cell>
          <cell r="E120">
            <v>484</v>
          </cell>
        </row>
        <row r="121">
          <cell r="B121" t="str">
            <v>Painter I Class SkilledDay</v>
          </cell>
          <cell r="C121" t="str">
            <v>Painter I Class Skilled</v>
          </cell>
          <cell r="D121" t="str">
            <v>Day</v>
          </cell>
          <cell r="E121">
            <v>511</v>
          </cell>
        </row>
        <row r="122">
          <cell r="B122" t="str">
            <v>Painter II Class SkilledDay</v>
          </cell>
          <cell r="C122" t="str">
            <v>Painter II Class Skilled</v>
          </cell>
          <cell r="D122" t="str">
            <v>Day</v>
          </cell>
          <cell r="E122">
            <v>511</v>
          </cell>
        </row>
        <row r="123">
          <cell r="B123" t="str">
            <v>Head Fitter With Tools - SkilledDay</v>
          </cell>
          <cell r="C123" t="str">
            <v>Head Fitter With Tools - Skilled</v>
          </cell>
          <cell r="D123" t="str">
            <v>Day</v>
          </cell>
          <cell r="E123">
            <v>511</v>
          </cell>
        </row>
        <row r="124">
          <cell r="B124" t="str">
            <v>MechanicDay</v>
          </cell>
          <cell r="C124" t="str">
            <v>Mechanic</v>
          </cell>
          <cell r="D124" t="str">
            <v>Day</v>
          </cell>
          <cell r="E124">
            <v>511</v>
          </cell>
        </row>
        <row r="125">
          <cell r="B125" t="str">
            <v>Lorry Driver / Mixer OperatorDay</v>
          </cell>
          <cell r="C125" t="str">
            <v>Lorry Driver / Mixer Operator</v>
          </cell>
          <cell r="D125" t="str">
            <v>Day</v>
          </cell>
          <cell r="E125">
            <v>511</v>
          </cell>
        </row>
        <row r="126">
          <cell r="B126" t="str">
            <v>Welder / Driller - SkilledDay</v>
          </cell>
          <cell r="C126" t="str">
            <v>Welder / Driller - Skilled</v>
          </cell>
          <cell r="D126" t="str">
            <v>Day</v>
          </cell>
          <cell r="E126">
            <v>511</v>
          </cell>
        </row>
        <row r="127">
          <cell r="B127" t="str">
            <v>Polishman - Semi SkilledDay</v>
          </cell>
          <cell r="C127" t="str">
            <v>Polishman - Semi Skilled</v>
          </cell>
          <cell r="D127" t="str">
            <v>Day</v>
          </cell>
          <cell r="E127">
            <v>484</v>
          </cell>
        </row>
        <row r="128">
          <cell r="B128" t="str">
            <v>Assistant Plumber - SkilledDay</v>
          </cell>
          <cell r="C128" t="str">
            <v>Assistant Plumber - Skilled</v>
          </cell>
          <cell r="D128" t="str">
            <v>Day</v>
          </cell>
          <cell r="E128">
            <v>484</v>
          </cell>
        </row>
        <row r="129">
          <cell r="B129" t="str">
            <v>Maistry Skilled / Supervisor / MateDay</v>
          </cell>
          <cell r="C129" t="str">
            <v>Maistry Skilled / Supervisor / Mate</v>
          </cell>
          <cell r="D129" t="str">
            <v>Day</v>
          </cell>
          <cell r="E129">
            <v>511</v>
          </cell>
        </row>
        <row r="130">
          <cell r="B130" t="str">
            <v>Vibrator Operator - SkilledDay</v>
          </cell>
          <cell r="C130" t="str">
            <v>Vibrator Operator - Skilled</v>
          </cell>
          <cell r="D130" t="str">
            <v>Day</v>
          </cell>
          <cell r="E130">
            <v>511</v>
          </cell>
        </row>
        <row r="131">
          <cell r="B131" t="str">
            <v>Skilled LabourDay</v>
          </cell>
          <cell r="C131" t="str">
            <v>Skilled Labour</v>
          </cell>
          <cell r="D131" t="str">
            <v>Day</v>
          </cell>
          <cell r="E131">
            <v>464</v>
          </cell>
        </row>
        <row r="132">
          <cell r="B132" t="str">
            <v>Boreman SkilledDay</v>
          </cell>
          <cell r="C132" t="str">
            <v>Boreman Skilled</v>
          </cell>
          <cell r="D132" t="str">
            <v>Day</v>
          </cell>
          <cell r="E132">
            <v>511</v>
          </cell>
        </row>
        <row r="133">
          <cell r="B133" t="str">
            <v>Asphalt Sprayer SkilledDay</v>
          </cell>
          <cell r="C133" t="str">
            <v>Asphalt Sprayer Skilled</v>
          </cell>
          <cell r="D133" t="str">
            <v>Day</v>
          </cell>
          <cell r="E133">
            <v>511</v>
          </cell>
        </row>
        <row r="134">
          <cell r="B134" t="str">
            <v>Minor or Blaster Semi SkilledDay</v>
          </cell>
          <cell r="C134" t="str">
            <v>Minor or Blaster Semi Skilled</v>
          </cell>
          <cell r="D134" t="str">
            <v>Day</v>
          </cell>
          <cell r="E134">
            <v>484</v>
          </cell>
        </row>
        <row r="135">
          <cell r="B135" t="str">
            <v>Quarry Man - Semi SkilledDay</v>
          </cell>
          <cell r="C135" t="str">
            <v>Quarry Man - Semi Skilled</v>
          </cell>
          <cell r="D135" t="str">
            <v>Day</v>
          </cell>
          <cell r="E135">
            <v>484</v>
          </cell>
        </row>
        <row r="136">
          <cell r="B136" t="str">
            <v>Painter / White Washer - Semi SkilledDay</v>
          </cell>
          <cell r="C136" t="str">
            <v>Painter / White Washer - Semi Skilled</v>
          </cell>
          <cell r="D136" t="str">
            <v>Day</v>
          </cell>
          <cell r="E136">
            <v>484</v>
          </cell>
        </row>
        <row r="137">
          <cell r="B137" t="str">
            <v>Labour for Excavation in Hard Rock (Un Blast)Day</v>
          </cell>
          <cell r="C137" t="str">
            <v>Labour for Excavation in Hard Rock (Un Blast)</v>
          </cell>
          <cell r="D137" t="str">
            <v>Day</v>
          </cell>
          <cell r="E137">
            <v>464</v>
          </cell>
        </row>
        <row r="138">
          <cell r="B138" t="str">
            <v>Tile Turner Semi SkilledDay</v>
          </cell>
          <cell r="C138" t="str">
            <v>Tile Turner Semi Skilled</v>
          </cell>
          <cell r="D138" t="str">
            <v>Day</v>
          </cell>
          <cell r="E138">
            <v>484</v>
          </cell>
        </row>
        <row r="139">
          <cell r="B139" t="str">
            <v>Mazdoor - For PolishingDay</v>
          </cell>
          <cell r="C139" t="str">
            <v>Mazdoor - For Polishing</v>
          </cell>
          <cell r="D139" t="str">
            <v>Day</v>
          </cell>
          <cell r="E139">
            <v>464</v>
          </cell>
        </row>
        <row r="140">
          <cell r="B140" t="str">
            <v>Bar Bender SkilledDay</v>
          </cell>
          <cell r="C140" t="str">
            <v>Bar Bender Skilled</v>
          </cell>
          <cell r="D140" t="str">
            <v>Day</v>
          </cell>
          <cell r="E140">
            <v>484</v>
          </cell>
        </row>
        <row r="141">
          <cell r="B141" t="str">
            <v>Bhisti (Mixing / Curing) - Semi SkilledDay</v>
          </cell>
          <cell r="C141" t="str">
            <v>Bhisti (Mixing / Curing) - Semi Skilled</v>
          </cell>
          <cell r="D141" t="str">
            <v>Day</v>
          </cell>
          <cell r="E141">
            <v>484</v>
          </cell>
        </row>
        <row r="142">
          <cell r="B142" t="str">
            <v>Mukadam - Semi SkilledDay</v>
          </cell>
          <cell r="C142" t="str">
            <v>Mukadam - Semi Skilled</v>
          </cell>
          <cell r="D142" t="str">
            <v>Day</v>
          </cell>
          <cell r="E142">
            <v>484</v>
          </cell>
        </row>
        <row r="143">
          <cell r="B143" t="str">
            <v>Tar Handler - Semi SkilledDay</v>
          </cell>
          <cell r="C143" t="str">
            <v>Tar Handler - Semi Skilled</v>
          </cell>
          <cell r="D143" t="str">
            <v>Day</v>
          </cell>
          <cell r="E143">
            <v>484</v>
          </cell>
        </row>
        <row r="144">
          <cell r="B144" t="str">
            <v>Helper Un SkilledDay</v>
          </cell>
          <cell r="C144" t="str">
            <v>Helper Un Skilled</v>
          </cell>
          <cell r="D144" t="str">
            <v>Day</v>
          </cell>
          <cell r="E144">
            <v>484</v>
          </cell>
        </row>
        <row r="145">
          <cell r="B145" t="str">
            <v>Tree Cutter - Semi SkilledDay</v>
          </cell>
          <cell r="C145" t="str">
            <v>Tree Cutter - Semi Skilled</v>
          </cell>
          <cell r="D145" t="str">
            <v>Day</v>
          </cell>
          <cell r="E145">
            <v>484</v>
          </cell>
        </row>
        <row r="146">
          <cell r="B146" t="str">
            <v>NavaghaniDay</v>
          </cell>
          <cell r="C146" t="str">
            <v>Navaghani</v>
          </cell>
          <cell r="D146" t="str">
            <v>Day</v>
          </cell>
          <cell r="E146">
            <v>484</v>
          </cell>
        </row>
        <row r="147">
          <cell r="B147" t="str">
            <v>Mazdoor - Unskilled Heavy MaleDay</v>
          </cell>
          <cell r="C147" t="str">
            <v>Mazdoor - Unskilled Heavy Male</v>
          </cell>
          <cell r="D147" t="str">
            <v>Day</v>
          </cell>
          <cell r="E147">
            <v>464</v>
          </cell>
        </row>
        <row r="148">
          <cell r="B148" t="str">
            <v>Mazdoor - Unskilled Heavy FemaleDay</v>
          </cell>
          <cell r="C148" t="str">
            <v>Mazdoor - Unskilled Heavy Female</v>
          </cell>
          <cell r="D148" t="str">
            <v>Day</v>
          </cell>
          <cell r="E148">
            <v>464</v>
          </cell>
        </row>
        <row r="149">
          <cell r="B149" t="str">
            <v>Below BoyDay</v>
          </cell>
          <cell r="C149" t="str">
            <v>Below Boy</v>
          </cell>
          <cell r="D149" t="str">
            <v>Day</v>
          </cell>
          <cell r="E149">
            <v>464</v>
          </cell>
        </row>
        <row r="150">
          <cell r="B150" t="str">
            <v>Fitter With Tools I Class SkilledDay</v>
          </cell>
          <cell r="C150" t="str">
            <v>Fitter With Tools I Class Skilled</v>
          </cell>
          <cell r="D150" t="str">
            <v>Day</v>
          </cell>
          <cell r="E150">
            <v>511</v>
          </cell>
        </row>
        <row r="151">
          <cell r="B151" t="str">
            <v>Fitter With Tools II Class SkilledDay</v>
          </cell>
          <cell r="C151" t="str">
            <v>Fitter With Tools II Class Skilled</v>
          </cell>
          <cell r="D151" t="str">
            <v>Day</v>
          </cell>
          <cell r="E151">
            <v>484</v>
          </cell>
        </row>
        <row r="152">
          <cell r="B152" t="str">
            <v>Gun Man for GunitingDay</v>
          </cell>
          <cell r="C152" t="str">
            <v>Gun Man for Guniting</v>
          </cell>
          <cell r="D152" t="str">
            <v>Day</v>
          </cell>
          <cell r="E152">
            <v>511</v>
          </cell>
        </row>
        <row r="153">
          <cell r="B153" t="str">
            <v>Laboratory AssistantDay</v>
          </cell>
          <cell r="C153" t="str">
            <v>Laboratory Assistant</v>
          </cell>
          <cell r="D153" t="str">
            <v>Day</v>
          </cell>
          <cell r="E153">
            <v>511</v>
          </cell>
        </row>
        <row r="154">
          <cell r="B154" t="str">
            <v>Labour for Tile TurningDay</v>
          </cell>
          <cell r="C154" t="str">
            <v>Labour for Tile Turning</v>
          </cell>
          <cell r="D154" t="str">
            <v>Day</v>
          </cell>
          <cell r="E154">
            <v>464</v>
          </cell>
        </row>
        <row r="155">
          <cell r="B155" t="str">
            <v>Excavator - Unskilled HeavyDay</v>
          </cell>
          <cell r="C155" t="str">
            <v>Excavator - Unskilled Heavy</v>
          </cell>
          <cell r="D155" t="str">
            <v>Day</v>
          </cell>
          <cell r="E155">
            <v>464</v>
          </cell>
        </row>
        <row r="156">
          <cell r="B156" t="str">
            <v>Breaker - Semi SkilledDay</v>
          </cell>
          <cell r="C156" t="str">
            <v>Breaker - Semi Skilled</v>
          </cell>
          <cell r="D156" t="str">
            <v>Day</v>
          </cell>
          <cell r="E156">
            <v>484</v>
          </cell>
        </row>
        <row r="157">
          <cell r="B157" t="str">
            <v>Hole Driller Semi SkilledDay</v>
          </cell>
          <cell r="C157" t="str">
            <v>Hole Driller Semi Skilled</v>
          </cell>
          <cell r="D157" t="str">
            <v>Day</v>
          </cell>
          <cell r="E157">
            <v>484</v>
          </cell>
        </row>
        <row r="158">
          <cell r="B158" t="str">
            <v>Chiseler Semi SkilledDay</v>
          </cell>
          <cell r="C158" t="str">
            <v>Chiseler Semi Skilled</v>
          </cell>
          <cell r="D158" t="str">
            <v>Day</v>
          </cell>
          <cell r="E158">
            <v>484</v>
          </cell>
        </row>
        <row r="159">
          <cell r="B159" t="str">
            <v>Foreman SkilledDay</v>
          </cell>
          <cell r="C159" t="str">
            <v>Foreman Skilled</v>
          </cell>
          <cell r="D159" t="str">
            <v>Day</v>
          </cell>
          <cell r="E159">
            <v>511</v>
          </cell>
        </row>
        <row r="160">
          <cell r="B160" t="str">
            <v>Bandhani Semi SkilledDay</v>
          </cell>
          <cell r="C160" t="str">
            <v>Bandhani Semi Skilled</v>
          </cell>
          <cell r="D160" t="str">
            <v>Day</v>
          </cell>
          <cell r="E160">
            <v>484</v>
          </cell>
        </row>
        <row r="161">
          <cell r="B161" t="str">
            <v>Emgraver for lettering SkilledDay</v>
          </cell>
          <cell r="C161" t="str">
            <v>Emgraver for lettering Skilled</v>
          </cell>
          <cell r="D161" t="str">
            <v>Day</v>
          </cell>
          <cell r="E161">
            <v>511</v>
          </cell>
        </row>
        <row r="162">
          <cell r="B162" t="str">
            <v>Frabi - Weld - DrillingDay</v>
          </cell>
          <cell r="C162" t="str">
            <v>Frabi - Weld - Drilling</v>
          </cell>
          <cell r="D162" t="str">
            <v>Day</v>
          </cell>
          <cell r="E162">
            <v>484</v>
          </cell>
        </row>
        <row r="163">
          <cell r="B163" t="str">
            <v>Khalashi / DiersDay</v>
          </cell>
          <cell r="C163" t="str">
            <v>Khalashi / Diers</v>
          </cell>
          <cell r="D163" t="str">
            <v>Day</v>
          </cell>
          <cell r="E163">
            <v>511</v>
          </cell>
        </row>
        <row r="164">
          <cell r="B164" t="str">
            <v>Jack Hammer OperatorDay</v>
          </cell>
          <cell r="C164" t="str">
            <v>Jack Hammer Operator</v>
          </cell>
          <cell r="D164" t="str">
            <v>Day</v>
          </cell>
          <cell r="E164">
            <v>511</v>
          </cell>
        </row>
        <row r="165">
          <cell r="B165" t="str">
            <v>ElectricianDay</v>
          </cell>
          <cell r="C165" t="str">
            <v>Electrician</v>
          </cell>
          <cell r="D165" t="str">
            <v>Day</v>
          </cell>
          <cell r="E165">
            <v>511</v>
          </cell>
        </row>
        <row r="166">
          <cell r="B166" t="str">
            <v>Welder SkilledDay</v>
          </cell>
          <cell r="C166" t="str">
            <v>Welder Skilled</v>
          </cell>
          <cell r="D166" t="str">
            <v>Day</v>
          </cell>
          <cell r="E166">
            <v>511</v>
          </cell>
        </row>
        <row r="167">
          <cell r="B167" t="str">
            <v>Labour for Traffic RegulationDay</v>
          </cell>
          <cell r="C167" t="str">
            <v>Labour for Traffic Regulation</v>
          </cell>
          <cell r="D167" t="str">
            <v>Day</v>
          </cell>
          <cell r="E167">
            <v>464</v>
          </cell>
        </row>
        <row r="168">
          <cell r="B168" t="str">
            <v>WatchmanDay</v>
          </cell>
          <cell r="C168" t="str">
            <v>Watchman</v>
          </cell>
          <cell r="D168" t="str">
            <v>Day</v>
          </cell>
          <cell r="E168">
            <v>464</v>
          </cell>
        </row>
        <row r="169">
          <cell r="B169" t="str">
            <v>Compressor Operator / DriverDay</v>
          </cell>
          <cell r="C169" t="str">
            <v>Compressor Operator / Driver</v>
          </cell>
          <cell r="D169" t="str">
            <v>Day</v>
          </cell>
          <cell r="E169">
            <v>511</v>
          </cell>
        </row>
        <row r="170">
          <cell r="B170" t="str">
            <v>Supervisor / MateDay</v>
          </cell>
          <cell r="C170" t="str">
            <v>Supervisor / Mate</v>
          </cell>
          <cell r="D170" t="str">
            <v>Day</v>
          </cell>
          <cell r="E170">
            <v>511</v>
          </cell>
        </row>
        <row r="171">
          <cell r="B171" t="str">
            <v>Blacksmith (1st Class) Welder / Plumber / Electrician.Day</v>
          </cell>
          <cell r="C171" t="str">
            <v>Blacksmith (1st Class) Welder / Plumber / Electrician.</v>
          </cell>
          <cell r="D171" t="str">
            <v>Day</v>
          </cell>
          <cell r="E171">
            <v>511</v>
          </cell>
        </row>
        <row r="172">
          <cell r="B172" t="str">
            <v>Blaster (Stone Cutter)Day</v>
          </cell>
          <cell r="C172" t="str">
            <v>Blaster (Stone Cutter)</v>
          </cell>
          <cell r="D172" t="str">
            <v>Day</v>
          </cell>
          <cell r="E172">
            <v>464</v>
          </cell>
        </row>
        <row r="173">
          <cell r="B173" t="str">
            <v>MaliDay</v>
          </cell>
          <cell r="C173" t="str">
            <v>Mali</v>
          </cell>
          <cell r="D173" t="str">
            <v>Day</v>
          </cell>
          <cell r="E173">
            <v>464</v>
          </cell>
        </row>
        <row r="174">
          <cell r="B174" t="str">
            <v>Mazdoor / Dresser (Semi Skilled)Day</v>
          </cell>
          <cell r="C174" t="str">
            <v>Mazdoor / Dresser (Semi Skilled)</v>
          </cell>
          <cell r="D174" t="str">
            <v>Day</v>
          </cell>
          <cell r="E174">
            <v>484</v>
          </cell>
        </row>
        <row r="175">
          <cell r="B175" t="str">
            <v>Mazdoor / Dresser Sinker B116 SkilledDay</v>
          </cell>
          <cell r="C175" t="str">
            <v>Mazdoor / Dresser Sinker B116 Skilled</v>
          </cell>
          <cell r="D175" t="str">
            <v>Day</v>
          </cell>
          <cell r="E175">
            <v>484</v>
          </cell>
        </row>
        <row r="176">
          <cell r="B176" t="str">
            <v>Medical OfficerDay</v>
          </cell>
          <cell r="C176" t="str">
            <v>Medical Officer</v>
          </cell>
          <cell r="D176" t="str">
            <v>Day</v>
          </cell>
          <cell r="E176">
            <v>1824</v>
          </cell>
        </row>
        <row r="177">
          <cell r="B177" t="str">
            <v>Operator (grouting)Day</v>
          </cell>
          <cell r="C177" t="str">
            <v>Operator (grouting)</v>
          </cell>
          <cell r="D177" t="str">
            <v>Day</v>
          </cell>
          <cell r="E177">
            <v>511</v>
          </cell>
        </row>
        <row r="178">
          <cell r="B178" t="str">
            <v>Para Medical PersonnelDay</v>
          </cell>
          <cell r="C178" t="str">
            <v>Para Medical Personnel</v>
          </cell>
          <cell r="D178" t="str">
            <v>Day</v>
          </cell>
          <cell r="E178">
            <v>912</v>
          </cell>
        </row>
        <row r="179">
          <cell r="B179" t="str">
            <v>Mazdoor unskilled female (light)Day</v>
          </cell>
          <cell r="C179" t="str">
            <v>Mazdoor unskilled female (light)</v>
          </cell>
          <cell r="D179" t="str">
            <v>Day</v>
          </cell>
          <cell r="E179">
            <v>484</v>
          </cell>
        </row>
        <row r="180">
          <cell r="B180" t="str">
            <v>Painting Lettering NumberDay</v>
          </cell>
          <cell r="C180" t="str">
            <v>Painting Lettering Number</v>
          </cell>
          <cell r="D180" t="str">
            <v>Day</v>
          </cell>
          <cell r="E180">
            <v>484</v>
          </cell>
        </row>
        <row r="181">
          <cell r="B181" t="str">
            <v>Junior EngineerDay</v>
          </cell>
          <cell r="C181" t="str">
            <v>Junior Engineer</v>
          </cell>
          <cell r="D181" t="str">
            <v>Day</v>
          </cell>
          <cell r="E181">
            <v>1283</v>
          </cell>
        </row>
        <row r="182">
          <cell r="B182" t="str">
            <v>SurveyorDay</v>
          </cell>
          <cell r="C182" t="str">
            <v>Surveyor</v>
          </cell>
          <cell r="D182" t="str">
            <v>Day</v>
          </cell>
          <cell r="E182">
            <v>884</v>
          </cell>
        </row>
        <row r="183">
          <cell r="B183" t="str">
            <v>Autocad OperatorDay</v>
          </cell>
          <cell r="C183" t="str">
            <v>Autocad Operator</v>
          </cell>
          <cell r="D183" t="str">
            <v>Day</v>
          </cell>
          <cell r="E183">
            <v>1283</v>
          </cell>
        </row>
        <row r="184">
          <cell r="B184" t="str">
            <v>AttendentDay</v>
          </cell>
          <cell r="C184" t="str">
            <v>Attendent</v>
          </cell>
          <cell r="D184" t="str">
            <v>Day</v>
          </cell>
          <cell r="E184">
            <v>464</v>
          </cell>
        </row>
        <row r="185">
          <cell r="B185" t="str">
            <v>Computer TypistDay</v>
          </cell>
          <cell r="C185" t="str">
            <v>Computer Typist</v>
          </cell>
          <cell r="D185" t="str">
            <v>Day</v>
          </cell>
          <cell r="E185">
            <v>690</v>
          </cell>
        </row>
        <row r="186">
          <cell r="B186" t="str">
            <v>TracerDay</v>
          </cell>
          <cell r="C186" t="str">
            <v>Tracer</v>
          </cell>
          <cell r="D186" t="str">
            <v>Day</v>
          </cell>
          <cell r="E186">
            <v>884</v>
          </cell>
        </row>
        <row r="187">
          <cell r="B187" t="str">
            <v>Total Station OperatorDay</v>
          </cell>
          <cell r="C187" t="str">
            <v>Total Station Operator</v>
          </cell>
          <cell r="D187" t="str">
            <v>Day</v>
          </cell>
          <cell r="E187">
            <v>1283</v>
          </cell>
        </row>
        <row r="188">
          <cell r="B188" t="str">
            <v>Senior EngineerDay</v>
          </cell>
          <cell r="C188" t="str">
            <v>Senior Engineer</v>
          </cell>
          <cell r="D188" t="str">
            <v>Day</v>
          </cell>
          <cell r="E188">
            <v>1869</v>
          </cell>
        </row>
        <row r="189">
          <cell r="B189" t="str">
            <v>AssistantDay</v>
          </cell>
          <cell r="C189" t="str">
            <v>Assistant</v>
          </cell>
          <cell r="D189" t="str">
            <v>Day</v>
          </cell>
          <cell r="E189">
            <v>690</v>
          </cell>
        </row>
        <row r="190">
          <cell r="B190" t="str">
            <v>Operator / FitterDay</v>
          </cell>
          <cell r="C190" t="str">
            <v>Operator / Fitter</v>
          </cell>
          <cell r="D190" t="str">
            <v>Day</v>
          </cell>
          <cell r="E190">
            <v>511</v>
          </cell>
        </row>
        <row r="191">
          <cell r="B191" t="str">
            <v>Mazdoor Unskilled Light MaleDay</v>
          </cell>
          <cell r="C191" t="str">
            <v>Mazdoor Unskilled Light Male</v>
          </cell>
          <cell r="D191" t="str">
            <v>Day</v>
          </cell>
          <cell r="E191">
            <v>464</v>
          </cell>
        </row>
        <row r="192">
          <cell r="B192" t="str">
            <v>Computer OperatorDay</v>
          </cell>
          <cell r="C192" t="str">
            <v>Computer Operator</v>
          </cell>
          <cell r="D192" t="str">
            <v>Day</v>
          </cell>
          <cell r="E192">
            <v>781</v>
          </cell>
        </row>
        <row r="193">
          <cell r="B193" t="str">
            <v>Survey HelperDay</v>
          </cell>
          <cell r="C193" t="str">
            <v>Survey Helper</v>
          </cell>
          <cell r="D193" t="str">
            <v>Day</v>
          </cell>
          <cell r="E193">
            <v>464</v>
          </cell>
        </row>
        <row r="194">
          <cell r="B194" t="str">
            <v>TechnicianDay</v>
          </cell>
          <cell r="C194" t="str">
            <v>Technician</v>
          </cell>
          <cell r="D194" t="str">
            <v>Day</v>
          </cell>
          <cell r="E194">
            <v>1869</v>
          </cell>
        </row>
        <row r="195">
          <cell r="B195" t="str">
            <v>Skilled Assistants-on the siteDay</v>
          </cell>
          <cell r="C195" t="str">
            <v>Skilled Assistants-on the site</v>
          </cell>
          <cell r="D195" t="str">
            <v>Day</v>
          </cell>
          <cell r="E195">
            <v>511</v>
          </cell>
        </row>
        <row r="196">
          <cell r="B196" t="str">
            <v>SupervisorDay</v>
          </cell>
          <cell r="C196" t="str">
            <v>Supervisor</v>
          </cell>
          <cell r="D196" t="str">
            <v>Day</v>
          </cell>
          <cell r="E196">
            <v>884</v>
          </cell>
        </row>
        <row r="197">
          <cell r="B197" t="str">
            <v>Valuation expertDay</v>
          </cell>
          <cell r="C197" t="str">
            <v>Valuation expert</v>
          </cell>
          <cell r="D197" t="str">
            <v>Day</v>
          </cell>
          <cell r="E197">
            <v>1553</v>
          </cell>
        </row>
        <row r="198">
          <cell r="B198" t="str">
            <v>Office support StaffDay</v>
          </cell>
          <cell r="C198" t="str">
            <v>Office support Staff</v>
          </cell>
          <cell r="D198" t="str">
            <v>Day</v>
          </cell>
          <cell r="E198">
            <v>464</v>
          </cell>
        </row>
        <row r="199">
          <cell r="B199" t="str">
            <v>Senior SurveyorDay</v>
          </cell>
          <cell r="C199" t="str">
            <v>Senior Surveyor</v>
          </cell>
          <cell r="D199" t="str">
            <v>Day</v>
          </cell>
          <cell r="E199">
            <v>884</v>
          </cell>
        </row>
        <row r="200">
          <cell r="B200" t="str">
            <v>Revenue expertDay</v>
          </cell>
          <cell r="C200" t="str">
            <v>Revenue expert</v>
          </cell>
          <cell r="D200" t="str">
            <v>Day</v>
          </cell>
          <cell r="E200">
            <v>1036</v>
          </cell>
        </row>
        <row r="201">
          <cell r="B201" t="str">
            <v>WelderDay</v>
          </cell>
          <cell r="C201" t="str">
            <v>Welder</v>
          </cell>
          <cell r="D201" t="str">
            <v>Day</v>
          </cell>
          <cell r="E201">
            <v>484</v>
          </cell>
        </row>
        <row r="202">
          <cell r="B202">
            <v>0</v>
          </cell>
        </row>
        <row r="203">
          <cell r="B203">
            <v>0</v>
          </cell>
        </row>
        <row r="204">
          <cell r="B204" t="str">
            <v>DescriptionPer Unit</v>
          </cell>
          <cell r="C204" t="str">
            <v>Description</v>
          </cell>
          <cell r="D204" t="str">
            <v>Per Unit</v>
          </cell>
          <cell r="E204" t="str">
            <v>Rate          (Excluding GST) SSR 2018-19</v>
          </cell>
        </row>
        <row r="205">
          <cell r="B205" t="str">
            <v>Blasting PowderKg.</v>
          </cell>
          <cell r="C205" t="str">
            <v>Blasting Powder</v>
          </cell>
          <cell r="D205" t="str">
            <v>Kg.</v>
          </cell>
          <cell r="E205">
            <v>65</v>
          </cell>
        </row>
        <row r="206">
          <cell r="B206" t="str">
            <v>DetonatorNo.</v>
          </cell>
          <cell r="C206" t="str">
            <v>Detonator</v>
          </cell>
          <cell r="D206" t="str">
            <v>No.</v>
          </cell>
          <cell r="E206">
            <v>16</v>
          </cell>
        </row>
        <row r="207">
          <cell r="B207" t="str">
            <v>FuseNo.</v>
          </cell>
          <cell r="C207" t="str">
            <v>Fuse</v>
          </cell>
          <cell r="D207" t="str">
            <v>No.</v>
          </cell>
          <cell r="E207">
            <v>160</v>
          </cell>
        </row>
        <row r="208">
          <cell r="B208" t="str">
            <v>Nipple For Fastening DetenatorNo.</v>
          </cell>
          <cell r="C208" t="str">
            <v>Nipple For Fastening Detenator</v>
          </cell>
          <cell r="D208" t="str">
            <v>No.</v>
          </cell>
          <cell r="E208">
            <v>40</v>
          </cell>
        </row>
        <row r="209">
          <cell r="B209" t="str">
            <v>Noble DynamiteKg.</v>
          </cell>
          <cell r="C209" t="str">
            <v>Noble Dynamite</v>
          </cell>
          <cell r="D209" t="str">
            <v>Kg.</v>
          </cell>
          <cell r="E209">
            <v>100</v>
          </cell>
        </row>
        <row r="210">
          <cell r="B210" t="str">
            <v>Red Tape Safety FuseR.Mt.</v>
          </cell>
          <cell r="C210" t="str">
            <v>Red Tape Safety Fuse</v>
          </cell>
          <cell r="D210" t="str">
            <v>R.Mt.</v>
          </cell>
          <cell r="E210">
            <v>10</v>
          </cell>
        </row>
        <row r="211">
          <cell r="B211" t="str">
            <v>M.S.screws etc. 35mm dia. and 75mm long (100nos.)Per Box</v>
          </cell>
          <cell r="C211" t="str">
            <v>M.S.screws etc. 35mm dia. and 75mm long (100nos.)</v>
          </cell>
          <cell r="D211" t="str">
            <v>Per Box</v>
          </cell>
          <cell r="E211">
            <v>97</v>
          </cell>
        </row>
        <row r="212">
          <cell r="B212" t="str">
            <v>Nut Bolts 16mm dia./Nails all sizeKg.</v>
          </cell>
          <cell r="C212" t="str">
            <v>Nut Bolts 16mm dia./Nails all size</v>
          </cell>
          <cell r="D212" t="str">
            <v>Kg.</v>
          </cell>
          <cell r="E212">
            <v>72</v>
          </cell>
        </row>
        <row r="213">
          <cell r="B213" t="str">
            <v>Nut Bolts washers 12mm dia. 45mm longNo.</v>
          </cell>
          <cell r="C213" t="str">
            <v>Nut Bolts washers 12mm dia. 45mm long</v>
          </cell>
          <cell r="D213" t="str">
            <v>No.</v>
          </cell>
          <cell r="E213">
            <v>12</v>
          </cell>
        </row>
        <row r="214">
          <cell r="B214" t="str">
            <v>Nut Bolts washers 12mm dia. 75mm longNo.</v>
          </cell>
          <cell r="C214" t="str">
            <v>Nut Bolts washers 12mm dia. 75mm long</v>
          </cell>
          <cell r="D214" t="str">
            <v>No.</v>
          </cell>
          <cell r="E214">
            <v>16</v>
          </cell>
        </row>
        <row r="215">
          <cell r="B215" t="str">
            <v>M.S. Locking Arrangement for gateNo.</v>
          </cell>
          <cell r="C215" t="str">
            <v>M.S. Locking Arrangement for gate</v>
          </cell>
          <cell r="D215" t="str">
            <v>No.</v>
          </cell>
          <cell r="E215">
            <v>725</v>
          </cell>
        </row>
        <row r="216">
          <cell r="B216" t="str">
            <v>Binding WireKg.</v>
          </cell>
          <cell r="C216" t="str">
            <v>Binding Wire</v>
          </cell>
          <cell r="D216" t="str">
            <v>Kg.</v>
          </cell>
          <cell r="E216">
            <v>76</v>
          </cell>
        </row>
        <row r="217">
          <cell r="B217" t="str">
            <v>Centering OilLtr.</v>
          </cell>
          <cell r="C217" t="str">
            <v>Centering Oil</v>
          </cell>
          <cell r="D217" t="str">
            <v>Ltr.</v>
          </cell>
          <cell r="E217">
            <v>10</v>
          </cell>
        </row>
        <row r="218">
          <cell r="B218" t="str">
            <v>Plastic Cover BlockNo.</v>
          </cell>
          <cell r="C218" t="str">
            <v>Plastic Cover Block</v>
          </cell>
          <cell r="D218" t="str">
            <v>No.</v>
          </cell>
          <cell r="E218">
            <v>2.5</v>
          </cell>
        </row>
        <row r="219">
          <cell r="B219" t="str">
            <v>R.C.C.Jali 50mm thickSq.Mt.</v>
          </cell>
          <cell r="C219" t="str">
            <v>R.C.C.Jali 50mm thick</v>
          </cell>
          <cell r="D219" t="str">
            <v>Sq.Mt.</v>
          </cell>
          <cell r="E219">
            <v>470</v>
          </cell>
        </row>
        <row r="220">
          <cell r="B220" t="str">
            <v>Plastizer (Rheobuild) 825 RMt.Ltr.</v>
          </cell>
          <cell r="C220" t="str">
            <v>Plastizer (Rheobuild) 825 RMt.</v>
          </cell>
          <cell r="D220" t="str">
            <v>Ltr.</v>
          </cell>
          <cell r="E220">
            <v>138</v>
          </cell>
        </row>
        <row r="221">
          <cell r="B221" t="str">
            <v>Concrete Spacer Block 15 mmNo.</v>
          </cell>
          <cell r="C221" t="str">
            <v>Concrete Spacer Block 15 mm</v>
          </cell>
          <cell r="D221" t="str">
            <v>No.</v>
          </cell>
          <cell r="E221">
            <v>2.5</v>
          </cell>
        </row>
        <row r="222">
          <cell r="B222" t="str">
            <v>Concrete Spacer Block 20 mmNo.</v>
          </cell>
          <cell r="C222" t="str">
            <v>Concrete Spacer Block 20 mm</v>
          </cell>
          <cell r="D222" t="str">
            <v>No.</v>
          </cell>
          <cell r="E222">
            <v>2.8</v>
          </cell>
        </row>
        <row r="223">
          <cell r="B223" t="str">
            <v>Concrete Spacer Block 25 mmNo.</v>
          </cell>
          <cell r="C223" t="str">
            <v>Concrete Spacer Block 25 mm</v>
          </cell>
          <cell r="D223" t="str">
            <v>No.</v>
          </cell>
          <cell r="E223">
            <v>3.1</v>
          </cell>
        </row>
        <row r="224">
          <cell r="B224" t="str">
            <v>Concrete Spacer Block 30 / 40 mmNo.</v>
          </cell>
          <cell r="C224" t="str">
            <v>Concrete Spacer Block 30 / 40 mm</v>
          </cell>
          <cell r="D224" t="str">
            <v>No.</v>
          </cell>
          <cell r="E224">
            <v>5</v>
          </cell>
        </row>
        <row r="225">
          <cell r="B225" t="str">
            <v>Bricks (Red)No.</v>
          </cell>
          <cell r="C225" t="str">
            <v>Bricks (Red)</v>
          </cell>
          <cell r="D225" t="str">
            <v>No.</v>
          </cell>
          <cell r="E225">
            <v>5.7</v>
          </cell>
        </row>
        <row r="226">
          <cell r="B226" t="str">
            <v>AAC Block 600x200x100 mmNo.</v>
          </cell>
          <cell r="C226" t="str">
            <v>AAC Block 600x200x100 mm</v>
          </cell>
          <cell r="D226" t="str">
            <v>No.</v>
          </cell>
          <cell r="E226">
            <v>49</v>
          </cell>
        </row>
        <row r="227">
          <cell r="B227" t="str">
            <v>Jointing MortarKg</v>
          </cell>
          <cell r="C227" t="str">
            <v>Jointing Mortar</v>
          </cell>
          <cell r="D227" t="str">
            <v>Kg</v>
          </cell>
          <cell r="E227">
            <v>17</v>
          </cell>
        </row>
        <row r="228">
          <cell r="B228" t="str">
            <v>Corner stone 38*20*30cmNo.</v>
          </cell>
          <cell r="C228" t="str">
            <v>Corner stone 38*20*30cm</v>
          </cell>
          <cell r="D228" t="str">
            <v>No.</v>
          </cell>
          <cell r="E228">
            <v>78</v>
          </cell>
        </row>
        <row r="229">
          <cell r="B229" t="str">
            <v>KhandakiesNo.</v>
          </cell>
          <cell r="C229" t="str">
            <v>Khandakies</v>
          </cell>
          <cell r="D229" t="str">
            <v>No.</v>
          </cell>
          <cell r="E229">
            <v>69</v>
          </cell>
        </row>
        <row r="230">
          <cell r="B230" t="str">
            <v>Pin Header (Standard Size)No.</v>
          </cell>
          <cell r="C230" t="str">
            <v>Pin Header (Standard Size)</v>
          </cell>
          <cell r="D230" t="str">
            <v>No.</v>
          </cell>
          <cell r="E230">
            <v>51</v>
          </cell>
        </row>
        <row r="231">
          <cell r="B231" t="str">
            <v>Hollow Blocks C.C.0.2*0.2*0.4MNo.</v>
          </cell>
          <cell r="C231" t="str">
            <v>Hollow Blocks C.C.0.2*0.2*0.4M</v>
          </cell>
          <cell r="D231" t="str">
            <v>No.</v>
          </cell>
          <cell r="E231">
            <v>36</v>
          </cell>
        </row>
        <row r="232">
          <cell r="B232" t="str">
            <v>Hollow Blocks C.C.0.1*0.2*0.4MNo.</v>
          </cell>
          <cell r="C232" t="str">
            <v>Hollow Blocks C.C.0.1*0.2*0.4M</v>
          </cell>
          <cell r="D232" t="str">
            <v>No.</v>
          </cell>
          <cell r="E232">
            <v>30</v>
          </cell>
        </row>
        <row r="233">
          <cell r="B233" t="str">
            <v>Hollow Block C C 0.30 x 0.20 x 0.15No.</v>
          </cell>
          <cell r="C233" t="str">
            <v>Hollow Block C C 0.30 x 0.20 x 0.15</v>
          </cell>
          <cell r="D233" t="str">
            <v>No.</v>
          </cell>
          <cell r="E233">
            <v>39</v>
          </cell>
        </row>
        <row r="234">
          <cell r="B234" t="str">
            <v>Bitumen (Compound)Kg.</v>
          </cell>
          <cell r="C234" t="str">
            <v>Bitumen (Compound)</v>
          </cell>
          <cell r="D234" t="str">
            <v>Kg.</v>
          </cell>
          <cell r="E234">
            <v>59</v>
          </cell>
        </row>
        <row r="235">
          <cell r="B235" t="str">
            <v>Brick batsCu.Mt.</v>
          </cell>
          <cell r="C235" t="str">
            <v>Brick bats</v>
          </cell>
          <cell r="D235" t="str">
            <v>Cu.Mt.</v>
          </cell>
          <cell r="E235">
            <v>650</v>
          </cell>
        </row>
        <row r="236">
          <cell r="B236" t="str">
            <v>Water proof compound I.SKg.</v>
          </cell>
          <cell r="C236" t="str">
            <v>Water proof compound I.S</v>
          </cell>
          <cell r="D236" t="str">
            <v>Kg.</v>
          </cell>
          <cell r="E236">
            <v>120</v>
          </cell>
        </row>
        <row r="237">
          <cell r="B237" t="str">
            <v>Tar Felt B.H.I.S.I.3mm thickSq.Mt.</v>
          </cell>
          <cell r="C237" t="str">
            <v>Tar Felt B.H.I.S.I.3mm thick</v>
          </cell>
          <cell r="D237" t="str">
            <v>Sq.Mt.</v>
          </cell>
          <cell r="E237">
            <v>80</v>
          </cell>
        </row>
        <row r="238">
          <cell r="B238" t="str">
            <v>Acrylic Polymer Modified waterproofing PowderKg.</v>
          </cell>
          <cell r="C238" t="str">
            <v>Acrylic Polymer Modified waterproofing Powder</v>
          </cell>
          <cell r="D238" t="str">
            <v>Kg.</v>
          </cell>
          <cell r="E238">
            <v>146</v>
          </cell>
        </row>
        <row r="239">
          <cell r="B239" t="str">
            <v>Acrylic Polymer Modified LiquidLtr.</v>
          </cell>
          <cell r="C239" t="str">
            <v>Acrylic Polymer Modified Liquid</v>
          </cell>
          <cell r="D239" t="str">
            <v>Ltr.</v>
          </cell>
          <cell r="E239">
            <v>200</v>
          </cell>
        </row>
        <row r="240">
          <cell r="B240" t="str">
            <v>Fibre Glass MeshSq.Mt.</v>
          </cell>
          <cell r="C240" t="str">
            <v>Fibre Glass Mesh</v>
          </cell>
          <cell r="D240" t="str">
            <v>Sq.Mt.</v>
          </cell>
          <cell r="E240">
            <v>63</v>
          </cell>
        </row>
        <row r="241">
          <cell r="B241" t="str">
            <v>Polydee-TP40 PrimerKg.</v>
          </cell>
          <cell r="C241" t="str">
            <v>Polydee-TP40 Primer</v>
          </cell>
          <cell r="D241" t="str">
            <v>Kg.</v>
          </cell>
          <cell r="E241">
            <v>500</v>
          </cell>
        </row>
        <row r="242">
          <cell r="B242" t="str">
            <v>Polydee-TP40 PrimerKg.</v>
          </cell>
          <cell r="C242" t="str">
            <v>Polydee-TP40 Primer</v>
          </cell>
          <cell r="D242" t="str">
            <v>Kg.</v>
          </cell>
          <cell r="E242">
            <v>500</v>
          </cell>
        </row>
        <row r="243">
          <cell r="B243" t="str">
            <v>Polydee-LMKg.</v>
          </cell>
          <cell r="C243" t="str">
            <v>Polydee-LM</v>
          </cell>
          <cell r="D243" t="str">
            <v>Kg.</v>
          </cell>
          <cell r="E243">
            <v>505</v>
          </cell>
        </row>
        <row r="244">
          <cell r="B244" t="str">
            <v>Polydee-LM 150mm widthKg.</v>
          </cell>
          <cell r="C244" t="str">
            <v>Polydee-LM 150mm width</v>
          </cell>
          <cell r="D244" t="str">
            <v>Kg.</v>
          </cell>
          <cell r="E244">
            <v>560</v>
          </cell>
        </row>
        <row r="245">
          <cell r="B245" t="str">
            <v>Bituflex Cloesdcell foam 30x30 mmR.Mt.</v>
          </cell>
          <cell r="C245" t="str">
            <v>Bituflex Cloesdcell foam 30x30 mm</v>
          </cell>
          <cell r="D245" t="str">
            <v>R.Mt.</v>
          </cell>
          <cell r="E245">
            <v>59</v>
          </cell>
        </row>
        <row r="246">
          <cell r="B246" t="str">
            <v>AG 10 GranulesKg.</v>
          </cell>
          <cell r="C246" t="str">
            <v>AG 10 Granules</v>
          </cell>
          <cell r="D246" t="str">
            <v>Kg.</v>
          </cell>
          <cell r="E246">
            <v>20</v>
          </cell>
        </row>
        <row r="247">
          <cell r="B247" t="str">
            <v>Polydee-MCKg.</v>
          </cell>
          <cell r="C247" t="str">
            <v>Polydee-MC</v>
          </cell>
          <cell r="D247" t="str">
            <v>Kg.</v>
          </cell>
          <cell r="E247">
            <v>770</v>
          </cell>
        </row>
        <row r="248">
          <cell r="B248" t="str">
            <v>Polydee-41 sealant and polysealKg.</v>
          </cell>
          <cell r="C248" t="str">
            <v>Polydee-41 sealant and polyseal</v>
          </cell>
          <cell r="D248" t="str">
            <v>Kg.</v>
          </cell>
          <cell r="E248">
            <v>750</v>
          </cell>
        </row>
        <row r="249">
          <cell r="B249" t="str">
            <v>Polydee-11Kg.</v>
          </cell>
          <cell r="C249" t="str">
            <v>Polydee-11</v>
          </cell>
          <cell r="D249" t="str">
            <v>Kg.</v>
          </cell>
          <cell r="E249">
            <v>1180</v>
          </cell>
        </row>
        <row r="250">
          <cell r="B250" t="str">
            <v>Neeru / SanalaKg.</v>
          </cell>
          <cell r="C250" t="str">
            <v>Neeru / Sanala</v>
          </cell>
          <cell r="D250" t="str">
            <v>Kg.</v>
          </cell>
          <cell r="E250">
            <v>5</v>
          </cell>
        </row>
        <row r="251">
          <cell r="B251" t="str">
            <v>White Putty (Cement)Kg.</v>
          </cell>
          <cell r="C251" t="str">
            <v>White Putty (Cement)</v>
          </cell>
          <cell r="D251" t="str">
            <v>Kg.</v>
          </cell>
          <cell r="E251">
            <v>26</v>
          </cell>
        </row>
        <row r="252">
          <cell r="B252" t="str">
            <v>Texture Materialbags</v>
          </cell>
          <cell r="C252" t="str">
            <v>Texture Material</v>
          </cell>
          <cell r="D252" t="str">
            <v>bags</v>
          </cell>
          <cell r="E252">
            <v>1206</v>
          </cell>
        </row>
        <row r="253">
          <cell r="B253" t="str">
            <v>Rough Shahabad 25 to 30mm thickSq.Mt.</v>
          </cell>
          <cell r="C253" t="str">
            <v>Rough Shahabad 25 to 30mm thick</v>
          </cell>
          <cell r="D253" t="str">
            <v>Sq.Mt.</v>
          </cell>
          <cell r="E253">
            <v>215</v>
          </cell>
        </row>
        <row r="254">
          <cell r="B254" t="str">
            <v>Rough Shahabad 40 to 45 mm thickSq.Mt.</v>
          </cell>
          <cell r="C254" t="str">
            <v>Rough Shahabad 40 to 45 mm thick</v>
          </cell>
          <cell r="D254" t="str">
            <v>Sq.Mt.</v>
          </cell>
          <cell r="E254">
            <v>250</v>
          </cell>
        </row>
        <row r="255">
          <cell r="B255" t="str">
            <v>Polished Shahabad 25 to 30mm thickSq.Mt.</v>
          </cell>
          <cell r="C255" t="str">
            <v>Polished Shahabad 25 to 30mm thick</v>
          </cell>
          <cell r="D255" t="str">
            <v>Sq.Mt.</v>
          </cell>
          <cell r="E255">
            <v>248</v>
          </cell>
        </row>
        <row r="256">
          <cell r="B256" t="str">
            <v>Rough Shahabad 50 to 60mm thickSq.Mt.</v>
          </cell>
          <cell r="C256" t="str">
            <v>Rough Shahabad 50 to 60mm thick</v>
          </cell>
          <cell r="D256" t="str">
            <v>Sq.Mt.</v>
          </cell>
          <cell r="E256">
            <v>296</v>
          </cell>
        </row>
        <row r="257">
          <cell r="B257" t="str">
            <v>Polished Shahabad 40 to 50mm thick For stepSq.Mt.</v>
          </cell>
          <cell r="C257" t="str">
            <v>Polished Shahabad 40 to 50mm thick For step</v>
          </cell>
          <cell r="D257" t="str">
            <v>Sq.Mt.</v>
          </cell>
          <cell r="E257">
            <v>400</v>
          </cell>
        </row>
        <row r="258">
          <cell r="B258" t="str">
            <v>Polished Shahabad Machine cut 25mm thickSq.Mt.</v>
          </cell>
          <cell r="C258" t="str">
            <v>Polished Shahabad Machine cut 25mm thick</v>
          </cell>
          <cell r="D258" t="str">
            <v>Sq.Mt.</v>
          </cell>
          <cell r="E258">
            <v>280</v>
          </cell>
        </row>
        <row r="259">
          <cell r="B259" t="str">
            <v>Polished Shahabad for step 25mm thickSq.Mt.</v>
          </cell>
          <cell r="C259" t="str">
            <v>Polished Shahabad for step  25mm thick</v>
          </cell>
          <cell r="D259" t="str">
            <v>Sq.Mt.</v>
          </cell>
          <cell r="E259">
            <v>290</v>
          </cell>
        </row>
        <row r="260">
          <cell r="B260" t="str">
            <v>Tandoor Polished 25mm thick (Machine cut)Sq.Mt.</v>
          </cell>
          <cell r="C260" t="str">
            <v>Tandoor Polished 25mm thick (Machine cut)</v>
          </cell>
          <cell r="D260" t="str">
            <v>Sq.Mt.</v>
          </cell>
          <cell r="E260">
            <v>349</v>
          </cell>
        </row>
        <row r="261">
          <cell r="B261" t="str">
            <v>Tandoor Polished 25mm thick (Hand Cut)Sq.Mt.</v>
          </cell>
          <cell r="C261" t="str">
            <v>Tandoor Polished 25mm thick (Hand Cut)</v>
          </cell>
          <cell r="D261" t="str">
            <v>Sq.Mt.</v>
          </cell>
          <cell r="E261">
            <v>297</v>
          </cell>
        </row>
        <row r="262">
          <cell r="B262" t="str">
            <v>Tandoor Polished for steps 25mm thiskSq.Mt.</v>
          </cell>
          <cell r="C262" t="str">
            <v>Tandoor Polished for steps  25mm thisk</v>
          </cell>
          <cell r="D262" t="str">
            <v>Sq.Mt.</v>
          </cell>
          <cell r="E262">
            <v>377</v>
          </cell>
        </row>
        <row r="263">
          <cell r="B263" t="str">
            <v>Black Kadappa (one side polish) (Machine cut) 25 mm thickSq.Mt.</v>
          </cell>
          <cell r="C263" t="str">
            <v>Black Kadappa (one side polish) (Machine cut) 25 mm thick</v>
          </cell>
          <cell r="D263" t="str">
            <v>Sq.Mt.</v>
          </cell>
          <cell r="E263">
            <v>397</v>
          </cell>
        </row>
        <row r="264">
          <cell r="B264" t="str">
            <v>Black Kadappa (one side polish) (Machine cut) 35mm thickSq.Mt.</v>
          </cell>
          <cell r="C264" t="str">
            <v>Black Kadappa (one side polish) (Machine cut) 35mm thick</v>
          </cell>
          <cell r="D264" t="str">
            <v>Sq.Mt.</v>
          </cell>
          <cell r="E264">
            <v>448</v>
          </cell>
        </row>
        <row r="265">
          <cell r="B265" t="str">
            <v>Both Sides Polished Kadappa stone 25mm thickSq.Mt.</v>
          </cell>
          <cell r="C265" t="str">
            <v>Both Sides Polished Kadappa  stone 25mm thick</v>
          </cell>
          <cell r="D265" t="str">
            <v>Sq.Mt.</v>
          </cell>
          <cell r="E265">
            <v>496</v>
          </cell>
        </row>
        <row r="266">
          <cell r="B266" t="str">
            <v>Kota stone (Machine cut) upto 25-30mm thick one side polishedSq.Mt.</v>
          </cell>
          <cell r="C266" t="str">
            <v>Kota stone (Machine cut) upto 25-30mm thick one side polished</v>
          </cell>
          <cell r="D266" t="str">
            <v>Sq.Mt.</v>
          </cell>
          <cell r="E266">
            <v>488</v>
          </cell>
        </row>
        <row r="267">
          <cell r="B267" t="str">
            <v>Kota stone (Hand cut) upto 25-30mm thick one side polishedSq.Mt.</v>
          </cell>
          <cell r="C267" t="str">
            <v>Kota stone (Hand cut) upto 25-30mm thick one side polished</v>
          </cell>
          <cell r="D267" t="str">
            <v>Sq.Mt.</v>
          </cell>
          <cell r="E267">
            <v>454</v>
          </cell>
        </row>
        <row r="268">
          <cell r="B268" t="str">
            <v>Kota stone for step polished) upto 25mm thick (1.2*0.3M)Sq.Mt.</v>
          </cell>
          <cell r="C268" t="str">
            <v>Kota stone for step polished) upto 25mm thick (1.2*0.3M)</v>
          </cell>
          <cell r="D268" t="str">
            <v>Sq.Mt.</v>
          </cell>
          <cell r="E268">
            <v>500</v>
          </cell>
        </row>
        <row r="269">
          <cell r="B269" t="str">
            <v>Ceramic tiles 30*30cmSq.Mt.</v>
          </cell>
          <cell r="C269" t="str">
            <v>Ceramic tiles 30*30cm</v>
          </cell>
          <cell r="D269" t="str">
            <v>Sq.Mt.</v>
          </cell>
          <cell r="E269">
            <v>480</v>
          </cell>
        </row>
        <row r="270">
          <cell r="B270" t="str">
            <v>Ceramic Antiskid Flooring Tiles 30 x 30 cmSq.Mt.</v>
          </cell>
          <cell r="C270" t="str">
            <v>Ceramic Antiskid Flooring Tiles 30 x 30 cm</v>
          </cell>
          <cell r="D270" t="str">
            <v>Sq.Mt.</v>
          </cell>
          <cell r="E270">
            <v>495</v>
          </cell>
        </row>
        <row r="271">
          <cell r="B271" t="str">
            <v>Ceramic Tiles for dado 30 cm x 30 cmSq.Mt.</v>
          </cell>
          <cell r="C271" t="str">
            <v>Ceramic Tiles for dado 30 cm x 30 cm</v>
          </cell>
          <cell r="D271" t="str">
            <v>Sq.Mt.</v>
          </cell>
          <cell r="E271">
            <v>480</v>
          </cell>
        </row>
        <row r="272">
          <cell r="B272" t="str">
            <v>Ceramic Tiles for dado 30 x 45 cmSq.Mt.</v>
          </cell>
          <cell r="C272" t="str">
            <v>Ceramic Tiles for dado 30 x 45 cm</v>
          </cell>
          <cell r="D272" t="str">
            <v>Sq.Mt.</v>
          </cell>
          <cell r="E272">
            <v>516</v>
          </cell>
        </row>
        <row r="273">
          <cell r="B273" t="str">
            <v>Heavy duty interlocking concrete block 60mm thick gray 300 kg/sq.cm.Sq.Mt.</v>
          </cell>
          <cell r="C273" t="str">
            <v>Heavy duty interlocking concrete block 60mm thick gray 300 kg/sq.cm.</v>
          </cell>
          <cell r="D273" t="str">
            <v>Sq.Mt.</v>
          </cell>
          <cell r="E273">
            <v>486</v>
          </cell>
        </row>
        <row r="274">
          <cell r="B274" t="str">
            <v>Heavy duty interlocking concrete block 60mm thick coloured 300kg/sq.cmSq.Mt.</v>
          </cell>
          <cell r="C274" t="str">
            <v>Heavy duty interlocking concrete block 60mm thick coloured 300kg/sq.cm</v>
          </cell>
          <cell r="D274" t="str">
            <v>Sq.Mt.</v>
          </cell>
          <cell r="E274">
            <v>578</v>
          </cell>
        </row>
        <row r="275">
          <cell r="B275" t="str">
            <v>Heavy duty interlocking concrete block 80mm thick gray 300kg/sq.cmSq.Mt.</v>
          </cell>
          <cell r="C275" t="str">
            <v>Heavy duty interlocking concrete block 80mm thick gray 300kg/sq.cm</v>
          </cell>
          <cell r="D275" t="str">
            <v>Sq.Mt.</v>
          </cell>
          <cell r="E275">
            <v>635</v>
          </cell>
        </row>
        <row r="276">
          <cell r="B276" t="str">
            <v>Heavy duty interlocking concrete block 80mm thick coloured 300kg/sq.cmSq.Mt.</v>
          </cell>
          <cell r="C276" t="str">
            <v>Heavy duty interlocking concrete block 80mm thick coloured 300kg/sq.cm</v>
          </cell>
          <cell r="D276" t="str">
            <v>Sq.Mt.</v>
          </cell>
          <cell r="E276">
            <v>728</v>
          </cell>
        </row>
        <row r="277">
          <cell r="B277" t="str">
            <v>Heavy duty interlocking concrete block 80mm thick rubber mould glossy 400kg/sq.cmSq.Mt.</v>
          </cell>
          <cell r="C277" t="str">
            <v>Heavy duty interlocking concrete block 80mm thick rubber mould glossy 400kg/sq.cm</v>
          </cell>
          <cell r="D277" t="str">
            <v>Sq.Mt.</v>
          </cell>
          <cell r="E277">
            <v>880</v>
          </cell>
        </row>
        <row r="278">
          <cell r="B278" t="str">
            <v>Heavy duty interlocking concrete block 40mm thick colour 200 kg/sq.cmSq.Mt.</v>
          </cell>
          <cell r="C278" t="str">
            <v>Heavy duty interlocking concrete block 40mm thick colour 200 kg/sq.cm</v>
          </cell>
          <cell r="D278" t="str">
            <v>Sq.Mt.</v>
          </cell>
          <cell r="E278">
            <v>486</v>
          </cell>
        </row>
        <row r="279">
          <cell r="B279" t="str">
            <v>Telephone Black GraniteSq.Mt.</v>
          </cell>
          <cell r="C279" t="str">
            <v>Telephone Black Granite</v>
          </cell>
          <cell r="D279" t="str">
            <v>Sq.Mt.</v>
          </cell>
          <cell r="E279">
            <v>2436</v>
          </cell>
        </row>
        <row r="280">
          <cell r="B280" t="str">
            <v>Green marbleSq.Mt.</v>
          </cell>
          <cell r="C280" t="str">
            <v>Green marble</v>
          </cell>
          <cell r="D280" t="str">
            <v>Sq.Mt.</v>
          </cell>
          <cell r="E280">
            <v>1243</v>
          </cell>
        </row>
        <row r="281">
          <cell r="B281" t="str">
            <v>Vitrified tiles Glossy Size 590 to 605 mm* 590 to 605 mm*8 to 10mmSq.Mt.</v>
          </cell>
          <cell r="C281" t="str">
            <v>Vitrified tiles Glossy Size 590 to 605 mm* 590 to 605 mm*8 to 10mm</v>
          </cell>
          <cell r="D281" t="str">
            <v>Sq.Mt.</v>
          </cell>
          <cell r="E281">
            <v>606</v>
          </cell>
        </row>
        <row r="282">
          <cell r="B282" t="str">
            <v>Vitrified matt finish - size 590 to 605 mm* 590 to 605 mm *8 to 10mmSq.Mt.</v>
          </cell>
          <cell r="C282" t="str">
            <v>Vitrified  matt finish - size 590 to 605 mm* 590 to 605 mm *8 to 10mm</v>
          </cell>
          <cell r="D282" t="str">
            <v>Sq.Mt.</v>
          </cell>
          <cell r="E282">
            <v>1068</v>
          </cell>
        </row>
        <row r="283">
          <cell r="B283" t="str">
            <v>Vitrified rustic matt stone finish size 590 to 605mm *590 to 605mm*8 to 10mmSq.Mt.</v>
          </cell>
          <cell r="C283" t="str">
            <v>Vitrified rustic matt stone finish size 590 to 605mm *590 to 605mm*8 to 10mm</v>
          </cell>
          <cell r="D283" t="str">
            <v>Sq.Mt.</v>
          </cell>
          <cell r="E283">
            <v>1068</v>
          </cell>
        </row>
        <row r="284">
          <cell r="B284" t="str">
            <v>Vertified stone effect finish size 590 to 605mm* 590 to 605mm * 8 to 10mmSq.Mt.</v>
          </cell>
          <cell r="C284" t="str">
            <v>Vertified stone effect finish size 590 to 605mm* 590 to 605mm * 8 to 10mm</v>
          </cell>
          <cell r="D284" t="str">
            <v>Sq.Mt.</v>
          </cell>
          <cell r="E284">
            <v>1068</v>
          </cell>
        </row>
        <row r="285">
          <cell r="B285" t="str">
            <v>Calcet PowderKg.</v>
          </cell>
          <cell r="C285" t="str">
            <v>Calcet Powder</v>
          </cell>
          <cell r="D285" t="str">
            <v>Kg.</v>
          </cell>
          <cell r="E285">
            <v>49</v>
          </cell>
        </row>
        <row r="286">
          <cell r="B286" t="str">
            <v>Black Oxide powderKg.</v>
          </cell>
          <cell r="C286" t="str">
            <v>Black Oxide powder</v>
          </cell>
          <cell r="D286" t="str">
            <v>Kg.</v>
          </cell>
          <cell r="E286">
            <v>115</v>
          </cell>
        </row>
        <row r="287">
          <cell r="B287" t="str">
            <v>Fevi Matt Chemical 10 Kg Bagbags</v>
          </cell>
          <cell r="C287" t="str">
            <v>Fevi Matt Chemical 10 Kg Bag</v>
          </cell>
          <cell r="D287" t="str">
            <v>bags</v>
          </cell>
          <cell r="E287">
            <v>662</v>
          </cell>
        </row>
        <row r="288">
          <cell r="B288" t="str">
            <v>Marble chipsKg.</v>
          </cell>
          <cell r="C288" t="str">
            <v>Marble chips</v>
          </cell>
          <cell r="D288" t="str">
            <v>Kg.</v>
          </cell>
          <cell r="E288">
            <v>47</v>
          </cell>
        </row>
        <row r="289">
          <cell r="B289" t="str">
            <v>Heavy duty interlocking concrete block 60mm thick rubber mould glossy 400kg/sq.cmSq.Mt.</v>
          </cell>
          <cell r="C289" t="str">
            <v>Heavy duty interlocking concrete block 60mm thick rubber mould glossy 400kg/sq.cm</v>
          </cell>
          <cell r="D289" t="str">
            <v>Sq.Mt.</v>
          </cell>
          <cell r="E289">
            <v>486</v>
          </cell>
        </row>
        <row r="290">
          <cell r="B290" t="str">
            <v>Tremix Treatment 100 mm thickSq.Mt.</v>
          </cell>
          <cell r="C290" t="str">
            <v>Tremix Treatment 100 mm thick</v>
          </cell>
          <cell r="D290" t="str">
            <v>Sq.Mt.</v>
          </cell>
          <cell r="E290">
            <v>69</v>
          </cell>
        </row>
        <row r="291">
          <cell r="B291" t="str">
            <v>Marble mosaic chequered tiles (gray)Sq.Mt.</v>
          </cell>
          <cell r="C291" t="str">
            <v>Marble mosaic chequered tiles (gray)</v>
          </cell>
          <cell r="D291" t="str">
            <v>Sq.Mt.</v>
          </cell>
          <cell r="E291">
            <v>259</v>
          </cell>
        </row>
        <row r="292">
          <cell r="B292" t="str">
            <v>Colour cementKg.</v>
          </cell>
          <cell r="C292" t="str">
            <v>Colour cement</v>
          </cell>
          <cell r="D292" t="str">
            <v>Kg.</v>
          </cell>
          <cell r="E292">
            <v>15</v>
          </cell>
        </row>
        <row r="293">
          <cell r="B293" t="str">
            <v>Heavy Duty Designer come. tile for flooringSq.Mt.</v>
          </cell>
          <cell r="C293" t="str">
            <v>Heavy Duty Designer come. tile for flooring</v>
          </cell>
          <cell r="D293" t="str">
            <v>Sq.Mt.</v>
          </cell>
          <cell r="E293">
            <v>845</v>
          </cell>
        </row>
        <row r="294">
          <cell r="B294" t="str">
            <v>Heavy Duty Designer come. tile for StepsSq.Mt.</v>
          </cell>
          <cell r="C294" t="str">
            <v>Heavy Duty Designer come. tile for Steps</v>
          </cell>
          <cell r="D294" t="str">
            <v>Sq.Mt.</v>
          </cell>
          <cell r="E294">
            <v>925</v>
          </cell>
        </row>
        <row r="295">
          <cell r="B295" t="str">
            <v>PVC flooringSq.Mt.</v>
          </cell>
          <cell r="C295" t="str">
            <v xml:space="preserve">PVC flooring </v>
          </cell>
          <cell r="D295" t="str">
            <v>Sq.Mt.</v>
          </cell>
          <cell r="E295">
            <v>316</v>
          </cell>
        </row>
        <row r="296">
          <cell r="B296">
            <v>0</v>
          </cell>
        </row>
        <row r="297">
          <cell r="B297">
            <v>0</v>
          </cell>
        </row>
        <row r="298">
          <cell r="B298" t="str">
            <v>Bees waxKg.</v>
          </cell>
          <cell r="C298" t="str">
            <v>Bees wax</v>
          </cell>
          <cell r="D298" t="str">
            <v>Kg.</v>
          </cell>
          <cell r="E298">
            <v>150</v>
          </cell>
        </row>
        <row r="299">
          <cell r="B299" t="str">
            <v>Coal TarKg.</v>
          </cell>
          <cell r="C299" t="str">
            <v>Coal Tar</v>
          </cell>
          <cell r="D299" t="str">
            <v>Kg.</v>
          </cell>
          <cell r="E299">
            <v>65</v>
          </cell>
        </row>
        <row r="300">
          <cell r="B300" t="str">
            <v>Common SpiritLtr.</v>
          </cell>
          <cell r="C300" t="str">
            <v>Common Spirit</v>
          </cell>
          <cell r="D300" t="str">
            <v>Ltr.</v>
          </cell>
          <cell r="E300">
            <v>83</v>
          </cell>
        </row>
        <row r="301">
          <cell r="B301" t="str">
            <v>French PolishLtr.</v>
          </cell>
          <cell r="C301" t="str">
            <v>French Polish</v>
          </cell>
          <cell r="D301" t="str">
            <v>Ltr.</v>
          </cell>
          <cell r="E301">
            <v>178</v>
          </cell>
        </row>
        <row r="302">
          <cell r="B302" t="str">
            <v>VarnishLtr.</v>
          </cell>
          <cell r="C302" t="str">
            <v>Varnish</v>
          </cell>
          <cell r="D302" t="str">
            <v>Ltr.</v>
          </cell>
          <cell r="E302">
            <v>162</v>
          </cell>
        </row>
        <row r="303">
          <cell r="B303" t="str">
            <v>Malemaine PolishLtr.</v>
          </cell>
          <cell r="C303" t="str">
            <v>Malemaine Polish</v>
          </cell>
          <cell r="D303" t="str">
            <v>Ltr.</v>
          </cell>
          <cell r="E303">
            <v>313</v>
          </cell>
        </row>
        <row r="304">
          <cell r="B304" t="str">
            <v>C.C.T.W. Ballies 125 mm DiameterR.Mt.</v>
          </cell>
          <cell r="C304" t="str">
            <v>C.C.T.W. Ballies 125 mm Diameter</v>
          </cell>
          <cell r="D304" t="str">
            <v>R.Mt.</v>
          </cell>
          <cell r="E304">
            <v>166</v>
          </cell>
        </row>
        <row r="305">
          <cell r="B305" t="str">
            <v>Oil enamel paint/flat/glossy paint(ready mix) (with I.S.I. Mark)Ltr.</v>
          </cell>
          <cell r="C305" t="str">
            <v>Oil enamel paint/flat/glossy paint(ready mix) (with I.S.I. Mark)</v>
          </cell>
          <cell r="D305" t="str">
            <v>Ltr.</v>
          </cell>
          <cell r="E305">
            <v>258</v>
          </cell>
        </row>
        <row r="306">
          <cell r="B306" t="str">
            <v>Synthetic paint (ready mix)Ltr.</v>
          </cell>
          <cell r="C306" t="str">
            <v>Synthetic paint (ready mix)</v>
          </cell>
          <cell r="D306" t="str">
            <v>Ltr.</v>
          </cell>
          <cell r="E306">
            <v>253</v>
          </cell>
        </row>
        <row r="307">
          <cell r="B307" t="str">
            <v>Catonic emulsion paintKg.</v>
          </cell>
          <cell r="C307" t="str">
            <v>Catonic emulsion paint</v>
          </cell>
          <cell r="D307" t="str">
            <v>Kg.</v>
          </cell>
          <cell r="E307">
            <v>315</v>
          </cell>
        </row>
        <row r="308">
          <cell r="B308" t="str">
            <v>White oil paint 100ml pack tinNo.</v>
          </cell>
          <cell r="C308" t="str">
            <v>White oil paint 100ml pack tin</v>
          </cell>
          <cell r="D308" t="str">
            <v>No.</v>
          </cell>
          <cell r="E308">
            <v>38</v>
          </cell>
        </row>
        <row r="309">
          <cell r="B309" t="str">
            <v>Red Oxide paintLtr.</v>
          </cell>
          <cell r="C309" t="str">
            <v>Red Oxide paint</v>
          </cell>
          <cell r="D309" t="str">
            <v>Ltr.</v>
          </cell>
          <cell r="E309">
            <v>157</v>
          </cell>
        </row>
        <row r="310">
          <cell r="B310" t="str">
            <v>Cement paintKg.</v>
          </cell>
          <cell r="C310" t="str">
            <v>Cement paint</v>
          </cell>
          <cell r="D310" t="str">
            <v>Kg.</v>
          </cell>
          <cell r="E310">
            <v>59</v>
          </cell>
        </row>
        <row r="311">
          <cell r="B311" t="str">
            <v>Steel PrimerLtr.</v>
          </cell>
          <cell r="C311" t="str">
            <v>Steel Primer</v>
          </cell>
          <cell r="D311" t="str">
            <v>Ltr.</v>
          </cell>
          <cell r="E311">
            <v>147</v>
          </cell>
        </row>
        <row r="312">
          <cell r="B312" t="str">
            <v>Primer for plaster surfaceLtr.</v>
          </cell>
          <cell r="C312" t="str">
            <v>Primer for plaster surface</v>
          </cell>
          <cell r="D312" t="str">
            <v>Ltr.</v>
          </cell>
          <cell r="E312">
            <v>180</v>
          </cell>
        </row>
        <row r="313">
          <cell r="B313" t="str">
            <v>PuttyKg.</v>
          </cell>
          <cell r="C313" t="str">
            <v>Putty</v>
          </cell>
          <cell r="D313" t="str">
            <v>Kg.</v>
          </cell>
          <cell r="E313">
            <v>26</v>
          </cell>
        </row>
        <row r="314">
          <cell r="B314" t="str">
            <v>Boiled linseed oilLtr.</v>
          </cell>
          <cell r="C314" t="str">
            <v>Boiled linseed oil</v>
          </cell>
          <cell r="D314" t="str">
            <v>Ltr.</v>
          </cell>
          <cell r="E314">
            <v>79</v>
          </cell>
        </row>
        <row r="315">
          <cell r="B315" t="str">
            <v>Linseed oil double boiledLtr.</v>
          </cell>
          <cell r="C315" t="str">
            <v>Linseed oil double boiled</v>
          </cell>
          <cell r="D315" t="str">
            <v>Ltr.</v>
          </cell>
          <cell r="E315">
            <v>112</v>
          </cell>
        </row>
        <row r="316">
          <cell r="B316" t="str">
            <v>TerpentineLtr.</v>
          </cell>
          <cell r="C316" t="str">
            <v>Terpentine</v>
          </cell>
          <cell r="D316" t="str">
            <v>Ltr.</v>
          </cell>
          <cell r="E316">
            <v>87</v>
          </cell>
        </row>
        <row r="317">
          <cell r="B317" t="str">
            <v>Wood PrimerLtr.</v>
          </cell>
          <cell r="C317" t="str">
            <v>Wood Primer</v>
          </cell>
          <cell r="D317" t="str">
            <v>Ltr.</v>
          </cell>
          <cell r="E317">
            <v>130</v>
          </cell>
        </row>
        <row r="318">
          <cell r="B318" t="str">
            <v>Brush for lettringNo.</v>
          </cell>
          <cell r="C318" t="str">
            <v>Brush for lettring</v>
          </cell>
          <cell r="D318" t="str">
            <v>No.</v>
          </cell>
          <cell r="E318">
            <v>40</v>
          </cell>
        </row>
        <row r="319">
          <cell r="B319" t="str">
            <v>Brush for road marking 5cmNo.</v>
          </cell>
          <cell r="C319" t="str">
            <v>Brush for road marking 5cm</v>
          </cell>
          <cell r="D319" t="str">
            <v>No.</v>
          </cell>
          <cell r="E319">
            <v>95</v>
          </cell>
        </row>
        <row r="320">
          <cell r="B320" t="str">
            <v>Brush for marking road 8cmNo.</v>
          </cell>
          <cell r="C320" t="str">
            <v>Brush for marking road 8cm</v>
          </cell>
          <cell r="D320" t="str">
            <v>No.</v>
          </cell>
          <cell r="E320">
            <v>184</v>
          </cell>
        </row>
        <row r="321">
          <cell r="B321" t="str">
            <v>Brush for road marking 10cmNo.</v>
          </cell>
          <cell r="C321" t="str">
            <v>Brush for road marking 10cm</v>
          </cell>
          <cell r="D321" t="str">
            <v>No.</v>
          </cell>
          <cell r="E321">
            <v>220</v>
          </cell>
        </row>
        <row r="322">
          <cell r="B322" t="str">
            <v>Lustre paintLtr.</v>
          </cell>
          <cell r="C322" t="str">
            <v>Lustre paint</v>
          </cell>
          <cell r="D322" t="str">
            <v>Ltr.</v>
          </cell>
          <cell r="E322">
            <v>185</v>
          </cell>
        </row>
        <row r="323">
          <cell r="B323" t="str">
            <v>Textured Synthetic paintLtr.</v>
          </cell>
          <cell r="C323" t="str">
            <v>Textured Synthetic paint</v>
          </cell>
          <cell r="D323" t="str">
            <v>Ltr.</v>
          </cell>
          <cell r="E323">
            <v>230</v>
          </cell>
        </row>
        <row r="324">
          <cell r="B324" t="str">
            <v>White lead paintKg.</v>
          </cell>
          <cell r="C324" t="str">
            <v>White lead paint</v>
          </cell>
          <cell r="D324" t="str">
            <v>Kg.</v>
          </cell>
          <cell r="E324">
            <v>280</v>
          </cell>
        </row>
        <row r="325">
          <cell r="B325" t="str">
            <v>Birla wall care puttyKg.</v>
          </cell>
          <cell r="C325" t="str">
            <v>Birla wall care putty</v>
          </cell>
          <cell r="D325" t="str">
            <v>Kg.</v>
          </cell>
          <cell r="E325">
            <v>56</v>
          </cell>
        </row>
        <row r="326">
          <cell r="B326" t="str">
            <v>Aluminium PaintLit.</v>
          </cell>
          <cell r="C326" t="str">
            <v>Aluminium Paint</v>
          </cell>
          <cell r="D326" t="str">
            <v>Lit.</v>
          </cell>
          <cell r="E326">
            <v>279</v>
          </cell>
        </row>
        <row r="327">
          <cell r="B327" t="str">
            <v>NeelKg.</v>
          </cell>
          <cell r="C327" t="str">
            <v>Neel</v>
          </cell>
          <cell r="D327" t="str">
            <v>Kg.</v>
          </cell>
          <cell r="E327">
            <v>125</v>
          </cell>
        </row>
        <row r="328">
          <cell r="B328" t="str">
            <v>Oil bound distemperKg.</v>
          </cell>
          <cell r="C328" t="str">
            <v>Oil bound distemper</v>
          </cell>
          <cell r="D328" t="str">
            <v>Kg.</v>
          </cell>
          <cell r="E328">
            <v>100</v>
          </cell>
        </row>
        <row r="329">
          <cell r="B329" t="str">
            <v>Red powder / GeruKg.</v>
          </cell>
          <cell r="C329" t="str">
            <v>Red powder / Geru</v>
          </cell>
          <cell r="D329" t="str">
            <v>Kg.</v>
          </cell>
          <cell r="E329">
            <v>18</v>
          </cell>
        </row>
        <row r="330">
          <cell r="B330" t="str">
            <v>SarasKg.</v>
          </cell>
          <cell r="C330" t="str">
            <v>Saras</v>
          </cell>
          <cell r="D330" t="str">
            <v>Kg.</v>
          </cell>
          <cell r="E330">
            <v>64</v>
          </cell>
        </row>
        <row r="331">
          <cell r="B331" t="str">
            <v>Scrapping sand paper size (30 * 20cm)No.</v>
          </cell>
          <cell r="C331" t="str">
            <v>Scrapping sand paper size (30 * 20cm)</v>
          </cell>
          <cell r="D331" t="str">
            <v>No.</v>
          </cell>
          <cell r="E331">
            <v>11</v>
          </cell>
        </row>
        <row r="332">
          <cell r="B332" t="str">
            <v>Dry distemperKg.</v>
          </cell>
          <cell r="C332" t="str">
            <v>Dry distemper</v>
          </cell>
          <cell r="D332" t="str">
            <v>Kg.</v>
          </cell>
          <cell r="E332">
            <v>92</v>
          </cell>
        </row>
        <row r="333">
          <cell r="B333" t="str">
            <v>Country Teak WoodCu.Mt.</v>
          </cell>
          <cell r="C333" t="str">
            <v>Country Teak Wood</v>
          </cell>
          <cell r="D333" t="str">
            <v>Cu.Mt.</v>
          </cell>
          <cell r="E333">
            <v>98000</v>
          </cell>
        </row>
        <row r="334">
          <cell r="B334" t="str">
            <v>Ghana teak woodCu.Mt.</v>
          </cell>
          <cell r="C334" t="str">
            <v>Ghana teak wood</v>
          </cell>
          <cell r="D334" t="str">
            <v>Cu.Mt.</v>
          </cell>
          <cell r="E334">
            <v>80000</v>
          </cell>
        </row>
        <row r="335">
          <cell r="B335" t="str">
            <v>Teak Wood planks above 2.5 m lengthCu.Mt.</v>
          </cell>
          <cell r="C335" t="str">
            <v>Teak Wood planks above 2.5 m length</v>
          </cell>
          <cell r="D335" t="str">
            <v>Cu.Mt.</v>
          </cell>
          <cell r="E335">
            <v>85000</v>
          </cell>
        </row>
        <row r="336">
          <cell r="B336" t="str">
            <v>Teak wood bidding 1/2" * 1/2"Rmt</v>
          </cell>
          <cell r="C336" t="str">
            <v>Teak wood bidding 1/2" * 1/2"</v>
          </cell>
          <cell r="D336" t="str">
            <v>Rmt</v>
          </cell>
          <cell r="E336">
            <v>17</v>
          </cell>
        </row>
        <row r="337">
          <cell r="B337" t="str">
            <v>T.W.Balli 100 mm diaRmt</v>
          </cell>
          <cell r="C337" t="str">
            <v>T.W.Balli 100 mm dia</v>
          </cell>
          <cell r="D337" t="str">
            <v>Rmt</v>
          </cell>
          <cell r="E337">
            <v>160</v>
          </cell>
        </row>
        <row r="338">
          <cell r="B338" t="str">
            <v>Jungle wood (non teak) normalCu.Mt.</v>
          </cell>
          <cell r="C338" t="str">
            <v>Jungle wood (non teak) normal</v>
          </cell>
          <cell r="D338" t="str">
            <v>Cu.Mt.</v>
          </cell>
          <cell r="E338">
            <v>34500</v>
          </cell>
        </row>
        <row r="339">
          <cell r="B339" t="str">
            <v>Bamboo 25mm dia.(4.5 to 6m)No.</v>
          </cell>
          <cell r="C339" t="str">
            <v>Bamboo 25mm dia.(4.5 to 6m)</v>
          </cell>
          <cell r="D339" t="str">
            <v>No.</v>
          </cell>
          <cell r="E339">
            <v>18</v>
          </cell>
        </row>
        <row r="340">
          <cell r="B340" t="str">
            <v>Bamboo 50mm dia.No.</v>
          </cell>
          <cell r="C340" t="str">
            <v>Bamboo 50mm dia.</v>
          </cell>
          <cell r="D340" t="str">
            <v>No.</v>
          </cell>
          <cell r="E340">
            <v>24</v>
          </cell>
        </row>
        <row r="341">
          <cell r="B341" t="str">
            <v>Bamboo Matting 1.2*1.8mSq.Mt.</v>
          </cell>
          <cell r="C341" t="str">
            <v>Bamboo Matting 1.2*1.8m</v>
          </cell>
          <cell r="D341" t="str">
            <v>Sq.Mt.</v>
          </cell>
          <cell r="E341">
            <v>56</v>
          </cell>
        </row>
        <row r="342">
          <cell r="B342" t="str">
            <v>Ply wood 12mm thickSq.Mt.</v>
          </cell>
          <cell r="C342" t="str">
            <v>Ply wood 12mm thick</v>
          </cell>
          <cell r="D342" t="str">
            <v>Sq.Mt.</v>
          </cell>
          <cell r="E342">
            <v>429</v>
          </cell>
        </row>
        <row r="343">
          <cell r="B343" t="str">
            <v>Ply wood 6mm thickSq.Mt.</v>
          </cell>
          <cell r="C343" t="str">
            <v>Ply wood 6mm thick</v>
          </cell>
          <cell r="D343" t="str">
            <v>Sq.Mt.</v>
          </cell>
          <cell r="E343">
            <v>329</v>
          </cell>
        </row>
        <row r="344">
          <cell r="B344" t="str">
            <v>Mica laminate as per ISI 0.1 mm thickSq.Mt</v>
          </cell>
          <cell r="C344" t="str">
            <v>Mica laminate as per ISI 0.1 mm thick</v>
          </cell>
          <cell r="D344" t="str">
            <v>Sq.Mt</v>
          </cell>
          <cell r="E344">
            <v>955</v>
          </cell>
        </row>
        <row r="345">
          <cell r="B345" t="str">
            <v>Face Veneel board 4 mm thickSq.Mt</v>
          </cell>
          <cell r="C345" t="str">
            <v>Face Veneel board 4 mm thick</v>
          </cell>
          <cell r="D345" t="str">
            <v>Sq.Mt</v>
          </cell>
          <cell r="E345">
            <v>450</v>
          </cell>
        </row>
        <row r="346">
          <cell r="B346" t="str">
            <v>Particle board B.W.P.Phinol bond 12mm thickSq.Mt.</v>
          </cell>
          <cell r="C346" t="str">
            <v>Particle board B.W.P.Phinol bond 12mm thick</v>
          </cell>
          <cell r="D346" t="str">
            <v>Sq.Mt.</v>
          </cell>
          <cell r="E346">
            <v>386</v>
          </cell>
        </row>
        <row r="347">
          <cell r="B347" t="str">
            <v>Particle board B.W.P.Phinol bond 19 mm thickSq.Mt.</v>
          </cell>
          <cell r="C347" t="str">
            <v>Particle board B.W.P.Phinol bond 19 mm thick</v>
          </cell>
          <cell r="D347" t="str">
            <v>Sq.Mt.</v>
          </cell>
          <cell r="E347">
            <v>677</v>
          </cell>
        </row>
        <row r="348">
          <cell r="B348" t="str">
            <v>Formica 1.5 mm thickSq.Mt</v>
          </cell>
          <cell r="C348" t="str">
            <v>Formica 1.5 mm thick</v>
          </cell>
          <cell r="D348" t="str">
            <v>Sq.Mt</v>
          </cell>
          <cell r="E348">
            <v>1105</v>
          </cell>
        </row>
        <row r="349">
          <cell r="B349" t="str">
            <v>Tower bolt brass oxidised 10 mm dia length 150 mmNo</v>
          </cell>
          <cell r="C349" t="str">
            <v xml:space="preserve">Tower bolt brass oxidised 10 mm dia length 150 mm </v>
          </cell>
          <cell r="D349" t="str">
            <v>No</v>
          </cell>
          <cell r="E349">
            <v>192</v>
          </cell>
        </row>
        <row r="350">
          <cell r="B350" t="str">
            <v>FericalKg</v>
          </cell>
          <cell r="C350" t="str">
            <v>Ferical</v>
          </cell>
          <cell r="D350" t="str">
            <v>Kg</v>
          </cell>
          <cell r="E350">
            <v>197</v>
          </cell>
        </row>
        <row r="351">
          <cell r="B351" t="str">
            <v>A.C.Corrugated sheet 6mm thickSq.Mt.</v>
          </cell>
          <cell r="C351" t="str">
            <v>A.C.Corrugated sheet 6mm thick</v>
          </cell>
          <cell r="D351" t="str">
            <v>Sq.Mt.</v>
          </cell>
          <cell r="E351">
            <v>120</v>
          </cell>
        </row>
        <row r="352">
          <cell r="B352" t="str">
            <v>A.C.Sheet ridgePair</v>
          </cell>
          <cell r="C352" t="str">
            <v>A.C.Sheet ridge</v>
          </cell>
          <cell r="D352" t="str">
            <v>Pair</v>
          </cell>
          <cell r="E352">
            <v>275</v>
          </cell>
        </row>
        <row r="353">
          <cell r="B353" t="str">
            <v>A.C.Sheet plain 4mm thickSq.Mt.</v>
          </cell>
          <cell r="C353" t="str">
            <v>A.C.Sheet plain 4mm thick</v>
          </cell>
          <cell r="D353" t="str">
            <v>Sq.Mt.</v>
          </cell>
          <cell r="E353">
            <v>195</v>
          </cell>
        </row>
        <row r="354">
          <cell r="B354" t="str">
            <v>G.C.I. Sheet (Corrugated) 22 BWGM.T.</v>
          </cell>
          <cell r="C354" t="str">
            <v>G.C.I. Sheet (Corrugated) 22 BWG</v>
          </cell>
          <cell r="D354" t="str">
            <v>M.T.</v>
          </cell>
          <cell r="E354">
            <v>62763</v>
          </cell>
        </row>
        <row r="355">
          <cell r="B355" t="str">
            <v>G.C.I. Sheet (Corrugated) 24 BWGM.T.</v>
          </cell>
          <cell r="C355" t="str">
            <v>G.C.I. Sheet (Corrugated) 24 BWG</v>
          </cell>
          <cell r="D355" t="str">
            <v>M.T.</v>
          </cell>
          <cell r="E355">
            <v>62763</v>
          </cell>
        </row>
        <row r="356">
          <cell r="B356" t="str">
            <v>G.I. Sheet (plain) 22 BWGSq.Mt.</v>
          </cell>
          <cell r="C356" t="str">
            <v>G.I. Sheet (plain) 22 BWG</v>
          </cell>
          <cell r="D356" t="str">
            <v>Sq.Mt.</v>
          </cell>
          <cell r="E356">
            <v>395</v>
          </cell>
        </row>
        <row r="357">
          <cell r="B357" t="str">
            <v>G.I. Sheet (plain) 24 BWGSq.Mt.</v>
          </cell>
          <cell r="C357" t="str">
            <v>G.I. Sheet (plain) 24 BWG</v>
          </cell>
          <cell r="D357" t="str">
            <v>Sq.Mt.</v>
          </cell>
          <cell r="E357">
            <v>315</v>
          </cell>
        </row>
        <row r="358">
          <cell r="B358" t="str">
            <v>G.I.WashersKg.</v>
          </cell>
          <cell r="C358" t="str">
            <v>G.I.Washers</v>
          </cell>
          <cell r="D358" t="str">
            <v>Kg.</v>
          </cell>
          <cell r="E358">
            <v>99</v>
          </cell>
        </row>
        <row r="359">
          <cell r="B359" t="str">
            <v>G.I. J or L hooks 6 mm dia.No.</v>
          </cell>
          <cell r="C359" t="str">
            <v>G.I. J or L hooks 6 mm dia.</v>
          </cell>
          <cell r="D359" t="str">
            <v>No.</v>
          </cell>
          <cell r="E359">
            <v>7</v>
          </cell>
        </row>
        <row r="360">
          <cell r="B360" t="str">
            <v>Nails iron all sizeKg.</v>
          </cell>
          <cell r="C360" t="str">
            <v>Nails iron all size</v>
          </cell>
          <cell r="D360" t="str">
            <v>Kg.</v>
          </cell>
          <cell r="E360">
            <v>80</v>
          </cell>
        </row>
        <row r="361">
          <cell r="B361" t="str">
            <v>Mangalore tiles class AANo.</v>
          </cell>
          <cell r="C361" t="str">
            <v>Mangalore tiles class AA</v>
          </cell>
          <cell r="D361" t="str">
            <v>No.</v>
          </cell>
          <cell r="E361">
            <v>13</v>
          </cell>
        </row>
        <row r="362">
          <cell r="B362" t="str">
            <v>Mangalore Ridge / Hip tilesNo.</v>
          </cell>
          <cell r="C362" t="str">
            <v>Mangalore Ridge / Hip tiles</v>
          </cell>
          <cell r="D362" t="str">
            <v>No.</v>
          </cell>
          <cell r="E362">
            <v>26</v>
          </cell>
        </row>
        <row r="363">
          <cell r="B363" t="str">
            <v>Mangalore Glass tilesNo.</v>
          </cell>
          <cell r="C363" t="str">
            <v>Mangalore Glass tiles</v>
          </cell>
          <cell r="D363" t="str">
            <v>No.</v>
          </cell>
          <cell r="E363">
            <v>352</v>
          </cell>
        </row>
        <row r="364">
          <cell r="B364" t="str">
            <v>Mangalore Pattern cowl VentilatorNo.</v>
          </cell>
          <cell r="C364" t="str">
            <v>Mangalore Pattern cowl Ventilator</v>
          </cell>
          <cell r="D364" t="str">
            <v>No.</v>
          </cell>
          <cell r="E364">
            <v>225</v>
          </cell>
        </row>
        <row r="365">
          <cell r="B365" t="str">
            <v>G.I. Pre coated trapezoidal 0.50 mm thick roof Metalic Coloured SheetSq.Mt.</v>
          </cell>
          <cell r="C365" t="str">
            <v>G.I. Pre coated trapezoidal 0.50 mm thick roof Metalic Coloured Sheet</v>
          </cell>
          <cell r="D365" t="str">
            <v>Sq.Mt.</v>
          </cell>
          <cell r="E365">
            <v>880</v>
          </cell>
        </row>
        <row r="366">
          <cell r="B366" t="str">
            <v>G.I. Pre coated Ridge SheetR.Mt.</v>
          </cell>
          <cell r="C366" t="str">
            <v>G.I. Pre coated Ridge Sheet</v>
          </cell>
          <cell r="D366" t="str">
            <v>R.Mt.</v>
          </cell>
          <cell r="E366">
            <v>555</v>
          </cell>
        </row>
        <row r="367">
          <cell r="B367" t="str">
            <v>Gypsum powderKg.</v>
          </cell>
          <cell r="C367" t="str">
            <v>Gypsum powder</v>
          </cell>
          <cell r="D367" t="str">
            <v>Kg.</v>
          </cell>
          <cell r="E367">
            <v>16.850000000000001</v>
          </cell>
        </row>
        <row r="368">
          <cell r="B368" t="str">
            <v>Aluminium Alloy plate 2mm thickSq.Mt.</v>
          </cell>
          <cell r="C368" t="str">
            <v>Aluminium Alloy plate 2mm thick</v>
          </cell>
          <cell r="D368" t="str">
            <v>Sq.Mt.</v>
          </cell>
          <cell r="E368">
            <v>1325</v>
          </cell>
        </row>
        <row r="369">
          <cell r="B369" t="str">
            <v>Aluminium sheeting fixed with encapsuled lens type reflective sheeting including 2% towards lettering , cost of angle iron, cost of drilling holes , nuts, bolts etc. and signs as applicable.Sq.Mt.</v>
          </cell>
          <cell r="C369" t="str">
            <v>Aluminium sheeting fixed with encapsuled lens type reflective sheeting including 2% towards lettering , cost of angle iron, cost of drilling holes , nuts, bolts etc. and signs as applicable.</v>
          </cell>
          <cell r="D369" t="str">
            <v>Sq.Mt.</v>
          </cell>
          <cell r="E369">
            <v>15555</v>
          </cell>
        </row>
        <row r="370">
          <cell r="B370" t="str">
            <v>Plaster Of Parisbags</v>
          </cell>
          <cell r="C370" t="str">
            <v>Plaster Of Paris</v>
          </cell>
          <cell r="D370" t="str">
            <v>bags</v>
          </cell>
          <cell r="E370">
            <v>220</v>
          </cell>
        </row>
        <row r="371">
          <cell r="B371" t="str">
            <v>Decorative Board of Fibrous Plaster of Paris 12 to 15 mmSq.Mt.</v>
          </cell>
          <cell r="C371" t="str">
            <v>Decorative Board of Fibrous Plaster of Paris 12 to 15 mm</v>
          </cell>
          <cell r="D371" t="str">
            <v>Sq.Mt.</v>
          </cell>
          <cell r="E371">
            <v>365</v>
          </cell>
        </row>
        <row r="372">
          <cell r="B372" t="str">
            <v>Acoustic Board 12 mm thickSq.Mt.</v>
          </cell>
          <cell r="C372" t="str">
            <v>Acoustic Board 12 mm thick</v>
          </cell>
          <cell r="D372" t="str">
            <v>Sq.Mt.</v>
          </cell>
          <cell r="E372">
            <v>212</v>
          </cell>
        </row>
        <row r="373">
          <cell r="B373" t="str">
            <v>Gypsum Board 12.5 mm thickSq.Mt.</v>
          </cell>
          <cell r="C373" t="str">
            <v>Gypsum Board 12.5 mm thick</v>
          </cell>
          <cell r="D373" t="str">
            <v>Sq.Mt.</v>
          </cell>
          <cell r="E373">
            <v>195</v>
          </cell>
        </row>
        <row r="374">
          <cell r="B374" t="str">
            <v>UPVC 3 layer trapezoidal 2.00 mm sheetSq.Mt.</v>
          </cell>
          <cell r="C374" t="str">
            <v>UPVC 3 layer trapezoidal 2.00 mm sheet</v>
          </cell>
          <cell r="D374" t="str">
            <v>Sq.Mt.</v>
          </cell>
          <cell r="E374">
            <v>805</v>
          </cell>
        </row>
        <row r="375">
          <cell r="B375" t="str">
            <v>Light weight calcium silicate tile of size 595 x 595 mm of texture spin stone / cosmos / plain / Glode fine fissured.Sq.Mt.</v>
          </cell>
          <cell r="C375" t="str">
            <v>Light weight calcium silicate tile of size 595 x 595 mm of texture spin stone / cosmos / plain / Glode fine fissured.</v>
          </cell>
          <cell r="D375" t="str">
            <v>Sq.Mt.</v>
          </cell>
          <cell r="E375">
            <v>955</v>
          </cell>
        </row>
        <row r="376">
          <cell r="B376" t="str">
            <v>Bioguard Board 16 mmSq.Mt.</v>
          </cell>
          <cell r="C376" t="str">
            <v>Bioguard Board 16 mm</v>
          </cell>
          <cell r="D376" t="str">
            <v>Sq.Mt.</v>
          </cell>
          <cell r="E376">
            <v>965</v>
          </cell>
        </row>
        <row r="377">
          <cell r="B377" t="str">
            <v>Ultima tileSq.Mt.</v>
          </cell>
          <cell r="C377" t="str">
            <v>Ultima tile</v>
          </cell>
          <cell r="D377" t="str">
            <v>Sq.Mt.</v>
          </cell>
          <cell r="E377">
            <v>1188</v>
          </cell>
        </row>
        <row r="378">
          <cell r="B378" t="str">
            <v>Optra tileSq.Mt.</v>
          </cell>
          <cell r="C378" t="str">
            <v>Optra tile</v>
          </cell>
          <cell r="D378" t="str">
            <v>Sq.Mt.</v>
          </cell>
          <cell r="E378">
            <v>1550</v>
          </cell>
        </row>
        <row r="379">
          <cell r="B379" t="str">
            <v>Proflex Sheet 1 mmKg.</v>
          </cell>
          <cell r="C379" t="str">
            <v>Proflex Sheet 1 mm</v>
          </cell>
          <cell r="D379" t="str">
            <v>Kg.</v>
          </cell>
          <cell r="E379">
            <v>65</v>
          </cell>
        </row>
        <row r="380">
          <cell r="B380" t="str">
            <v>Sky light 2 mm thickKg.</v>
          </cell>
          <cell r="C380" t="str">
            <v>Sky light 2 mm thick</v>
          </cell>
          <cell r="D380" t="str">
            <v>Kg.</v>
          </cell>
          <cell r="E380">
            <v>1255</v>
          </cell>
        </row>
        <row r="381">
          <cell r="B381" t="str">
            <v>Hanger rod 4mm thickNo.</v>
          </cell>
          <cell r="C381" t="str">
            <v>Hanger rod 4mm thick</v>
          </cell>
          <cell r="D381" t="str">
            <v>No.</v>
          </cell>
          <cell r="E381">
            <v>10</v>
          </cell>
        </row>
        <row r="382">
          <cell r="B382" t="str">
            <v>level Adjustment clip size 85x30x0.8mmNo.</v>
          </cell>
          <cell r="C382" t="str">
            <v>level Adjustment clip size 85x30x0.8mm</v>
          </cell>
          <cell r="D382" t="str">
            <v>No.</v>
          </cell>
          <cell r="E382">
            <v>10</v>
          </cell>
        </row>
        <row r="383">
          <cell r="B383" t="str">
            <v>Dash fastener 12.5mm dia 50mm longNo.</v>
          </cell>
          <cell r="C383" t="str">
            <v>Dash fastener 12.5mm dia 50mm long</v>
          </cell>
          <cell r="D383" t="str">
            <v>No.</v>
          </cell>
          <cell r="E383">
            <v>50</v>
          </cell>
        </row>
        <row r="384">
          <cell r="B384" t="str">
            <v>Soffit cleat 25mmx35mmx1.60mmNo.</v>
          </cell>
          <cell r="C384" t="str">
            <v>Soffit cleat 25mmx35mmx1.60mm</v>
          </cell>
          <cell r="D384" t="str">
            <v>No.</v>
          </cell>
          <cell r="E384">
            <v>5.5</v>
          </cell>
        </row>
        <row r="385">
          <cell r="B385" t="str">
            <v>Wooden Screws with plastic rawl plugs 35mmx8mmNo.</v>
          </cell>
          <cell r="C385" t="str">
            <v>Wooden Screws with plastic rawl plugs 35mmx8mm</v>
          </cell>
          <cell r="D385" t="str">
            <v>No.</v>
          </cell>
          <cell r="E385">
            <v>1</v>
          </cell>
        </row>
        <row r="386">
          <cell r="B386" t="str">
            <v>Light weight calcium silicate tiles of size 595x595mm of texture Spintone for Tegular edge ceilingNo.</v>
          </cell>
          <cell r="C386" t="str">
            <v>Light weight calcium silicate tiles of size 595x595mm of texture Spintone for Tegular edge ceiling</v>
          </cell>
          <cell r="D386" t="str">
            <v>No.</v>
          </cell>
          <cell r="E386">
            <v>1120</v>
          </cell>
        </row>
        <row r="387">
          <cell r="B387" t="str">
            <v>Plain Zinc SheetSq.Mt.</v>
          </cell>
          <cell r="C387" t="str">
            <v>Plain Zinc Sheet</v>
          </cell>
          <cell r="D387" t="str">
            <v>Sq.Mt.</v>
          </cell>
          <cell r="E387">
            <v>230</v>
          </cell>
        </row>
        <row r="388">
          <cell r="B388" t="str">
            <v>UPVC ridge/hip tilesNo.</v>
          </cell>
          <cell r="C388" t="str">
            <v>UPVC ridge/hip tiles</v>
          </cell>
          <cell r="D388" t="str">
            <v>No.</v>
          </cell>
          <cell r="E388">
            <v>350</v>
          </cell>
        </row>
        <row r="389">
          <cell r="B389" t="str">
            <v>Hanger wire (2.68 mm dia), 1.82 m longNo.</v>
          </cell>
          <cell r="C389" t="str">
            <v>Hanger wire (2.68 mm dia), 1.82 m long</v>
          </cell>
          <cell r="D389" t="str">
            <v>No.</v>
          </cell>
          <cell r="E389">
            <v>18</v>
          </cell>
        </row>
        <row r="390">
          <cell r="B390" t="str">
            <v>Dune edge tilesSq.Mt.</v>
          </cell>
          <cell r="C390" t="str">
            <v>Dune edge tiles</v>
          </cell>
          <cell r="D390" t="str">
            <v>Sq.Mt.</v>
          </cell>
          <cell r="E390">
            <v>855</v>
          </cell>
        </row>
        <row r="391">
          <cell r="B391" t="str">
            <v>Fine fissured edge tilesSq.Mt.</v>
          </cell>
          <cell r="C391" t="str">
            <v>Fine fissured edge tiles</v>
          </cell>
          <cell r="D391" t="str">
            <v>Sq.Mt.</v>
          </cell>
          <cell r="E391">
            <v>706</v>
          </cell>
        </row>
        <row r="392">
          <cell r="B392" t="str">
            <v>Turbo ventilator 24"No.</v>
          </cell>
          <cell r="C392" t="str">
            <v>Turbo ventilator 24"</v>
          </cell>
          <cell r="D392" t="str">
            <v>No.</v>
          </cell>
          <cell r="E392">
            <v>8090</v>
          </cell>
        </row>
        <row r="393">
          <cell r="B393" t="str">
            <v>Tarat 36" width (Gunny Cloth)R.Mt.</v>
          </cell>
          <cell r="C393" t="str">
            <v>Tarat 36" width (Gunny Cloth)</v>
          </cell>
          <cell r="D393" t="str">
            <v>R.Mt.</v>
          </cell>
          <cell r="E393">
            <v>61</v>
          </cell>
        </row>
        <row r="394">
          <cell r="B394" t="str">
            <v>Wire glassSq.Mt.</v>
          </cell>
          <cell r="C394" t="str">
            <v xml:space="preserve">Wire glass </v>
          </cell>
          <cell r="D394" t="str">
            <v>Sq.Mt.</v>
          </cell>
          <cell r="E394">
            <v>600</v>
          </cell>
        </row>
        <row r="395">
          <cell r="B395" t="str">
            <v>Fire woodQuintal</v>
          </cell>
          <cell r="C395" t="str">
            <v xml:space="preserve">Fire wood </v>
          </cell>
          <cell r="D395" t="str">
            <v>Quintal</v>
          </cell>
          <cell r="E395">
            <v>339</v>
          </cell>
        </row>
        <row r="396">
          <cell r="B396" t="str">
            <v>Aldrop 300*16mm Chromium PlatedNo.</v>
          </cell>
          <cell r="C396" t="str">
            <v>Aldrop 300*16mm Chromium Plated</v>
          </cell>
          <cell r="D396" t="str">
            <v>No.</v>
          </cell>
          <cell r="E396">
            <v>164</v>
          </cell>
        </row>
        <row r="397">
          <cell r="B397" t="str">
            <v>Aldrop Iron Oxidise 300*16mmNo.</v>
          </cell>
          <cell r="C397" t="str">
            <v>Aldrop Iron Oxidise 300*16mm</v>
          </cell>
          <cell r="D397" t="str">
            <v>No.</v>
          </cell>
          <cell r="E397">
            <v>135</v>
          </cell>
        </row>
        <row r="398">
          <cell r="B398" t="str">
            <v>Aldrop Stainless steel 300*16mmNo.</v>
          </cell>
          <cell r="C398" t="str">
            <v>Aldrop Stainless steel 300*16mm</v>
          </cell>
          <cell r="D398" t="str">
            <v>No.</v>
          </cell>
          <cell r="E398">
            <v>355</v>
          </cell>
        </row>
        <row r="399">
          <cell r="B399" t="str">
            <v>Handle 125mm M.S. Chromium PlatedNo.</v>
          </cell>
          <cell r="C399" t="str">
            <v>Handle 125mm M.S. Chromium Plated</v>
          </cell>
          <cell r="D399" t="str">
            <v>No.</v>
          </cell>
          <cell r="E399">
            <v>65</v>
          </cell>
        </row>
        <row r="400">
          <cell r="B400" t="str">
            <v>Handle 150mm Brass Chromium plated (Rounded Shape)No.</v>
          </cell>
          <cell r="C400" t="str">
            <v>Handle 150mm Brass Chromium plated (Rounded Shape)</v>
          </cell>
          <cell r="D400" t="str">
            <v>No.</v>
          </cell>
          <cell r="E400">
            <v>259</v>
          </cell>
        </row>
        <row r="401">
          <cell r="B401" t="str">
            <v>Handle Alluminium 125 mmNo.</v>
          </cell>
          <cell r="C401" t="str">
            <v>Handle Alluminium 125 mm</v>
          </cell>
          <cell r="D401" t="str">
            <v>No.</v>
          </cell>
          <cell r="E401">
            <v>59</v>
          </cell>
        </row>
        <row r="402">
          <cell r="B402" t="str">
            <v>Iron hinges chromium plated 125mmNo.</v>
          </cell>
          <cell r="C402" t="str">
            <v>Iron hinges chromium plated 125mm</v>
          </cell>
          <cell r="D402" t="str">
            <v>No.</v>
          </cell>
          <cell r="E402">
            <v>59</v>
          </cell>
        </row>
        <row r="403">
          <cell r="B403" t="str">
            <v>But Hinges Alluminium 125mmNo.</v>
          </cell>
          <cell r="C403" t="str">
            <v>But Hinges Alluminium 125mm</v>
          </cell>
          <cell r="D403" t="str">
            <v>No.</v>
          </cell>
          <cell r="E403">
            <v>65</v>
          </cell>
        </row>
        <row r="404">
          <cell r="B404" t="str">
            <v>G.I.Screw 50mmDoz.</v>
          </cell>
          <cell r="C404" t="str">
            <v>G.I.Screw 50mm</v>
          </cell>
          <cell r="D404" t="str">
            <v>Doz.</v>
          </cell>
          <cell r="E404">
            <v>22</v>
          </cell>
        </row>
        <row r="405">
          <cell r="B405" t="str">
            <v>G.I.Screw 25mmDoz.</v>
          </cell>
          <cell r="C405" t="str">
            <v>G.I.Screw 25mm</v>
          </cell>
          <cell r="D405" t="str">
            <v>Doz.</v>
          </cell>
          <cell r="E405">
            <v>12</v>
          </cell>
        </row>
        <row r="406">
          <cell r="B406" t="str">
            <v>Stainless Steel Hinges - 125mm 14 gauge (Heavy Duty)No.</v>
          </cell>
          <cell r="C406" t="str">
            <v>Stainless Steel Hinges - 125mm 14 gauge (Heavy Duty)</v>
          </cell>
          <cell r="D406" t="str">
            <v>No.</v>
          </cell>
          <cell r="E406">
            <v>65</v>
          </cell>
        </row>
        <row r="407">
          <cell r="B407" t="str">
            <v>Tower bolt Aluminium 10mm dia.length 250mmNo.</v>
          </cell>
          <cell r="C407" t="str">
            <v>Tower bolt Aluminium 10mm dia.length 250mm</v>
          </cell>
          <cell r="D407" t="str">
            <v>No.</v>
          </cell>
          <cell r="E407">
            <v>79</v>
          </cell>
        </row>
        <row r="408">
          <cell r="B408" t="str">
            <v>Tower bolt Aluminium 10mm dia.length 200mmNo.</v>
          </cell>
          <cell r="C408" t="str">
            <v>Tower bolt Aluminium 10mm dia.length 200mm</v>
          </cell>
          <cell r="D408" t="str">
            <v>No.</v>
          </cell>
          <cell r="E408">
            <v>65</v>
          </cell>
        </row>
        <row r="409">
          <cell r="B409" t="str">
            <v>Tower bolt M.S. Chromium plated 10mm dia,length 300mmNo.</v>
          </cell>
          <cell r="C409" t="str">
            <v>Tower bolt M.S. Chromium plated 10mm dia,length 300mm</v>
          </cell>
          <cell r="D409" t="str">
            <v>No.</v>
          </cell>
          <cell r="E409">
            <v>75</v>
          </cell>
        </row>
        <row r="410">
          <cell r="B410" t="str">
            <v>Tower bolt M.S. Chromium plated 10mm dia,length 200mmNo.</v>
          </cell>
          <cell r="C410" t="str">
            <v>Tower bolt M.S. Chromium plated 10mm dia,length 200mm</v>
          </cell>
          <cell r="D410" t="str">
            <v>No.</v>
          </cell>
          <cell r="E410">
            <v>69</v>
          </cell>
        </row>
        <row r="411">
          <cell r="B411" t="str">
            <v>Cold Rolled Steel Hollow Section Door frame 1829*610mmNo.</v>
          </cell>
          <cell r="C411" t="str">
            <v>Cold Rolled Steel Hollow Section Door frame 1829*610mm</v>
          </cell>
          <cell r="D411" t="str">
            <v>No.</v>
          </cell>
          <cell r="E411">
            <v>1600</v>
          </cell>
        </row>
        <row r="412">
          <cell r="B412" t="str">
            <v>Aluminium stay 25cmNo.</v>
          </cell>
          <cell r="C412" t="str">
            <v>Aluminium stay 25cm</v>
          </cell>
          <cell r="D412" t="str">
            <v>No.</v>
          </cell>
          <cell r="E412">
            <v>61</v>
          </cell>
        </row>
        <row r="413">
          <cell r="B413" t="str">
            <v>Aluminium stay 30cmNo.</v>
          </cell>
          <cell r="C413" t="str">
            <v>Aluminium stay 30cm</v>
          </cell>
          <cell r="D413" t="str">
            <v>No.</v>
          </cell>
          <cell r="E413">
            <v>70</v>
          </cell>
        </row>
        <row r="414">
          <cell r="B414" t="str">
            <v>Jali fly proofSq.Mt.</v>
          </cell>
          <cell r="C414" t="str">
            <v>Jali fly proof</v>
          </cell>
          <cell r="D414" t="str">
            <v>Sq.Mt.</v>
          </cell>
          <cell r="E414">
            <v>204</v>
          </cell>
        </row>
        <row r="415">
          <cell r="B415" t="str">
            <v>Jali chicken meshSq.Mt.</v>
          </cell>
          <cell r="C415" t="str">
            <v>Jali chicken mesh</v>
          </cell>
          <cell r="D415" t="str">
            <v>Sq.Mt.</v>
          </cell>
          <cell r="E415">
            <v>49</v>
          </cell>
        </row>
        <row r="416">
          <cell r="B416" t="str">
            <v>Jali welded mesh 25*25* 13 GuageSq.Mt.</v>
          </cell>
          <cell r="C416" t="str">
            <v>Jali welded mesh 25*25* 13 Guage</v>
          </cell>
          <cell r="D416" t="str">
            <v>Sq.Mt.</v>
          </cell>
          <cell r="E416">
            <v>150</v>
          </cell>
        </row>
        <row r="417">
          <cell r="B417" t="str">
            <v>Jali welded mesh 25*25* 11 GuageSq.Mt.</v>
          </cell>
          <cell r="C417" t="str">
            <v>Jali welded mesh 25*25* 11 Guage</v>
          </cell>
          <cell r="D417" t="str">
            <v>Sq.Mt.</v>
          </cell>
          <cell r="E417">
            <v>252</v>
          </cell>
        </row>
        <row r="418">
          <cell r="B418" t="str">
            <v>Jali welded mesh 50*25 13 GuageSq.Mt.</v>
          </cell>
          <cell r="C418" t="str">
            <v>Jali welded mesh 50*25 13 Guage</v>
          </cell>
          <cell r="D418" t="str">
            <v>Sq.Mt.</v>
          </cell>
          <cell r="E418">
            <v>175</v>
          </cell>
        </row>
        <row r="419">
          <cell r="B419" t="str">
            <v>Jali welded mesh 50*25 11 GuageSq.Mt.</v>
          </cell>
          <cell r="C419" t="str">
            <v>Jali welded mesh 50*25 11 Guage</v>
          </cell>
          <cell r="D419" t="str">
            <v>Sq.Mt.</v>
          </cell>
          <cell r="E419">
            <v>315</v>
          </cell>
        </row>
        <row r="420">
          <cell r="B420" t="str">
            <v>Hold fast Iron 300*40*5mmNo.</v>
          </cell>
          <cell r="C420" t="str">
            <v>Hold fast Iron 300*40*5mm</v>
          </cell>
          <cell r="D420" t="str">
            <v>No.</v>
          </cell>
          <cell r="E420">
            <v>59</v>
          </cell>
        </row>
        <row r="421">
          <cell r="B421" t="str">
            <v>Sliding Door Bolt Stainless Steel 12mm dia. 250mm lengthNo.</v>
          </cell>
          <cell r="C421" t="str">
            <v>Sliding Door Bolt Stainless Steel 12mm dia. 250mm length</v>
          </cell>
          <cell r="D421" t="str">
            <v>No.</v>
          </cell>
          <cell r="E421">
            <v>90</v>
          </cell>
        </row>
        <row r="422">
          <cell r="B422" t="str">
            <v>Glass plain 3mmSq.Mt.</v>
          </cell>
          <cell r="C422" t="str">
            <v>Glass plain 3mm</v>
          </cell>
          <cell r="D422" t="str">
            <v>Sq.Mt.</v>
          </cell>
          <cell r="E422">
            <v>320</v>
          </cell>
        </row>
        <row r="423">
          <cell r="B423" t="str">
            <v>Glass plain 5mmSq.Mt.</v>
          </cell>
          <cell r="C423" t="str">
            <v>Glass plain 5mm</v>
          </cell>
          <cell r="D423" t="str">
            <v>Sq.Mt.</v>
          </cell>
          <cell r="E423">
            <v>446</v>
          </cell>
        </row>
        <row r="424">
          <cell r="B424" t="str">
            <v>Glass frosted (bajara) 5mmSq.Mt.</v>
          </cell>
          <cell r="C424" t="str">
            <v>Glass frosted (bajara) 5mm</v>
          </cell>
          <cell r="D424" t="str">
            <v>Sq.Mt.</v>
          </cell>
          <cell r="E424">
            <v>485</v>
          </cell>
        </row>
        <row r="425">
          <cell r="B425" t="str">
            <v>G.I. Nut BoltKg.</v>
          </cell>
          <cell r="C425" t="str">
            <v>G.I. Nut Bolt</v>
          </cell>
          <cell r="D425" t="str">
            <v>Kg.</v>
          </cell>
          <cell r="E425">
            <v>115</v>
          </cell>
        </row>
        <row r="426">
          <cell r="B426" t="str">
            <v>Housing box to rolling shutterSq.Mt.</v>
          </cell>
          <cell r="C426" t="str">
            <v>Housing box to rolling shutter</v>
          </cell>
          <cell r="D426" t="str">
            <v>Sq.Mt.</v>
          </cell>
          <cell r="E426">
            <v>1312</v>
          </cell>
        </row>
        <row r="427">
          <cell r="B427" t="str">
            <v>Mechanical Gear For Rolling ShutterNo.</v>
          </cell>
          <cell r="C427" t="str">
            <v>Mechanical Gear For Rolling Shutter</v>
          </cell>
          <cell r="D427" t="str">
            <v>No.</v>
          </cell>
          <cell r="E427">
            <v>2082</v>
          </cell>
        </row>
        <row r="428">
          <cell r="B428" t="str">
            <v>Mortice lock superiorNo.</v>
          </cell>
          <cell r="C428" t="str">
            <v>Mortice lock superior</v>
          </cell>
          <cell r="D428" t="str">
            <v>No.</v>
          </cell>
          <cell r="E428">
            <v>765</v>
          </cell>
        </row>
        <row r="429">
          <cell r="B429" t="str">
            <v>Solid Core commercial shutter 30mm thick phenol bonded with face veneer 3 mm thick both sideSq.Mt.</v>
          </cell>
          <cell r="C429" t="str">
            <v>Solid Core commercial shutter 30mm thick phenol bonded with face veneer 3 mm thick both side</v>
          </cell>
          <cell r="D429" t="str">
            <v>Sq.Mt.</v>
          </cell>
          <cell r="E429">
            <v>858</v>
          </cell>
        </row>
        <row r="430">
          <cell r="B430" t="str">
            <v>Iron washer 12mm to 16mmNo.</v>
          </cell>
          <cell r="C430" t="str">
            <v>Iron washer 12mm to 16mm</v>
          </cell>
          <cell r="D430" t="str">
            <v>No.</v>
          </cell>
          <cell r="E430">
            <v>1</v>
          </cell>
        </row>
        <row r="431">
          <cell r="B431" t="str">
            <v>Aluminium SectionKg.</v>
          </cell>
          <cell r="C431" t="str">
            <v>Aluminium Section</v>
          </cell>
          <cell r="D431" t="str">
            <v>Kg.</v>
          </cell>
          <cell r="E431">
            <v>180</v>
          </cell>
        </row>
        <row r="432">
          <cell r="B432" t="str">
            <v>Nylon / PVC GasketR.Mt.</v>
          </cell>
          <cell r="C432" t="str">
            <v>Nylon / PVC Gasket</v>
          </cell>
          <cell r="D432" t="str">
            <v>R.Mt.</v>
          </cell>
          <cell r="E432">
            <v>26</v>
          </cell>
        </row>
        <row r="433">
          <cell r="B433" t="str">
            <v>Alluminium Screw 32 x 6 mm, 25 x 6 mmDoz.</v>
          </cell>
          <cell r="C433" t="str">
            <v>Alluminium Screw 32 x 6 mm, 25 x 6 mm</v>
          </cell>
          <cell r="D433" t="str">
            <v>Doz.</v>
          </cell>
          <cell r="E433">
            <v>22</v>
          </cell>
        </row>
        <row r="434">
          <cell r="B434" t="str">
            <v>Concealed locking arrangement of 100 mm length for sliding windowNo.</v>
          </cell>
          <cell r="C434" t="str">
            <v>Concealed locking arrangement of 100 mm length for sliding window</v>
          </cell>
          <cell r="D434" t="str">
            <v>No.</v>
          </cell>
          <cell r="E434">
            <v>111</v>
          </cell>
        </row>
        <row r="435">
          <cell r="B435" t="str">
            <v>Alluminium Grill 7.50 mm thickSq.Mt.</v>
          </cell>
          <cell r="C435" t="str">
            <v>Alluminium Grill 7.50 mm thick</v>
          </cell>
          <cell r="D435" t="str">
            <v>Sq.Mt.</v>
          </cell>
          <cell r="E435">
            <v>1142</v>
          </cell>
        </row>
        <row r="436">
          <cell r="B436" t="str">
            <v>Hydraulic floor spring heavy duty ( 150 Kg capacity) ISI markNo.</v>
          </cell>
          <cell r="C436" t="str">
            <v>Hydraulic floor spring heavy duty ( 150 Kg capacity) ISI mark</v>
          </cell>
          <cell r="D436" t="str">
            <v>No.</v>
          </cell>
          <cell r="E436">
            <v>1100</v>
          </cell>
        </row>
        <row r="437">
          <cell r="B437" t="str">
            <v>Iron Oxidized sliding door bolt 200 mm length, 12 mm diaNo.</v>
          </cell>
          <cell r="C437" t="str">
            <v>Iron Oxidized sliding door bolt 200 mm length, 12 mm dia</v>
          </cell>
          <cell r="D437" t="str">
            <v>No.</v>
          </cell>
          <cell r="E437">
            <v>73</v>
          </cell>
        </row>
        <row r="438">
          <cell r="B438" t="str">
            <v>Powder and Chemicals for colour anodizing process of alluminium sectionsKg.</v>
          </cell>
          <cell r="C438" t="str">
            <v>Powder and Chemicals for colour anodizing process of alluminium sections</v>
          </cell>
          <cell r="D438" t="str">
            <v>Kg.</v>
          </cell>
          <cell r="E438">
            <v>39</v>
          </cell>
        </row>
        <row r="439">
          <cell r="B439" t="str">
            <v>Lock for Sliding ShutterNo.</v>
          </cell>
          <cell r="C439" t="str">
            <v>Lock for Sliding Shutter</v>
          </cell>
          <cell r="D439" t="str">
            <v>No.</v>
          </cell>
          <cell r="E439">
            <v>125</v>
          </cell>
        </row>
        <row r="440">
          <cell r="B440" t="str">
            <v>All Bearing RollerNo.</v>
          </cell>
          <cell r="C440" t="str">
            <v>All Bearing Roller</v>
          </cell>
          <cell r="D440" t="str">
            <v>No.</v>
          </cell>
          <cell r="E440">
            <v>93</v>
          </cell>
        </row>
        <row r="441">
          <cell r="B441" t="str">
            <v>All Frame Rail AngleKg.</v>
          </cell>
          <cell r="C441" t="str">
            <v>All Frame Rail Angle</v>
          </cell>
          <cell r="D441" t="str">
            <v>Kg.</v>
          </cell>
          <cell r="E441">
            <v>206</v>
          </cell>
        </row>
        <row r="442">
          <cell r="B442" t="str">
            <v>Welding ElectrodesNo.</v>
          </cell>
          <cell r="C442" t="str">
            <v>Welding Electrodes</v>
          </cell>
          <cell r="D442" t="str">
            <v>No.</v>
          </cell>
          <cell r="E442">
            <v>4.5</v>
          </cell>
        </row>
        <row r="443">
          <cell r="B443" t="str">
            <v>C.R.C. SheetSq.Mt.</v>
          </cell>
          <cell r="C443" t="str">
            <v>C.R.C. Sheet</v>
          </cell>
          <cell r="D443" t="str">
            <v>Sq.Mt.</v>
          </cell>
          <cell r="E443">
            <v>560</v>
          </cell>
        </row>
        <row r="444">
          <cell r="B444" t="str">
            <v>Abstrone Butadyne Styrine (ABS) Door Shutter including TransportationNo.</v>
          </cell>
          <cell r="C444" t="str">
            <v>Abstrone Butadyne Styrine (ABS) Door Shutter including Transportation</v>
          </cell>
          <cell r="D444" t="str">
            <v>No.</v>
          </cell>
          <cell r="E444">
            <v>635</v>
          </cell>
        </row>
        <row r="445">
          <cell r="B445" t="str">
            <v>Puff Insulation 35-40 Kg/Cumt. DensityKg.</v>
          </cell>
          <cell r="C445" t="str">
            <v>Puff Insulation 35-40 Kg/Cumt. Density</v>
          </cell>
          <cell r="D445" t="str">
            <v>Kg.</v>
          </cell>
          <cell r="E445">
            <v>273</v>
          </cell>
        </row>
        <row r="446">
          <cell r="B446" t="str">
            <v>PVC Door Shutter 34 mm thick Factory Made ShutterSq.Mt.</v>
          </cell>
          <cell r="C446" t="str">
            <v>PVC Door Shutter 34 mm thick Factory Made Shutter</v>
          </cell>
          <cell r="D446" t="str">
            <v>Sq.Mt.</v>
          </cell>
          <cell r="E446">
            <v>3898</v>
          </cell>
        </row>
        <row r="447">
          <cell r="B447" t="str">
            <v>FRP Door Shutter 30 mm thick Factory Made ShutterSq.Mt.</v>
          </cell>
          <cell r="C447" t="str">
            <v>FRP Door Shutter 30 mm thick Factory Made Shutter</v>
          </cell>
          <cell r="D447" t="str">
            <v>Sq.Mt.</v>
          </cell>
          <cell r="E447">
            <v>1245</v>
          </cell>
        </row>
        <row r="448">
          <cell r="B448" t="str">
            <v>FRP Door Shutter 35 mm thick Factory Made ShutterSq.Mt.</v>
          </cell>
          <cell r="C448" t="str">
            <v>FRP Door Shutter 35 mm thick Factory Made Shutter</v>
          </cell>
          <cell r="D448" t="str">
            <v>Sq.Mt.</v>
          </cell>
          <cell r="E448">
            <v>1349</v>
          </cell>
        </row>
        <row r="449">
          <cell r="B449" t="str">
            <v>Bison PannelSq.Mt.</v>
          </cell>
          <cell r="C449" t="str">
            <v>Bison Pannel</v>
          </cell>
          <cell r="D449" t="str">
            <v>Sq.Mt.</v>
          </cell>
          <cell r="E449">
            <v>465</v>
          </cell>
        </row>
        <row r="450">
          <cell r="B450" t="str">
            <v>PVC factory made solid panel door shutter with stainless steel fixutres &amp; fasteningSq.Mt.</v>
          </cell>
          <cell r="C450" t="str">
            <v>PVC factory made solid panel door shutter with stainless steel fixutres &amp; fastening</v>
          </cell>
          <cell r="D450" t="str">
            <v>Sq.Mt.</v>
          </cell>
          <cell r="E450">
            <v>3794</v>
          </cell>
        </row>
        <row r="451">
          <cell r="B451" t="str">
            <v>PVC factory made flush door 30 mm with stainless steel fixutres &amp; fasteningSq.Mt.</v>
          </cell>
          <cell r="C451" t="str">
            <v>PVC factory made flush door 30 mm with stainless steel fixutres &amp; fastening</v>
          </cell>
          <cell r="D451" t="str">
            <v>Sq.Mt.</v>
          </cell>
          <cell r="E451">
            <v>3617</v>
          </cell>
        </row>
        <row r="452">
          <cell r="B452" t="str">
            <v>Sliding door bolt Chromium plated 250mmNo.</v>
          </cell>
          <cell r="C452" t="str">
            <v>Sliding door bolt Chromium plated 250mm</v>
          </cell>
          <cell r="D452" t="str">
            <v>No.</v>
          </cell>
          <cell r="E452">
            <v>74</v>
          </cell>
        </row>
        <row r="453">
          <cell r="B453" t="str">
            <v>Acrylic Plain Sheet 3 mmSq.Mt.</v>
          </cell>
          <cell r="C453" t="str">
            <v>Acrylic Plain Sheet 3 mm</v>
          </cell>
          <cell r="D453" t="str">
            <v>Sq.Mt.</v>
          </cell>
          <cell r="E453">
            <v>847</v>
          </cell>
        </row>
        <row r="454">
          <cell r="B454" t="str">
            <v>Aldrop Stainless steel 300*16mmNo</v>
          </cell>
          <cell r="C454" t="str">
            <v>Aldrop Stainless steel 300*16mm</v>
          </cell>
          <cell r="D454" t="str">
            <v>No</v>
          </cell>
          <cell r="E454">
            <v>355</v>
          </cell>
        </row>
        <row r="455">
          <cell r="B455" t="str">
            <v>Aldrop Stainless steel 250*16 mmNo</v>
          </cell>
          <cell r="C455" t="str">
            <v xml:space="preserve">Aldrop Stainless steel 250*16 mm </v>
          </cell>
          <cell r="D455" t="str">
            <v>No</v>
          </cell>
          <cell r="E455">
            <v>305</v>
          </cell>
        </row>
        <row r="456">
          <cell r="B456" t="str">
            <v>Handle 150mm Stainless Steel (Rounded Shape)No</v>
          </cell>
          <cell r="C456" t="str">
            <v>Handle 150mm Stainless Steel (Rounded Shape)</v>
          </cell>
          <cell r="D456" t="str">
            <v>No</v>
          </cell>
          <cell r="E456">
            <v>27</v>
          </cell>
        </row>
        <row r="457">
          <cell r="B457" t="str">
            <v>Handle 200mm Stainless Steel (Rounded Shape)No</v>
          </cell>
          <cell r="C457" t="str">
            <v>Handle 200mm Stainless Steel (Rounded Shape)</v>
          </cell>
          <cell r="D457" t="str">
            <v>No</v>
          </cell>
          <cell r="E457">
            <v>65</v>
          </cell>
        </row>
        <row r="458">
          <cell r="B458" t="str">
            <v>Stainless Steel Hinges - 100mm 14 gauge (Heavy Duty)No</v>
          </cell>
          <cell r="C458" t="str">
            <v>Stainless Steel Hinges - 100mm 14 gauge (Heavy Duty)</v>
          </cell>
          <cell r="D458" t="str">
            <v>No</v>
          </cell>
          <cell r="E458">
            <v>39</v>
          </cell>
        </row>
        <row r="459">
          <cell r="B459" t="str">
            <v>Stainless Steel Hinges - 125mm 14 gauge (Heavy Duty)No</v>
          </cell>
          <cell r="C459" t="str">
            <v>Stainless Steel Hinges - 125mm 14 gauge  (Heavy Duty)</v>
          </cell>
          <cell r="D459" t="str">
            <v>No</v>
          </cell>
          <cell r="E459">
            <v>65</v>
          </cell>
        </row>
        <row r="460">
          <cell r="B460" t="str">
            <v>Housing box to rolling shutterSmt</v>
          </cell>
          <cell r="C460" t="str">
            <v>Housing box to rolling shutter</v>
          </cell>
          <cell r="D460" t="str">
            <v>Smt</v>
          </cell>
          <cell r="E460">
            <v>1310</v>
          </cell>
        </row>
        <row r="461">
          <cell r="B461" t="str">
            <v>Mechanical Gear For Rolling ShutterNo</v>
          </cell>
          <cell r="C461" t="str">
            <v>Mechanical Gear For Rolling Shutter</v>
          </cell>
          <cell r="D461" t="str">
            <v>No</v>
          </cell>
          <cell r="E461">
            <v>2085</v>
          </cell>
        </row>
        <row r="462">
          <cell r="B462" t="str">
            <v>Door Stopper Stainless SteelNo</v>
          </cell>
          <cell r="C462" t="str">
            <v>Door Stopper  Stainless Steel</v>
          </cell>
          <cell r="D462" t="str">
            <v>No</v>
          </cell>
          <cell r="E462">
            <v>135</v>
          </cell>
        </row>
        <row r="463">
          <cell r="B463" t="str">
            <v>Tower Bolt Stainless Steel 200 mmNo.</v>
          </cell>
          <cell r="C463" t="str">
            <v>Tower Bolt Stainless Steel 200 mm</v>
          </cell>
          <cell r="D463" t="str">
            <v>No.</v>
          </cell>
          <cell r="E463">
            <v>80</v>
          </cell>
        </row>
        <row r="464">
          <cell r="B464" t="str">
            <v>Tower Bolt Stainless Steel 250 mmNo.</v>
          </cell>
          <cell r="C464" t="str">
            <v>Tower Bolt Stainless Steel 250 mm</v>
          </cell>
          <cell r="D464" t="str">
            <v>No.</v>
          </cell>
          <cell r="E464">
            <v>135</v>
          </cell>
        </row>
        <row r="465">
          <cell r="B465" t="str">
            <v>Sliding Door Bolt Stainless Steel 250 mmNo.</v>
          </cell>
          <cell r="C465" t="str">
            <v>Sliding Door Bolt Stainless Steel 250 mm</v>
          </cell>
          <cell r="D465" t="str">
            <v>No.</v>
          </cell>
          <cell r="E465">
            <v>90</v>
          </cell>
        </row>
        <row r="466">
          <cell r="B466" t="str">
            <v>Handle Stainless Steel 100 mmNo.</v>
          </cell>
          <cell r="C466" t="str">
            <v xml:space="preserve">Handle Stainless Steel 100 mm </v>
          </cell>
          <cell r="D466" t="str">
            <v>No.</v>
          </cell>
          <cell r="E466">
            <v>35</v>
          </cell>
        </row>
        <row r="467">
          <cell r="B467" t="str">
            <v>Eye Hole LensNo.</v>
          </cell>
          <cell r="C467" t="str">
            <v>Eye Hole Lens</v>
          </cell>
          <cell r="D467" t="str">
            <v>No.</v>
          </cell>
          <cell r="E467">
            <v>205</v>
          </cell>
        </row>
        <row r="468">
          <cell r="B468" t="str">
            <v>Rolling ShutterSmt.</v>
          </cell>
          <cell r="C468" t="str">
            <v>Rolling Shutter</v>
          </cell>
          <cell r="D468" t="str">
            <v>Smt.</v>
          </cell>
          <cell r="E468">
            <v>1805</v>
          </cell>
        </row>
        <row r="469">
          <cell r="B469" t="str">
            <v>Ply WoodSmt.</v>
          </cell>
          <cell r="C469" t="str">
            <v xml:space="preserve">Ply Wood </v>
          </cell>
          <cell r="D469" t="str">
            <v>Smt.</v>
          </cell>
          <cell r="E469">
            <v>395</v>
          </cell>
        </row>
        <row r="470">
          <cell r="B470" t="str">
            <v>G.I. Pipe 100mm dia. Medium typeR.Mt.</v>
          </cell>
          <cell r="C470" t="str">
            <v>G.I. Pipe 100mm dia. Medium type</v>
          </cell>
          <cell r="D470" t="str">
            <v>R.Mt.</v>
          </cell>
          <cell r="E470">
            <v>785</v>
          </cell>
        </row>
        <row r="471">
          <cell r="B471" t="str">
            <v>G.I. Pipe 100mm dia. Heavy typeR.Mt.</v>
          </cell>
          <cell r="C471" t="str">
            <v>G.I. Pipe 100mm dia. Heavy type</v>
          </cell>
          <cell r="D471" t="str">
            <v>R.Mt.</v>
          </cell>
          <cell r="E471">
            <v>1085</v>
          </cell>
        </row>
        <row r="472">
          <cell r="B472" t="str">
            <v>G.I. Pipe 15mm dia. Medium typeR.Mt.</v>
          </cell>
          <cell r="C472" t="str">
            <v>G.I. Pipe 15mm dia. Medium type</v>
          </cell>
          <cell r="D472" t="str">
            <v>R.Mt.</v>
          </cell>
          <cell r="E472">
            <v>140</v>
          </cell>
        </row>
        <row r="473">
          <cell r="B473" t="str">
            <v>G.I. Pipe 15mm dia. Heavy typeR.Mt.</v>
          </cell>
          <cell r="C473" t="str">
            <v>G.I. Pipe 15mm dia. Heavy type</v>
          </cell>
          <cell r="D473" t="str">
            <v>R.Mt.</v>
          </cell>
          <cell r="E473">
            <v>170</v>
          </cell>
        </row>
        <row r="474">
          <cell r="B474" t="str">
            <v>G.I. Pipe 20mm dia. Medium typeR.Mt.</v>
          </cell>
          <cell r="C474" t="str">
            <v>G.I. Pipe 20mm dia. Medium type</v>
          </cell>
          <cell r="D474" t="str">
            <v>R.Mt.</v>
          </cell>
          <cell r="E474">
            <v>162</v>
          </cell>
        </row>
        <row r="475">
          <cell r="B475" t="str">
            <v>G.I. Pipe 20mm dia.Heavy typeR.Mt.</v>
          </cell>
          <cell r="C475" t="str">
            <v>G.I. Pipe 20mm dia.Heavy type</v>
          </cell>
          <cell r="D475" t="str">
            <v>R.Mt.</v>
          </cell>
          <cell r="E475">
            <v>195</v>
          </cell>
        </row>
        <row r="476">
          <cell r="B476" t="str">
            <v>G.I. Pipe 25mm dia. Medium typeR.Mt.</v>
          </cell>
          <cell r="C476" t="str">
            <v>G.I. Pipe 25mm dia. Medium type</v>
          </cell>
          <cell r="D476" t="str">
            <v>R.Mt.</v>
          </cell>
          <cell r="E476">
            <v>200</v>
          </cell>
        </row>
        <row r="477">
          <cell r="B477" t="str">
            <v>G.I. Pipe 25mm dia. Heavy typeR.Mt.</v>
          </cell>
          <cell r="C477" t="str">
            <v>G.I. Pipe 25mm dia. Heavy type</v>
          </cell>
          <cell r="D477" t="str">
            <v>R.Mt.</v>
          </cell>
          <cell r="E477">
            <v>265</v>
          </cell>
        </row>
        <row r="478">
          <cell r="B478" t="str">
            <v>G.I. Pipe 32mm dia. Medium typeR.Mt.</v>
          </cell>
          <cell r="C478" t="str">
            <v>G.I. Pipe 32mm dia. Medium type</v>
          </cell>
          <cell r="D478" t="str">
            <v>R.Mt.</v>
          </cell>
          <cell r="E478">
            <v>245</v>
          </cell>
        </row>
        <row r="479">
          <cell r="B479" t="str">
            <v>G.I. Pipe 32mm dia.Heavy typeR.Mt.</v>
          </cell>
          <cell r="C479" t="str">
            <v>G.I. Pipe 32mm dia.Heavy type</v>
          </cell>
          <cell r="D479" t="str">
            <v>R.Mt.</v>
          </cell>
          <cell r="E479">
            <v>285</v>
          </cell>
        </row>
        <row r="480">
          <cell r="B480" t="str">
            <v>G.I. Pipe 40mm dia. Medium typeR.Mt.</v>
          </cell>
          <cell r="C480" t="str">
            <v>G.I. Pipe 40mm dia. Medium type</v>
          </cell>
          <cell r="D480" t="str">
            <v>R.Mt.</v>
          </cell>
          <cell r="E480">
            <v>290</v>
          </cell>
        </row>
        <row r="481">
          <cell r="B481" t="str">
            <v>G.I. Pipe 40mm dia. Heavy typeR.Mt.</v>
          </cell>
          <cell r="C481" t="str">
            <v>G.I. Pipe 40mm dia. Heavy type</v>
          </cell>
          <cell r="D481" t="str">
            <v>R.Mt.</v>
          </cell>
          <cell r="E481">
            <v>335</v>
          </cell>
        </row>
        <row r="482">
          <cell r="B482" t="str">
            <v>G.I. Pipe 50mm dia. Medium typeR.Mt.</v>
          </cell>
          <cell r="C482" t="str">
            <v>G.I. Pipe 50mm dia. Medium type</v>
          </cell>
          <cell r="D482" t="str">
            <v>R.Mt.</v>
          </cell>
          <cell r="E482">
            <v>392</v>
          </cell>
        </row>
        <row r="483">
          <cell r="B483" t="str">
            <v>G.I. Pipe 50mm dia. Heavy typeR.Mt.</v>
          </cell>
          <cell r="C483" t="str">
            <v>G.I. Pipe 50mm dia. Heavy type</v>
          </cell>
          <cell r="D483" t="str">
            <v>R.Mt.</v>
          </cell>
          <cell r="E483">
            <v>455</v>
          </cell>
        </row>
        <row r="484">
          <cell r="B484" t="str">
            <v>G.I. Pipe 65mm dia. Medium typeR.Mt.</v>
          </cell>
          <cell r="C484" t="str">
            <v>G.I. Pipe 65mm dia. Medium type</v>
          </cell>
          <cell r="D484" t="str">
            <v>R.Mt.</v>
          </cell>
          <cell r="E484">
            <v>484</v>
          </cell>
        </row>
        <row r="485">
          <cell r="B485" t="str">
            <v>G.I. Pipe 65mm dia. Heavy typeR.Mt.</v>
          </cell>
          <cell r="C485" t="str">
            <v>G.I. Pipe 65mm dia. Heavy type</v>
          </cell>
          <cell r="D485" t="str">
            <v>R.Mt.</v>
          </cell>
          <cell r="E485">
            <v>575</v>
          </cell>
        </row>
        <row r="486">
          <cell r="B486" t="str">
            <v>G.I. Pipe 80mm dia. Medium typeR.Mt.</v>
          </cell>
          <cell r="C486" t="str">
            <v>G.I. Pipe 80mm dia. Medium type</v>
          </cell>
          <cell r="D486" t="str">
            <v>R.Mt.</v>
          </cell>
          <cell r="E486">
            <v>605</v>
          </cell>
        </row>
        <row r="487">
          <cell r="B487" t="str">
            <v>G.I. Pipe 80mm dia. Heavy typeR.Mt.</v>
          </cell>
          <cell r="C487" t="str">
            <v>G.I. Pipe 80mm dia. Heavy type</v>
          </cell>
          <cell r="D487" t="str">
            <v>R.Mt.</v>
          </cell>
          <cell r="E487">
            <v>775</v>
          </cell>
        </row>
        <row r="488">
          <cell r="B488" t="str">
            <v>PVC Nahani Trap 75 mmNo.</v>
          </cell>
          <cell r="C488" t="str">
            <v>PVC Nahani Trap 75 mm</v>
          </cell>
          <cell r="D488" t="str">
            <v>No.</v>
          </cell>
          <cell r="E488">
            <v>110</v>
          </cell>
        </row>
        <row r="489">
          <cell r="B489" t="str">
            <v>G.I.Clamps 100mm to 150mmNo.</v>
          </cell>
          <cell r="C489" t="str">
            <v>G.I.Clamps 100mm to 150mm</v>
          </cell>
          <cell r="D489" t="str">
            <v>No.</v>
          </cell>
          <cell r="E489">
            <v>22</v>
          </cell>
        </row>
        <row r="490">
          <cell r="B490" t="str">
            <v>PVC Nahani Trap 150 mmNo.</v>
          </cell>
          <cell r="C490" t="str">
            <v>PVC Nahani Trap 150 mm</v>
          </cell>
          <cell r="D490" t="str">
            <v>No.</v>
          </cell>
          <cell r="E490">
            <v>132</v>
          </cell>
        </row>
        <row r="491">
          <cell r="B491" t="str">
            <v>G.I.Clamps 12mm to 32mmNo.</v>
          </cell>
          <cell r="C491" t="str">
            <v>G.I.Clamps 12mm to 32mm</v>
          </cell>
          <cell r="D491" t="str">
            <v>No.</v>
          </cell>
          <cell r="E491">
            <v>12</v>
          </cell>
        </row>
        <row r="492">
          <cell r="B492" t="str">
            <v>G.I.Clamps 40mm to 80mmNo.</v>
          </cell>
          <cell r="C492" t="str">
            <v>G.I.Clamps 40mm to 80mm</v>
          </cell>
          <cell r="D492" t="str">
            <v>No.</v>
          </cell>
          <cell r="E492">
            <v>14</v>
          </cell>
        </row>
        <row r="493">
          <cell r="B493" t="str">
            <v>Anglo Indian W.C. Pan ColourNo.</v>
          </cell>
          <cell r="C493" t="str">
            <v>Anglo Indian W.C. Pan Colour</v>
          </cell>
          <cell r="D493" t="str">
            <v>No.</v>
          </cell>
          <cell r="E493">
            <v>1026</v>
          </cell>
        </row>
        <row r="494">
          <cell r="B494" t="str">
            <v>G.I.FixturesKg.</v>
          </cell>
          <cell r="C494" t="str">
            <v>G.I.Fixtures</v>
          </cell>
          <cell r="D494" t="str">
            <v>Kg.</v>
          </cell>
          <cell r="E494">
            <v>85</v>
          </cell>
        </row>
        <row r="495">
          <cell r="B495" t="str">
            <v>P.V.C. Cowl 100 mmNo.</v>
          </cell>
          <cell r="C495" t="str">
            <v>P.V.C. Cowl 100 mm</v>
          </cell>
          <cell r="D495" t="str">
            <v>No.</v>
          </cell>
          <cell r="E495">
            <v>45</v>
          </cell>
        </row>
        <row r="496">
          <cell r="B496" t="str">
            <v>G.I.Screws 30mmNo.</v>
          </cell>
          <cell r="C496" t="str">
            <v>G.I.Screws 30mm</v>
          </cell>
          <cell r="D496" t="str">
            <v>No.</v>
          </cell>
          <cell r="E496">
            <v>2</v>
          </cell>
        </row>
        <row r="497">
          <cell r="B497" t="str">
            <v>G.I.Screws 40mmNo.</v>
          </cell>
          <cell r="C497" t="str">
            <v>G.I.Screws 40mm</v>
          </cell>
          <cell r="D497" t="str">
            <v>No.</v>
          </cell>
          <cell r="E497">
            <v>3</v>
          </cell>
        </row>
        <row r="498">
          <cell r="B498" t="str">
            <v>G.I.Union 25mm dia.No.</v>
          </cell>
          <cell r="C498" t="str">
            <v>G.I.Union 25mm dia.</v>
          </cell>
          <cell r="D498" t="str">
            <v>No.</v>
          </cell>
          <cell r="E498">
            <v>90</v>
          </cell>
        </row>
        <row r="499">
          <cell r="B499" t="str">
            <v>Gully trap cover with frameNo.</v>
          </cell>
          <cell r="C499" t="str">
            <v>Gully trap cover with frame</v>
          </cell>
          <cell r="D499" t="str">
            <v>No.</v>
          </cell>
          <cell r="E499">
            <v>555</v>
          </cell>
        </row>
        <row r="500">
          <cell r="B500" t="str">
            <v>Gun Metal stop tap with crutch wheel 20mmNo.</v>
          </cell>
          <cell r="C500" t="str">
            <v>Gun Metal stop tap with crutch wheel 20mm</v>
          </cell>
          <cell r="D500" t="str">
            <v>No.</v>
          </cell>
          <cell r="E500">
            <v>465</v>
          </cell>
        </row>
        <row r="501">
          <cell r="B501" t="str">
            <v>Gun metal stop tap with crutch wheel 25mmNo.</v>
          </cell>
          <cell r="C501" t="str">
            <v>Gun metal stop tap with crutch wheel 25mm</v>
          </cell>
          <cell r="D501" t="str">
            <v>No.</v>
          </cell>
          <cell r="E501">
            <v>745</v>
          </cell>
        </row>
        <row r="502">
          <cell r="B502" t="str">
            <v>Gun metal stop tap with crutch wheel 15mmNo.</v>
          </cell>
          <cell r="C502" t="str">
            <v>Gun metal stop tap with crutch wheel 15mm</v>
          </cell>
          <cell r="D502" t="str">
            <v>No.</v>
          </cell>
          <cell r="E502">
            <v>340</v>
          </cell>
        </row>
        <row r="503">
          <cell r="B503" t="str">
            <v>Gun metal stop tap with crutch wheel 20mmNo.</v>
          </cell>
          <cell r="C503" t="str">
            <v>Gun metal stop tap with crutch wheel 20mm</v>
          </cell>
          <cell r="D503" t="str">
            <v>No.</v>
          </cell>
          <cell r="E503">
            <v>605</v>
          </cell>
        </row>
        <row r="504">
          <cell r="B504" t="str">
            <v>C.I.Bend 75mm dia.No.</v>
          </cell>
          <cell r="C504" t="str">
            <v>C.I.Bend 75mm dia.</v>
          </cell>
          <cell r="D504" t="str">
            <v>No.</v>
          </cell>
          <cell r="E504">
            <v>260</v>
          </cell>
        </row>
        <row r="505">
          <cell r="B505" t="str">
            <v>C.I.Bend 100mm dia.No.</v>
          </cell>
          <cell r="C505" t="str">
            <v>C.I.Bend 100mm dia.</v>
          </cell>
          <cell r="D505" t="str">
            <v>No.</v>
          </cell>
          <cell r="E505">
            <v>312</v>
          </cell>
        </row>
        <row r="506">
          <cell r="B506" t="str">
            <v>C.I.Bip tap 12mmNo.</v>
          </cell>
          <cell r="C506" t="str">
            <v>C.I.Bip tap 12mm</v>
          </cell>
          <cell r="D506" t="str">
            <v>No.</v>
          </cell>
          <cell r="E506">
            <v>95</v>
          </cell>
        </row>
        <row r="507">
          <cell r="B507" t="str">
            <v>C.I.Grating 150mm dia.No.</v>
          </cell>
          <cell r="C507" t="str">
            <v>C.I.Grating 150mm dia.</v>
          </cell>
          <cell r="D507" t="str">
            <v>No.</v>
          </cell>
          <cell r="E507">
            <v>115</v>
          </cell>
        </row>
        <row r="508">
          <cell r="B508" t="str">
            <v>C.I.Grating 100mm dia.No.</v>
          </cell>
          <cell r="C508" t="str">
            <v>C.I.Grating 100mm dia.</v>
          </cell>
          <cell r="D508" t="str">
            <v>No.</v>
          </cell>
          <cell r="E508">
            <v>65</v>
          </cell>
        </row>
        <row r="509">
          <cell r="B509" t="str">
            <v>C.I.Grating 75mm dia.No.</v>
          </cell>
          <cell r="C509" t="str">
            <v>C.I.Grating 75mm dia.</v>
          </cell>
          <cell r="D509" t="str">
            <v>No.</v>
          </cell>
          <cell r="E509">
            <v>32</v>
          </cell>
        </row>
        <row r="510">
          <cell r="B510" t="str">
            <v>C.I.BracketsPair</v>
          </cell>
          <cell r="C510" t="str">
            <v>C.I.Brackets</v>
          </cell>
          <cell r="D510" t="str">
            <v>Pair</v>
          </cell>
          <cell r="E510">
            <v>115</v>
          </cell>
        </row>
        <row r="511">
          <cell r="B511" t="str">
            <v>C.I.Collers 100mm dia.No.</v>
          </cell>
          <cell r="C511" t="str">
            <v>C.I.Collers 100mm dia.</v>
          </cell>
          <cell r="D511" t="str">
            <v>No.</v>
          </cell>
          <cell r="E511">
            <v>315</v>
          </cell>
        </row>
        <row r="512">
          <cell r="B512" t="str">
            <v>C.I.Copllers 75mm dia.No.</v>
          </cell>
          <cell r="C512" t="str">
            <v>C.I.Copllers 75mm dia.</v>
          </cell>
          <cell r="D512" t="str">
            <v>No.</v>
          </cell>
          <cell r="E512">
            <v>222</v>
          </cell>
        </row>
        <row r="513">
          <cell r="B513" t="str">
            <v>C.I.Cover 45*30 cm with frameNo.</v>
          </cell>
          <cell r="C513" t="str">
            <v>C.I.Cover 45*30 cm with frame</v>
          </cell>
          <cell r="D513" t="str">
            <v>No.</v>
          </cell>
          <cell r="E513">
            <v>555</v>
          </cell>
        </row>
        <row r="514">
          <cell r="B514" t="str">
            <v>C.I.Cowl / Vent 100mm dia.No.</v>
          </cell>
          <cell r="C514" t="str">
            <v>C.I.Cowl / Vent 100mm dia.</v>
          </cell>
          <cell r="D514" t="str">
            <v>No.</v>
          </cell>
          <cell r="E514">
            <v>315</v>
          </cell>
        </row>
        <row r="515">
          <cell r="B515" t="str">
            <v>C.I.Cowl / Vent 150mm dia.No.</v>
          </cell>
          <cell r="C515" t="str">
            <v>C.I.Cowl / Vent 150mm dia.</v>
          </cell>
          <cell r="D515" t="str">
            <v>No.</v>
          </cell>
          <cell r="E515">
            <v>645</v>
          </cell>
        </row>
        <row r="516">
          <cell r="B516" t="str">
            <v>C.I.Cowl / Vent 75mm dia.No.</v>
          </cell>
          <cell r="C516" t="str">
            <v>C.I.Cowl / Vent 75mm dia.</v>
          </cell>
          <cell r="D516" t="str">
            <v>No.</v>
          </cell>
          <cell r="E516">
            <v>250</v>
          </cell>
        </row>
        <row r="517">
          <cell r="B517" t="str">
            <v>C.I.Hinged Cover with frameNo.</v>
          </cell>
          <cell r="C517" t="str">
            <v>C.I.Hinged Cover with frame</v>
          </cell>
          <cell r="D517" t="str">
            <v>No.</v>
          </cell>
          <cell r="E517">
            <v>580</v>
          </cell>
        </row>
        <row r="518">
          <cell r="B518" t="str">
            <v>C.I.Man hole cover 50 kg.No.</v>
          </cell>
          <cell r="C518" t="str">
            <v>C.I.Man hole cover 50 kg.</v>
          </cell>
          <cell r="D518" t="str">
            <v>No.</v>
          </cell>
          <cell r="E518">
            <v>3625</v>
          </cell>
        </row>
        <row r="519">
          <cell r="B519" t="str">
            <v>C.I.Man hole cover 75 kg.No.</v>
          </cell>
          <cell r="C519" t="str">
            <v>C.I.Man hole cover 75 kg.</v>
          </cell>
          <cell r="D519" t="str">
            <v>No.</v>
          </cell>
          <cell r="E519">
            <v>5335</v>
          </cell>
        </row>
        <row r="520">
          <cell r="B520" t="str">
            <v>C.I.Man hole cover 100 kg.No.</v>
          </cell>
          <cell r="C520" t="str">
            <v>C.I.Man hole cover 100 kg.</v>
          </cell>
          <cell r="D520" t="str">
            <v>No.</v>
          </cell>
          <cell r="E520">
            <v>6865</v>
          </cell>
        </row>
        <row r="521">
          <cell r="B521" t="str">
            <v>C.I.Man hole cover 175 kg.Heavy (0.9*0.45m)No.</v>
          </cell>
          <cell r="C521" t="str">
            <v>C.I.Man hole cover 175 kg.Heavy (0.9*0.45m)</v>
          </cell>
          <cell r="D521" t="str">
            <v>No.</v>
          </cell>
          <cell r="E521">
            <v>12500</v>
          </cell>
        </row>
        <row r="522">
          <cell r="B522" t="str">
            <v>C.I.Nahani trap 100mm dia.(375mm long)No.</v>
          </cell>
          <cell r="C522" t="str">
            <v>C.I.Nahani trap 100mm dia.(375mm long)</v>
          </cell>
          <cell r="D522" t="str">
            <v>No.</v>
          </cell>
          <cell r="E522">
            <v>435</v>
          </cell>
        </row>
        <row r="523">
          <cell r="B523" t="str">
            <v>C.I.Nahani trap 75 to 80mm dia.(375mm long)No.</v>
          </cell>
          <cell r="C523" t="str">
            <v>C.I.Nahani trap 75 to 80mm dia.(375mm long)</v>
          </cell>
          <cell r="D523" t="str">
            <v>No.</v>
          </cell>
          <cell r="E523">
            <v>320</v>
          </cell>
        </row>
        <row r="524">
          <cell r="B524" t="str">
            <v>C.I.100*75*300 long arm (wt. 6kg)nahani trapNo.</v>
          </cell>
          <cell r="C524" t="str">
            <v>C.I.100*75*300 long arm (wt. 6kg)nahani trap</v>
          </cell>
          <cell r="D524" t="str">
            <v>No.</v>
          </cell>
          <cell r="E524">
            <v>985</v>
          </cell>
        </row>
        <row r="525">
          <cell r="B525" t="str">
            <v>C.I.Soil pipe 100mm dia.R.Mt.</v>
          </cell>
          <cell r="C525" t="str">
            <v>C.I.Soil pipe 100mm dia.</v>
          </cell>
          <cell r="D525" t="str">
            <v>R.Mt.</v>
          </cell>
          <cell r="E525">
            <v>860</v>
          </cell>
        </row>
        <row r="526">
          <cell r="B526" t="str">
            <v>C.I.Soil pipe 150mm dia.R.Mt.</v>
          </cell>
          <cell r="C526" t="str">
            <v>C.I.Soil pipe 150mm dia.</v>
          </cell>
          <cell r="D526" t="str">
            <v>R.Mt.</v>
          </cell>
          <cell r="E526">
            <v>1625</v>
          </cell>
        </row>
        <row r="527">
          <cell r="B527" t="str">
            <v>C.I,Soil pipe 75 to 80mm dia.R.Mt.</v>
          </cell>
          <cell r="C527" t="str">
            <v>C.I,Soil pipe 75 to 80mm dia.</v>
          </cell>
          <cell r="D527" t="str">
            <v>R.Mt.</v>
          </cell>
          <cell r="E527">
            <v>705</v>
          </cell>
        </row>
        <row r="528">
          <cell r="B528" t="str">
            <v>C.I.Shoe 75 mm dia.No.</v>
          </cell>
          <cell r="C528" t="str">
            <v>C.I.Shoe 75 mm dia.</v>
          </cell>
          <cell r="D528" t="str">
            <v>No.</v>
          </cell>
          <cell r="E528">
            <v>260</v>
          </cell>
        </row>
        <row r="529">
          <cell r="B529" t="str">
            <v>C.I. Shoe 100 mm dia.No.</v>
          </cell>
          <cell r="C529" t="str">
            <v>C.I. Shoe 100 mm dia.</v>
          </cell>
          <cell r="D529" t="str">
            <v>No.</v>
          </cell>
          <cell r="E529">
            <v>365</v>
          </cell>
        </row>
        <row r="530">
          <cell r="B530" t="str">
            <v>C.I.Shoe 150mmNo.</v>
          </cell>
          <cell r="C530" t="str">
            <v>C.I.Shoe 150mm</v>
          </cell>
          <cell r="D530" t="str">
            <v>No.</v>
          </cell>
          <cell r="E530">
            <v>515</v>
          </cell>
        </row>
        <row r="531">
          <cell r="B531" t="str">
            <v>Ball cock 15mm dia.P.V.C.FLOATNo.</v>
          </cell>
          <cell r="C531" t="str">
            <v>Ball cock 15mm dia.P.V.C.FLOAT</v>
          </cell>
          <cell r="D531" t="str">
            <v>No.</v>
          </cell>
          <cell r="E531">
            <v>285</v>
          </cell>
        </row>
        <row r="532">
          <cell r="B532" t="str">
            <v>Ball cock 25mm dia.P.V.C.FLOATNo.</v>
          </cell>
          <cell r="C532" t="str">
            <v>Ball cock 25mm dia.P.V.C.FLOAT</v>
          </cell>
          <cell r="D532" t="str">
            <v>No.</v>
          </cell>
          <cell r="E532">
            <v>555</v>
          </cell>
        </row>
        <row r="533">
          <cell r="B533" t="str">
            <v>Ball cock 40mm dia.P.V.C.FLOATNo.</v>
          </cell>
          <cell r="C533" t="str">
            <v>Ball cock 40mm dia.P.V.C.FLOAT</v>
          </cell>
          <cell r="D533" t="str">
            <v>No.</v>
          </cell>
          <cell r="E533">
            <v>555</v>
          </cell>
        </row>
        <row r="534">
          <cell r="B534" t="str">
            <v>Ball cock 50mm dia.P.V.C.FLOATNo.</v>
          </cell>
          <cell r="C534" t="str">
            <v>Ball cock 50mm dia.P.V.C.FLOAT</v>
          </cell>
          <cell r="D534" t="str">
            <v>No.</v>
          </cell>
          <cell r="E534">
            <v>1905</v>
          </cell>
        </row>
        <row r="535">
          <cell r="B535" t="str">
            <v>Bib cock stop tap brass heavy 15mmNo.</v>
          </cell>
          <cell r="C535" t="str">
            <v>Bib cock stop tap brass heavy 15mm</v>
          </cell>
          <cell r="D535" t="str">
            <v>No.</v>
          </cell>
          <cell r="E535">
            <v>390</v>
          </cell>
        </row>
        <row r="536">
          <cell r="B536" t="str">
            <v>Bib cock stop tap brass heavy 20mmNo.</v>
          </cell>
          <cell r="C536" t="str">
            <v>Bib cock stop tap brass heavy 20mm</v>
          </cell>
          <cell r="D536" t="str">
            <v>No.</v>
          </cell>
          <cell r="E536">
            <v>590</v>
          </cell>
        </row>
        <row r="537">
          <cell r="B537" t="str">
            <v>Bib cock stop tap brass heavy 25mmNo.</v>
          </cell>
          <cell r="C537" t="str">
            <v>Bib cock  stop tap brass heavy 25mm</v>
          </cell>
          <cell r="D537" t="str">
            <v>No.</v>
          </cell>
          <cell r="E537">
            <v>855</v>
          </cell>
        </row>
        <row r="538">
          <cell r="B538" t="str">
            <v>Bib tap 12mm brass mediumNo.</v>
          </cell>
          <cell r="C538" t="str">
            <v>Bib tap 12mm brass medium</v>
          </cell>
          <cell r="D538" t="str">
            <v>No.</v>
          </cell>
          <cell r="E538">
            <v>245</v>
          </cell>
        </row>
        <row r="539">
          <cell r="B539" t="str">
            <v>Colour wash hand basin 55*40cmNo.</v>
          </cell>
          <cell r="C539" t="str">
            <v>Colour wash hand basin 55*40cm</v>
          </cell>
          <cell r="D539" t="str">
            <v>No.</v>
          </cell>
          <cell r="E539">
            <v>1285</v>
          </cell>
        </row>
        <row r="540">
          <cell r="B540" t="str">
            <v>Colour wash hand basin 63*45cmNo.</v>
          </cell>
          <cell r="C540" t="str">
            <v>Colour wash hand basin 63*45cm</v>
          </cell>
          <cell r="D540" t="str">
            <v>No.</v>
          </cell>
          <cell r="E540">
            <v>1330</v>
          </cell>
        </row>
        <row r="541">
          <cell r="B541" t="str">
            <v>White glazed wash basin 45*30cmNo.</v>
          </cell>
          <cell r="C541" t="str">
            <v>White glazed wash basin 45*30cm</v>
          </cell>
          <cell r="D541" t="str">
            <v>No.</v>
          </cell>
          <cell r="E541">
            <v>1105</v>
          </cell>
        </row>
        <row r="542">
          <cell r="B542" t="str">
            <v>White glazed wash hand basin 55*50cmNo.</v>
          </cell>
          <cell r="C542" t="str">
            <v>White glazed wash hand basin 55*50cm</v>
          </cell>
          <cell r="D542" t="str">
            <v>No.</v>
          </cell>
          <cell r="E542">
            <v>1555</v>
          </cell>
        </row>
        <row r="543">
          <cell r="B543" t="str">
            <v>P.V.C. flexible Waste Pipe 32 mm diaNo.</v>
          </cell>
          <cell r="C543" t="str">
            <v>P.V.C. flexible Waste Pipe 32 mm dia</v>
          </cell>
          <cell r="D543" t="str">
            <v>No.</v>
          </cell>
          <cell r="E543">
            <v>45</v>
          </cell>
        </row>
        <row r="544">
          <cell r="B544" t="str">
            <v>White Glazed Wash Hand Basin 63 x 45 cmNo.</v>
          </cell>
          <cell r="C544" t="str">
            <v>White Glazed Wash Hand Basin 63 x 45 cm</v>
          </cell>
          <cell r="D544" t="str">
            <v>No.</v>
          </cell>
          <cell r="E544">
            <v>2005</v>
          </cell>
        </row>
        <row r="545">
          <cell r="B545" t="str">
            <v>Sink white glazed 45*20*30cmNo.</v>
          </cell>
          <cell r="C545" t="str">
            <v>Sink white glazed 45*20*30cm</v>
          </cell>
          <cell r="D545" t="str">
            <v>No.</v>
          </cell>
          <cell r="E545">
            <v>705</v>
          </cell>
        </row>
        <row r="546">
          <cell r="B546" t="str">
            <v>Pedestal for wash basin (standard size)No.</v>
          </cell>
          <cell r="C546" t="str">
            <v>Pedestal for wash basin (standard size)</v>
          </cell>
          <cell r="D546" t="str">
            <v>No.</v>
          </cell>
          <cell r="E546">
            <v>1955</v>
          </cell>
        </row>
        <row r="547">
          <cell r="B547" t="str">
            <v>C.C.Septic tank 0.9m dia.(2.5m long)No.</v>
          </cell>
          <cell r="C547" t="str">
            <v>C.C.Septic tank 0.9m dia.(2.5m long)</v>
          </cell>
          <cell r="D547" t="str">
            <v>No.</v>
          </cell>
          <cell r="E547">
            <v>7775</v>
          </cell>
        </row>
        <row r="548">
          <cell r="B548" t="str">
            <v>C.C.Septic tank 1.20m dia.(2.5m long)No.</v>
          </cell>
          <cell r="C548" t="str">
            <v>C.C.Septic tank 1.20m dia.(2.5m long)</v>
          </cell>
          <cell r="D548" t="str">
            <v>No.</v>
          </cell>
          <cell r="E548">
            <v>10150</v>
          </cell>
        </row>
        <row r="549">
          <cell r="B549" t="str">
            <v>C.I.Steps for manholeNo.</v>
          </cell>
          <cell r="C549" t="str">
            <v>C.I.Steps for manhole</v>
          </cell>
          <cell r="D549" t="str">
            <v>No.</v>
          </cell>
          <cell r="E549">
            <v>509</v>
          </cell>
        </row>
        <row r="550">
          <cell r="B550" t="str">
            <v>C.I.Cover with frame (Gully trap)No.</v>
          </cell>
          <cell r="C550" t="str">
            <v>C.I.Cover with frame (Gully trap)</v>
          </cell>
          <cell r="D550" t="str">
            <v>No.</v>
          </cell>
          <cell r="E550">
            <v>195</v>
          </cell>
        </row>
        <row r="551">
          <cell r="B551" t="str">
            <v>C.I.Plug Bend 150MM dia.No.</v>
          </cell>
          <cell r="C551" t="str">
            <v>C.I.Plug Bend 150MM dia.</v>
          </cell>
          <cell r="D551" t="str">
            <v>No.</v>
          </cell>
          <cell r="E551">
            <v>1085</v>
          </cell>
        </row>
        <row r="552">
          <cell r="B552" t="str">
            <v>Clamp for G.I.pipe 25mmNo.</v>
          </cell>
          <cell r="C552" t="str">
            <v>Clamp for G.I.pipe 25mm</v>
          </cell>
          <cell r="D552" t="str">
            <v>No.</v>
          </cell>
          <cell r="E552">
            <v>12</v>
          </cell>
        </row>
        <row r="553">
          <cell r="B553" t="str">
            <v>Colour European type W.C.PanNo.</v>
          </cell>
          <cell r="C553" t="str">
            <v>Colour European type W.C.Pan</v>
          </cell>
          <cell r="D553" t="str">
            <v>No.</v>
          </cell>
          <cell r="E553">
            <v>4305</v>
          </cell>
        </row>
        <row r="554">
          <cell r="B554" t="str">
            <v>European type glazed W.C.panNo.</v>
          </cell>
          <cell r="C554" t="str">
            <v>European type glazed W.C.pan</v>
          </cell>
          <cell r="D554" t="str">
            <v>No.</v>
          </cell>
          <cell r="E554">
            <v>4305</v>
          </cell>
        </row>
        <row r="555">
          <cell r="B555" t="str">
            <v>W.C.PAN Coloured glazed 64CM.(Orissa)No.</v>
          </cell>
          <cell r="C555" t="str">
            <v>W.C.PAN Coloured glazed 64CM.(Orissa)</v>
          </cell>
          <cell r="D555" t="str">
            <v>No.</v>
          </cell>
          <cell r="E555">
            <v>2310</v>
          </cell>
        </row>
        <row r="556">
          <cell r="B556" t="str">
            <v>W.C.PAN White glazed 58 CM.IndianNo.</v>
          </cell>
          <cell r="C556" t="str">
            <v>W.C.PAN White glazed 58 CM.Indian</v>
          </cell>
          <cell r="D556" t="str">
            <v>No.</v>
          </cell>
          <cell r="E556">
            <v>2255</v>
          </cell>
        </row>
        <row r="557">
          <cell r="B557" t="str">
            <v>W.C.PAN White glazed 57.50 CM (Orissa)No.</v>
          </cell>
          <cell r="C557" t="str">
            <v>W.C.PAN White glazed 57.50 CM (Orissa)</v>
          </cell>
          <cell r="D557" t="str">
            <v>No.</v>
          </cell>
          <cell r="E557">
            <v>905</v>
          </cell>
        </row>
        <row r="558">
          <cell r="B558" t="str">
            <v>Fibre flushing tank for W.C.No.</v>
          </cell>
          <cell r="C558" t="str">
            <v>Fibre flushing tank for W.C.</v>
          </cell>
          <cell r="D558" t="str">
            <v>No.</v>
          </cell>
          <cell r="E558">
            <v>675</v>
          </cell>
        </row>
        <row r="559">
          <cell r="B559" t="str">
            <v>Flushing tank automatic Urinal 10ltr. C.I.No.</v>
          </cell>
          <cell r="C559" t="str">
            <v>Flushing tank automatic Urinal 10ltr. C.I.</v>
          </cell>
          <cell r="D559" t="str">
            <v>No.</v>
          </cell>
          <cell r="E559">
            <v>882</v>
          </cell>
        </row>
        <row r="560">
          <cell r="B560" t="str">
            <v>Flushing tank automatic Urinal 5ltr. (P.V.C.)No.</v>
          </cell>
          <cell r="C560" t="str">
            <v>Flushing tank automatic Urinal 5ltr. (P.V.C.)</v>
          </cell>
          <cell r="D560" t="str">
            <v>No.</v>
          </cell>
          <cell r="E560">
            <v>655</v>
          </cell>
        </row>
        <row r="561">
          <cell r="B561" t="str">
            <v>Low level flush pr. St. 10ltr.No.</v>
          </cell>
          <cell r="C561" t="str">
            <v>Low level flush pr. St. 10ltr.</v>
          </cell>
          <cell r="D561" t="str">
            <v>No.</v>
          </cell>
          <cell r="E561">
            <v>1175</v>
          </cell>
        </row>
        <row r="562">
          <cell r="B562" t="str">
            <v>Flat back UrinalNo.</v>
          </cell>
          <cell r="C562" t="str">
            <v>Flat back Urinal</v>
          </cell>
          <cell r="D562" t="str">
            <v>No.</v>
          </cell>
          <cell r="E562">
            <v>1355</v>
          </cell>
        </row>
        <row r="563">
          <cell r="B563" t="str">
            <v>Stall Type UrinalNo.</v>
          </cell>
          <cell r="C563" t="str">
            <v>Stall Type Urinal</v>
          </cell>
          <cell r="D563" t="str">
            <v>No.</v>
          </cell>
          <cell r="E563">
            <v>4010</v>
          </cell>
        </row>
        <row r="564">
          <cell r="B564" t="str">
            <v>Lipped type UrinalNo.</v>
          </cell>
          <cell r="C564" t="str">
            <v>Lipped type Urinal</v>
          </cell>
          <cell r="D564" t="str">
            <v>No.</v>
          </cell>
          <cell r="E564">
            <v>560</v>
          </cell>
        </row>
        <row r="565">
          <cell r="B565" t="str">
            <v>Coloured glazed full stall UrinalNo.</v>
          </cell>
          <cell r="C565" t="str">
            <v>Coloured glazed full stall Urinal</v>
          </cell>
          <cell r="D565" t="str">
            <v>No.</v>
          </cell>
          <cell r="E565">
            <v>4020</v>
          </cell>
        </row>
        <row r="566">
          <cell r="B566" t="str">
            <v>Bleaching PowderKg.</v>
          </cell>
          <cell r="C566" t="str">
            <v>Bleaching Powder</v>
          </cell>
          <cell r="D566" t="str">
            <v>Kg.</v>
          </cell>
          <cell r="E566">
            <v>65</v>
          </cell>
        </row>
        <row r="567">
          <cell r="B567" t="str">
            <v>Potassium PermanganateKg.</v>
          </cell>
          <cell r="C567" t="str">
            <v>Potassium Permanganate</v>
          </cell>
          <cell r="D567" t="str">
            <v>Kg.</v>
          </cell>
          <cell r="E567">
            <v>357</v>
          </cell>
        </row>
        <row r="568">
          <cell r="B568" t="str">
            <v>Nylon BrushNo.</v>
          </cell>
          <cell r="C568" t="str">
            <v>Nylon Brush</v>
          </cell>
          <cell r="D568" t="str">
            <v>No.</v>
          </cell>
          <cell r="E568">
            <v>55</v>
          </cell>
        </row>
        <row r="569">
          <cell r="B569" t="str">
            <v>DusterNo.</v>
          </cell>
          <cell r="C569" t="str">
            <v>Duster</v>
          </cell>
          <cell r="D569" t="str">
            <v>No.</v>
          </cell>
          <cell r="E569">
            <v>45</v>
          </cell>
        </row>
        <row r="570">
          <cell r="B570" t="str">
            <v>Plastic BucketNo.</v>
          </cell>
          <cell r="C570" t="str">
            <v>Plastic Bucket</v>
          </cell>
          <cell r="D570" t="str">
            <v>No.</v>
          </cell>
          <cell r="E570">
            <v>115</v>
          </cell>
        </row>
        <row r="571">
          <cell r="B571" t="str">
            <v>CoirKg.</v>
          </cell>
          <cell r="C571" t="str">
            <v>Coir</v>
          </cell>
          <cell r="D571" t="str">
            <v>Kg.</v>
          </cell>
          <cell r="E571">
            <v>58</v>
          </cell>
        </row>
        <row r="572">
          <cell r="B572" t="str">
            <v>Gunny ClothR.Mt.</v>
          </cell>
          <cell r="C572" t="str">
            <v>Gunny Cloth</v>
          </cell>
          <cell r="D572" t="str">
            <v>R.Mt.</v>
          </cell>
          <cell r="E572">
            <v>30</v>
          </cell>
        </row>
        <row r="573">
          <cell r="B573" t="str">
            <v>KharataNo.</v>
          </cell>
          <cell r="C573" t="str">
            <v>Kharata</v>
          </cell>
          <cell r="D573" t="str">
            <v>No.</v>
          </cell>
          <cell r="E573">
            <v>30</v>
          </cell>
        </row>
        <row r="574">
          <cell r="B574" t="str">
            <v>Wheel stop tap brass 15mmNo.</v>
          </cell>
          <cell r="C574" t="str">
            <v>Wheel stop tap brass 15mm</v>
          </cell>
          <cell r="D574" t="str">
            <v>No.</v>
          </cell>
          <cell r="E574">
            <v>245</v>
          </cell>
        </row>
        <row r="575">
          <cell r="B575" t="str">
            <v>Wheel stop tap brass 20mmNo.</v>
          </cell>
          <cell r="C575" t="str">
            <v>Wheel stop tap brass 20mm</v>
          </cell>
          <cell r="D575" t="str">
            <v>No.</v>
          </cell>
          <cell r="E575">
            <v>330</v>
          </cell>
        </row>
        <row r="576">
          <cell r="B576" t="str">
            <v>Wheel stop tap brass 25mmNo.</v>
          </cell>
          <cell r="C576" t="str">
            <v>Wheel stop tap brass 25mm</v>
          </cell>
          <cell r="D576" t="str">
            <v>No.</v>
          </cell>
          <cell r="E576">
            <v>480</v>
          </cell>
        </row>
        <row r="577">
          <cell r="B577" t="str">
            <v>Socket brass for 32mm tapNo.</v>
          </cell>
          <cell r="C577" t="str">
            <v>Socket brass for 32mm tap</v>
          </cell>
          <cell r="D577" t="str">
            <v>No.</v>
          </cell>
          <cell r="E577">
            <v>52</v>
          </cell>
        </row>
        <row r="578">
          <cell r="B578" t="str">
            <v>Socket brass for 40mm tapNo.</v>
          </cell>
          <cell r="C578" t="str">
            <v>Socket brass for 40mm tap</v>
          </cell>
          <cell r="D578" t="str">
            <v>No.</v>
          </cell>
          <cell r="E578">
            <v>64</v>
          </cell>
        </row>
        <row r="579">
          <cell r="B579" t="str">
            <v>Socket brass for 50mm tapNo.</v>
          </cell>
          <cell r="C579" t="str">
            <v>Socket brass for 50mm tap</v>
          </cell>
          <cell r="D579" t="str">
            <v>No.</v>
          </cell>
          <cell r="E579">
            <v>104</v>
          </cell>
        </row>
        <row r="580">
          <cell r="B580" t="str">
            <v>Socket brass for 65mm tapNo.</v>
          </cell>
          <cell r="C580" t="str">
            <v>Socket brass for 65mm tap</v>
          </cell>
          <cell r="D580" t="str">
            <v>No.</v>
          </cell>
          <cell r="E580">
            <v>167</v>
          </cell>
        </row>
        <row r="581">
          <cell r="B581" t="str">
            <v>Socket for 100mm tapNo.</v>
          </cell>
          <cell r="C581" t="str">
            <v>Socket for 100mm tap</v>
          </cell>
          <cell r="D581" t="str">
            <v>No.</v>
          </cell>
          <cell r="E581">
            <v>402</v>
          </cell>
        </row>
        <row r="582">
          <cell r="B582" t="str">
            <v>Socket for 15mm tapNo.</v>
          </cell>
          <cell r="C582" t="str">
            <v>Socket for 15mm tap</v>
          </cell>
          <cell r="D582" t="str">
            <v>No.</v>
          </cell>
          <cell r="E582">
            <v>18</v>
          </cell>
        </row>
        <row r="583">
          <cell r="B583" t="str">
            <v>Socket for 20mm tapNo.</v>
          </cell>
          <cell r="C583" t="str">
            <v>Socket for 20mm tap</v>
          </cell>
          <cell r="D583" t="str">
            <v>No.</v>
          </cell>
          <cell r="E583">
            <v>27</v>
          </cell>
        </row>
        <row r="584">
          <cell r="B584" t="str">
            <v>Socket for 25mm tapNo.</v>
          </cell>
          <cell r="C584" t="str">
            <v>Socket for 25mm tap</v>
          </cell>
          <cell r="D584" t="str">
            <v>No.</v>
          </cell>
          <cell r="E584">
            <v>35</v>
          </cell>
        </row>
        <row r="585">
          <cell r="B585" t="str">
            <v>Socket for 32mm tapNo.</v>
          </cell>
          <cell r="C585" t="str">
            <v>Socket for 32mm tap</v>
          </cell>
          <cell r="D585" t="str">
            <v>No.</v>
          </cell>
          <cell r="E585">
            <v>55</v>
          </cell>
        </row>
        <row r="586">
          <cell r="B586" t="str">
            <v>Socket for 40mm tapNo.</v>
          </cell>
          <cell r="C586" t="str">
            <v>Socket for 40mm tap</v>
          </cell>
          <cell r="D586" t="str">
            <v>No.</v>
          </cell>
          <cell r="E586">
            <v>64</v>
          </cell>
        </row>
        <row r="587">
          <cell r="B587" t="str">
            <v>Socket for 50mm tapNo.</v>
          </cell>
          <cell r="C587" t="str">
            <v>Socket for 50mm tap</v>
          </cell>
          <cell r="D587" t="str">
            <v>No.</v>
          </cell>
          <cell r="E587">
            <v>103</v>
          </cell>
        </row>
        <row r="588">
          <cell r="B588" t="str">
            <v>Socket for 65mm tapNo.</v>
          </cell>
          <cell r="C588" t="str">
            <v>Socket for 65mm tap</v>
          </cell>
          <cell r="D588" t="str">
            <v>No.</v>
          </cell>
          <cell r="E588">
            <v>168</v>
          </cell>
        </row>
        <row r="589">
          <cell r="B589" t="str">
            <v>Socket for 80mm tapNo.</v>
          </cell>
          <cell r="C589" t="str">
            <v>Socket for 80mm tap</v>
          </cell>
          <cell r="D589" t="str">
            <v>No.</v>
          </cell>
          <cell r="E589">
            <v>255</v>
          </cell>
        </row>
        <row r="590">
          <cell r="B590" t="str">
            <v>Span YarnNo.</v>
          </cell>
          <cell r="C590" t="str">
            <v>Span Yarn</v>
          </cell>
          <cell r="D590" t="str">
            <v>No.</v>
          </cell>
          <cell r="E590">
            <v>135</v>
          </cell>
        </row>
        <row r="591">
          <cell r="B591" t="str">
            <v>Strainer for 100mmNo.</v>
          </cell>
          <cell r="C591" t="str">
            <v>Strainer for 100mm</v>
          </cell>
          <cell r="D591" t="str">
            <v>No.</v>
          </cell>
          <cell r="E591">
            <v>2535</v>
          </cell>
        </row>
        <row r="592">
          <cell r="B592" t="str">
            <v>Strainer for 40mmNo.</v>
          </cell>
          <cell r="C592" t="str">
            <v>Strainer for 40mm</v>
          </cell>
          <cell r="D592" t="str">
            <v>No.</v>
          </cell>
          <cell r="E592">
            <v>478</v>
          </cell>
        </row>
        <row r="593">
          <cell r="B593" t="str">
            <v>Strainer for 50mmNo.</v>
          </cell>
          <cell r="C593" t="str">
            <v>Strainer for 50mm</v>
          </cell>
          <cell r="D593" t="str">
            <v>No.</v>
          </cell>
          <cell r="E593">
            <v>720</v>
          </cell>
        </row>
        <row r="594">
          <cell r="B594" t="str">
            <v>Strainer for 80mmNo.</v>
          </cell>
          <cell r="C594" t="str">
            <v>Strainer for 80mm</v>
          </cell>
          <cell r="D594" t="str">
            <v>No.</v>
          </cell>
          <cell r="E594">
            <v>1610</v>
          </cell>
        </row>
        <row r="595">
          <cell r="B595" t="str">
            <v>Strainer for 15mmNo.</v>
          </cell>
          <cell r="C595" t="str">
            <v>Strainer for 15mm</v>
          </cell>
          <cell r="D595" t="str">
            <v>No.</v>
          </cell>
          <cell r="E595">
            <v>148</v>
          </cell>
        </row>
        <row r="596">
          <cell r="B596" t="str">
            <v>Strainer for 20mmNo.</v>
          </cell>
          <cell r="C596" t="str">
            <v>Strainer for 20mm</v>
          </cell>
          <cell r="D596" t="str">
            <v>No.</v>
          </cell>
          <cell r="E596">
            <v>148</v>
          </cell>
        </row>
        <row r="597">
          <cell r="B597" t="str">
            <v>Strainer for 25mmNo.</v>
          </cell>
          <cell r="C597" t="str">
            <v>Strainer for 25mm</v>
          </cell>
          <cell r="D597" t="str">
            <v>No.</v>
          </cell>
          <cell r="E597">
            <v>280</v>
          </cell>
        </row>
        <row r="598">
          <cell r="B598" t="str">
            <v>Stone ware pipe 100mm dia.R.Mt.</v>
          </cell>
          <cell r="C598" t="str">
            <v>Stone ware pipe 100mm dia.</v>
          </cell>
          <cell r="D598" t="str">
            <v>R.Mt.</v>
          </cell>
          <cell r="E598">
            <v>102</v>
          </cell>
        </row>
        <row r="599">
          <cell r="B599" t="str">
            <v>Stone ware pipe 150mm dia.R.Mt.</v>
          </cell>
          <cell r="C599" t="str">
            <v>Stone ware pipe 150mm dia.</v>
          </cell>
          <cell r="D599" t="str">
            <v>R.Mt.</v>
          </cell>
          <cell r="E599">
            <v>147</v>
          </cell>
        </row>
        <row r="600">
          <cell r="B600" t="str">
            <v>Stone ware pipe 225mm dia.R.Mt.</v>
          </cell>
          <cell r="C600" t="str">
            <v>Stone ware pipe 225mm dia.</v>
          </cell>
          <cell r="D600" t="str">
            <v>R.Mt.</v>
          </cell>
          <cell r="E600">
            <v>193</v>
          </cell>
        </row>
        <row r="601">
          <cell r="B601" t="str">
            <v>Stone ware glazed pipe half round 100mm dia.R.Mt.</v>
          </cell>
          <cell r="C601" t="str">
            <v>Stone ware glazed pipe half round 100mm dia.</v>
          </cell>
          <cell r="D601" t="str">
            <v>R.Mt.</v>
          </cell>
          <cell r="E601">
            <v>137</v>
          </cell>
        </row>
        <row r="602">
          <cell r="B602" t="str">
            <v>Stop tap brass with crunch wheel 15mm dia.No.</v>
          </cell>
          <cell r="C602" t="str">
            <v>Stop tap brass with crunch wheel 15mm dia.</v>
          </cell>
          <cell r="D602" t="str">
            <v>No.</v>
          </cell>
          <cell r="E602">
            <v>108</v>
          </cell>
        </row>
        <row r="603">
          <cell r="B603" t="str">
            <v>Towel rod with clamps 16mm dia.No.</v>
          </cell>
          <cell r="C603" t="str">
            <v>Towel rod with clamps 16mm dia.</v>
          </cell>
          <cell r="D603" t="str">
            <v>No.</v>
          </cell>
          <cell r="E603">
            <v>177</v>
          </cell>
        </row>
        <row r="604">
          <cell r="B604" t="str">
            <v>Mirror 40*50cm. With plastic frameNo.</v>
          </cell>
          <cell r="C604" t="str">
            <v>Mirror 40*50cm. With plastic frame</v>
          </cell>
          <cell r="D604" t="str">
            <v>No.</v>
          </cell>
          <cell r="E604">
            <v>280</v>
          </cell>
        </row>
        <row r="605">
          <cell r="B605" t="str">
            <v>Brass T Thimble Socket 32mm dia.Pair</v>
          </cell>
          <cell r="C605" t="str">
            <v>Brass T Thimble Socket 32mm dia.</v>
          </cell>
          <cell r="D605" t="str">
            <v>Pair</v>
          </cell>
          <cell r="E605">
            <v>100</v>
          </cell>
        </row>
        <row r="606">
          <cell r="B606" t="str">
            <v>Brass wheel stop tap 32mm dia.No.</v>
          </cell>
          <cell r="C606" t="str">
            <v>Brass wheel stop tap 32mm dia.</v>
          </cell>
          <cell r="D606" t="str">
            <v>No.</v>
          </cell>
          <cell r="E606">
            <v>445</v>
          </cell>
        </row>
        <row r="607">
          <cell r="B607" t="str">
            <v>Brass wheel stop tap 40mm dia.No.</v>
          </cell>
          <cell r="C607" t="str">
            <v>Brass wheel stop tap 40mm dia.</v>
          </cell>
          <cell r="D607" t="str">
            <v>No.</v>
          </cell>
          <cell r="E607">
            <v>580</v>
          </cell>
        </row>
        <row r="608">
          <cell r="B608" t="str">
            <v>Brass wheel stop tap 50mm dia.No.</v>
          </cell>
          <cell r="C608" t="str">
            <v>Brass wheel stop tap 50mm dia.</v>
          </cell>
          <cell r="D608" t="str">
            <v>No.</v>
          </cell>
          <cell r="E608">
            <v>1097</v>
          </cell>
        </row>
        <row r="609">
          <cell r="B609" t="str">
            <v>Brass wheel stop tap 65mm dia.No.</v>
          </cell>
          <cell r="C609" t="str">
            <v>Brass wheel stop tap 65mm dia.</v>
          </cell>
          <cell r="D609" t="str">
            <v>No.</v>
          </cell>
          <cell r="E609">
            <v>1437</v>
          </cell>
        </row>
        <row r="610">
          <cell r="B610" t="str">
            <v>Brass wheel stop tap 80mm dia.No.</v>
          </cell>
          <cell r="C610" t="str">
            <v>Brass wheel stop tap 80mm dia.</v>
          </cell>
          <cell r="D610" t="str">
            <v>No.</v>
          </cell>
          <cell r="E610">
            <v>2392</v>
          </cell>
        </row>
        <row r="611">
          <cell r="B611" t="str">
            <v>Half turn flush cock 25mm dia.No.</v>
          </cell>
          <cell r="C611" t="str">
            <v>Half turn flush cock 25mm dia.</v>
          </cell>
          <cell r="D611" t="str">
            <v>No.</v>
          </cell>
          <cell r="E611">
            <v>555</v>
          </cell>
        </row>
        <row r="612">
          <cell r="B612" t="str">
            <v>12mm flexible inlet pipe connectionNo.</v>
          </cell>
          <cell r="C612" t="str">
            <v>12mm flexible inlet pipe connection</v>
          </cell>
          <cell r="D612" t="str">
            <v>No.</v>
          </cell>
          <cell r="E612">
            <v>255</v>
          </cell>
        </row>
        <row r="613">
          <cell r="B613" t="str">
            <v>Bell mouth cover 100mm dia.No.</v>
          </cell>
          <cell r="C613" t="str">
            <v>Bell mouth cover 100mm dia.</v>
          </cell>
          <cell r="D613" t="str">
            <v>No.</v>
          </cell>
          <cell r="E613">
            <v>75</v>
          </cell>
        </row>
        <row r="614">
          <cell r="B614" t="str">
            <v>Box chamber with lock 0.6*0.45mNo.</v>
          </cell>
          <cell r="C614" t="str">
            <v>Box chamber with lock 0.6*0.45m</v>
          </cell>
          <cell r="D614" t="str">
            <v>No.</v>
          </cell>
          <cell r="E614">
            <v>555</v>
          </cell>
        </row>
        <row r="615">
          <cell r="B615" t="str">
            <v>Brass nozzle pillar tap 12mmNo.</v>
          </cell>
          <cell r="C615" t="str">
            <v>Brass nozzle pillar tap 12mm</v>
          </cell>
          <cell r="D615" t="str">
            <v>No.</v>
          </cell>
          <cell r="E615">
            <v>203</v>
          </cell>
        </row>
        <row r="616">
          <cell r="B616" t="str">
            <v>Black bakelite seat to european closerNo.</v>
          </cell>
          <cell r="C616" t="str">
            <v>Black bakelite seat to european closer</v>
          </cell>
          <cell r="D616" t="str">
            <v>No.</v>
          </cell>
          <cell r="E616">
            <v>322</v>
          </cell>
        </row>
        <row r="617">
          <cell r="B617" t="str">
            <v>Concussion push button type gun metal tap 15 to 25mm dia.No.</v>
          </cell>
          <cell r="C617" t="str">
            <v>Concussion push button type gun metal tap 15 to 25mm dia.</v>
          </cell>
          <cell r="D617" t="str">
            <v>No.</v>
          </cell>
          <cell r="E617">
            <v>82</v>
          </cell>
        </row>
        <row r="618">
          <cell r="B618" t="str">
            <v>Coupling cast Iron 100mm dia.No.</v>
          </cell>
          <cell r="C618" t="str">
            <v>Coupling cast Iron 100mm dia.</v>
          </cell>
          <cell r="D618" t="str">
            <v>No.</v>
          </cell>
          <cell r="E618">
            <v>355</v>
          </cell>
        </row>
        <row r="619">
          <cell r="B619" t="str">
            <v>Coupling cast Iron 80mm dia.No.</v>
          </cell>
          <cell r="C619" t="str">
            <v>Coupling cast Iron 80mm dia.</v>
          </cell>
          <cell r="D619" t="str">
            <v>No.</v>
          </cell>
          <cell r="E619">
            <v>330</v>
          </cell>
        </row>
        <row r="620">
          <cell r="B620" t="str">
            <v>Chromium plated 12mm dia.bib cockNo.</v>
          </cell>
          <cell r="C620" t="str">
            <v>Chromium plated 12mm dia.bib cock</v>
          </cell>
          <cell r="D620" t="str">
            <v>No.</v>
          </cell>
          <cell r="E620">
            <v>75</v>
          </cell>
        </row>
        <row r="621">
          <cell r="B621" t="str">
            <v>C.I.Trap grating 15*10 cmNo.</v>
          </cell>
          <cell r="C621" t="str">
            <v>C.I.Trap grating 15*10 cm</v>
          </cell>
          <cell r="D621" t="str">
            <v>No.</v>
          </cell>
          <cell r="E621">
            <v>75</v>
          </cell>
        </row>
        <row r="622">
          <cell r="B622" t="str">
            <v>C.I.Y junction 100mm dia.No.</v>
          </cell>
          <cell r="C622" t="str">
            <v>C.I.Y junction 100mm dia.</v>
          </cell>
          <cell r="D622" t="str">
            <v>No.</v>
          </cell>
          <cell r="E622">
            <v>790</v>
          </cell>
        </row>
        <row r="623">
          <cell r="B623" t="str">
            <v>C.I.Y junction 150mm dia.No.</v>
          </cell>
          <cell r="C623" t="str">
            <v>C.I.Y junction 150mm dia.</v>
          </cell>
          <cell r="D623" t="str">
            <v>No.</v>
          </cell>
          <cell r="E623">
            <v>1750</v>
          </cell>
        </row>
        <row r="624">
          <cell r="B624" t="str">
            <v>C.I.Y junction 75mm dia.No.</v>
          </cell>
          <cell r="C624" t="str">
            <v>C.I.Y junction 75mm dia.</v>
          </cell>
          <cell r="D624" t="str">
            <v>No.</v>
          </cell>
          <cell r="E624">
            <v>570</v>
          </cell>
        </row>
        <row r="625">
          <cell r="B625" t="str">
            <v>Enameled bend 40mm dia.No.</v>
          </cell>
          <cell r="C625" t="str">
            <v>Enameled bend 40mm dia.</v>
          </cell>
          <cell r="D625" t="str">
            <v>No.</v>
          </cell>
          <cell r="E625">
            <v>185</v>
          </cell>
        </row>
        <row r="626">
          <cell r="B626" t="str">
            <v>Ferrul for C.I.pipr 100mmNo.</v>
          </cell>
          <cell r="C626" t="str">
            <v>Ferrul for C.I.pipr 100mm</v>
          </cell>
          <cell r="D626" t="str">
            <v>No.</v>
          </cell>
          <cell r="E626">
            <v>148</v>
          </cell>
        </row>
        <row r="627">
          <cell r="B627" t="str">
            <v>White glazed foot rest chequred 25*10 cmPair</v>
          </cell>
          <cell r="C627" t="str">
            <v>White glazed foot rest chequred 25*10 cm</v>
          </cell>
          <cell r="D627" t="str">
            <v>Pair</v>
          </cell>
          <cell r="E627">
            <v>148</v>
          </cell>
        </row>
        <row r="628">
          <cell r="B628" t="str">
            <v>Half round earthware pipe 100mm(60cm long)No.</v>
          </cell>
          <cell r="C628" t="str">
            <v>Half round earthware pipe 100mm(60cm long)</v>
          </cell>
          <cell r="D628" t="str">
            <v>No.</v>
          </cell>
          <cell r="E628">
            <v>100</v>
          </cell>
        </row>
        <row r="629">
          <cell r="B629" t="str">
            <v>Half round earthware pipe 150mm(60cm long)No.</v>
          </cell>
          <cell r="C629" t="str">
            <v>Half round earthware pipe 150mm(60cm long)</v>
          </cell>
          <cell r="D629" t="str">
            <v>No.</v>
          </cell>
          <cell r="E629">
            <v>300</v>
          </cell>
        </row>
        <row r="630">
          <cell r="B630" t="str">
            <v>Jute RopeKg.</v>
          </cell>
          <cell r="C630" t="str">
            <v>Jute Rope</v>
          </cell>
          <cell r="D630" t="str">
            <v>Kg.</v>
          </cell>
          <cell r="E630">
            <v>88</v>
          </cell>
        </row>
        <row r="631">
          <cell r="B631" t="str">
            <v>Half round chaina ware pipe 100mm(60cm long)No.</v>
          </cell>
          <cell r="C631" t="str">
            <v>Half round chaina ware pipe 100mm(60cm long)</v>
          </cell>
          <cell r="D631" t="str">
            <v>No.</v>
          </cell>
          <cell r="E631">
            <v>100</v>
          </cell>
        </row>
        <row r="632">
          <cell r="B632" t="str">
            <v>Lead pipe 32mm dia.R.Mt.</v>
          </cell>
          <cell r="C632" t="str">
            <v>Lead pipe 32mm dia.</v>
          </cell>
          <cell r="D632" t="str">
            <v>R.Mt.</v>
          </cell>
          <cell r="E632">
            <v>315</v>
          </cell>
        </row>
        <row r="633">
          <cell r="B633" t="str">
            <v>Mohagani seat with lidNo.</v>
          </cell>
          <cell r="C633" t="str">
            <v>Mohagani seat with lid</v>
          </cell>
          <cell r="D633" t="str">
            <v>No.</v>
          </cell>
          <cell r="E633">
            <v>280</v>
          </cell>
        </row>
        <row r="634">
          <cell r="B634" t="str">
            <v>Mosquito proof couplingNo.</v>
          </cell>
          <cell r="C634" t="str">
            <v>Mosquito proof coupling</v>
          </cell>
          <cell r="D634" t="str">
            <v>No.</v>
          </cell>
          <cell r="E634">
            <v>42</v>
          </cell>
        </row>
        <row r="635">
          <cell r="B635" t="str">
            <v>Non-return valve 15mm for water meterNo.</v>
          </cell>
          <cell r="C635" t="str">
            <v>Non-return valve 15mm for water meter</v>
          </cell>
          <cell r="D635" t="str">
            <v>No.</v>
          </cell>
          <cell r="E635">
            <v>177</v>
          </cell>
        </row>
        <row r="636">
          <cell r="B636" t="str">
            <v>Non-return valve 25mm for water meterNo.</v>
          </cell>
          <cell r="C636" t="str">
            <v>Non-return valve 25mm for water meter</v>
          </cell>
          <cell r="D636" t="str">
            <v>No.</v>
          </cell>
          <cell r="E636">
            <v>325</v>
          </cell>
        </row>
        <row r="637">
          <cell r="B637" t="str">
            <v>Non-return valve 20mm for water meterNo.</v>
          </cell>
          <cell r="C637" t="str">
            <v>Non-return valve 20mm for water meter</v>
          </cell>
          <cell r="D637" t="str">
            <v>No.</v>
          </cell>
          <cell r="E637">
            <v>225</v>
          </cell>
        </row>
        <row r="638">
          <cell r="B638" t="str">
            <v>Piller tap 12mm dia.chromium plated heavyNo.</v>
          </cell>
          <cell r="C638" t="str">
            <v>Piller tap 12mm dia.chromium plated heavy</v>
          </cell>
          <cell r="D638" t="str">
            <v>No.</v>
          </cell>
          <cell r="E638">
            <v>355</v>
          </cell>
        </row>
        <row r="639">
          <cell r="B639" t="str">
            <v>P.Trap and lead pipe upto 40mm dia.No.</v>
          </cell>
          <cell r="C639" t="str">
            <v>P.Trap and lead pipe upto 40mm dia.</v>
          </cell>
          <cell r="D639" t="str">
            <v>No.</v>
          </cell>
          <cell r="E639">
            <v>280</v>
          </cell>
        </row>
        <row r="640">
          <cell r="B640" t="str">
            <v>Rubber gasket (25, 28 and 20 cm)R.Mt.</v>
          </cell>
          <cell r="C640" t="str">
            <v>Rubber gasket (25, 28 and 20 cm)</v>
          </cell>
          <cell r="D640" t="str">
            <v>R.Mt.</v>
          </cell>
          <cell r="E640">
            <v>155</v>
          </cell>
        </row>
        <row r="641">
          <cell r="B641" t="str">
            <v>Rubber IncertionKg.</v>
          </cell>
          <cell r="C641" t="str">
            <v>Rubber Incertion</v>
          </cell>
          <cell r="D641" t="str">
            <v>Kg.</v>
          </cell>
          <cell r="E641">
            <v>285</v>
          </cell>
        </row>
        <row r="642">
          <cell r="B642" t="str">
            <v>Rubberised adhesiveLtr.</v>
          </cell>
          <cell r="C642" t="str">
            <v>Rubberised adhesive</v>
          </cell>
          <cell r="D642" t="str">
            <v>Ltr.</v>
          </cell>
          <cell r="E642">
            <v>305</v>
          </cell>
        </row>
        <row r="643">
          <cell r="B643" t="str">
            <v>Salt glazed stone ware gully trap (150*150mm)No.</v>
          </cell>
          <cell r="C643" t="str">
            <v>Salt glazed stone ware gully trap (150*150mm)</v>
          </cell>
          <cell r="D643" t="str">
            <v>No.</v>
          </cell>
          <cell r="E643">
            <v>92</v>
          </cell>
        </row>
        <row r="644">
          <cell r="B644" t="str">
            <v>Self project tap brass chromium plated 15mmNo.</v>
          </cell>
          <cell r="C644" t="str">
            <v>Self project tap brass chromium plated 15mm</v>
          </cell>
          <cell r="D644" t="str">
            <v>No.</v>
          </cell>
          <cell r="E644">
            <v>18</v>
          </cell>
        </row>
        <row r="645">
          <cell r="B645" t="str">
            <v>Sewer trapNo.</v>
          </cell>
          <cell r="C645" t="str">
            <v>Sewer trap</v>
          </cell>
          <cell r="D645" t="str">
            <v>No.</v>
          </cell>
          <cell r="E645">
            <v>655</v>
          </cell>
        </row>
        <row r="646">
          <cell r="B646" t="str">
            <v>Shower rose chromium plated brass 10cmNo.</v>
          </cell>
          <cell r="C646" t="str">
            <v>Shower rose chromium plated brass 10cm</v>
          </cell>
          <cell r="D646" t="str">
            <v>No.</v>
          </cell>
          <cell r="E646">
            <v>255</v>
          </cell>
        </row>
        <row r="647">
          <cell r="B647" t="str">
            <v>P.V.C. pipe 15mm dia.10kg/cm2 pressure(class IV)R.Mt.</v>
          </cell>
          <cell r="C647" t="str">
            <v>P.V.C. pipe 15mm dia.10kg/cm2 pressure(class IV)</v>
          </cell>
          <cell r="D647" t="str">
            <v>R.Mt.</v>
          </cell>
          <cell r="E647">
            <v>28</v>
          </cell>
        </row>
        <row r="648">
          <cell r="B648" t="str">
            <v>P.V.C. pipe 20mm dia.10kg/cm2 pressure(class IV)R.Mt.</v>
          </cell>
          <cell r="C648" t="str">
            <v>P.V.C. pipe 20mm dia.10kg/cm2 pressure(class IV)</v>
          </cell>
          <cell r="D648" t="str">
            <v>R.Mt.</v>
          </cell>
          <cell r="E648">
            <v>45</v>
          </cell>
        </row>
        <row r="649">
          <cell r="B649" t="str">
            <v>P.V.C. pipe 25mm dia.10kg/cm2 pressure(class IV)R.Mt.</v>
          </cell>
          <cell r="C649" t="str">
            <v>P.V.C. pipe 25mm dia.10kg/cm2 pressure(class IV)</v>
          </cell>
          <cell r="D649" t="str">
            <v>R.Mt.</v>
          </cell>
          <cell r="E649">
            <v>65</v>
          </cell>
        </row>
        <row r="650">
          <cell r="B650" t="str">
            <v>P.V.C. pipe 32mm dia.10kg/cm2 pressure(class IV)R.Mt.</v>
          </cell>
          <cell r="C650" t="str">
            <v>P.V.C. pipe 32mm dia.10kg/cm2 pressure(class IV)</v>
          </cell>
          <cell r="D650" t="str">
            <v>R.Mt.</v>
          </cell>
          <cell r="E650">
            <v>95</v>
          </cell>
        </row>
        <row r="651">
          <cell r="B651" t="str">
            <v>P.V.C. pipe 40mm dia.10kg/cm2 pressure(class IV)R.Mt.</v>
          </cell>
          <cell r="C651" t="str">
            <v>P.V.C. pipe 40mm dia.10kg/cm2 pressure(class IV)</v>
          </cell>
          <cell r="D651" t="str">
            <v>R.Mt.</v>
          </cell>
          <cell r="E651">
            <v>145</v>
          </cell>
        </row>
        <row r="652">
          <cell r="B652" t="str">
            <v>P.V.C. pipe 50mm dia.10kg/cm2 pressure(class IV)R.Mt.</v>
          </cell>
          <cell r="C652" t="str">
            <v>P.V.C. pipe 50mm dia.10kg/cm2 pressure(class IV)</v>
          </cell>
          <cell r="D652" t="str">
            <v>R.Mt.</v>
          </cell>
          <cell r="E652">
            <v>227</v>
          </cell>
        </row>
        <row r="653">
          <cell r="B653" t="str">
            <v>P.V.C. pipe 60mm dia.10kg/cm2 pressure(class IV)R.Mt.</v>
          </cell>
          <cell r="C653" t="str">
            <v>P.V.C. pipe 60mm dia.10kg/cm2 pressure(class IV)</v>
          </cell>
          <cell r="D653" t="str">
            <v>R.Mt.</v>
          </cell>
          <cell r="E653">
            <v>317</v>
          </cell>
        </row>
        <row r="654">
          <cell r="B654" t="str">
            <v>P.V.C. pipe 75mm dia.4 kg/cm2 pressure(class II)R.Mt.</v>
          </cell>
          <cell r="C654" t="str">
            <v>P.V.C. pipe 75mm dia.4 kg/cm2 pressure(class II)</v>
          </cell>
          <cell r="D654" t="str">
            <v>R.Mt.</v>
          </cell>
          <cell r="E654">
            <v>195</v>
          </cell>
        </row>
        <row r="655">
          <cell r="B655" t="str">
            <v>P.V.C. 75 mm Soil Pipe 6 Kg/cm2 PressureR.Mt.</v>
          </cell>
          <cell r="C655" t="str">
            <v>P.V.C. 75 mm Soil Pipe 6 Kg/cm2 Pressure</v>
          </cell>
          <cell r="D655" t="str">
            <v>R.Mt.</v>
          </cell>
          <cell r="E655">
            <v>220</v>
          </cell>
        </row>
        <row r="656">
          <cell r="B656" t="str">
            <v>P.V.C. pipe 90mm dia.4 kg/cm2 pressure(class II)R.Mt.</v>
          </cell>
          <cell r="C656" t="str">
            <v>P.V.C. pipe 90mm dia.4 kg/cm2 pressure(class II)</v>
          </cell>
          <cell r="D656" t="str">
            <v>R.Mt.</v>
          </cell>
          <cell r="E656">
            <v>195</v>
          </cell>
        </row>
        <row r="657">
          <cell r="B657" t="str">
            <v>P.V.C.pipe 110mm dia.4kg/cm2 pressure (class II)R.Mt.</v>
          </cell>
          <cell r="C657" t="str">
            <v>P.V.C.pipe 110mm dia.4kg/cm2 pressure (class II)</v>
          </cell>
          <cell r="D657" t="str">
            <v>R.Mt.</v>
          </cell>
          <cell r="E657">
            <v>280</v>
          </cell>
        </row>
        <row r="658">
          <cell r="B658" t="str">
            <v>P.V.C. 110 mm Rain Water Pipe 6Kg/cm2 PressureR.Mt.</v>
          </cell>
          <cell r="C658" t="str">
            <v>P.V.C. 110 mm Rain Water Pipe 6Kg/cm2 Pressure</v>
          </cell>
          <cell r="D658" t="str">
            <v>R.Mt.</v>
          </cell>
          <cell r="E658">
            <v>195</v>
          </cell>
        </row>
        <row r="659">
          <cell r="B659" t="str">
            <v>P.V.C. 110 mm Soil Pipe 6 Kg/cm2 PressureR.Mt.</v>
          </cell>
          <cell r="C659" t="str">
            <v>P.V.C. 110 mm Soil Pipe 6 Kg/cm2 Pressure</v>
          </cell>
          <cell r="D659" t="str">
            <v>R.Mt.</v>
          </cell>
          <cell r="E659">
            <v>327</v>
          </cell>
        </row>
        <row r="660">
          <cell r="B660" t="str">
            <v>P.V.C.pipe 140mm dia.4kg/cm2 pressure (class II)R.Mt.</v>
          </cell>
          <cell r="C660" t="str">
            <v>P.V.C.pipe 140mm dia.4kg/cm2 pressure (class II)</v>
          </cell>
          <cell r="D660" t="str">
            <v>R.Mt.</v>
          </cell>
          <cell r="E660">
            <v>458</v>
          </cell>
        </row>
        <row r="661">
          <cell r="B661" t="str">
            <v>P.V.C.pipe 160mm dia.4kg/cm2 pressure (class II)No.</v>
          </cell>
          <cell r="C661" t="str">
            <v>P.V.C.pipe 160mm dia.4kg/cm2 pressure (class II)</v>
          </cell>
          <cell r="D661" t="str">
            <v>No.</v>
          </cell>
          <cell r="E661">
            <v>610</v>
          </cell>
        </row>
        <row r="662">
          <cell r="B662" t="str">
            <v>P.V.C.pipe 160mm dia.Soil PipeR.Mt.</v>
          </cell>
          <cell r="C662" t="str">
            <v>P.V.C.pipe 160mm dia.Soil Pipe</v>
          </cell>
          <cell r="D662" t="str">
            <v>R.Mt.</v>
          </cell>
          <cell r="E662">
            <v>620</v>
          </cell>
        </row>
        <row r="663">
          <cell r="B663" t="str">
            <v>P.V.C.pipe 160mm dia. Rain Water PipeR.Mt.</v>
          </cell>
          <cell r="C663" t="str">
            <v>P.V.C.pipe 160mm dia. Rain Water Pipe</v>
          </cell>
          <cell r="D663" t="str">
            <v>R.Mt.</v>
          </cell>
          <cell r="E663">
            <v>620</v>
          </cell>
        </row>
        <row r="664">
          <cell r="B664" t="str">
            <v>P.V.C.Socket 15mm dia.No.</v>
          </cell>
          <cell r="C664" t="str">
            <v>P.V.C.Socket 15mm dia.</v>
          </cell>
          <cell r="D664" t="str">
            <v>No.</v>
          </cell>
          <cell r="E664">
            <v>6</v>
          </cell>
        </row>
        <row r="665">
          <cell r="B665" t="str">
            <v>P.V.C.Socket 20mm dia.No.</v>
          </cell>
          <cell r="C665" t="str">
            <v>P.V.C.Socket 20mm dia.</v>
          </cell>
          <cell r="D665" t="str">
            <v>No.</v>
          </cell>
          <cell r="E665">
            <v>8</v>
          </cell>
        </row>
        <row r="666">
          <cell r="B666" t="str">
            <v>P.V.C.Socket 25mm dia.No.</v>
          </cell>
          <cell r="C666" t="str">
            <v>P.V.C.Socket 25mm dia.</v>
          </cell>
          <cell r="D666" t="str">
            <v>No.</v>
          </cell>
          <cell r="E666">
            <v>10</v>
          </cell>
        </row>
        <row r="667">
          <cell r="B667" t="str">
            <v>P.V.C.Socket 32mm dia.No.</v>
          </cell>
          <cell r="C667" t="str">
            <v>P.V.C.Socket 32mm dia.</v>
          </cell>
          <cell r="D667" t="str">
            <v>No.</v>
          </cell>
          <cell r="E667">
            <v>13</v>
          </cell>
        </row>
        <row r="668">
          <cell r="B668" t="str">
            <v>P.V.C.Socket 40mm dia.No.</v>
          </cell>
          <cell r="C668" t="str">
            <v>P.V.C.Socket 40mm dia.</v>
          </cell>
          <cell r="D668" t="str">
            <v>No.</v>
          </cell>
          <cell r="E668">
            <v>18</v>
          </cell>
        </row>
        <row r="669">
          <cell r="B669" t="str">
            <v>P.V.C.Socket 50mm dia.No.</v>
          </cell>
          <cell r="C669" t="str">
            <v>P.V.C.Socket 50mm dia.</v>
          </cell>
          <cell r="D669" t="str">
            <v>No.</v>
          </cell>
          <cell r="E669">
            <v>32</v>
          </cell>
        </row>
        <row r="670">
          <cell r="B670" t="str">
            <v>P.V.C.Socket 60mm dia.No.</v>
          </cell>
          <cell r="C670" t="str">
            <v>P.V.C.Socket 60mm dia.</v>
          </cell>
          <cell r="D670" t="str">
            <v>No.</v>
          </cell>
          <cell r="E670">
            <v>48</v>
          </cell>
        </row>
        <row r="671">
          <cell r="B671" t="str">
            <v>P.V.C.Flushing tank (12 ltr. Capacity)No.</v>
          </cell>
          <cell r="C671" t="str">
            <v>P.V.C.Flushing tank (12 ltr. Capacity)</v>
          </cell>
          <cell r="D671" t="str">
            <v>No.</v>
          </cell>
          <cell r="E671">
            <v>885</v>
          </cell>
        </row>
        <row r="672">
          <cell r="B672" t="str">
            <v>Flush valve 32mm dia.No.</v>
          </cell>
          <cell r="C672" t="str">
            <v>Flush valve 32mm dia.</v>
          </cell>
          <cell r="D672" t="str">
            <v>No.</v>
          </cell>
          <cell r="E672">
            <v>1355</v>
          </cell>
        </row>
        <row r="673">
          <cell r="B673" t="str">
            <v>Ferocret tankLtr.</v>
          </cell>
          <cell r="C673" t="str">
            <v>Ferocret tank</v>
          </cell>
          <cell r="D673" t="str">
            <v>Ltr.</v>
          </cell>
          <cell r="E673">
            <v>9</v>
          </cell>
        </row>
        <row r="674">
          <cell r="B674" t="str">
            <v>Stainless Steel sink of size 600*510*200mm of nirali or equivalent makeNo.</v>
          </cell>
          <cell r="C674" t="str">
            <v>Stainless Steel sink of size 600*510*200mm  of nirali or equivalent make</v>
          </cell>
          <cell r="D674" t="str">
            <v>No.</v>
          </cell>
          <cell r="E674">
            <v>6700</v>
          </cell>
        </row>
        <row r="675">
          <cell r="B675" t="str">
            <v>C.P.pillar cock jaquar make continental (Cat.No. CON-011)No.</v>
          </cell>
          <cell r="C675" t="str">
            <v>C.P.pillar cock jaquar make continental (Cat.No. CON-011)</v>
          </cell>
          <cell r="D675" t="str">
            <v>No.</v>
          </cell>
          <cell r="E675">
            <v>600</v>
          </cell>
        </row>
        <row r="676">
          <cell r="B676" t="str">
            <v>C.P.pillar cock (ISI) jaquar make continentalNo.</v>
          </cell>
          <cell r="C676" t="str">
            <v>C.P.pillar cock (ISI)  jaquar make continental</v>
          </cell>
          <cell r="D676" t="str">
            <v>No.</v>
          </cell>
          <cell r="E676">
            <v>600</v>
          </cell>
        </row>
        <row r="677">
          <cell r="B677" t="str">
            <v>C.P.pillar cock long neck with aerator jaquar make continental (Cat.No. CON- 021)No.</v>
          </cell>
          <cell r="C677" t="str">
            <v>C.P.pillar cock long neck with aerator jaquar make continental (Cat.No. CON- 021)</v>
          </cell>
          <cell r="D677" t="str">
            <v>No.</v>
          </cell>
          <cell r="E677">
            <v>800</v>
          </cell>
        </row>
        <row r="678">
          <cell r="B678" t="str">
            <v>C.P.Bib cock (ISI) jaquar make continental (Cat.No. CON-037)No.</v>
          </cell>
          <cell r="C678" t="str">
            <v>C.P.Bib cock (ISI)  jaquar make continental (Cat.No. CON-037)</v>
          </cell>
          <cell r="D678" t="str">
            <v>No.</v>
          </cell>
          <cell r="E678">
            <v>575</v>
          </cell>
        </row>
        <row r="679">
          <cell r="B679" t="str">
            <v>C.P.Bib Cock long thread jaquar make continental (Cat.No. CON-039)No.</v>
          </cell>
          <cell r="C679" t="str">
            <v>C.P.Bib Cock long thread jaquar make continental (Cat.No. CON-039)</v>
          </cell>
          <cell r="D679" t="str">
            <v>No.</v>
          </cell>
          <cell r="E679">
            <v>575</v>
          </cell>
        </row>
        <row r="680">
          <cell r="B680" t="str">
            <v>C.P.2-way bib cock jaquar make continental (Cat.No. CON-041)No.</v>
          </cell>
          <cell r="C680" t="str">
            <v>C.P.2-way bib cock jaquar make continental (Cat.No. CON-041)</v>
          </cell>
          <cell r="D680" t="str">
            <v>No.</v>
          </cell>
          <cell r="E680">
            <v>800</v>
          </cell>
        </row>
        <row r="681">
          <cell r="B681" t="str">
            <v>C.P.bib cock with wall flange long thread jaquar make continental (Cat.No. CON- 047)No.</v>
          </cell>
          <cell r="C681" t="str">
            <v>C.P.bib cock with wall flange long thread jaquar make continental (Cat.No. CON- 047)</v>
          </cell>
          <cell r="D681" t="str">
            <v>No.</v>
          </cell>
          <cell r="E681">
            <v>590</v>
          </cell>
        </row>
        <row r="682">
          <cell r="B682" t="str">
            <v>C.P.Bib cock with nozzle jaquar make continental (Cat.No. CON-049)No.</v>
          </cell>
          <cell r="C682" t="str">
            <v>C.P.Bib cock with nozzle jaquar make continental (Cat.No. CON-049)</v>
          </cell>
          <cell r="D682" t="str">
            <v>No.</v>
          </cell>
          <cell r="E682">
            <v>625</v>
          </cell>
        </row>
        <row r="683">
          <cell r="B683" t="str">
            <v>C.P.Angular stop cock jaquar make continental (Cat.No. CON-053)No.</v>
          </cell>
          <cell r="C683" t="str">
            <v>C.P.Angular stop cock  jaquar make continental (Cat.No. CON-053)</v>
          </cell>
          <cell r="D683" t="str">
            <v>No.</v>
          </cell>
          <cell r="E683">
            <v>515</v>
          </cell>
        </row>
        <row r="684">
          <cell r="B684" t="str">
            <v>C.P.Angular stop cock long thread jaquar make continental (Cat.No. CON-055)No.</v>
          </cell>
          <cell r="C684" t="str">
            <v>C.P.Angular stop cock long thread jaquar make continental  (Cat.No. CON-055)</v>
          </cell>
          <cell r="D684" t="str">
            <v>No.</v>
          </cell>
          <cell r="E684">
            <v>1800</v>
          </cell>
        </row>
        <row r="685">
          <cell r="B685" t="str">
            <v>C.P.angular stop cock with wall flange jaquar make continental (Cat.No. CON- 059)No.</v>
          </cell>
          <cell r="C685" t="str">
            <v>C.P.angular stop cock with wall flange jaquar make continental  (Cat.No. CON- 059)</v>
          </cell>
          <cell r="D685" t="str">
            <v>No.</v>
          </cell>
          <cell r="E685">
            <v>545</v>
          </cell>
        </row>
        <row r="686">
          <cell r="B686" t="str">
            <v>C.P.central hole basin mixer without popup waste system with 450mm long braided hoses jaquar make continental (Cat.No. CON-167B)No.</v>
          </cell>
          <cell r="C686" t="str">
            <v>C.P.central hole basin mixer without popup waste system with 450mm long braided hoses jaquar make continental (Cat.No. CON-167B)</v>
          </cell>
          <cell r="D686" t="str">
            <v>No.</v>
          </cell>
          <cell r="E686">
            <v>1965</v>
          </cell>
        </row>
        <row r="687">
          <cell r="B687" t="str">
            <v>C.P.wall mixer with telephone shower arragnement only but without teltphone shower crutch jaquar make continental (Cat.No. CON-217)No.</v>
          </cell>
          <cell r="C687" t="str">
            <v>C.P.wall mixer with telephone shower arragnement  only but without teltphone shower crutch   jaquar make continental (Cat.No. CON-217)</v>
          </cell>
          <cell r="D687" t="str">
            <v>No.</v>
          </cell>
          <cell r="E687">
            <v>2395</v>
          </cell>
        </row>
        <row r="688">
          <cell r="B688" t="str">
            <v>C.p.wall mixer non-telephonic shower arrangement jaquar make continental (Cat.No. CON-219)No.</v>
          </cell>
          <cell r="C688" t="str">
            <v>C.p.wall mixer non-telephonic shower arrangement jaquar make continental (Cat.No. CON-219)</v>
          </cell>
          <cell r="D688" t="str">
            <v>No.</v>
          </cell>
          <cell r="E688">
            <v>2030</v>
          </cell>
        </row>
        <row r="689">
          <cell r="B689" t="str">
            <v>C.P.wall mixer(wall mounted model) with telephone shower arrangement only and with telephone shower crutch jaquar make continental (Cat.No. CON-267)No.</v>
          </cell>
          <cell r="C689" t="str">
            <v>C.P.wall mixer(wall mounted model) with telephone shower arrangement only and with telephone shower crutch jaquar make continental (Cat.No. CON-267)</v>
          </cell>
          <cell r="D689" t="str">
            <v>No.</v>
          </cell>
          <cell r="E689">
            <v>2650</v>
          </cell>
        </row>
        <row r="690">
          <cell r="B690" t="str">
            <v>C.P.wall mixer with provision for overhead shower with 115mm long bend pipe and wall flange jaquar make continental (Cat.No. CON-273UPR)No.</v>
          </cell>
          <cell r="C690" t="str">
            <v>C.P.wall mixer with provision for overhead  shower with 115mm long bend pipe and wall flange jaquar make continental (Cat.No. CON-273UPR)</v>
          </cell>
          <cell r="D690" t="str">
            <v>No.</v>
          </cell>
          <cell r="E690">
            <v>2700</v>
          </cell>
        </row>
        <row r="691">
          <cell r="B691" t="str">
            <v>C.P.sink mixer with swinging casted spout (wall mounted) jaquar make continental (Cat.No. CON-309)No.</v>
          </cell>
          <cell r="C691" t="str">
            <v>C.P.sink mixer with swinging casted spout (wall  mounted) jaquar make continental (Cat.No. CON-309)</v>
          </cell>
          <cell r="D691" t="str">
            <v>No.</v>
          </cell>
          <cell r="E691">
            <v>2100</v>
          </cell>
        </row>
        <row r="692">
          <cell r="B692" t="str">
            <v>C.P.sink mixer swinging spout (table mounted model) 450mm long braided hoses jaquar make continental (Cat.No. CON-309B)No.</v>
          </cell>
          <cell r="C692" t="str">
            <v>C.P.sink mixer swinging spout (table mounted model) 450mm long braided hoses jaquar make continental (Cat.No. CON-309B)</v>
          </cell>
          <cell r="D692" t="str">
            <v>No.</v>
          </cell>
          <cell r="E692">
            <v>2100</v>
          </cell>
        </row>
        <row r="693">
          <cell r="B693" t="str">
            <v>C.P.sink cock with swinging casted spout jaquar make continental (Cat.No. CON- 347)No.</v>
          </cell>
          <cell r="C693" t="str">
            <v>C.P.sink cock with swinging casted spout jaquar make continental (Cat.No. CON- 347)</v>
          </cell>
          <cell r="D693" t="str">
            <v>No.</v>
          </cell>
          <cell r="E693">
            <v>1050</v>
          </cell>
        </row>
        <row r="694">
          <cell r="B694" t="str">
            <v>C.P.sink cock with raised 'J' shaped swinging casted spout (table mounted) jaquar make continental (Cat.No. CON- 359)No.</v>
          </cell>
          <cell r="C694" t="str">
            <v>C.P.sink cock with raised 'J' shaped swinging casted spout (table mounted) jaquar make continental (Cat.No. CON- 359)</v>
          </cell>
          <cell r="D694" t="str">
            <v>No.</v>
          </cell>
          <cell r="E694">
            <v>1050</v>
          </cell>
        </row>
        <row r="695">
          <cell r="B695" t="str">
            <v>C.p.shower arm 190mm long light body with wall flange jaquar make continental (Cat. No. SHA - 477)No.</v>
          </cell>
          <cell r="C695" t="str">
            <v>C.p.shower arm 190mm long light body with wall  flange jaquar make continental (Cat. No. SHA - 477)</v>
          </cell>
          <cell r="D695" t="str">
            <v>No.</v>
          </cell>
          <cell r="E695">
            <v>310</v>
          </cell>
        </row>
        <row r="696">
          <cell r="B696" t="str">
            <v>C.P.Flush cock with wall flange 25mm with plain knob jaquar make continental (Cat.No. FLR 6081)No.</v>
          </cell>
          <cell r="C696" t="str">
            <v>C.P.Flush cock with wall flange 25mm with plain knob jaquar make continental (Cat.No. FLR 6081)</v>
          </cell>
          <cell r="D696" t="str">
            <v>No.</v>
          </cell>
          <cell r="E696">
            <v>1410</v>
          </cell>
        </row>
        <row r="697">
          <cell r="B697" t="str">
            <v>C.P.Towel rail 24" jaquar make continental (Cat. No. ACN 1111N )No.</v>
          </cell>
          <cell r="C697" t="str">
            <v>C.P.Towel rail 24" jaquar make continental (Cat. No. ACN 1111N )</v>
          </cell>
          <cell r="D697" t="str">
            <v>No.</v>
          </cell>
          <cell r="E697">
            <v>795</v>
          </cell>
        </row>
        <row r="698">
          <cell r="B698" t="str">
            <v>C.P.Towel ring square jaquar make continental (Cat. No. ACN 1121N )No.</v>
          </cell>
          <cell r="C698" t="str">
            <v>C.P.Towel ring square jaquar make continental (Cat. No. ACN 1121N )</v>
          </cell>
          <cell r="D698" t="str">
            <v>No.</v>
          </cell>
          <cell r="E698">
            <v>675</v>
          </cell>
        </row>
        <row r="699">
          <cell r="B699" t="str">
            <v>C.P.Soap dish hooker jaquar make continental (Cat. No. AKB 35731 )No.</v>
          </cell>
          <cell r="C699" t="str">
            <v>C.P.Soap dish hooker jaquar make continental (Cat. No. AKB 35731 )</v>
          </cell>
          <cell r="D699" t="str">
            <v>No.</v>
          </cell>
          <cell r="E699">
            <v>625</v>
          </cell>
        </row>
        <row r="700">
          <cell r="B700" t="str">
            <v>C.P.soap dish (polyurethane) jaquar make continental (Cat. No. AQN 7733 )No.</v>
          </cell>
          <cell r="C700" t="str">
            <v>C.P.soap dish (polyurethane)  jaquar make continental (Cat. No. AQN 7733 )</v>
          </cell>
          <cell r="D700" t="str">
            <v>No.</v>
          </cell>
          <cell r="E700">
            <v>810</v>
          </cell>
        </row>
        <row r="701">
          <cell r="B701" t="str">
            <v>C.P.Toilet paper holder jaquar make continental (Cat. No. AQ 7751 )No.</v>
          </cell>
          <cell r="C701" t="str">
            <v>C.P.Toilet paper holder jaquar make continental (Cat. No. AQ 7751  )</v>
          </cell>
          <cell r="D701" t="str">
            <v>No.</v>
          </cell>
          <cell r="E701">
            <v>795</v>
          </cell>
        </row>
        <row r="702">
          <cell r="B702" t="str">
            <v>C.P.Toilet rack 24"with lower hanger jaquar make continental (Cat. No. ACN 1181N )No.</v>
          </cell>
          <cell r="C702" t="str">
            <v>C.P.Toilet rack 24"with lower hanger jaquar make continental (Cat. No. ACN 1181N  )</v>
          </cell>
          <cell r="D702" t="str">
            <v>No.</v>
          </cell>
          <cell r="E702">
            <v>1785</v>
          </cell>
        </row>
        <row r="703">
          <cell r="B703" t="str">
            <v>C.P.Handshower (health faucet) 1m.PVC tube with wall hook jaquar make (Cat. No. ALD 563 )No.</v>
          </cell>
          <cell r="C703" t="str">
            <v>C.P.Handshower (health faucet) 1m.PVC tube with wall hook jaquar make (Cat. No. ALD 563  )</v>
          </cell>
          <cell r="D703" t="str">
            <v>No.</v>
          </cell>
          <cell r="E703">
            <v>790</v>
          </cell>
        </row>
        <row r="704">
          <cell r="B704" t="str">
            <v>C.P.Pillar cock jaquar make queen's collection (quarter turn fitting) (Cat. No. QQT 7011 )No.</v>
          </cell>
          <cell r="C704" t="str">
            <v>C.P.Pillar cock jaquar make queen's collection (quarter turn fitting) (Cat. No. QQT 7011 )</v>
          </cell>
          <cell r="D704" t="str">
            <v>No.</v>
          </cell>
          <cell r="E704">
            <v>1140</v>
          </cell>
        </row>
        <row r="705">
          <cell r="B705" t="str">
            <v>C.P.Bib cock with wall flange aqua make queen's collection (quarter turn fitting) (Cat. No. QQT7037 )No.</v>
          </cell>
          <cell r="C705" t="str">
            <v>C.P.Bib cock with wall flange aqua make queen's collection (quarter turn fitting) (Cat. No. QQT7037 )</v>
          </cell>
          <cell r="D705" t="str">
            <v>No.</v>
          </cell>
          <cell r="E705">
            <v>1100</v>
          </cell>
        </row>
        <row r="706">
          <cell r="B706" t="str">
            <v>C.P.2-way bib cock with wall flange aqua make queen's collection (quarter turn fitting) (Cat. No. QQT 7041 )No.</v>
          </cell>
          <cell r="C706" t="str">
            <v>C.P.2-way bib cock with wall flange aqua make queen's collection (quarter turn fitting) (Cat. No. QQT 7041  )</v>
          </cell>
          <cell r="D706" t="str">
            <v>No.</v>
          </cell>
          <cell r="E706">
            <v>1610</v>
          </cell>
        </row>
        <row r="707">
          <cell r="B707" t="str">
            <v>C.P.Angular stop cock with wall flange aqua make queen's collection (quarter turn fitting) (Cat. No. QQT 7053 )No.</v>
          </cell>
          <cell r="C707" t="str">
            <v>C.P.Angular stop cock with wall flange aqua make queen's collection (quarter turn fitting) (Cat. No. QQT 7053  )</v>
          </cell>
          <cell r="D707" t="str">
            <v>No.</v>
          </cell>
          <cell r="E707">
            <v>1030</v>
          </cell>
        </row>
        <row r="708">
          <cell r="B708" t="str">
            <v>C.P.central hole basin mixer with regular spout without popup waste system with 450mm long braided hoses jaquar make queen's collection (quarter turn fitting) (Cat. No. QQT 7167bB )No.</v>
          </cell>
          <cell r="C708" t="str">
            <v>C.P.central hole basin mixer with regular spout without popup waste system with 450mm long  braided hoses jaquar make queen's collection (quarter turn fitting) (Cat. No. QQT 7167bB )</v>
          </cell>
          <cell r="D708" t="str">
            <v>No.</v>
          </cell>
          <cell r="E708">
            <v>2950</v>
          </cell>
        </row>
        <row r="709">
          <cell r="B709" t="str">
            <v>C.P.central hole basin mixer with regular spout with popup waste system with 450mm long braided hoses jaquar make queen's collection (quarter turn fitting) (Cat. No. QQT 7169b )No.</v>
          </cell>
          <cell r="C709" t="str">
            <v>C.P.central hole basin mixer with regular spout with popup waste system with 450mm long  braided hoses jaquar make queen's collection (quarter turn fitting) (Cat. No. QQT 7169b )</v>
          </cell>
          <cell r="D709" t="str">
            <v>No.</v>
          </cell>
          <cell r="E709">
            <v>2950</v>
          </cell>
        </row>
        <row r="710">
          <cell r="B710" t="str">
            <v>C.P.central hole basin mixer with small spout without popup waste system with 450mm long braided hoses jaquar make queen's collection (quarter turn fitting) (Cat. No. QQT 7171B)No.</v>
          </cell>
          <cell r="C710" t="str">
            <v>C.P.central hole basin mixer with small spout without popup waste system with 450mm long  braided hoses jaquar make queen's collection (quarter turn fitting) (Cat. No. QQT 7171B)</v>
          </cell>
          <cell r="D710" t="str">
            <v>No.</v>
          </cell>
          <cell r="E710">
            <v>2650</v>
          </cell>
        </row>
        <row r="711">
          <cell r="B711" t="str">
            <v>C.P.wall mixer (wall mounted model) with telephonic shower arrangement only but without crutch jaquar make queen's collection (quarter turn filling) (Cat. No. QQT 7217 )No.</v>
          </cell>
          <cell r="C711" t="str">
            <v>C.P.wall mixer (wall mounted model) with telephonic shower arrangement only but without crutch  jaquar make queen's collection  (quarter turn filling) (Cat. No. QQT 7217 )</v>
          </cell>
          <cell r="D711" t="str">
            <v>No.</v>
          </cell>
          <cell r="E711">
            <v>2900</v>
          </cell>
        </row>
        <row r="712">
          <cell r="B712" t="str">
            <v>C.P.wall mixer non-telephonic shower system jaquar make queen's collection (quarter turn filling) (Cat. No. QQT 7219 )No.</v>
          </cell>
          <cell r="C712" t="str">
            <v>C.P.wall mixer non-telephonic shower system jaquar make queen's collection (quarter turn filling) (Cat. No. QQT 7219 )</v>
          </cell>
          <cell r="D712" t="str">
            <v>No.</v>
          </cell>
          <cell r="E712">
            <v>2950</v>
          </cell>
        </row>
        <row r="713">
          <cell r="B713" t="str">
            <v>C.P.wall mixer (wall mounted model) with telephonic shower arrangement only and with telephone shower crutch jaquar make queen's collection (quarter turn filling) (Cat. No. QQT 7267)No.</v>
          </cell>
          <cell r="C713" t="str">
            <v>C.P.wall mixer (wall mounted model) with telephonic shower arrangement only and with telephone shower crutch jaquar make queen's collection (quarter turn filling) (Cat. No. QQT 7267)</v>
          </cell>
          <cell r="D713" t="str">
            <v>No.</v>
          </cell>
          <cell r="E713">
            <v>3550</v>
          </cell>
        </row>
        <row r="714">
          <cell r="B714" t="str">
            <v>Hydraulic door closerNo.</v>
          </cell>
          <cell r="C714" t="str">
            <v>Hydraulic door closer</v>
          </cell>
          <cell r="D714" t="str">
            <v>No.</v>
          </cell>
          <cell r="E714">
            <v>1130</v>
          </cell>
        </row>
        <row r="715">
          <cell r="B715" t="str">
            <v>cPVC pipe 15mm dia.R.Mt.</v>
          </cell>
          <cell r="C715" t="str">
            <v>cPVC pipe 15mm dia.</v>
          </cell>
          <cell r="D715" t="str">
            <v>R.Mt.</v>
          </cell>
          <cell r="E715">
            <v>50</v>
          </cell>
        </row>
        <row r="716">
          <cell r="B716" t="str">
            <v>cPVC pipe 20mm dia.R.Mt.</v>
          </cell>
          <cell r="C716" t="str">
            <v>cPVC pipe 20mm dia.</v>
          </cell>
          <cell r="D716" t="str">
            <v>R.Mt.</v>
          </cell>
          <cell r="E716">
            <v>67</v>
          </cell>
        </row>
        <row r="717">
          <cell r="B717" t="str">
            <v>cPVC pipe 25mm dia.R.Mt.</v>
          </cell>
          <cell r="C717" t="str">
            <v>cPVC pipe 25mm dia.</v>
          </cell>
          <cell r="D717" t="str">
            <v>R.Mt.</v>
          </cell>
          <cell r="E717">
            <v>103</v>
          </cell>
        </row>
        <row r="718">
          <cell r="B718" t="str">
            <v>cPVC pipe 32mm dia.R.Mt.</v>
          </cell>
          <cell r="C718" t="str">
            <v>cPVC pipe 32mm dia.</v>
          </cell>
          <cell r="D718" t="str">
            <v>R.Mt.</v>
          </cell>
          <cell r="E718">
            <v>155</v>
          </cell>
        </row>
        <row r="719">
          <cell r="B719" t="str">
            <v>cPVC pipe 40mm dia.R.Mt.</v>
          </cell>
          <cell r="C719" t="str">
            <v>cPVC pipe 40mm dia.</v>
          </cell>
          <cell r="D719" t="str">
            <v>R.Mt.</v>
          </cell>
          <cell r="E719">
            <v>217</v>
          </cell>
        </row>
        <row r="720">
          <cell r="B720" t="str">
            <v>cPVC pipe 50mm dia.R.Mt.</v>
          </cell>
          <cell r="C720" t="str">
            <v>cPVC pipe 50mm dia.</v>
          </cell>
          <cell r="D720" t="str">
            <v>R.Mt.</v>
          </cell>
          <cell r="E720">
            <v>365</v>
          </cell>
        </row>
        <row r="721">
          <cell r="B721" t="str">
            <v>cPVC Coupling for 15mm dia.No.</v>
          </cell>
          <cell r="C721" t="str">
            <v>cPVC Coupling for 15mm dia.</v>
          </cell>
          <cell r="D721" t="str">
            <v>No.</v>
          </cell>
          <cell r="E721">
            <v>11</v>
          </cell>
        </row>
        <row r="722">
          <cell r="B722" t="str">
            <v>cPVC Coupling for 20mm dia.No.</v>
          </cell>
          <cell r="C722" t="str">
            <v>cPVC Coupling for 20mm dia.</v>
          </cell>
          <cell r="D722" t="str">
            <v>No.</v>
          </cell>
          <cell r="E722">
            <v>13</v>
          </cell>
        </row>
        <row r="723">
          <cell r="B723" t="str">
            <v>cPVC Coupling for 25mm dia.No.</v>
          </cell>
          <cell r="C723" t="str">
            <v>cPVC Coupling for 25mm dia.</v>
          </cell>
          <cell r="D723" t="str">
            <v>No.</v>
          </cell>
          <cell r="E723">
            <v>22</v>
          </cell>
        </row>
        <row r="724">
          <cell r="B724" t="str">
            <v>cPVC Coupling for 32mm dia.No.</v>
          </cell>
          <cell r="C724" t="str">
            <v>cPVC Coupling for 32mm dia.</v>
          </cell>
          <cell r="D724" t="str">
            <v>No.</v>
          </cell>
          <cell r="E724">
            <v>45</v>
          </cell>
        </row>
        <row r="725">
          <cell r="B725" t="str">
            <v>cPVC Coupling for 40mm dia.No.</v>
          </cell>
          <cell r="C725" t="str">
            <v>cPVC Coupling for 40mm dia.</v>
          </cell>
          <cell r="D725" t="str">
            <v>No.</v>
          </cell>
          <cell r="E725">
            <v>80</v>
          </cell>
        </row>
        <row r="726">
          <cell r="B726" t="str">
            <v>cPVC Coupling for 50mm dia.No.</v>
          </cell>
          <cell r="C726" t="str">
            <v>cPVC Coupling for 50mm dia.</v>
          </cell>
          <cell r="D726" t="str">
            <v>No.</v>
          </cell>
          <cell r="E726">
            <v>160</v>
          </cell>
        </row>
        <row r="727">
          <cell r="B727" t="str">
            <v>Elbow 90 Degree for 15mm dia.No.</v>
          </cell>
          <cell r="C727" t="str">
            <v>Elbow 90 Degree for 15mm dia.</v>
          </cell>
          <cell r="D727" t="str">
            <v>No.</v>
          </cell>
          <cell r="E727">
            <v>14</v>
          </cell>
        </row>
        <row r="728">
          <cell r="B728" t="str">
            <v>Elbow 90 Degree for 20mm dia.No.</v>
          </cell>
          <cell r="C728" t="str">
            <v>Elbow 90 Degree for 20mm dia.</v>
          </cell>
          <cell r="D728" t="str">
            <v>No.</v>
          </cell>
          <cell r="E728">
            <v>16</v>
          </cell>
        </row>
        <row r="729">
          <cell r="B729" t="str">
            <v>Elbow 90 Degree for 25mm dia.No.</v>
          </cell>
          <cell r="C729" t="str">
            <v>Elbow 90 Degree for 25mm dia.</v>
          </cell>
          <cell r="D729" t="str">
            <v>No.</v>
          </cell>
          <cell r="E729">
            <v>32</v>
          </cell>
        </row>
        <row r="730">
          <cell r="B730" t="str">
            <v>Elbow 90 Degree for 32mm dia.No.</v>
          </cell>
          <cell r="C730" t="str">
            <v>Elbow 90 Degree for 32mm dia.</v>
          </cell>
          <cell r="D730" t="str">
            <v>No.</v>
          </cell>
          <cell r="E730">
            <v>70</v>
          </cell>
        </row>
        <row r="731">
          <cell r="B731" t="str">
            <v>Elbow 90 Degree for 40mm dia.No.</v>
          </cell>
          <cell r="C731" t="str">
            <v>Elbow 90 Degree for 40mm dia.</v>
          </cell>
          <cell r="D731" t="str">
            <v>No.</v>
          </cell>
          <cell r="E731">
            <v>130</v>
          </cell>
        </row>
        <row r="732">
          <cell r="B732" t="str">
            <v>Elbow 90 Degree for 50mm dia.No.</v>
          </cell>
          <cell r="C732" t="str">
            <v>Elbow 90 Degree for 50mm dia.</v>
          </cell>
          <cell r="D732" t="str">
            <v>No.</v>
          </cell>
          <cell r="E732">
            <v>160</v>
          </cell>
        </row>
        <row r="733">
          <cell r="B733" t="str">
            <v>Tee for 15mm dia.No.</v>
          </cell>
          <cell r="C733" t="str">
            <v>Tee for 15mm dia.</v>
          </cell>
          <cell r="D733" t="str">
            <v>No.</v>
          </cell>
          <cell r="E733">
            <v>18</v>
          </cell>
        </row>
        <row r="734">
          <cell r="B734" t="str">
            <v>Tee for 20mm dia.No.</v>
          </cell>
          <cell r="C734" t="str">
            <v>Tee for 20mm dia.</v>
          </cell>
          <cell r="D734" t="str">
            <v>No.</v>
          </cell>
          <cell r="E734">
            <v>25</v>
          </cell>
        </row>
        <row r="735">
          <cell r="B735" t="str">
            <v>Tee for 25mm dia.No.</v>
          </cell>
          <cell r="C735" t="str">
            <v>Tee for 25mm dia.</v>
          </cell>
          <cell r="D735" t="str">
            <v>No.</v>
          </cell>
          <cell r="E735">
            <v>40</v>
          </cell>
        </row>
        <row r="736">
          <cell r="B736" t="str">
            <v>Tee for 32mm dia.No.</v>
          </cell>
          <cell r="C736" t="str">
            <v>Tee for 32mm dia.</v>
          </cell>
          <cell r="D736" t="str">
            <v>No.</v>
          </cell>
          <cell r="E736">
            <v>90</v>
          </cell>
        </row>
        <row r="737">
          <cell r="B737" t="str">
            <v>Tee for 40mm dia.No.</v>
          </cell>
          <cell r="C737" t="str">
            <v>Tee for 40mm dia.</v>
          </cell>
          <cell r="D737" t="str">
            <v>No.</v>
          </cell>
          <cell r="E737">
            <v>155</v>
          </cell>
        </row>
        <row r="738">
          <cell r="B738" t="str">
            <v>Tee for 50mm dia.No.</v>
          </cell>
          <cell r="C738" t="str">
            <v>Tee for 50mm dia.</v>
          </cell>
          <cell r="D738" t="str">
            <v>No.</v>
          </cell>
          <cell r="E738">
            <v>325</v>
          </cell>
        </row>
        <row r="739">
          <cell r="B739" t="str">
            <v>End cap for 15mm dia.No.</v>
          </cell>
          <cell r="C739" t="str">
            <v>End cap for 15mm dia.</v>
          </cell>
          <cell r="D739" t="str">
            <v>No.</v>
          </cell>
          <cell r="E739">
            <v>8</v>
          </cell>
        </row>
        <row r="740">
          <cell r="B740" t="str">
            <v>End cap for 20mm dia.No.</v>
          </cell>
          <cell r="C740" t="str">
            <v>End cap for 20mm dia.</v>
          </cell>
          <cell r="D740" t="str">
            <v>No.</v>
          </cell>
          <cell r="E740">
            <v>12</v>
          </cell>
        </row>
        <row r="741">
          <cell r="B741" t="str">
            <v>End cap for 25mm dia.No.</v>
          </cell>
          <cell r="C741" t="str">
            <v>End cap for 25mm dia.</v>
          </cell>
          <cell r="D741" t="str">
            <v>No.</v>
          </cell>
          <cell r="E741">
            <v>17</v>
          </cell>
        </row>
        <row r="742">
          <cell r="B742" t="str">
            <v>End cap for 32mm dia.No.</v>
          </cell>
          <cell r="C742" t="str">
            <v>End cap for 32mm dia.</v>
          </cell>
          <cell r="D742" t="str">
            <v>No.</v>
          </cell>
          <cell r="E742">
            <v>35</v>
          </cell>
        </row>
        <row r="743">
          <cell r="B743" t="str">
            <v>End cap for 40mm dia.No.</v>
          </cell>
          <cell r="C743" t="str">
            <v>End cap for 40mm dia.</v>
          </cell>
          <cell r="D743" t="str">
            <v>No.</v>
          </cell>
          <cell r="E743">
            <v>51</v>
          </cell>
        </row>
        <row r="744">
          <cell r="B744" t="str">
            <v>End cap for 50mm dia.No.</v>
          </cell>
          <cell r="C744" t="str">
            <v>End cap for 50mm dia.</v>
          </cell>
          <cell r="D744" t="str">
            <v>No.</v>
          </cell>
          <cell r="E744">
            <v>115</v>
          </cell>
        </row>
        <row r="745">
          <cell r="B745" t="str">
            <v>Ball cock for 15mm dia.No.</v>
          </cell>
          <cell r="C745" t="str">
            <v>Ball cock for 15mm dia.</v>
          </cell>
          <cell r="D745" t="str">
            <v>No.</v>
          </cell>
          <cell r="E745">
            <v>90</v>
          </cell>
        </row>
        <row r="746">
          <cell r="B746" t="str">
            <v>Ball cock for 12mm dia.No.</v>
          </cell>
          <cell r="C746" t="str">
            <v>Ball cock for 12mm dia.</v>
          </cell>
          <cell r="D746" t="str">
            <v>No.</v>
          </cell>
          <cell r="E746">
            <v>145</v>
          </cell>
        </row>
        <row r="747">
          <cell r="B747" t="str">
            <v>Ball cock for 25mm dia.No.</v>
          </cell>
          <cell r="C747" t="str">
            <v>Ball cock for 25mm dia.</v>
          </cell>
          <cell r="D747" t="str">
            <v>No.</v>
          </cell>
          <cell r="E747">
            <v>265</v>
          </cell>
        </row>
        <row r="748">
          <cell r="B748" t="str">
            <v>Ball cock for 32mm dia.No.</v>
          </cell>
          <cell r="C748" t="str">
            <v>Ball cock for 32mm dia.</v>
          </cell>
          <cell r="D748" t="str">
            <v>No.</v>
          </cell>
          <cell r="E748">
            <v>466</v>
          </cell>
        </row>
        <row r="749">
          <cell r="B749" t="str">
            <v>Ball cock for 40mm dia.No.</v>
          </cell>
          <cell r="C749" t="str">
            <v>Ball cock for 40mm dia.</v>
          </cell>
          <cell r="D749" t="str">
            <v>No.</v>
          </cell>
          <cell r="E749">
            <v>727</v>
          </cell>
        </row>
        <row r="750">
          <cell r="B750" t="str">
            <v>Araldite adhesiveKg</v>
          </cell>
          <cell r="C750" t="str">
            <v>Araldite adhesive</v>
          </cell>
          <cell r="D750" t="str">
            <v xml:space="preserve">Kg </v>
          </cell>
          <cell r="E750">
            <v>1130</v>
          </cell>
        </row>
        <row r="751">
          <cell r="B751" t="str">
            <v>Ball valves for 50mm dia.No.</v>
          </cell>
          <cell r="C751" t="str">
            <v>Ball valves for 50mm dia.</v>
          </cell>
          <cell r="D751" t="str">
            <v>No.</v>
          </cell>
          <cell r="E751">
            <v>1290</v>
          </cell>
        </row>
        <row r="752">
          <cell r="B752" t="str">
            <v>Male adapter (Brass Threads) for 15mm dia.No.</v>
          </cell>
          <cell r="C752" t="str">
            <v>Male adapter (Brass Threads) for 15mm dia.</v>
          </cell>
          <cell r="D752" t="str">
            <v>No.</v>
          </cell>
          <cell r="E752">
            <v>130</v>
          </cell>
        </row>
        <row r="753">
          <cell r="B753" t="str">
            <v>Male adapter (Brass Threads) for 20mm dia.No.</v>
          </cell>
          <cell r="C753" t="str">
            <v>Male adapter (Brass Threads) for 20mm dia.</v>
          </cell>
          <cell r="D753" t="str">
            <v>No.</v>
          </cell>
          <cell r="E753">
            <v>166</v>
          </cell>
        </row>
        <row r="754">
          <cell r="B754" t="str">
            <v>Male adapter (Brass Threads) for 25mm dia.No.</v>
          </cell>
          <cell r="C754" t="str">
            <v>Male adapter (Brass Threads) for 25mm dia.</v>
          </cell>
          <cell r="D754" t="str">
            <v>No.</v>
          </cell>
          <cell r="E754">
            <v>255</v>
          </cell>
        </row>
        <row r="755">
          <cell r="B755" t="str">
            <v>Male adapter (Brass Threads) for 32mm dia.No.</v>
          </cell>
          <cell r="C755" t="str">
            <v>Male adapter (Brass Threads) for 32mm dia.</v>
          </cell>
          <cell r="D755" t="str">
            <v>No.</v>
          </cell>
          <cell r="E755">
            <v>519</v>
          </cell>
        </row>
        <row r="756">
          <cell r="B756" t="str">
            <v>Male adapter (Brass Threads) for 40mm dia.No.</v>
          </cell>
          <cell r="C756" t="str">
            <v>Male adapter (Brass Threads) for 40mm dia.</v>
          </cell>
          <cell r="D756" t="str">
            <v>No.</v>
          </cell>
          <cell r="E756">
            <v>645</v>
          </cell>
        </row>
        <row r="757">
          <cell r="B757" t="str">
            <v>Male adapter (Brass Threads) for 50mm dia.No.</v>
          </cell>
          <cell r="C757" t="str">
            <v>Male adapter (Brass Threads) for 50mm dia.</v>
          </cell>
          <cell r="D757" t="str">
            <v>No.</v>
          </cell>
          <cell r="E757">
            <v>1240</v>
          </cell>
        </row>
        <row r="758">
          <cell r="B758" t="str">
            <v>Male adapter (Plastic Threads) for 15mm dia.No.</v>
          </cell>
          <cell r="C758" t="str">
            <v>Male adapter (Plastic Threads) for 15mm dia.</v>
          </cell>
          <cell r="D758" t="str">
            <v>No.</v>
          </cell>
          <cell r="E758">
            <v>14</v>
          </cell>
        </row>
        <row r="759">
          <cell r="B759" t="str">
            <v>Male adapter (Plastic Threads) for 20mm dia.No.</v>
          </cell>
          <cell r="C759" t="str">
            <v>Male adapter (Plastic Threads) for 20mm dia.</v>
          </cell>
          <cell r="D759" t="str">
            <v>No.</v>
          </cell>
          <cell r="E759">
            <v>18</v>
          </cell>
        </row>
        <row r="760">
          <cell r="B760" t="str">
            <v>Male adapter (Plastic Threads) for 25mm dia.No.</v>
          </cell>
          <cell r="C760" t="str">
            <v>Male adapter (Plastic Threads) for 25mm dia.</v>
          </cell>
          <cell r="D760" t="str">
            <v>No.</v>
          </cell>
          <cell r="E760">
            <v>30</v>
          </cell>
        </row>
        <row r="761">
          <cell r="B761" t="str">
            <v>Male adapter (Plastic Threads) for 32mm dia.No.</v>
          </cell>
          <cell r="C761" t="str">
            <v>Male adapter (Plastic Threads) for 32mm dia.</v>
          </cell>
          <cell r="D761" t="str">
            <v>No.</v>
          </cell>
          <cell r="E761">
            <v>50</v>
          </cell>
        </row>
        <row r="762">
          <cell r="B762" t="str">
            <v>Male adapter (Plastic Threads) for 40mm dia.No.</v>
          </cell>
          <cell r="C762" t="str">
            <v>Male adapter (Plastic Threads) for 40mm dia.</v>
          </cell>
          <cell r="D762" t="str">
            <v>No.</v>
          </cell>
          <cell r="E762">
            <v>72</v>
          </cell>
        </row>
        <row r="763">
          <cell r="B763" t="str">
            <v>Male adapter (Plastic Threads) for 50mm dia.No.</v>
          </cell>
          <cell r="C763" t="str">
            <v>Male adapter (Plastic Threads) for 50mm dia.</v>
          </cell>
          <cell r="D763" t="str">
            <v>No.</v>
          </cell>
          <cell r="E763">
            <v>135</v>
          </cell>
        </row>
        <row r="764">
          <cell r="B764" t="str">
            <v>Female adapter (Brass Threads) for 15mm dia.No.</v>
          </cell>
          <cell r="C764" t="str">
            <v>Female adapter (Brass Threads) for 15mm dia.</v>
          </cell>
          <cell r="D764" t="str">
            <v>No.</v>
          </cell>
          <cell r="E764">
            <v>125</v>
          </cell>
        </row>
        <row r="765">
          <cell r="B765" t="str">
            <v>Female adapter (Brass Threads) for 20mm dia.No.</v>
          </cell>
          <cell r="C765" t="str">
            <v>Female adapter (Brass Threads) for 20mm dia.</v>
          </cell>
          <cell r="D765" t="str">
            <v>No.</v>
          </cell>
          <cell r="E765">
            <v>167</v>
          </cell>
        </row>
        <row r="766">
          <cell r="B766" t="str">
            <v>Female adapter (Brass Threads) for 25mm dia.No.</v>
          </cell>
          <cell r="C766" t="str">
            <v>Female adapter (Brass Threads) for 25mm dia.</v>
          </cell>
          <cell r="D766" t="str">
            <v>No.</v>
          </cell>
          <cell r="E766">
            <v>252</v>
          </cell>
        </row>
        <row r="767">
          <cell r="B767" t="str">
            <v>Female adapter (Brass Threads) for 32mm dia.No.</v>
          </cell>
          <cell r="C767" t="str">
            <v>Female adapter (Brass Threads) for 32mm dia.</v>
          </cell>
          <cell r="D767" t="str">
            <v>No.</v>
          </cell>
          <cell r="E767">
            <v>530</v>
          </cell>
        </row>
        <row r="768">
          <cell r="B768" t="str">
            <v>Female adapter (Brass Threads) for 40mm dia.No.</v>
          </cell>
          <cell r="C768" t="str">
            <v>Female adapter (Brass Threads) for 40mm dia.</v>
          </cell>
          <cell r="D768" t="str">
            <v>No.</v>
          </cell>
          <cell r="E768">
            <v>592</v>
          </cell>
        </row>
        <row r="769">
          <cell r="B769" t="str">
            <v>Female adapter (Brass Threads) for 50mm dia.No.</v>
          </cell>
          <cell r="C769" t="str">
            <v>Female adapter (Brass Threads) for 50mm dia.</v>
          </cell>
          <cell r="D769" t="str">
            <v>No.</v>
          </cell>
          <cell r="E769">
            <v>1135</v>
          </cell>
        </row>
        <row r="770">
          <cell r="B770" t="str">
            <v>Female adapter (Plastic Threads) for 15mm dia.No.</v>
          </cell>
          <cell r="C770" t="str">
            <v>Female adapter (Plastic Threads) for 15mm dia.</v>
          </cell>
          <cell r="D770" t="str">
            <v>No.</v>
          </cell>
          <cell r="E770">
            <v>17</v>
          </cell>
        </row>
        <row r="771">
          <cell r="B771" t="str">
            <v>Female adapter (Plastic Threads) for 20mm dia.No.</v>
          </cell>
          <cell r="C771" t="str">
            <v>Female adapter (Plastic Threads) for 20mm dia.</v>
          </cell>
          <cell r="D771" t="str">
            <v>No.</v>
          </cell>
          <cell r="E771">
            <v>25</v>
          </cell>
        </row>
        <row r="772">
          <cell r="B772" t="str">
            <v>Female adapter (Plastic Threads) for 25mm dia.No.</v>
          </cell>
          <cell r="C772" t="str">
            <v>Female adapter (Plastic Threads) for 25mm dia.</v>
          </cell>
          <cell r="D772" t="str">
            <v>No.</v>
          </cell>
          <cell r="E772">
            <v>37</v>
          </cell>
        </row>
        <row r="773">
          <cell r="B773" t="str">
            <v>Union for 15mm dia.No.</v>
          </cell>
          <cell r="C773" t="str">
            <v>Union for 15mm dia.</v>
          </cell>
          <cell r="D773" t="str">
            <v>No.</v>
          </cell>
          <cell r="E773">
            <v>75</v>
          </cell>
        </row>
        <row r="774">
          <cell r="B774" t="str">
            <v>Union for 20mm dia.No.</v>
          </cell>
          <cell r="C774" t="str">
            <v>Union for 20mm dia.</v>
          </cell>
          <cell r="D774" t="str">
            <v>No.</v>
          </cell>
          <cell r="E774">
            <v>90</v>
          </cell>
        </row>
        <row r="775">
          <cell r="B775" t="str">
            <v>Union for 25mm dia.No.</v>
          </cell>
          <cell r="C775" t="str">
            <v>Union for 25mm dia.</v>
          </cell>
          <cell r="D775" t="str">
            <v>No.</v>
          </cell>
          <cell r="E775">
            <v>106</v>
          </cell>
        </row>
        <row r="776">
          <cell r="B776" t="str">
            <v>Union for 32mm dia.No.</v>
          </cell>
          <cell r="C776" t="str">
            <v>Union for 32mm dia.</v>
          </cell>
          <cell r="D776" t="str">
            <v>No.</v>
          </cell>
          <cell r="E776">
            <v>142</v>
          </cell>
        </row>
        <row r="777">
          <cell r="B777" t="str">
            <v>Union for 40mm dia.No.</v>
          </cell>
          <cell r="C777" t="str">
            <v>Union for 40mm dia.</v>
          </cell>
          <cell r="D777" t="str">
            <v>No.</v>
          </cell>
          <cell r="E777">
            <v>232</v>
          </cell>
        </row>
        <row r="778">
          <cell r="B778" t="str">
            <v>Union for 50mm dia.No.</v>
          </cell>
          <cell r="C778" t="str">
            <v>Union for 50mm dia.</v>
          </cell>
          <cell r="D778" t="str">
            <v>No.</v>
          </cell>
          <cell r="E778">
            <v>410</v>
          </cell>
        </row>
        <row r="779">
          <cell r="B779" t="str">
            <v>Cross for 15mm dia.No.</v>
          </cell>
          <cell r="C779" t="str">
            <v>Cross for 15mm dia.</v>
          </cell>
          <cell r="D779" t="str">
            <v>No.</v>
          </cell>
          <cell r="E779">
            <v>28</v>
          </cell>
        </row>
        <row r="780">
          <cell r="B780" t="str">
            <v>Cross for 20mm dia.No.</v>
          </cell>
          <cell r="C780" t="str">
            <v>Cross for 20mm dia.</v>
          </cell>
          <cell r="D780" t="str">
            <v>No.</v>
          </cell>
          <cell r="E780">
            <v>57</v>
          </cell>
        </row>
        <row r="781">
          <cell r="B781" t="str">
            <v>Step over Bend 15mm dia.No.</v>
          </cell>
          <cell r="C781" t="str">
            <v>Step over Bend 15mm dia.</v>
          </cell>
          <cell r="D781" t="str">
            <v>No.</v>
          </cell>
          <cell r="E781">
            <v>57</v>
          </cell>
        </row>
        <row r="782">
          <cell r="B782" t="str">
            <v>Step over Bend 20mm dia.No.</v>
          </cell>
          <cell r="C782" t="str">
            <v>Step over Bend 20mm dia.</v>
          </cell>
          <cell r="D782" t="str">
            <v>No.</v>
          </cell>
          <cell r="E782">
            <v>90</v>
          </cell>
        </row>
        <row r="783">
          <cell r="B783" t="str">
            <v>Tee holder for 15mm dia.No.</v>
          </cell>
          <cell r="C783" t="str">
            <v>Tee holder for 15mm dia.</v>
          </cell>
          <cell r="D783" t="str">
            <v>No.</v>
          </cell>
          <cell r="E783">
            <v>27</v>
          </cell>
        </row>
        <row r="784">
          <cell r="B784" t="str">
            <v>Tee holder for 32mm dia.No.</v>
          </cell>
          <cell r="C784" t="str">
            <v>Tee holder for 32mm dia.</v>
          </cell>
          <cell r="D784" t="str">
            <v>No.</v>
          </cell>
          <cell r="E784">
            <v>82</v>
          </cell>
        </row>
        <row r="785">
          <cell r="B785" t="str">
            <v>End plug threaded for 15mm dia.No.</v>
          </cell>
          <cell r="C785" t="str">
            <v>End plug threaded for 15mm dia.</v>
          </cell>
          <cell r="D785" t="str">
            <v>No.</v>
          </cell>
          <cell r="E785">
            <v>12</v>
          </cell>
        </row>
        <row r="786">
          <cell r="B786" t="str">
            <v>R.C.C.Chamber cover with frame 90cm*45cm Heavy Duty 225kgNo.</v>
          </cell>
          <cell r="C786" t="str">
            <v>R.C.C.Chamber cover with frame 90cm*45cm Heavy Duty 225kg</v>
          </cell>
          <cell r="D786" t="str">
            <v>No.</v>
          </cell>
          <cell r="E786">
            <v>3810</v>
          </cell>
        </row>
        <row r="787">
          <cell r="B787" t="str">
            <v>R.C.C.Chamber cover with frame 90cm*45cm Medium Duty 140kgNo.</v>
          </cell>
          <cell r="C787" t="str">
            <v>R.C.C.Chamber cover with frame 90cm*45cm Medium Duty 140kg</v>
          </cell>
          <cell r="D787" t="str">
            <v>No.</v>
          </cell>
          <cell r="E787">
            <v>2210</v>
          </cell>
        </row>
        <row r="788">
          <cell r="B788" t="str">
            <v>R.C.C.Chamber cover with frame 60cm*45cm Heavy Duty 160kgNo.</v>
          </cell>
          <cell r="C788" t="str">
            <v>R.C.C.Chamber cover with frame 60cm*45cm Heavy Duty 160kg</v>
          </cell>
          <cell r="D788" t="str">
            <v>No.</v>
          </cell>
          <cell r="E788">
            <v>3010</v>
          </cell>
        </row>
        <row r="789">
          <cell r="B789" t="str">
            <v>R.C.C.Chamber cover with frame 60cm*45cm Medium Duty 100kgNo.</v>
          </cell>
          <cell r="C789" t="str">
            <v>R.C.C.Chamber cover with frame 60cm*45cm Medium Duty 100kg</v>
          </cell>
          <cell r="D789" t="str">
            <v>No.</v>
          </cell>
          <cell r="E789">
            <v>1860</v>
          </cell>
        </row>
        <row r="790">
          <cell r="B790" t="str">
            <v>I.S.I.Ferrul Connection15mm dia.No.</v>
          </cell>
          <cell r="C790" t="str">
            <v>I.S.I.Ferrul Connection15mm dia.</v>
          </cell>
          <cell r="D790" t="str">
            <v>No.</v>
          </cell>
          <cell r="E790">
            <v>495</v>
          </cell>
        </row>
        <row r="791">
          <cell r="B791" t="str">
            <v>I.S.I.Ferrul Connection 20mm dia.No.</v>
          </cell>
          <cell r="C791" t="str">
            <v>I.S.I.Ferrul Connection 20mm dia.</v>
          </cell>
          <cell r="D791" t="str">
            <v>No.</v>
          </cell>
          <cell r="E791">
            <v>792</v>
          </cell>
        </row>
        <row r="792">
          <cell r="B792" t="str">
            <v>I.S.I.Ferrul Connection 25mm dia.No.</v>
          </cell>
          <cell r="C792" t="str">
            <v>I.S.I.Ferrul Connection 25mm dia.</v>
          </cell>
          <cell r="D792" t="str">
            <v>No.</v>
          </cell>
          <cell r="E792">
            <v>1350</v>
          </cell>
        </row>
        <row r="793">
          <cell r="B793" t="str">
            <v>I.S.I.Ferrul Connection 32mm dia.No.</v>
          </cell>
          <cell r="C793" t="str">
            <v>I.S.I.Ferrul Connection 32mm dia.</v>
          </cell>
          <cell r="D793" t="str">
            <v>No.</v>
          </cell>
          <cell r="E793">
            <v>2250</v>
          </cell>
        </row>
        <row r="794">
          <cell r="B794" t="str">
            <v>I.S.I.Ferrul Connection 40mm dia.No.</v>
          </cell>
          <cell r="C794" t="str">
            <v>I.S.I.Ferrul Connection 40mm dia.</v>
          </cell>
          <cell r="D794" t="str">
            <v>No.</v>
          </cell>
          <cell r="E794">
            <v>3225</v>
          </cell>
        </row>
        <row r="795">
          <cell r="B795" t="str">
            <v>I.S.I.Ferrul Connection 50mm dia.No.</v>
          </cell>
          <cell r="C795" t="str">
            <v>I.S.I.Ferrul Connection 50mm dia.</v>
          </cell>
          <cell r="D795" t="str">
            <v>No.</v>
          </cell>
          <cell r="E795">
            <v>5450</v>
          </cell>
        </row>
        <row r="796">
          <cell r="B796" t="str">
            <v>Water meter 15 mm diameterNo.</v>
          </cell>
          <cell r="C796" t="str">
            <v>Water meter 15 mm diameter</v>
          </cell>
          <cell r="D796" t="str">
            <v>No.</v>
          </cell>
          <cell r="E796">
            <v>1305</v>
          </cell>
        </row>
        <row r="797">
          <cell r="B797" t="str">
            <v>Water meter 20 mm diameterNo.</v>
          </cell>
          <cell r="C797" t="str">
            <v>Water meter 20 mm diameter</v>
          </cell>
          <cell r="D797" t="str">
            <v>No.</v>
          </cell>
          <cell r="E797">
            <v>2155</v>
          </cell>
        </row>
        <row r="798">
          <cell r="B798" t="str">
            <v>Water meter 25 mm diameterNo.</v>
          </cell>
          <cell r="C798" t="str">
            <v>Water meter 25 mm diameter</v>
          </cell>
          <cell r="D798" t="str">
            <v>No.</v>
          </cell>
          <cell r="E798">
            <v>3310</v>
          </cell>
        </row>
        <row r="799">
          <cell r="B799" t="str">
            <v>Water meter 40 mm diameterNo.</v>
          </cell>
          <cell r="C799" t="str">
            <v>Water meter 40 mm diameter</v>
          </cell>
          <cell r="D799" t="str">
            <v>No.</v>
          </cell>
          <cell r="E799">
            <v>5575</v>
          </cell>
        </row>
        <row r="800">
          <cell r="B800" t="str">
            <v>Water meter 50 mm diameterNo.</v>
          </cell>
          <cell r="C800" t="str">
            <v>Water meter 50 mm diameter</v>
          </cell>
          <cell r="D800" t="str">
            <v>No.</v>
          </cell>
          <cell r="E800">
            <v>7200</v>
          </cell>
        </row>
        <row r="801">
          <cell r="B801" t="str">
            <v>Water meter 80 mm diameterNo.</v>
          </cell>
          <cell r="C801" t="str">
            <v>Water meter 80 mm diameter</v>
          </cell>
          <cell r="D801" t="str">
            <v>No.</v>
          </cell>
          <cell r="E801">
            <v>12235</v>
          </cell>
        </row>
        <row r="802">
          <cell r="B802" t="str">
            <v>Water meter 100 mm diameterNo.</v>
          </cell>
          <cell r="C802" t="str">
            <v>Water meter 100 mm diameter</v>
          </cell>
          <cell r="D802" t="str">
            <v>No.</v>
          </cell>
          <cell r="E802">
            <v>17435</v>
          </cell>
        </row>
        <row r="803">
          <cell r="B803" t="str">
            <v>Non return Valve 40 mm diameterNo.</v>
          </cell>
          <cell r="C803" t="str">
            <v>Non return Valve 40 mm diameter</v>
          </cell>
          <cell r="D803" t="str">
            <v>No.</v>
          </cell>
          <cell r="E803">
            <v>1507</v>
          </cell>
        </row>
        <row r="804">
          <cell r="B804" t="str">
            <v>Non return Valve 50 mm diameterNo.</v>
          </cell>
          <cell r="C804" t="str">
            <v>Non return Valve 50 mm diameter</v>
          </cell>
          <cell r="D804" t="str">
            <v>No.</v>
          </cell>
          <cell r="E804">
            <v>2010</v>
          </cell>
        </row>
        <row r="805">
          <cell r="B805" t="str">
            <v>Non return Valve 80 mm diameterNo.</v>
          </cell>
          <cell r="C805" t="str">
            <v>Non return Valve 80 mm diameter</v>
          </cell>
          <cell r="D805" t="str">
            <v>No.</v>
          </cell>
          <cell r="E805">
            <v>6115</v>
          </cell>
        </row>
        <row r="806">
          <cell r="B806" t="str">
            <v>Non return Valve 100 mm diameterNo.</v>
          </cell>
          <cell r="C806" t="str">
            <v>Non return Valve 100 mm diameter</v>
          </cell>
          <cell r="D806" t="str">
            <v>No.</v>
          </cell>
          <cell r="E806">
            <v>11415</v>
          </cell>
        </row>
        <row r="807">
          <cell r="B807" t="str">
            <v>Colour Wash Hand Basin 0.45 x 0.30No.</v>
          </cell>
          <cell r="C807" t="str">
            <v>Colour Wash Hand Basin 0.45 x 0.30</v>
          </cell>
          <cell r="D807" t="str">
            <v>No.</v>
          </cell>
          <cell r="E807">
            <v>710</v>
          </cell>
        </row>
        <row r="808">
          <cell r="B808" t="str">
            <v>White Glaze Earth Sink 0.6 x 0.2 x 0.45No.</v>
          </cell>
          <cell r="C808" t="str">
            <v>White Glaze Earth Sink 0.6 x 0.2 x 0.45</v>
          </cell>
          <cell r="D808" t="str">
            <v>No.</v>
          </cell>
          <cell r="E808">
            <v>1650</v>
          </cell>
        </row>
        <row r="809">
          <cell r="B809" t="str">
            <v>Clamp for G.I.pipe 200mmNo.</v>
          </cell>
          <cell r="C809" t="str">
            <v>Clamp for G.I.pipe 200mm</v>
          </cell>
          <cell r="D809" t="str">
            <v>No.</v>
          </cell>
          <cell r="E809">
            <v>30</v>
          </cell>
        </row>
        <row r="810">
          <cell r="B810" t="str">
            <v>Earopean type glazed W.C.pan 68cmNo.</v>
          </cell>
          <cell r="C810" t="str">
            <v>Earopean type glazed W.C.pan 68cm</v>
          </cell>
          <cell r="D810" t="str">
            <v>No.</v>
          </cell>
          <cell r="E810">
            <v>2375</v>
          </cell>
        </row>
        <row r="811">
          <cell r="B811" t="str">
            <v>Earopean white glazed earthen ware closet panNo.</v>
          </cell>
          <cell r="C811" t="str">
            <v>Earopean white glazed earthen ware closet pan</v>
          </cell>
          <cell r="D811" t="str">
            <v>No.</v>
          </cell>
          <cell r="E811">
            <v>2375</v>
          </cell>
        </row>
        <row r="812">
          <cell r="B812" t="str">
            <v>P.V.C. Nahni TrapR.Mt.</v>
          </cell>
          <cell r="C812" t="str">
            <v>P.V.C. Nahni Trap</v>
          </cell>
          <cell r="D812" t="str">
            <v>R.Mt.</v>
          </cell>
          <cell r="E812">
            <v>142</v>
          </cell>
        </row>
        <row r="813">
          <cell r="B813" t="str">
            <v>P.V.C. Connector. 15 mm diaNo.</v>
          </cell>
          <cell r="C813" t="str">
            <v>P.V.C. Connector. 15 mm dia</v>
          </cell>
          <cell r="D813" t="str">
            <v>No.</v>
          </cell>
          <cell r="E813">
            <v>60</v>
          </cell>
        </row>
        <row r="814">
          <cell r="B814" t="str">
            <v>Low level flushing cisternNo.</v>
          </cell>
          <cell r="C814" t="str">
            <v>Low level flushing cistern</v>
          </cell>
          <cell r="D814" t="str">
            <v>No.</v>
          </cell>
          <cell r="E814">
            <v>1020</v>
          </cell>
        </row>
        <row r="815">
          <cell r="B815" t="str">
            <v>Upvc sanitary pipes all 20 mm dia.R.Mt.</v>
          </cell>
          <cell r="C815" t="str">
            <v>Upvc sanitary pipes all 20 mm dia.</v>
          </cell>
          <cell r="D815" t="str">
            <v>R.Mt.</v>
          </cell>
          <cell r="E815">
            <v>85</v>
          </cell>
        </row>
        <row r="816">
          <cell r="B816" t="str">
            <v>Upvc sanitary pipes all 75 mm dia.R.Mt.</v>
          </cell>
          <cell r="C816" t="str">
            <v>Upvc sanitary pipes all 75 mm dia.</v>
          </cell>
          <cell r="D816" t="str">
            <v>R.Mt.</v>
          </cell>
          <cell r="E816">
            <v>202</v>
          </cell>
        </row>
        <row r="817">
          <cell r="B817" t="str">
            <v>Bib cock stop tap brass heavy 15mmNo.</v>
          </cell>
          <cell r="C817" t="str">
            <v>Bib cock stop tap brass heavy 15mm</v>
          </cell>
          <cell r="D817" t="str">
            <v>No.</v>
          </cell>
          <cell r="E817">
            <v>792</v>
          </cell>
        </row>
        <row r="818">
          <cell r="B818" t="str">
            <v>Stainless Steel sink of size 610 x 460 x 200 mm of nirali or equivalent makeNo.</v>
          </cell>
          <cell r="C818" t="str">
            <v>Stainless Steel sink of size 610 x 460 x 200 mm of nirali or equivalent make</v>
          </cell>
          <cell r="D818" t="str">
            <v>No.</v>
          </cell>
          <cell r="E818">
            <v>9205</v>
          </cell>
        </row>
        <row r="819">
          <cell r="B819" t="str">
            <v>Upvc sanitary pipes all 63 mm dia.R.Mt.</v>
          </cell>
          <cell r="C819" t="str">
            <v>Upvc sanitary pipes all 63 mm dia.</v>
          </cell>
          <cell r="D819" t="str">
            <v>R.Mt.</v>
          </cell>
          <cell r="E819">
            <v>1385</v>
          </cell>
        </row>
        <row r="820">
          <cell r="B820" t="str">
            <v>W.C.PAN Colour glazed 57.50 CM (Orissa)No.</v>
          </cell>
          <cell r="C820" t="str">
            <v>W.C.PAN Colour glazed 57.50 CM (Orissa)</v>
          </cell>
          <cell r="D820" t="str">
            <v>No.</v>
          </cell>
          <cell r="E820">
            <v>1410</v>
          </cell>
        </row>
        <row r="821">
          <cell r="B821" t="str">
            <v>Piller cock mixer &amp; Angle cockNo.</v>
          </cell>
          <cell r="C821" t="str">
            <v>Piller cock mixer &amp; Angle cock</v>
          </cell>
          <cell r="D821" t="str">
            <v>No.</v>
          </cell>
          <cell r="E821">
            <v>755</v>
          </cell>
        </row>
        <row r="822">
          <cell r="B822" t="str">
            <v>Upvc sanitary pipes all 25 mm dia.R.Mt.</v>
          </cell>
          <cell r="C822" t="str">
            <v>Upvc sanitary pipes all 25 mm dia.</v>
          </cell>
          <cell r="D822" t="str">
            <v>R.Mt.</v>
          </cell>
          <cell r="E822">
            <v>370</v>
          </cell>
        </row>
        <row r="823">
          <cell r="B823" t="str">
            <v>Upvc sanitary pipes all 15 mm dia.R.Mt.</v>
          </cell>
          <cell r="C823" t="str">
            <v>Upvc sanitary pipes all 15 mm dia.</v>
          </cell>
          <cell r="D823" t="str">
            <v>R.Mt.</v>
          </cell>
          <cell r="E823">
            <v>180</v>
          </cell>
        </row>
        <row r="824">
          <cell r="B824" t="str">
            <v>Cementbags</v>
          </cell>
          <cell r="C824" t="str">
            <v>Cement</v>
          </cell>
          <cell r="D824" t="str">
            <v>bags</v>
          </cell>
          <cell r="E824">
            <v>215</v>
          </cell>
        </row>
        <row r="825">
          <cell r="B825" t="str">
            <v>Upvc sanitary pipes all 40 mm dia.R.Mt.</v>
          </cell>
          <cell r="C825" t="str">
            <v>Upvc sanitary pipes all 40 mm dia.</v>
          </cell>
          <cell r="D825" t="str">
            <v>R.Mt.</v>
          </cell>
          <cell r="E825">
            <v>610</v>
          </cell>
        </row>
        <row r="826">
          <cell r="B826" t="str">
            <v>Upvc sanitary pipes all 50 mm dia.R.Mt.</v>
          </cell>
          <cell r="C826" t="str">
            <v>Upvc sanitary pipes all 50 mm dia.</v>
          </cell>
          <cell r="D826" t="str">
            <v>R.Mt.</v>
          </cell>
          <cell r="E826">
            <v>850</v>
          </cell>
        </row>
        <row r="827">
          <cell r="B827" t="str">
            <v>Stainless Steel sink of size 470 x 420 x 178 mm of nirali or equivalent makeNo.</v>
          </cell>
          <cell r="C827" t="str">
            <v>Stainless Steel sink of size 470 x 420 x 178 mm of nirali or equivalent make</v>
          </cell>
          <cell r="D827" t="str">
            <v>No.</v>
          </cell>
          <cell r="E827">
            <v>4750</v>
          </cell>
        </row>
        <row r="828">
          <cell r="B828" t="str">
            <v>Bib cock Long ArmNo.</v>
          </cell>
          <cell r="C828" t="str">
            <v>Bib cock Long Arm</v>
          </cell>
          <cell r="D828" t="str">
            <v>No.</v>
          </cell>
          <cell r="E828">
            <v>265</v>
          </cell>
        </row>
        <row r="829">
          <cell r="B829" t="str">
            <v>Bottletrap wash basin 32 mm Cromium PlatedNo.</v>
          </cell>
          <cell r="C829" t="str">
            <v>Bottletrap wash basin 32 mm Cromium Plated</v>
          </cell>
          <cell r="D829" t="str">
            <v>No.</v>
          </cell>
          <cell r="E829">
            <v>1355</v>
          </cell>
        </row>
        <row r="830">
          <cell r="B830" t="str">
            <v>Upvc sanitary pipes all 32 mm dia.R.Mt.</v>
          </cell>
          <cell r="C830" t="str">
            <v>Upvc sanitary pipes all 32 mm dia.</v>
          </cell>
          <cell r="D830" t="str">
            <v>R.Mt.</v>
          </cell>
          <cell r="E830">
            <v>495</v>
          </cell>
        </row>
        <row r="831">
          <cell r="B831" t="str">
            <v>Hamp ropeKg.</v>
          </cell>
          <cell r="C831" t="str">
            <v>Hamp rope</v>
          </cell>
          <cell r="D831" t="str">
            <v>Kg.</v>
          </cell>
          <cell r="E831">
            <v>88</v>
          </cell>
        </row>
        <row r="832">
          <cell r="B832" t="str">
            <v>Bib cock cock stop tap brass heavy 15 mmNo.</v>
          </cell>
          <cell r="C832" t="str">
            <v>Bib cock cock stop tap brass heavy 15 mm</v>
          </cell>
          <cell r="D832" t="str">
            <v>No.</v>
          </cell>
          <cell r="E832">
            <v>390</v>
          </cell>
        </row>
        <row r="833">
          <cell r="B833" t="str">
            <v>Colour wash hand basin 45*30cmNo.</v>
          </cell>
          <cell r="C833" t="str">
            <v>Colour wash hand basin 45*30cm</v>
          </cell>
          <cell r="D833" t="str">
            <v>No.</v>
          </cell>
          <cell r="E833">
            <v>710</v>
          </cell>
        </row>
        <row r="834">
          <cell r="B834" t="str">
            <v>ClorophyriphoasLiter</v>
          </cell>
          <cell r="C834" t="str">
            <v>Clorophyriphoas</v>
          </cell>
          <cell r="D834" t="str">
            <v>Liter</v>
          </cell>
          <cell r="E834">
            <v>237</v>
          </cell>
        </row>
        <row r="835">
          <cell r="B835" t="str">
            <v>SolventLtr</v>
          </cell>
          <cell r="C835" t="str">
            <v>Solvent</v>
          </cell>
          <cell r="D835" t="str">
            <v>Ltr</v>
          </cell>
          <cell r="E835">
            <v>365</v>
          </cell>
        </row>
        <row r="836">
          <cell r="B836" t="str">
            <v>D.D.V.P.Ltr</v>
          </cell>
          <cell r="C836" t="str">
            <v>D.D.V.P.</v>
          </cell>
          <cell r="D836" t="str">
            <v>Ltr</v>
          </cell>
          <cell r="E836">
            <v>485</v>
          </cell>
        </row>
        <row r="837">
          <cell r="B837" t="str">
            <v>MalathionLtr</v>
          </cell>
          <cell r="C837" t="str">
            <v>Malathion</v>
          </cell>
          <cell r="D837" t="str">
            <v>Ltr</v>
          </cell>
          <cell r="E837">
            <v>260</v>
          </cell>
        </row>
        <row r="838">
          <cell r="B838" t="str">
            <v>Pine OilLtr</v>
          </cell>
          <cell r="C838" t="str">
            <v>Pine Oil</v>
          </cell>
          <cell r="D838" t="str">
            <v>Ltr</v>
          </cell>
          <cell r="E838">
            <v>430</v>
          </cell>
        </row>
        <row r="839">
          <cell r="B839" t="str">
            <v>S.S. Pipe 40 mm diaRmt</v>
          </cell>
          <cell r="C839" t="str">
            <v>S.S. Pipe 40 mm dia</v>
          </cell>
          <cell r="D839" t="str">
            <v>Rmt</v>
          </cell>
          <cell r="E839">
            <v>135</v>
          </cell>
        </row>
        <row r="840">
          <cell r="B840" t="str">
            <v>Mild SteelM.T.</v>
          </cell>
          <cell r="C840" t="str">
            <v>Mild Steel</v>
          </cell>
          <cell r="D840" t="str">
            <v>M.T.</v>
          </cell>
          <cell r="E840">
            <v>33900</v>
          </cell>
        </row>
        <row r="841">
          <cell r="B841" t="str">
            <v>Barbed WireKg.</v>
          </cell>
          <cell r="C841" t="str">
            <v>Barbed Wire</v>
          </cell>
          <cell r="D841" t="str">
            <v>Kg.</v>
          </cell>
          <cell r="E841">
            <v>80</v>
          </cell>
        </row>
        <row r="842">
          <cell r="B842" t="str">
            <v>Concentina Coil WireRmt</v>
          </cell>
          <cell r="C842" t="str">
            <v>Concentina Coil Wire</v>
          </cell>
          <cell r="D842" t="str">
            <v>Rmt</v>
          </cell>
          <cell r="E842">
            <v>155</v>
          </cell>
        </row>
        <row r="843">
          <cell r="B843" t="str">
            <v>M.S. SteelKg</v>
          </cell>
          <cell r="C843" t="str">
            <v xml:space="preserve">M.S.  Steel </v>
          </cell>
          <cell r="D843" t="str">
            <v>Kg</v>
          </cell>
          <cell r="E843">
            <v>35</v>
          </cell>
        </row>
        <row r="844">
          <cell r="B844" t="str">
            <v>RCC PoleNo</v>
          </cell>
          <cell r="C844" t="str">
            <v>RCC Pole</v>
          </cell>
          <cell r="D844" t="str">
            <v>No</v>
          </cell>
          <cell r="E844">
            <v>257</v>
          </cell>
        </row>
        <row r="845">
          <cell r="B845" t="str">
            <v>Green marbleSq.Mt</v>
          </cell>
          <cell r="C845" t="str">
            <v xml:space="preserve">Green marble </v>
          </cell>
          <cell r="D845" t="str">
            <v>Sq.Mt</v>
          </cell>
          <cell r="E845">
            <v>705</v>
          </cell>
        </row>
        <row r="846">
          <cell r="B846" t="str">
            <v>Telephone black graniteSq.Mt</v>
          </cell>
          <cell r="C846" t="str">
            <v xml:space="preserve">Telephone black granite  </v>
          </cell>
          <cell r="D846" t="str">
            <v>Sq.Mt</v>
          </cell>
          <cell r="E846">
            <v>2438</v>
          </cell>
        </row>
        <row r="847">
          <cell r="B847" t="str">
            <v>Karva (for roof and sides 10kg bundle)Bundle</v>
          </cell>
          <cell r="C847" t="str">
            <v>Karva (for roof and sides 10kg bundle)</v>
          </cell>
          <cell r="D847" t="str">
            <v>Bundle</v>
          </cell>
          <cell r="E847">
            <v>24</v>
          </cell>
        </row>
        <row r="848">
          <cell r="B848" t="str">
            <v>TattiSq.Mt</v>
          </cell>
          <cell r="C848" t="str">
            <v>Tatti</v>
          </cell>
          <cell r="D848" t="str">
            <v>Sq.Mt</v>
          </cell>
          <cell r="E848">
            <v>19</v>
          </cell>
        </row>
        <row r="849">
          <cell r="B849" t="str">
            <v>Bamboo 25mm dia.R.Mt</v>
          </cell>
          <cell r="C849" t="str">
            <v xml:space="preserve">Bamboo 25mm dia. </v>
          </cell>
          <cell r="D849" t="str">
            <v>R.Mt</v>
          </cell>
          <cell r="E849">
            <v>18</v>
          </cell>
        </row>
        <row r="850">
          <cell r="B850" t="str">
            <v>Lightening ConductorNo.</v>
          </cell>
          <cell r="C850" t="str">
            <v>Lightening Conductor</v>
          </cell>
          <cell r="D850" t="str">
            <v>No.</v>
          </cell>
          <cell r="E850">
            <v>8440</v>
          </cell>
        </row>
        <row r="851">
          <cell r="B851" t="str">
            <v>SaltKg.</v>
          </cell>
          <cell r="C851" t="str">
            <v>Salt</v>
          </cell>
          <cell r="D851" t="str">
            <v>Kg.</v>
          </cell>
          <cell r="E851">
            <v>20</v>
          </cell>
        </row>
        <row r="852">
          <cell r="B852" t="str">
            <v>Copper Tape width 25mm*3mm thickKg</v>
          </cell>
          <cell r="C852" t="str">
            <v>Copper Tape width 25mm*3mm thick</v>
          </cell>
          <cell r="D852" t="str">
            <v>Kg</v>
          </cell>
          <cell r="E852">
            <v>382</v>
          </cell>
        </row>
        <row r="853">
          <cell r="B853" t="str">
            <v>Aluminium Strips 50 mm x 3 mmR.Mt</v>
          </cell>
          <cell r="C853" t="str">
            <v>Aluminium Strips 50 mm x 3 mm</v>
          </cell>
          <cell r="D853" t="str">
            <v>R.Mt</v>
          </cell>
          <cell r="E853">
            <v>58</v>
          </cell>
        </row>
        <row r="854">
          <cell r="B854" t="str">
            <v>Cripped wire 3'-0", 4-0"and 5'-0" wideSq.mt</v>
          </cell>
          <cell r="C854" t="str">
            <v>Cripped wire 3'-0", 4-0"and 5'-0" wide</v>
          </cell>
          <cell r="D854" t="str">
            <v>Sq.mt</v>
          </cell>
          <cell r="E854">
            <v>190</v>
          </cell>
        </row>
        <row r="855">
          <cell r="B855" t="str">
            <v>Welding ElectrodesNo</v>
          </cell>
          <cell r="C855" t="str">
            <v>Welding Electrodes</v>
          </cell>
          <cell r="D855" t="str">
            <v>No</v>
          </cell>
          <cell r="E855">
            <v>4.5</v>
          </cell>
        </row>
        <row r="856">
          <cell r="B856" t="str">
            <v>Welded Mesh 75 X 75 mmSqm</v>
          </cell>
          <cell r="C856" t="str">
            <v>Welded Mesh 75 X 75 mm</v>
          </cell>
          <cell r="D856" t="str">
            <v>Sqm</v>
          </cell>
          <cell r="E856">
            <v>182</v>
          </cell>
        </row>
        <row r="857">
          <cell r="B857" t="str">
            <v>Welded Mesh 150 X 150 mmSqm</v>
          </cell>
          <cell r="C857" t="str">
            <v>Welded Mesh 150 X 150 mm</v>
          </cell>
          <cell r="D857" t="str">
            <v>Sqm</v>
          </cell>
          <cell r="E857">
            <v>155</v>
          </cell>
        </row>
        <row r="858">
          <cell r="B858" t="str">
            <v>Tarat 36" width (Gunny cloth)R.Mt</v>
          </cell>
          <cell r="C858" t="str">
            <v>Tarat 36" width (Gunny cloth)</v>
          </cell>
          <cell r="D858" t="str">
            <v>R.Mt</v>
          </cell>
          <cell r="E858">
            <v>30</v>
          </cell>
        </row>
        <row r="859">
          <cell r="B859" t="str">
            <v>Chain link 3'-0", 4'-0" and 5'-0" wideSq.Mt</v>
          </cell>
          <cell r="C859" t="str">
            <v>Chain link 3'-0", 4'-0" and 5'-0" wide</v>
          </cell>
          <cell r="D859" t="str">
            <v>Sq.Mt</v>
          </cell>
          <cell r="E859">
            <v>177</v>
          </cell>
        </row>
        <row r="860">
          <cell r="B860" t="str">
            <v>R.C.C.Pipe 1200mm dia.(Np3)2.5m long with coller IRCR.Mt.</v>
          </cell>
          <cell r="C860" t="str">
            <v>R.C.C.Pipe 1200mm dia.(Np3)2.5m long with coller IRC</v>
          </cell>
          <cell r="D860" t="str">
            <v>R.Mt.</v>
          </cell>
          <cell r="E860">
            <v>7990</v>
          </cell>
        </row>
        <row r="861">
          <cell r="B861" t="str">
            <v>R.C.C.Pipe 1100mm dia.(Np3)2.5m long with coller IRCR.Mt.</v>
          </cell>
          <cell r="C861" t="str">
            <v>R.C.C.Pipe 1100mm dia.(Np3)2.5m long with coller IRC</v>
          </cell>
          <cell r="D861" t="str">
            <v>R.Mt.</v>
          </cell>
          <cell r="E861">
            <v>7800</v>
          </cell>
        </row>
        <row r="862">
          <cell r="B862" t="str">
            <v>R.C.C.Pipe 1000mm dia.(Np3)2.5m long with coller IRCR.Mt.</v>
          </cell>
          <cell r="C862" t="str">
            <v>R.C.C.Pipe 1000mm dia.(Np3)2.5m long with coller IRC</v>
          </cell>
          <cell r="D862" t="str">
            <v>R.Mt.</v>
          </cell>
          <cell r="E862">
            <v>6074</v>
          </cell>
        </row>
        <row r="863">
          <cell r="B863" t="str">
            <v>R.C.C.Pipe 900mm dia.(Np3)2.5m long with coller IRCR.Mt.</v>
          </cell>
          <cell r="C863" t="str">
            <v>R.C.C.Pipe 900mm dia.(Np3)2.5m long with coller IRC</v>
          </cell>
          <cell r="D863" t="str">
            <v>R.Mt.</v>
          </cell>
          <cell r="E863">
            <v>5415</v>
          </cell>
        </row>
        <row r="864">
          <cell r="B864" t="str">
            <v>R.C.C.Pipe 800mm dia.(Np3)2.5m long with coller IRCR.Mt.</v>
          </cell>
          <cell r="C864" t="str">
            <v>R.C.C.Pipe 800mm dia.(Np3)2.5m long with coller IRC</v>
          </cell>
          <cell r="D864" t="str">
            <v>R.Mt.</v>
          </cell>
          <cell r="E864">
            <v>4859</v>
          </cell>
        </row>
        <row r="865">
          <cell r="B865" t="str">
            <v>R.C.C.Pipe 700mm dia.(Np3)2.5m long with coller IRCR.Mt.</v>
          </cell>
          <cell r="C865" t="str">
            <v>R.C.C.Pipe 700mm dia.(Np3)2.5m long with coller IRC</v>
          </cell>
          <cell r="D865" t="str">
            <v>R.Mt.</v>
          </cell>
          <cell r="E865">
            <v>3754</v>
          </cell>
        </row>
        <row r="866">
          <cell r="B866" t="str">
            <v>R.C.C.Pipe 600mm dia.(Np3)2.5m long with coller IRCR.Mt.</v>
          </cell>
          <cell r="C866" t="str">
            <v>R.C.C.Pipe 600mm dia.(Np3)2.5m long with coller IRC</v>
          </cell>
          <cell r="D866" t="str">
            <v>R.Mt.</v>
          </cell>
          <cell r="E866">
            <v>2823</v>
          </cell>
        </row>
        <row r="867">
          <cell r="B867" t="str">
            <v>R.C.C.Pipe 500mm dia.(Np3)2.5m long with coller IRCR.Mt.</v>
          </cell>
          <cell r="C867" t="str">
            <v>R.C.C.Pipe 500mm dia.(Np3)2.5m long with coller IRC</v>
          </cell>
          <cell r="D867" t="str">
            <v>R.Mt.</v>
          </cell>
          <cell r="E867">
            <v>2226</v>
          </cell>
        </row>
        <row r="868">
          <cell r="B868" t="str">
            <v>R.C.C.Pipe 450mm dia.(Np3)2.5m long with coller IRCR.Mt.</v>
          </cell>
          <cell r="C868" t="str">
            <v>R.C.C.Pipe 450mm dia.(Np3)2.5m long with coller IRC</v>
          </cell>
          <cell r="D868" t="str">
            <v>R.Mt.</v>
          </cell>
          <cell r="E868">
            <v>1860</v>
          </cell>
        </row>
        <row r="869">
          <cell r="B869" t="str">
            <v>R.C.C.pipe Np2 class 1000mm dia. 2.5m longR.Mt.</v>
          </cell>
          <cell r="C869" t="str">
            <v>R.C.C.pipe Np2 class 1000mm dia. 2.5m long</v>
          </cell>
          <cell r="D869" t="str">
            <v>R.Mt.</v>
          </cell>
          <cell r="E869">
            <v>3471</v>
          </cell>
        </row>
        <row r="870">
          <cell r="B870" t="str">
            <v>R.C.C.Np2 Pipe Collar 1000 mm Dia.No.</v>
          </cell>
          <cell r="C870" t="str">
            <v>R.C.C.Np2 Pipe Collar 1000 mm Dia.</v>
          </cell>
          <cell r="D870" t="str">
            <v>No.</v>
          </cell>
          <cell r="E870">
            <v>347.5</v>
          </cell>
        </row>
        <row r="871">
          <cell r="B871" t="str">
            <v>R.C.C.pipe Np2 class 1200mm dia. 2.5m longR.Mt.</v>
          </cell>
          <cell r="C871" t="str">
            <v>R.C.C.pipe Np2 class 1200mm dia. 2.5m long</v>
          </cell>
          <cell r="D871" t="str">
            <v>R.Mt.</v>
          </cell>
          <cell r="E871">
            <v>5017</v>
          </cell>
        </row>
        <row r="872">
          <cell r="B872" t="str">
            <v>R.C.C.Np2 Pipe Collar 1200 mm Dia.No.</v>
          </cell>
          <cell r="C872" t="str">
            <v>R.C.C.Np2 Pipe Collar 1200 mm Dia.</v>
          </cell>
          <cell r="D872" t="str">
            <v>No.</v>
          </cell>
          <cell r="E872">
            <v>502</v>
          </cell>
        </row>
        <row r="873">
          <cell r="B873" t="str">
            <v>R.C.C.pipe Np2 class 1800mm dia. 2.5m longR.Mt.</v>
          </cell>
          <cell r="C873" t="str">
            <v>R.C.C.pipe Np2 class 1800mm dia. 2.5m long</v>
          </cell>
          <cell r="D873" t="str">
            <v>R.Mt.</v>
          </cell>
          <cell r="E873">
            <v>8243</v>
          </cell>
        </row>
        <row r="874">
          <cell r="B874" t="str">
            <v>R.C.C.pipe Np2 class 900mm dia. 2.5m longR.Mt.</v>
          </cell>
          <cell r="C874" t="str">
            <v>R.C.C.pipe Np2 class 900mm dia. 2.5m long</v>
          </cell>
          <cell r="D874" t="str">
            <v>R.Mt.</v>
          </cell>
          <cell r="E874">
            <v>3009</v>
          </cell>
        </row>
        <row r="875">
          <cell r="B875" t="str">
            <v>R.C.C.Np2 Pipe Collar 900 mm Dia.No.</v>
          </cell>
          <cell r="C875" t="str">
            <v>R.C.C.Np2 Pipe Collar 900 mm Dia.</v>
          </cell>
          <cell r="D875" t="str">
            <v>No.</v>
          </cell>
          <cell r="E875">
            <v>301</v>
          </cell>
        </row>
        <row r="876">
          <cell r="B876" t="str">
            <v>R.C.C.pipe Np2 class 800mm dia. 2.5m longR.Mt.</v>
          </cell>
          <cell r="C876" t="str">
            <v>R.C.C.pipe Np2 class 800mm dia. 2.5m long</v>
          </cell>
          <cell r="D876" t="str">
            <v>R.Mt.</v>
          </cell>
          <cell r="E876">
            <v>2504</v>
          </cell>
        </row>
        <row r="877">
          <cell r="B877" t="str">
            <v>R.C.C.Np2 Pipe Collar 800 mm Dia.No.</v>
          </cell>
          <cell r="C877" t="str">
            <v>R.C.C.Np2 Pipe Collar 800 mm Dia.</v>
          </cell>
          <cell r="D877" t="str">
            <v>No.</v>
          </cell>
          <cell r="E877">
            <v>250</v>
          </cell>
        </row>
        <row r="878">
          <cell r="B878" t="str">
            <v>R.C.C.pipe Np2 class 700mm dia. 2.5m longR.Mt.</v>
          </cell>
          <cell r="C878" t="str">
            <v>R.C.C.pipe Np2 class 700mm dia. 2.5m long</v>
          </cell>
          <cell r="D878" t="str">
            <v>R.Mt.</v>
          </cell>
          <cell r="E878">
            <v>2099</v>
          </cell>
        </row>
        <row r="879">
          <cell r="B879" t="str">
            <v>R.C.C.pipe Np2 class 600mm dia. 2.5m longR.Mt.</v>
          </cell>
          <cell r="C879" t="str">
            <v>R.C.C.pipe Np2 class 600mm dia. 2.5m long</v>
          </cell>
          <cell r="D879" t="str">
            <v>R.Mt.</v>
          </cell>
          <cell r="E879">
            <v>1480</v>
          </cell>
        </row>
        <row r="880">
          <cell r="B880" t="str">
            <v>R.C.C.Np2 Pipe Collar 600 mm Dia.No.</v>
          </cell>
          <cell r="C880" t="str">
            <v>R.C.C.Np2 Pipe Collar 600 mm Dia.</v>
          </cell>
          <cell r="D880" t="str">
            <v>No.</v>
          </cell>
          <cell r="E880">
            <v>149</v>
          </cell>
        </row>
        <row r="881">
          <cell r="B881" t="str">
            <v>R.C.C.pipe Np2 class 500mm dia. 2.5m longR.Mt.</v>
          </cell>
          <cell r="C881" t="str">
            <v>R.C.C.pipe Np2 class 500mm dia. 2.5m long</v>
          </cell>
          <cell r="D881" t="str">
            <v>R.Mt.</v>
          </cell>
          <cell r="E881">
            <v>1195</v>
          </cell>
        </row>
        <row r="882">
          <cell r="B882" t="str">
            <v>R.C.C.pipe Np2 class 450mm dia. 2.5m longR.Mt.</v>
          </cell>
          <cell r="C882" t="str">
            <v>R.C.C.pipe Np2 class 450mm dia. 2.5m long</v>
          </cell>
          <cell r="D882" t="str">
            <v>R.Mt.</v>
          </cell>
          <cell r="E882">
            <v>946</v>
          </cell>
        </row>
        <row r="883">
          <cell r="B883" t="str">
            <v>R.C.C.Np2 Pipe Collar 450 mm Dia.No.</v>
          </cell>
          <cell r="C883" t="str">
            <v>R.C.C.Np2 Pipe Collar 450 mm Dia.</v>
          </cell>
          <cell r="D883" t="str">
            <v>No.</v>
          </cell>
          <cell r="E883">
            <v>95</v>
          </cell>
        </row>
        <row r="884">
          <cell r="B884" t="str">
            <v>R.C.C.pipe Np2 class 100mm dia. 2m longR.Mt.</v>
          </cell>
          <cell r="C884" t="str">
            <v>R.C.C.pipe Np2 class 100mm dia. 2m long</v>
          </cell>
          <cell r="D884" t="str">
            <v>R.Mt.</v>
          </cell>
          <cell r="E884">
            <v>296</v>
          </cell>
        </row>
        <row r="885">
          <cell r="B885" t="str">
            <v>R.C.C.pipe Np2 class 150mm dia. 2m longR.Mt.</v>
          </cell>
          <cell r="C885" t="str">
            <v>R.C.C.pipe Np2 class 150mm dia. 2m long</v>
          </cell>
          <cell r="D885" t="str">
            <v>R.Mt.</v>
          </cell>
          <cell r="E885">
            <v>319</v>
          </cell>
        </row>
        <row r="886">
          <cell r="B886" t="str">
            <v>R.C.C.pipe Np2 class 225mm dia. 2m longR.Mt.</v>
          </cell>
          <cell r="C886" t="str">
            <v>R.C.C.pipe Np2 class 225mm dia. 2m long</v>
          </cell>
          <cell r="D886" t="str">
            <v>R.Mt.</v>
          </cell>
          <cell r="E886">
            <v>365</v>
          </cell>
        </row>
        <row r="887">
          <cell r="B887" t="str">
            <v>R.C.C.pipe Np2 class 300mm dia. 2m longR.Mt.</v>
          </cell>
          <cell r="C887" t="str">
            <v>R.C.C.pipe Np2 class 300mm dia. 2m long</v>
          </cell>
          <cell r="D887" t="str">
            <v>R.Mt.</v>
          </cell>
          <cell r="E887">
            <v>576</v>
          </cell>
        </row>
        <row r="888">
          <cell r="B888" t="str">
            <v>RCC Pipe Np 4 heavy duty non presure pipe 1000 mm diameterR.Mt.</v>
          </cell>
          <cell r="C888" t="str">
            <v>RCC Pipe Np 4 heavy duty non presure pipe 1000 mm diameter</v>
          </cell>
          <cell r="D888" t="str">
            <v>R.Mt.</v>
          </cell>
          <cell r="E888">
            <v>7593</v>
          </cell>
        </row>
        <row r="889">
          <cell r="B889" t="str">
            <v>RCC Pipe Np4 heavy duty non presure pipe 1200 mm diameterR.Mt.</v>
          </cell>
          <cell r="C889" t="str">
            <v>RCC Pipe Np4 heavy duty non presure pipe 1200 mm diameter</v>
          </cell>
          <cell r="D889" t="str">
            <v>R.Mt.</v>
          </cell>
          <cell r="E889">
            <v>8915</v>
          </cell>
        </row>
        <row r="890">
          <cell r="B890" t="str">
            <v>RCC Pipe Np4 heavy duty non presure pipe 900 mm diameterR.Mt.</v>
          </cell>
          <cell r="C890" t="str">
            <v>RCC Pipe Np4 heavy duty non presure pipe 900 mm diameter</v>
          </cell>
          <cell r="D890" t="str">
            <v>R.Mt.</v>
          </cell>
          <cell r="E890">
            <v>5934</v>
          </cell>
        </row>
        <row r="891">
          <cell r="B891" t="str">
            <v>CementM.T.</v>
          </cell>
          <cell r="C891" t="str">
            <v>Cement</v>
          </cell>
          <cell r="D891" t="str">
            <v>M.T.</v>
          </cell>
          <cell r="E891">
            <v>4700</v>
          </cell>
        </row>
        <row r="892">
          <cell r="B892" t="str">
            <v>Structural SteelM.T.</v>
          </cell>
          <cell r="C892" t="str">
            <v>Structural Steel</v>
          </cell>
          <cell r="D892" t="str">
            <v>M.T.</v>
          </cell>
          <cell r="E892">
            <v>46000</v>
          </cell>
        </row>
        <row r="893">
          <cell r="B893" t="str">
            <v>TMT FE - 500M.T.</v>
          </cell>
          <cell r="C893" t="str">
            <v>TMT FE - 500</v>
          </cell>
          <cell r="D893" t="str">
            <v>M.T.</v>
          </cell>
          <cell r="E893">
            <v>45785</v>
          </cell>
        </row>
        <row r="894">
          <cell r="B894" t="str">
            <v>HCRM/CRS ReinforcementM.T.</v>
          </cell>
          <cell r="C894" t="str">
            <v>HCRM/CRS Reinforcement</v>
          </cell>
          <cell r="D894" t="str">
            <v>M.T.</v>
          </cell>
          <cell r="E894">
            <v>36240</v>
          </cell>
        </row>
        <row r="895">
          <cell r="B895" t="str">
            <v>Bitumen VG 10 (Bulk) (80/100)M.T.</v>
          </cell>
          <cell r="C895" t="str">
            <v>Bitumen VG 10 (Bulk) (80/100)</v>
          </cell>
          <cell r="D895" t="str">
            <v>M.T.</v>
          </cell>
          <cell r="E895">
            <v>27240</v>
          </cell>
        </row>
        <row r="896">
          <cell r="B896" t="str">
            <v>Bitumen VG 30 (Bulk) (60/70)M.T.</v>
          </cell>
          <cell r="C896" t="str">
            <v>Bitumen VG 30 (Bulk) (60/70)</v>
          </cell>
          <cell r="D896" t="str">
            <v>M.T.</v>
          </cell>
          <cell r="E896">
            <v>28040</v>
          </cell>
        </row>
        <row r="897">
          <cell r="B897" t="str">
            <v>Bitumen VG 40 (Bulk) (30/40)M.T.</v>
          </cell>
          <cell r="C897" t="str">
            <v>Bitumen VG 40 (Bulk) (30/40)</v>
          </cell>
          <cell r="D897" t="str">
            <v>M.T.</v>
          </cell>
          <cell r="E897">
            <v>29210</v>
          </cell>
        </row>
        <row r="898">
          <cell r="B898" t="str">
            <v>Bitumen VG 30 (Packed) (60/70)M.T.</v>
          </cell>
          <cell r="C898" t="str">
            <v>Bitumen VG 30 (Packed) (60/70)</v>
          </cell>
          <cell r="D898" t="str">
            <v>M.T.</v>
          </cell>
          <cell r="E898">
            <v>31140</v>
          </cell>
        </row>
        <row r="899">
          <cell r="B899" t="str">
            <v>Bitumen VG 40 (Packed) (30/40)M.T.</v>
          </cell>
          <cell r="C899" t="str">
            <v>Bitumen VG 40 (Packed) (30/40)</v>
          </cell>
          <cell r="D899" t="str">
            <v>M.T.</v>
          </cell>
          <cell r="E899">
            <v>33210</v>
          </cell>
        </row>
        <row r="900">
          <cell r="B900" t="str">
            <v>Bitumen VG 10 (Packed) (80/100)M.T.</v>
          </cell>
          <cell r="C900" t="str">
            <v>Bitumen VG 10 (Packed) (80/100)</v>
          </cell>
          <cell r="D900" t="str">
            <v>M.T.</v>
          </cell>
          <cell r="E900">
            <v>30340</v>
          </cell>
        </row>
        <row r="901">
          <cell r="B901" t="str">
            <v>Sand - Natural/ V.S.I.(Vertical Shaft Impact Crusher)Quality Artifitial SandCu.Mt.</v>
          </cell>
          <cell r="C901" t="str">
            <v>Sand - Natural/ V.S.I.(Vertical Shaft Impact Crusher)Quality Artifitial Sand</v>
          </cell>
          <cell r="D901" t="str">
            <v>Cu.Mt.</v>
          </cell>
          <cell r="E901">
            <v>1950</v>
          </cell>
        </row>
        <row r="902">
          <cell r="B902" t="str">
            <v>Sand - CrushedCu.Mt.</v>
          </cell>
          <cell r="C902" t="str">
            <v>Sand - Crushed</v>
          </cell>
          <cell r="D902" t="str">
            <v>Cu.Mt.</v>
          </cell>
          <cell r="E902">
            <v>650</v>
          </cell>
        </row>
        <row r="903">
          <cell r="B903" t="str">
            <v>Sand - Screened (for plaster work only)Cu.Mt.</v>
          </cell>
          <cell r="C903" t="str">
            <v>Sand - Screened (for plaster work only)</v>
          </cell>
          <cell r="D903" t="str">
            <v>Cu.Mt.</v>
          </cell>
          <cell r="E903">
            <v>2050</v>
          </cell>
        </row>
        <row r="904">
          <cell r="B904" t="str">
            <v>Bricks II ClassNo.</v>
          </cell>
          <cell r="C904" t="str">
            <v>Bricks II Class</v>
          </cell>
          <cell r="D904" t="str">
            <v>No.</v>
          </cell>
          <cell r="E904">
            <v>5.7</v>
          </cell>
        </row>
        <row r="905">
          <cell r="B905" t="str">
            <v>Rubble stoneCu.Mt.</v>
          </cell>
          <cell r="C905" t="str">
            <v>Rubble stone</v>
          </cell>
          <cell r="D905" t="str">
            <v>Cu.Mt.</v>
          </cell>
          <cell r="E905">
            <v>450</v>
          </cell>
        </row>
        <row r="906">
          <cell r="B906" t="str">
            <v>Aggregate 40 mm (Hand Broken) Blasted.Cu.Mt.</v>
          </cell>
          <cell r="C906" t="str">
            <v>Aggregate 40 mm (Hand Broken) Blasted.</v>
          </cell>
          <cell r="D906" t="str">
            <v>Cu.Mt.</v>
          </cell>
          <cell r="E906">
            <v>475</v>
          </cell>
        </row>
        <row r="907">
          <cell r="B907" t="str">
            <v>Aggregate 25 mmCu.Mt.</v>
          </cell>
          <cell r="C907" t="str">
            <v>Aggregate 25 mm</v>
          </cell>
          <cell r="D907" t="str">
            <v>Cu.Mt.</v>
          </cell>
          <cell r="E907">
            <v>750</v>
          </cell>
        </row>
        <row r="908">
          <cell r="B908" t="str">
            <v>Aggregate 20 mmCu.Mt.</v>
          </cell>
          <cell r="C908" t="str">
            <v>Aggregate 20 mm</v>
          </cell>
          <cell r="D908" t="str">
            <v>Cu.Mt.</v>
          </cell>
          <cell r="E908">
            <v>750</v>
          </cell>
        </row>
        <row r="909">
          <cell r="B909" t="str">
            <v>Aggregate 12 mmCu.Mt.</v>
          </cell>
          <cell r="C909" t="str">
            <v>Aggregate 12 mm</v>
          </cell>
          <cell r="D909" t="str">
            <v>Cu.Mt.</v>
          </cell>
          <cell r="E909">
            <v>750</v>
          </cell>
        </row>
        <row r="910">
          <cell r="B910" t="str">
            <v>Aggregate 10 mmCu.Mt.</v>
          </cell>
          <cell r="C910" t="str">
            <v>Aggregate 10 mm</v>
          </cell>
          <cell r="D910" t="str">
            <v>Cu.Mt.</v>
          </cell>
          <cell r="E910">
            <v>750</v>
          </cell>
        </row>
        <row r="911">
          <cell r="B911" t="str">
            <v>Aggregate 6 mmCu.Mt.</v>
          </cell>
          <cell r="C911" t="str">
            <v>Aggregate 6 mm</v>
          </cell>
          <cell r="D911" t="str">
            <v>Cu.Mt.</v>
          </cell>
          <cell r="E911">
            <v>750</v>
          </cell>
        </row>
        <row r="912">
          <cell r="B912" t="str">
            <v>Stone DustCu.Mt.</v>
          </cell>
          <cell r="C912" t="str">
            <v>Stone Dust</v>
          </cell>
          <cell r="D912" t="str">
            <v>Cu.Mt.</v>
          </cell>
          <cell r="E912">
            <v>550</v>
          </cell>
        </row>
        <row r="913">
          <cell r="B913" t="str">
            <v>Soft MurumCu.Mt.</v>
          </cell>
          <cell r="C913" t="str">
            <v>Soft Murum</v>
          </cell>
          <cell r="D913" t="str">
            <v>Cu.Mt.</v>
          </cell>
          <cell r="E913">
            <v>212</v>
          </cell>
        </row>
        <row r="914">
          <cell r="B914" t="str">
            <v>Hard MurumCu.Mt.</v>
          </cell>
          <cell r="C914" t="str">
            <v>Hard Murum</v>
          </cell>
          <cell r="D914" t="str">
            <v>Cu.Mt.</v>
          </cell>
          <cell r="E914">
            <v>222</v>
          </cell>
        </row>
        <row r="915">
          <cell r="B915" t="str">
            <v>Water1000 lit.</v>
          </cell>
          <cell r="C915" t="str">
            <v>Water</v>
          </cell>
          <cell r="D915" t="str">
            <v>1000 lit.</v>
          </cell>
          <cell r="E915">
            <v>150</v>
          </cell>
        </row>
        <row r="916">
          <cell r="B916" t="str">
            <v>White CementKg.</v>
          </cell>
          <cell r="C916" t="str">
            <v>White Cement</v>
          </cell>
          <cell r="D916" t="str">
            <v>Kg.</v>
          </cell>
          <cell r="E916">
            <v>30</v>
          </cell>
        </row>
        <row r="917">
          <cell r="B917" t="str">
            <v>PlastizerLtr.</v>
          </cell>
          <cell r="C917" t="str">
            <v>Plastizer</v>
          </cell>
          <cell r="D917" t="str">
            <v>Ltr.</v>
          </cell>
          <cell r="E917">
            <v>110</v>
          </cell>
        </row>
        <row r="918">
          <cell r="B918" t="str">
            <v>Stainless Steel PlateKg.</v>
          </cell>
          <cell r="C918" t="str">
            <v>Stainless Steel Plate</v>
          </cell>
          <cell r="D918" t="str">
            <v>Kg.</v>
          </cell>
          <cell r="E918">
            <v>145</v>
          </cell>
        </row>
        <row r="919">
          <cell r="B919" t="str">
            <v>EMULSION RS1 ( Hincol) BULKM.T.</v>
          </cell>
          <cell r="C919" t="str">
            <v>EMULSION RS1 ( Hincol) BULK</v>
          </cell>
          <cell r="D919" t="str">
            <v>M.T.</v>
          </cell>
          <cell r="E919">
            <v>25525</v>
          </cell>
        </row>
        <row r="920">
          <cell r="B920" t="str">
            <v>EMULSION RS1 ( Hincol) PackedM.T.</v>
          </cell>
          <cell r="C920" t="str">
            <v>EMULSION RS1 ( Hincol) Packed</v>
          </cell>
          <cell r="D920" t="str">
            <v>M.T.</v>
          </cell>
          <cell r="E920">
            <v>31173</v>
          </cell>
        </row>
        <row r="921">
          <cell r="B921" t="str">
            <v>WASTE PLASTIC to be used in bituminous treatment as per IRC SP-098-2013Kg.</v>
          </cell>
          <cell r="C921" t="str">
            <v>WASTE PLASTIC to be used in bituminous treatment as per IRC SP-098-2013</v>
          </cell>
          <cell r="D921" t="str">
            <v>Kg.</v>
          </cell>
          <cell r="E921">
            <v>50</v>
          </cell>
        </row>
        <row r="922">
          <cell r="B922" t="str">
            <v>Bitumen VG-40 (bulk (30-40 grade))M.T.</v>
          </cell>
          <cell r="C922" t="str">
            <v>Bitumen VG-40 (bulk (30-40 grade))</v>
          </cell>
          <cell r="D922" t="str">
            <v>M.T.</v>
          </cell>
          <cell r="E922">
            <v>28870</v>
          </cell>
        </row>
        <row r="923">
          <cell r="B923" t="str">
            <v>Stone Boulder of size 150 mm and below at Cruser PlantCu.Mt.</v>
          </cell>
          <cell r="C923" t="str">
            <v>Stone Boulder of size 150 mm and below at Cruser Plant</v>
          </cell>
          <cell r="D923" t="str">
            <v>Cu.Mt.</v>
          </cell>
          <cell r="E923">
            <v>530</v>
          </cell>
        </row>
        <row r="924">
          <cell r="B924" t="str">
            <v>Supply of quarried stone 150 - 200 mm size for Hand Broken at siteCu.Mt.</v>
          </cell>
          <cell r="C924" t="str">
            <v>Supply of quarried stone 150 - 200 mm size for Hand Broken at site</v>
          </cell>
          <cell r="D924" t="str">
            <v>Cu.Mt.</v>
          </cell>
          <cell r="E924">
            <v>450</v>
          </cell>
        </row>
        <row r="925">
          <cell r="B925" t="str">
            <v>Boulder with minimum size of 300 mm for Pitching at SiteCu.Mt.</v>
          </cell>
          <cell r="C925" t="str">
            <v>Boulder with minimum size of 300 mm for Pitching at Site</v>
          </cell>
          <cell r="D925" t="str">
            <v>Cu.Mt.</v>
          </cell>
          <cell r="E925">
            <v>450</v>
          </cell>
        </row>
        <row r="926">
          <cell r="B926" t="str">
            <v>Coarse sand at Mixing PlantCu.Mt.</v>
          </cell>
          <cell r="C926" t="str">
            <v>Coarse sand at Mixing Plant</v>
          </cell>
          <cell r="D926" t="str">
            <v>Cu.Mt.</v>
          </cell>
          <cell r="E926">
            <v>1234</v>
          </cell>
        </row>
        <row r="927">
          <cell r="B927" t="str">
            <v>Coarse sand at SiteCu.Mt.</v>
          </cell>
          <cell r="C927" t="str">
            <v>Coarse sand at Site</v>
          </cell>
          <cell r="D927" t="str">
            <v>Cu.Mt.</v>
          </cell>
          <cell r="E927">
            <v>1234</v>
          </cell>
        </row>
        <row r="928">
          <cell r="B928" t="str">
            <v>Murum at SiteCu.Mt.</v>
          </cell>
          <cell r="C928" t="str">
            <v>Murum at Site</v>
          </cell>
          <cell r="D928" t="str">
            <v>Cu.Mt.</v>
          </cell>
          <cell r="E928">
            <v>222</v>
          </cell>
        </row>
        <row r="929">
          <cell r="B929" t="str">
            <v>Fly ash conforming to IS: 3812 ( Part II &amp;I) atHMP Plant / Batching Plant / Crushing PlantCu.Mt.</v>
          </cell>
          <cell r="C929" t="str">
            <v>Fly ash conforming to IS: 3812 ( Part II &amp;I) atHMP Plant / Batching Plant / Crushing Plant</v>
          </cell>
          <cell r="D929" t="str">
            <v>Cu.Mt.</v>
          </cell>
          <cell r="E929">
            <v>1470</v>
          </cell>
        </row>
        <row r="930">
          <cell r="B930" t="str">
            <v>Filter media/Filter Material as per Table 300-3 (MoRT&amp;H Specification)Cu.Mt.</v>
          </cell>
          <cell r="C930" t="str">
            <v>Filter media/Filter Material as per Table 300-3 (MoRT&amp;H Specification)</v>
          </cell>
          <cell r="D930" t="str">
            <v>Cu.Mt.</v>
          </cell>
          <cell r="E930">
            <v>650</v>
          </cell>
        </row>
        <row r="931">
          <cell r="B931" t="str">
            <v>Close graded Granular sub-base Material 53 mm to 9.5 mmCu.Mt.</v>
          </cell>
          <cell r="C931" t="str">
            <v>Close graded Granular sub-base Material 53 mm to 9.5 mm</v>
          </cell>
          <cell r="D931" t="str">
            <v>Cu.Mt.</v>
          </cell>
          <cell r="E931">
            <v>720</v>
          </cell>
        </row>
        <row r="932">
          <cell r="B932" t="str">
            <v>Close graded Granular sub-base Material37.5 mm to 9.5 mmCu.Mt.</v>
          </cell>
          <cell r="C932" t="str">
            <v>Close graded Granular sub-base Material37.5 mm to 9.5 mm</v>
          </cell>
          <cell r="D932" t="str">
            <v>Cu.Mt.</v>
          </cell>
          <cell r="E932">
            <v>720</v>
          </cell>
        </row>
        <row r="933">
          <cell r="B933" t="str">
            <v>Close graded Granular sub-base Material26.5 mm to 9.5 mmCu.Mt.</v>
          </cell>
          <cell r="C933" t="str">
            <v>Close graded Granular sub-base Material26.5 mm to 9.5 mm</v>
          </cell>
          <cell r="D933" t="str">
            <v>Cu.Mt.</v>
          </cell>
          <cell r="E933">
            <v>735</v>
          </cell>
        </row>
        <row r="934">
          <cell r="B934" t="str">
            <v>Close graded Granular sub-base Material9.5 mm to 4.75 mmCu.Mt.</v>
          </cell>
          <cell r="C934" t="str">
            <v>Close graded Granular sub-base Material9.5 mm to 4.75 mm</v>
          </cell>
          <cell r="D934" t="str">
            <v>Cu.Mt.</v>
          </cell>
          <cell r="E934">
            <v>735</v>
          </cell>
        </row>
        <row r="935">
          <cell r="B935" t="str">
            <v>Close graded Granular sub-base Material9.5 mm to 2.36 mmCu.Mt.</v>
          </cell>
          <cell r="C935" t="str">
            <v>Close graded Granular sub-base Material9.5 mm to 2.36 mm</v>
          </cell>
          <cell r="D935" t="str">
            <v>Cu.Mt.</v>
          </cell>
          <cell r="E935">
            <v>735</v>
          </cell>
        </row>
        <row r="936">
          <cell r="B936" t="str">
            <v>Close graded Granular sub-base Material 4.75mm to 2.36 mmCu.Mt.</v>
          </cell>
          <cell r="C936" t="str">
            <v>Close graded Granular sub-base Material 4.75mm to 2.36 mm</v>
          </cell>
          <cell r="D936" t="str">
            <v>Cu.Mt.</v>
          </cell>
          <cell r="E936">
            <v>735</v>
          </cell>
        </row>
        <row r="937">
          <cell r="B937" t="str">
            <v>Close graded Granular sub-base Material 4.75mm to 75 micron mmCu.Mt.</v>
          </cell>
          <cell r="C937" t="str">
            <v>Close graded Granular sub-base Material 4.75mm to 75 micron mm</v>
          </cell>
          <cell r="D937" t="str">
            <v>Cu.Mt.</v>
          </cell>
          <cell r="E937">
            <v>735</v>
          </cell>
        </row>
        <row r="938">
          <cell r="B938" t="str">
            <v>Close graded Granular sub-base Material2.36 mmCu.Mt.</v>
          </cell>
          <cell r="C938" t="str">
            <v>Close graded Granular sub-base Material2.36 mm</v>
          </cell>
          <cell r="D938" t="str">
            <v>Cu.Mt.</v>
          </cell>
          <cell r="E938">
            <v>735</v>
          </cell>
        </row>
        <row r="939">
          <cell r="B939" t="str">
            <v>Stone crusher dust finer than 3mm with not more than 10% passing 0.075 sieve.Cu.Mt.</v>
          </cell>
          <cell r="C939" t="str">
            <v>Stone crusher dust finer than 3mm with not more than 10% passing 0.075 sieve.</v>
          </cell>
          <cell r="D939" t="str">
            <v>Cu.Mt.</v>
          </cell>
          <cell r="E939">
            <v>675</v>
          </cell>
        </row>
        <row r="940">
          <cell r="B940" t="str">
            <v>Coarse graded Granular sub-base Material 2.36 mm &amp; belowCu.Mt.</v>
          </cell>
          <cell r="C940" t="str">
            <v>Coarse graded Granular sub-base Material  2.36 mm &amp; below</v>
          </cell>
          <cell r="D940" t="str">
            <v>Cu.Mt.</v>
          </cell>
          <cell r="E940">
            <v>675</v>
          </cell>
        </row>
        <row r="941">
          <cell r="B941" t="str">
            <v>Coarse graded Granular sub-base Material 4.75mm to 75 micron mmCu.Mt.</v>
          </cell>
          <cell r="C941" t="str">
            <v>Coarse graded Granular sub-base Material  4.75mm to 75 micron mm</v>
          </cell>
          <cell r="D941" t="str">
            <v>Cu.Mt.</v>
          </cell>
          <cell r="E941">
            <v>675</v>
          </cell>
        </row>
        <row r="942">
          <cell r="B942" t="str">
            <v>Coarse graded Granular sub-base Material 4.75 mm to 2.36 mmCu.Mt.</v>
          </cell>
          <cell r="C942" t="str">
            <v>Coarse graded Granular sub-base Material  4.75 mm to 2.36 mm</v>
          </cell>
          <cell r="D942" t="str">
            <v>Cu.Mt.</v>
          </cell>
          <cell r="E942">
            <v>675</v>
          </cell>
        </row>
        <row r="943">
          <cell r="B943" t="str">
            <v>Coarse graded Granular sub-base Material 9.5 mm to 4.75 mmCu.Mt.</v>
          </cell>
          <cell r="C943" t="str">
            <v>Coarse graded Granular sub-base Material 9.5 mm to 4.75 mm</v>
          </cell>
          <cell r="D943" t="str">
            <v>Cu.Mt.</v>
          </cell>
          <cell r="E943">
            <v>735</v>
          </cell>
        </row>
        <row r="944">
          <cell r="B944" t="str">
            <v>Coarse graded Granular sub-base Material 26.5 mm to 4.75 mmCu.Mt.</v>
          </cell>
          <cell r="C944" t="str">
            <v>Coarse graded Granular sub-base Material 26.5 mm to 4.75 mm</v>
          </cell>
          <cell r="D944" t="str">
            <v>Cu.Mt.</v>
          </cell>
          <cell r="E944">
            <v>735</v>
          </cell>
        </row>
        <row r="945">
          <cell r="B945" t="str">
            <v>Coarse graded Granular sub-base Material 26.5 mm to 9.5 mmCu.Mt.</v>
          </cell>
          <cell r="C945" t="str">
            <v>Coarse graded Granular sub-base Material 26.5 mm to 9.5 mm</v>
          </cell>
          <cell r="D945" t="str">
            <v>Cu.Mt.</v>
          </cell>
          <cell r="E945">
            <v>735</v>
          </cell>
        </row>
        <row r="946">
          <cell r="B946" t="str">
            <v>Coarse graded Granular sub-base Material 37.5 mm to 9.5 mmCu.Mt.</v>
          </cell>
          <cell r="C946" t="str">
            <v>Coarse graded Granular sub-base Material 37.5 mm to 9.5 mm</v>
          </cell>
          <cell r="D946" t="str">
            <v>Cu.Mt.</v>
          </cell>
          <cell r="E946">
            <v>735</v>
          </cell>
        </row>
        <row r="947">
          <cell r="B947" t="str">
            <v>Coarse graded Granular sub-base Material 53 mm to 26 .5mmCu.Mt.</v>
          </cell>
          <cell r="C947" t="str">
            <v>Coarse graded Granular sub-base Material 53 mm to 26 .5mm</v>
          </cell>
          <cell r="D947" t="str">
            <v>Cu.Mt.</v>
          </cell>
          <cell r="E947">
            <v>720</v>
          </cell>
        </row>
        <row r="948">
          <cell r="B948" t="str">
            <v>Aggregates below 5.6 mmCu.Mt.</v>
          </cell>
          <cell r="C948" t="str">
            <v>Aggregates below 5.6 mm</v>
          </cell>
          <cell r="D948" t="str">
            <v>Cu.Mt.</v>
          </cell>
          <cell r="E948">
            <v>675</v>
          </cell>
        </row>
        <row r="949">
          <cell r="B949" t="str">
            <v>Aggregates 22.4 mm to 2.36 mmCu.Mt.</v>
          </cell>
          <cell r="C949" t="str">
            <v>Aggregates 22.4 mm to 2.36 mm</v>
          </cell>
          <cell r="D949" t="str">
            <v>Cu.Mt.</v>
          </cell>
          <cell r="E949">
            <v>735</v>
          </cell>
        </row>
        <row r="950">
          <cell r="B950" t="str">
            <v>Aggregates 22.4 mm to 5.6 mmCu.Mt.</v>
          </cell>
          <cell r="C950" t="str">
            <v>Aggregates 22.4 mm to 5.6 mm</v>
          </cell>
          <cell r="D950" t="str">
            <v>Cu.Mt.</v>
          </cell>
          <cell r="E950">
            <v>735</v>
          </cell>
        </row>
        <row r="951">
          <cell r="B951" t="str">
            <v>Aggregates 45 mm to 2.8 mmCu.Mt.</v>
          </cell>
          <cell r="C951" t="str">
            <v>Aggregates 45 mm to 2.8 mm</v>
          </cell>
          <cell r="D951" t="str">
            <v>Cu.Mt.</v>
          </cell>
          <cell r="E951">
            <v>735</v>
          </cell>
        </row>
        <row r="952">
          <cell r="B952" t="str">
            <v>Aggregates 45 mm to 22.4 mmCu.Mt.</v>
          </cell>
          <cell r="C952" t="str">
            <v>Aggregates 45 mm to 22.4 mm</v>
          </cell>
          <cell r="D952" t="str">
            <v>Cu.Mt.</v>
          </cell>
          <cell r="E952">
            <v>720</v>
          </cell>
        </row>
        <row r="953">
          <cell r="B953" t="str">
            <v>Aggregates 53 mm to 2.8 mmCu.Mt.</v>
          </cell>
          <cell r="C953" t="str">
            <v>Aggregates 53 mm to 2.8 mm</v>
          </cell>
          <cell r="D953" t="str">
            <v>Cu.Mt.</v>
          </cell>
          <cell r="E953">
            <v>720</v>
          </cell>
        </row>
        <row r="954">
          <cell r="B954" t="str">
            <v>Aggregates 53 mm to 22.4 mmCu.Mt.</v>
          </cell>
          <cell r="C954" t="str">
            <v>Aggregates 53 mm to 22.4 mm</v>
          </cell>
          <cell r="D954" t="str">
            <v>Cu.Mt.</v>
          </cell>
          <cell r="E954">
            <v>720</v>
          </cell>
        </row>
        <row r="955">
          <cell r="B955" t="str">
            <v>Aggregates 63 mm to 2.8 mmCu.Mt.</v>
          </cell>
          <cell r="C955" t="str">
            <v>Aggregates 63 mm to 2.8 mm</v>
          </cell>
          <cell r="D955" t="str">
            <v>Cu.Mt.</v>
          </cell>
          <cell r="E955">
            <v>720</v>
          </cell>
        </row>
        <row r="956">
          <cell r="B956" t="str">
            <v>Aggregates 63 mm to 45 mmCu.Mt.</v>
          </cell>
          <cell r="C956" t="str">
            <v>Aggregates 63 mm to 45 mm</v>
          </cell>
          <cell r="D956" t="str">
            <v>Cu.Mt.</v>
          </cell>
          <cell r="E956">
            <v>700</v>
          </cell>
        </row>
        <row r="957">
          <cell r="B957" t="str">
            <v>Aggregates 90 mm to 45 mmCu.Mt.</v>
          </cell>
          <cell r="C957" t="str">
            <v>Aggregates 90 mm to 45 mm</v>
          </cell>
          <cell r="D957" t="str">
            <v>Cu.Mt.</v>
          </cell>
          <cell r="E957">
            <v>550</v>
          </cell>
        </row>
        <row r="958">
          <cell r="B958" t="str">
            <v>Aggregates 10 mm to 5 mmCu.Mt.</v>
          </cell>
          <cell r="C958" t="str">
            <v>Aggregates 10 mm to 5 mm</v>
          </cell>
          <cell r="D958" t="str">
            <v>Cu.Mt.</v>
          </cell>
          <cell r="E958">
            <v>750</v>
          </cell>
        </row>
        <row r="959">
          <cell r="B959" t="str">
            <v>Aggregates 11.2 mm to 0.09 mmCu.Mt.</v>
          </cell>
          <cell r="C959" t="str">
            <v>Aggregates 11.2 mm to 0.09 mm</v>
          </cell>
          <cell r="D959" t="str">
            <v>Cu.Mt.</v>
          </cell>
          <cell r="E959">
            <v>750</v>
          </cell>
        </row>
        <row r="960">
          <cell r="B960" t="str">
            <v>Aggregates 13.2 mm to 0.09 mmCu.Mt.</v>
          </cell>
          <cell r="C960" t="str">
            <v>Aggregates 13.2 mm to 0.09 mm</v>
          </cell>
          <cell r="D960" t="str">
            <v>Cu.Mt.</v>
          </cell>
          <cell r="E960">
            <v>750</v>
          </cell>
        </row>
        <row r="961">
          <cell r="B961" t="str">
            <v>Aggregates 13.2 mm to 5.6 mmCu.Mt.</v>
          </cell>
          <cell r="C961" t="str">
            <v>Aggregates 13.2 mm to 5.6 mm</v>
          </cell>
          <cell r="D961" t="str">
            <v>Cu.Mt.</v>
          </cell>
          <cell r="E961">
            <v>750</v>
          </cell>
        </row>
        <row r="962">
          <cell r="B962" t="str">
            <v>Aggregates 13.2 mm to 10 mmCu.Mt.</v>
          </cell>
          <cell r="C962" t="str">
            <v>Aggregates 13.2 mm to 10 mm</v>
          </cell>
          <cell r="D962" t="str">
            <v>Cu.Mt.</v>
          </cell>
          <cell r="E962">
            <v>750</v>
          </cell>
        </row>
        <row r="963">
          <cell r="B963" t="str">
            <v>Aggregates 20 mm to 10 mmCu.Mt.</v>
          </cell>
          <cell r="C963" t="str">
            <v>Aggregates 20 mm to 10 mm</v>
          </cell>
          <cell r="D963" t="str">
            <v>Cu.Mt.</v>
          </cell>
          <cell r="E963">
            <v>750</v>
          </cell>
        </row>
        <row r="964">
          <cell r="B964" t="str">
            <v>Aggregates 25 mm to 10 mmCu.Mt.</v>
          </cell>
          <cell r="C964" t="str">
            <v>Aggregates 25 mm to 10 mm</v>
          </cell>
          <cell r="D964" t="str">
            <v>Cu.Mt.</v>
          </cell>
          <cell r="E964">
            <v>750</v>
          </cell>
        </row>
        <row r="965">
          <cell r="B965" t="str">
            <v>Aggregates 19 mm to 6 mmCu.Mt.</v>
          </cell>
          <cell r="C965" t="str">
            <v>Aggregates 19 mm to 6 mm</v>
          </cell>
          <cell r="D965" t="str">
            <v>Cu.Mt.</v>
          </cell>
          <cell r="E965">
            <v>750</v>
          </cell>
        </row>
        <row r="966">
          <cell r="B966" t="str">
            <v>Aggregates 37.5 mm to 19 mmCu.Mt.</v>
          </cell>
          <cell r="C966" t="str">
            <v>Aggregates 37.5 mm to 19 mm</v>
          </cell>
          <cell r="D966" t="str">
            <v>Cu.Mt.</v>
          </cell>
          <cell r="E966">
            <v>720</v>
          </cell>
        </row>
        <row r="967">
          <cell r="B967" t="str">
            <v>Aggregates 37.5 mm to 25 mmCu.Mt.</v>
          </cell>
          <cell r="C967" t="str">
            <v>Aggregates 37.5 mm to 25 mm</v>
          </cell>
          <cell r="D967" t="str">
            <v>Cu.Mt.</v>
          </cell>
          <cell r="E967">
            <v>720</v>
          </cell>
        </row>
        <row r="968">
          <cell r="B968" t="str">
            <v>Aggregates 6 mm nominal sizeCu.Mt.</v>
          </cell>
          <cell r="C968" t="str">
            <v>Aggregates 6 mm nominal size</v>
          </cell>
          <cell r="D968" t="str">
            <v>Cu.Mt.</v>
          </cell>
          <cell r="E968">
            <v>675</v>
          </cell>
        </row>
        <row r="969">
          <cell r="B969" t="str">
            <v>Aggregates 10 mm nominal sizeCu.Mt.</v>
          </cell>
          <cell r="C969" t="str">
            <v>Aggregates 10 mm nominal size</v>
          </cell>
          <cell r="D969" t="str">
            <v>Cu.Mt.</v>
          </cell>
          <cell r="E969">
            <v>750</v>
          </cell>
        </row>
        <row r="970">
          <cell r="B970" t="str">
            <v>Aggregates 13.2/12.5 mm nominal sizeCu.Mt.</v>
          </cell>
          <cell r="C970" t="str">
            <v>Aggregates 13.2/12.5 mm nominal size</v>
          </cell>
          <cell r="D970" t="str">
            <v>Cu.Mt.</v>
          </cell>
          <cell r="E970">
            <v>750</v>
          </cell>
        </row>
        <row r="971">
          <cell r="B971" t="str">
            <v>Aggregates 20 mm nominal sizeCu.Mt.</v>
          </cell>
          <cell r="C971" t="str">
            <v>Aggregates 20 mm nominal size</v>
          </cell>
          <cell r="D971" t="str">
            <v>Cu.Mt.</v>
          </cell>
          <cell r="E971">
            <v>750</v>
          </cell>
        </row>
        <row r="972">
          <cell r="B972" t="str">
            <v>Aggregates 25 mm nominal sizeCu.Mt.</v>
          </cell>
          <cell r="C972" t="str">
            <v>Aggregates 25 mm nominal size</v>
          </cell>
          <cell r="D972" t="str">
            <v>Cu.Mt.</v>
          </cell>
          <cell r="E972">
            <v>750</v>
          </cell>
        </row>
        <row r="973">
          <cell r="B973" t="str">
            <v>Aggregates 40 mm nominal sizeCu.Mt.</v>
          </cell>
          <cell r="C973" t="str">
            <v>Aggregates 40 mm nominal size</v>
          </cell>
          <cell r="D973" t="str">
            <v>Cu.Mt.</v>
          </cell>
          <cell r="E973">
            <v>720</v>
          </cell>
        </row>
        <row r="974">
          <cell r="B974" t="str">
            <v>Binding wireKg.</v>
          </cell>
          <cell r="C974" t="str">
            <v>Binding wire</v>
          </cell>
          <cell r="D974" t="str">
            <v>Kg.</v>
          </cell>
          <cell r="E974">
            <v>60</v>
          </cell>
        </row>
        <row r="975">
          <cell r="B975" t="str">
            <v>Bitumen ( Cationic Emulsion )M.T.</v>
          </cell>
          <cell r="C975" t="str">
            <v>Bitumen ( Cationic Emulsion )</v>
          </cell>
          <cell r="D975" t="str">
            <v>M.T.</v>
          </cell>
          <cell r="E975">
            <v>23500</v>
          </cell>
        </row>
        <row r="976">
          <cell r="B976" t="str">
            <v>Bitumen VG-30 (bulk (60-70 grade))M.T.</v>
          </cell>
          <cell r="C976" t="str">
            <v>Bitumen VG-30 (bulk (60-70 grade))</v>
          </cell>
          <cell r="D976" t="str">
            <v>M.T.</v>
          </cell>
          <cell r="E976">
            <v>28040</v>
          </cell>
        </row>
        <row r="977">
          <cell r="B977" t="str">
            <v>Bitumen VG -10 (bulk (80-100 grade ))M.T.</v>
          </cell>
          <cell r="C977" t="str">
            <v>Bitumen VG -10 (bulk (80-100 grade ))</v>
          </cell>
          <cell r="D977" t="str">
            <v>M.T.</v>
          </cell>
          <cell r="E977">
            <v>27240</v>
          </cell>
        </row>
        <row r="978">
          <cell r="B978" t="str">
            <v>Bitumen (Cutback )M.T.</v>
          </cell>
          <cell r="C978" t="str">
            <v>Bitumen (Cutback )</v>
          </cell>
          <cell r="D978" t="str">
            <v>M.T.</v>
          </cell>
          <cell r="E978">
            <v>55225</v>
          </cell>
        </row>
        <row r="979">
          <cell r="B979" t="str">
            <v>Bitumen (emulsion)M.T.</v>
          </cell>
          <cell r="C979" t="str">
            <v>Bitumen (emulsion)</v>
          </cell>
          <cell r="D979" t="str">
            <v>M.T.</v>
          </cell>
          <cell r="E979">
            <v>23500</v>
          </cell>
        </row>
        <row r="980">
          <cell r="B980" t="str">
            <v>Bitumen (modified graded) (bulk Cr-60)M.T.</v>
          </cell>
          <cell r="C980" t="str">
            <v>Bitumen (modified graded) (bulk Cr-60)</v>
          </cell>
          <cell r="D980" t="str">
            <v>M.T.</v>
          </cell>
          <cell r="E980">
            <v>29250</v>
          </cell>
        </row>
        <row r="981">
          <cell r="B981" t="str">
            <v>Geo gridsSq.Mt.</v>
          </cell>
          <cell r="C981" t="str">
            <v>Geo grids</v>
          </cell>
          <cell r="D981" t="str">
            <v>Sq.Mt.</v>
          </cell>
          <cell r="E981">
            <v>60</v>
          </cell>
        </row>
        <row r="982">
          <cell r="B982" t="str">
            <v>GeomembraneSq.Mt.</v>
          </cell>
          <cell r="C982" t="str">
            <v>Geomembrane</v>
          </cell>
          <cell r="D982" t="str">
            <v>Sq.Mt.</v>
          </cell>
          <cell r="E982">
            <v>97</v>
          </cell>
        </row>
        <row r="983">
          <cell r="B983" t="str">
            <v>GeonetsSq.Mt.</v>
          </cell>
          <cell r="C983" t="str">
            <v>Geonets</v>
          </cell>
          <cell r="D983" t="str">
            <v>Sq.Mt.</v>
          </cell>
          <cell r="E983">
            <v>65</v>
          </cell>
        </row>
        <row r="984">
          <cell r="B984" t="str">
            <v>GeotextileSq.Mt.</v>
          </cell>
          <cell r="C984" t="str">
            <v>Geotextile</v>
          </cell>
          <cell r="D984" t="str">
            <v>Sq.Mt.</v>
          </cell>
          <cell r="E984">
            <v>50</v>
          </cell>
        </row>
        <row r="985">
          <cell r="B985" t="str">
            <v>Geotextile filter fabricSq.Mt.</v>
          </cell>
          <cell r="C985" t="str">
            <v>Geotextile filter fabric</v>
          </cell>
          <cell r="D985" t="str">
            <v>Sq.Mt.</v>
          </cell>
          <cell r="E985">
            <v>50</v>
          </cell>
        </row>
        <row r="986">
          <cell r="B986" t="str">
            <v>LDOLtr.</v>
          </cell>
          <cell r="C986" t="str">
            <v>LDO</v>
          </cell>
          <cell r="D986" t="str">
            <v>Ltr.</v>
          </cell>
          <cell r="E986">
            <v>34</v>
          </cell>
        </row>
        <row r="987">
          <cell r="B987" t="str">
            <v>Pavement Marking PaintLtr.</v>
          </cell>
          <cell r="C987" t="str">
            <v>Pavement Marking Paint</v>
          </cell>
          <cell r="D987" t="str">
            <v>Ltr.</v>
          </cell>
          <cell r="E987">
            <v>210</v>
          </cell>
        </row>
        <row r="988">
          <cell r="B988" t="str">
            <v>RCC Pipes 200 mm dia, 2.5 m long for drainageR.Mt.</v>
          </cell>
          <cell r="C988" t="str">
            <v>RCC Pipes 200 mm dia, 2.5 m long for drainage</v>
          </cell>
          <cell r="D988" t="str">
            <v>R.Mt.</v>
          </cell>
          <cell r="E988">
            <v>350</v>
          </cell>
        </row>
        <row r="989">
          <cell r="B989" t="str">
            <v>Quarry spallCum</v>
          </cell>
          <cell r="C989" t="str">
            <v>Quarry spall</v>
          </cell>
          <cell r="D989" t="str">
            <v>Cum</v>
          </cell>
          <cell r="E989">
            <v>550</v>
          </cell>
        </row>
        <row r="990">
          <cell r="B990" t="str">
            <v>Sand - NaturalCu.Mt.</v>
          </cell>
          <cell r="C990" t="str">
            <v>Sand - Natural</v>
          </cell>
          <cell r="D990" t="str">
            <v>Cu.Mt.</v>
          </cell>
          <cell r="E990">
            <v>1950</v>
          </cell>
        </row>
        <row r="991">
          <cell r="B991" t="str">
            <v>Loader 1.20 MT CapacityHour</v>
          </cell>
          <cell r="C991" t="str">
            <v>Loader 1.20 MT Capacity</v>
          </cell>
          <cell r="D991" t="str">
            <v>Hour</v>
          </cell>
          <cell r="E991">
            <v>1867</v>
          </cell>
        </row>
        <row r="992">
          <cell r="B992" t="str">
            <v>Excavator 300 CK and HP-51Hour</v>
          </cell>
          <cell r="C992" t="str">
            <v>Excavator 300 CK and HP-51</v>
          </cell>
          <cell r="D992" t="str">
            <v>Hour</v>
          </cell>
          <cell r="E992">
            <v>4536</v>
          </cell>
        </row>
        <row r="993">
          <cell r="B993" t="str">
            <v>JCB 8 to 10 MTDay</v>
          </cell>
          <cell r="C993" t="str">
            <v>JCB 8 to 10 MT</v>
          </cell>
          <cell r="D993" t="str">
            <v>Day</v>
          </cell>
          <cell r="E993">
            <v>10160</v>
          </cell>
        </row>
        <row r="994">
          <cell r="B994" t="str">
            <v>Pavement BreakerHour</v>
          </cell>
          <cell r="C994" t="str">
            <v>Pavement Breaker</v>
          </cell>
          <cell r="D994" t="str">
            <v>Hour</v>
          </cell>
          <cell r="E994">
            <v>373</v>
          </cell>
        </row>
        <row r="995">
          <cell r="B995" t="str">
            <v>Wagon Drillday</v>
          </cell>
          <cell r="C995" t="str">
            <v>Wagon Drill</v>
          </cell>
          <cell r="D995" t="str">
            <v>day</v>
          </cell>
          <cell r="E995">
            <v>1216</v>
          </cell>
        </row>
        <row r="996">
          <cell r="B996" t="str">
            <v>Pumping ChargesCmt</v>
          </cell>
          <cell r="C996" t="str">
            <v>Pumping Charges</v>
          </cell>
          <cell r="D996" t="str">
            <v>Cmt</v>
          </cell>
          <cell r="E996">
            <v>200</v>
          </cell>
        </row>
        <row r="997">
          <cell r="B997" t="str">
            <v>MS PlateRent per Test</v>
          </cell>
          <cell r="C997" t="str">
            <v>MS Plate</v>
          </cell>
          <cell r="D997" t="str">
            <v>Rent per Test</v>
          </cell>
          <cell r="E997">
            <v>624</v>
          </cell>
        </row>
        <row r="998">
          <cell r="B998" t="str">
            <v>RS JoistRent per Test</v>
          </cell>
          <cell r="C998" t="str">
            <v xml:space="preserve">RS Joist </v>
          </cell>
          <cell r="D998" t="str">
            <v>Rent per Test</v>
          </cell>
          <cell r="E998">
            <v>12175</v>
          </cell>
        </row>
        <row r="999">
          <cell r="B999" t="str">
            <v>Wooden SlipperRent per Test</v>
          </cell>
          <cell r="C999" t="str">
            <v xml:space="preserve">Wooden Slipper </v>
          </cell>
          <cell r="D999" t="str">
            <v>Rent per Test</v>
          </cell>
          <cell r="E999">
            <v>5900</v>
          </cell>
        </row>
        <row r="1000">
          <cell r="B1000" t="str">
            <v>Pile Boaring Machine 325 to 400 mmDay</v>
          </cell>
          <cell r="C1000" t="str">
            <v>Pile Boaring Machine 325 to 400 mm</v>
          </cell>
          <cell r="D1000" t="str">
            <v>Day</v>
          </cell>
          <cell r="E1000">
            <v>4110</v>
          </cell>
        </row>
        <row r="1001">
          <cell r="B1001" t="str">
            <v>Pile Boaring Machine 425 to 500 mmDay</v>
          </cell>
          <cell r="C1001" t="str">
            <v>Pile Boaring Machine 425 to 500 mm</v>
          </cell>
          <cell r="D1001" t="str">
            <v>Day</v>
          </cell>
          <cell r="E1001">
            <v>4280</v>
          </cell>
        </row>
        <row r="1002">
          <cell r="B1002" t="str">
            <v>Pile Boaring Machine 525 to 600 mmDay</v>
          </cell>
          <cell r="C1002" t="str">
            <v>Pile Boaring Machine 525 to 600 mm</v>
          </cell>
          <cell r="D1002" t="str">
            <v>Day</v>
          </cell>
          <cell r="E1002">
            <v>4762</v>
          </cell>
        </row>
        <row r="1003">
          <cell r="B1003" t="str">
            <v>Pile Boaring Machine 625 to 700 mmDay</v>
          </cell>
          <cell r="C1003" t="str">
            <v>Pile Boaring Machine 625 to 700 mm</v>
          </cell>
          <cell r="D1003" t="str">
            <v>Day</v>
          </cell>
          <cell r="E1003">
            <v>5713</v>
          </cell>
        </row>
        <row r="1004">
          <cell r="B1004" t="str">
            <v>Pile Boaring Machine 725 to 1050 mmDay</v>
          </cell>
          <cell r="C1004" t="str">
            <v>Pile Boaring Machine 725 to 1050 mm</v>
          </cell>
          <cell r="D1004" t="str">
            <v>Day</v>
          </cell>
          <cell r="E1004">
            <v>6200</v>
          </cell>
        </row>
        <row r="1005">
          <cell r="B1005" t="str">
            <v>Structural steelKg.</v>
          </cell>
          <cell r="C1005" t="str">
            <v>Structural steel</v>
          </cell>
          <cell r="D1005" t="str">
            <v>Kg.</v>
          </cell>
          <cell r="E1005">
            <v>460</v>
          </cell>
        </row>
        <row r="1006">
          <cell r="B1006" t="str">
            <v>FevicolKg.</v>
          </cell>
          <cell r="C1006" t="str">
            <v>Fevicol</v>
          </cell>
          <cell r="D1006" t="str">
            <v>Kg.</v>
          </cell>
          <cell r="E1006">
            <v>197</v>
          </cell>
        </row>
        <row r="1007">
          <cell r="B1007" t="str">
            <v>LockNo.</v>
          </cell>
          <cell r="C1007" t="str">
            <v>Lock</v>
          </cell>
          <cell r="D1007" t="str">
            <v>No.</v>
          </cell>
          <cell r="E1007">
            <v>761</v>
          </cell>
        </row>
        <row r="1008">
          <cell r="B1008" t="str">
            <v>A.A.C.Block of size (625x240x225)mmCmt</v>
          </cell>
          <cell r="C1008" t="str">
            <v>A.A.C.Block of size (625x240x225)mm</v>
          </cell>
          <cell r="D1008" t="str">
            <v>Cmt</v>
          </cell>
          <cell r="E1008">
            <v>3500</v>
          </cell>
        </row>
        <row r="1009">
          <cell r="B1009" t="str">
            <v>M.S.BarKg</v>
          </cell>
          <cell r="C1009" t="str">
            <v>M.S.Bar</v>
          </cell>
          <cell r="D1009" t="str">
            <v>Kg</v>
          </cell>
          <cell r="E1009">
            <v>43</v>
          </cell>
        </row>
        <row r="1010">
          <cell r="B1010" t="str">
            <v>Ecolite of size (625x240x225)mmNo.</v>
          </cell>
          <cell r="C1010" t="str">
            <v>Ecolite of size (625x240x225)mm</v>
          </cell>
          <cell r="D1010" t="str">
            <v>No.</v>
          </cell>
          <cell r="E1010">
            <v>350</v>
          </cell>
        </row>
        <row r="1011">
          <cell r="B1011" t="str">
            <v>PVC 160mm dia pipe 2 Meter LongRmt</v>
          </cell>
          <cell r="C1011" t="str">
            <v>PVC 160mm dia pipe 2 Meter Long</v>
          </cell>
          <cell r="D1011" t="str">
            <v>Rmt</v>
          </cell>
          <cell r="E1011">
            <v>605</v>
          </cell>
        </row>
        <row r="1012">
          <cell r="B1012" t="str">
            <v>Bitumen 85/25 GradeKg.</v>
          </cell>
          <cell r="C1012" t="str">
            <v>Bitumen 85/25 Grade</v>
          </cell>
          <cell r="D1012" t="str">
            <v>Kg.</v>
          </cell>
          <cell r="E1012">
            <v>40</v>
          </cell>
        </row>
        <row r="1013">
          <cell r="B1013" t="str">
            <v>Bitumen 85/25 Grade Cold PrimerKg.</v>
          </cell>
          <cell r="C1013" t="str">
            <v>Bitumen 85/25 Grade Cold Primer</v>
          </cell>
          <cell r="D1013" t="str">
            <v>Kg.</v>
          </cell>
          <cell r="E1013">
            <v>40</v>
          </cell>
        </row>
        <row r="1014">
          <cell r="B1014" t="str">
            <v>Grit (Add Below 5.6)Cmt</v>
          </cell>
          <cell r="C1014" t="str">
            <v>Grit (Add Below 5.6)</v>
          </cell>
          <cell r="D1014" t="str">
            <v>Cmt</v>
          </cell>
          <cell r="E1014">
            <v>675</v>
          </cell>
        </row>
        <row r="1015">
          <cell r="B1015" t="str">
            <v>Bitumen FeltSqm</v>
          </cell>
          <cell r="C1015" t="str">
            <v>Bitumen Felt</v>
          </cell>
          <cell r="D1015" t="str">
            <v>Sqm</v>
          </cell>
          <cell r="E1015">
            <v>131.25</v>
          </cell>
        </row>
        <row r="1016">
          <cell r="B1016" t="str">
            <v>BentoniteM.T.</v>
          </cell>
          <cell r="C1016" t="str">
            <v>Bentonite</v>
          </cell>
          <cell r="D1016" t="str">
            <v>M.T.</v>
          </cell>
          <cell r="E1016">
            <v>1600</v>
          </cell>
        </row>
        <row r="1017">
          <cell r="B1017" t="str">
            <v>Bentonite PumpDay</v>
          </cell>
          <cell r="C1017" t="str">
            <v>Bentonite Pump</v>
          </cell>
          <cell r="D1017" t="str">
            <v>Day</v>
          </cell>
          <cell r="E1017">
            <v>75</v>
          </cell>
        </row>
        <row r="1018">
          <cell r="B1018" t="str">
            <v>Cement Greay O.P.C.bag</v>
          </cell>
          <cell r="C1018" t="str">
            <v>Cement Greay O.P.C.</v>
          </cell>
          <cell r="D1018" t="str">
            <v>bag</v>
          </cell>
          <cell r="E1018">
            <v>235</v>
          </cell>
        </row>
        <row r="1019">
          <cell r="B1019" t="str">
            <v>Concrete Mixture 10/7 CftDay</v>
          </cell>
          <cell r="C1019" t="str">
            <v>Concrete Mixture 10/7 Cft</v>
          </cell>
          <cell r="D1019" t="str">
            <v>Day</v>
          </cell>
          <cell r="E1019">
            <v>1496</v>
          </cell>
        </row>
        <row r="1020">
          <cell r="B1020" t="str">
            <v>Vibrator (Diesel)Day</v>
          </cell>
          <cell r="C1020" t="str">
            <v>Vibrator (Diesel)</v>
          </cell>
          <cell r="D1020" t="str">
            <v>Day</v>
          </cell>
          <cell r="E1020">
            <v>960</v>
          </cell>
        </row>
        <row r="1021">
          <cell r="B1021" t="str">
            <v>Jungle wood (non teak) normalM.T.</v>
          </cell>
          <cell r="C1021" t="str">
            <v>Jungle wood (non teak) normal</v>
          </cell>
          <cell r="D1021" t="str">
            <v>M.T.</v>
          </cell>
          <cell r="E1021">
            <v>30531</v>
          </cell>
        </row>
        <row r="1022">
          <cell r="B1022" t="str">
            <v>Alluminium rod 25mm diaRmt.</v>
          </cell>
          <cell r="C1022" t="str">
            <v>Alluminium rod 25mm dia</v>
          </cell>
          <cell r="D1022" t="str">
            <v>Rmt.</v>
          </cell>
          <cell r="E1022">
            <v>56</v>
          </cell>
        </row>
        <row r="1023">
          <cell r="B1023" t="str">
            <v>Chunam / White lime PowderKg.</v>
          </cell>
          <cell r="C1023" t="str">
            <v>Chunam / White lime Powder</v>
          </cell>
          <cell r="D1023" t="str">
            <v>Kg.</v>
          </cell>
          <cell r="E1023">
            <v>15</v>
          </cell>
        </row>
        <row r="1024">
          <cell r="B1024" t="str">
            <v>TOR SteelM.T.</v>
          </cell>
          <cell r="C1024" t="str">
            <v>TOR Steel</v>
          </cell>
          <cell r="D1024" t="str">
            <v>M.T.</v>
          </cell>
          <cell r="E1024">
            <v>33425</v>
          </cell>
        </row>
        <row r="1025">
          <cell r="B1025" t="str">
            <v>Fire woodKg</v>
          </cell>
          <cell r="C1025" t="str">
            <v xml:space="preserve">Fire wood </v>
          </cell>
          <cell r="D1025" t="str">
            <v>Kg</v>
          </cell>
          <cell r="E1025">
            <v>3.39</v>
          </cell>
        </row>
        <row r="1026">
          <cell r="B1026" t="str">
            <v>Bitumen Pad 25mm thick 1.20 x 1.20 MtrSmt.</v>
          </cell>
          <cell r="C1026" t="str">
            <v>Bitumen Pad 25mm thick 1.20 x 1.20 Mtr</v>
          </cell>
          <cell r="D1026" t="str">
            <v>Smt.</v>
          </cell>
          <cell r="E1026">
            <v>866</v>
          </cell>
        </row>
        <row r="1027">
          <cell r="B1027" t="str">
            <v>Polydee-LM 150mm widthR.Mt.</v>
          </cell>
          <cell r="C1027" t="str">
            <v>Polydee-LM 150mm width</v>
          </cell>
          <cell r="D1027" t="str">
            <v>R.Mt.</v>
          </cell>
          <cell r="E1027">
            <v>545</v>
          </cell>
        </row>
        <row r="1028">
          <cell r="B1028" t="str">
            <v>Guiniting GunHour</v>
          </cell>
          <cell r="C1028" t="str">
            <v>Guiniting Gun</v>
          </cell>
          <cell r="D1028" t="str">
            <v>Hour</v>
          </cell>
          <cell r="E1028">
            <v>259</v>
          </cell>
        </row>
        <row r="1029">
          <cell r="B1029" t="str">
            <v>Neeru / SanalaBag</v>
          </cell>
          <cell r="C1029" t="str">
            <v>Neeru / Sanala</v>
          </cell>
          <cell r="D1029" t="str">
            <v>Bag</v>
          </cell>
          <cell r="E1029">
            <v>100</v>
          </cell>
        </row>
        <row r="1030">
          <cell r="B1030" t="str">
            <v>G.I. Sheet (plain) 22 BWGM.T.</v>
          </cell>
          <cell r="C1030" t="str">
            <v>G.I. Sheet (plain) 22 BWG</v>
          </cell>
          <cell r="D1030" t="str">
            <v>M.T.</v>
          </cell>
          <cell r="E1030">
            <v>62758</v>
          </cell>
        </row>
        <row r="1031">
          <cell r="B1031" t="str">
            <v>Teak wood battens 50*25mmCu.Mt.</v>
          </cell>
          <cell r="C1031" t="str">
            <v>Teak wood battens 50*25mm</v>
          </cell>
          <cell r="D1031" t="str">
            <v>Cu.Mt.</v>
          </cell>
          <cell r="E1031">
            <v>55344</v>
          </cell>
        </row>
        <row r="1032">
          <cell r="B1032" t="str">
            <v>Teak wood batten 25 mm * 12 mmCu.Mt.</v>
          </cell>
          <cell r="C1032" t="str">
            <v>Teak wood batten 25 mm * 12 mm</v>
          </cell>
          <cell r="D1032" t="str">
            <v>Cu.Mt.</v>
          </cell>
          <cell r="E1032">
            <v>55344</v>
          </cell>
        </row>
        <row r="1033">
          <cell r="B1033" t="str">
            <v>Pannel roofing, fabrication, auto seaming &amp; installationDay</v>
          </cell>
          <cell r="C1033" t="str">
            <v>Pannel roofing, fabrication, auto seaming &amp; installation</v>
          </cell>
          <cell r="D1033" t="str">
            <v>Day</v>
          </cell>
          <cell r="E1033">
            <v>420</v>
          </cell>
        </row>
        <row r="1034">
          <cell r="B1034" t="str">
            <v>Ultima TilesSmt</v>
          </cell>
          <cell r="C1034" t="str">
            <v>Ultima Tiles</v>
          </cell>
          <cell r="D1034" t="str">
            <v>Smt</v>
          </cell>
          <cell r="E1034">
            <v>1183</v>
          </cell>
        </row>
        <row r="1035">
          <cell r="B1035" t="str">
            <v>Precoated Galvanised Steel Plain SheetSmt</v>
          </cell>
          <cell r="C1035" t="str">
            <v>Precoated Galvanised Steel Plain Sheet</v>
          </cell>
          <cell r="D1035" t="str">
            <v>Smt</v>
          </cell>
          <cell r="E1035">
            <v>875</v>
          </cell>
        </row>
        <row r="1036">
          <cell r="B1036" t="str">
            <v>Chain and pullyDay</v>
          </cell>
          <cell r="C1036" t="str">
            <v>Chain and pully</v>
          </cell>
          <cell r="D1036" t="str">
            <v>Day</v>
          </cell>
          <cell r="E1036">
            <v>226</v>
          </cell>
        </row>
        <row r="1037">
          <cell r="B1037" t="str">
            <v>Welding machineDay</v>
          </cell>
          <cell r="C1037" t="str">
            <v>Welding machine</v>
          </cell>
          <cell r="D1037" t="str">
            <v>Day</v>
          </cell>
          <cell r="E1037">
            <v>336</v>
          </cell>
        </row>
        <row r="1038">
          <cell r="B1038" t="str">
            <v>Electric drill machineDay</v>
          </cell>
          <cell r="C1038" t="str">
            <v>Electric drill machine</v>
          </cell>
          <cell r="D1038" t="str">
            <v>Day</v>
          </cell>
          <cell r="E1038">
            <v>339</v>
          </cell>
        </row>
        <row r="1039">
          <cell r="B1039" t="str">
            <v>Electric gas cutting machineDay</v>
          </cell>
          <cell r="C1039" t="str">
            <v>Electric gas cutting machine</v>
          </cell>
          <cell r="D1039" t="str">
            <v>Day</v>
          </cell>
          <cell r="E1039">
            <v>245</v>
          </cell>
        </row>
        <row r="1040">
          <cell r="B1040" t="str">
            <v>RammerHour</v>
          </cell>
          <cell r="C1040" t="str">
            <v>Rammer</v>
          </cell>
          <cell r="D1040" t="str">
            <v>Hour</v>
          </cell>
          <cell r="E1040">
            <v>156</v>
          </cell>
        </row>
        <row r="1041">
          <cell r="B1041" t="str">
            <v>Dumper 6 Cu.Mt Capacity with VTS (vehicle tracking system)Hour</v>
          </cell>
          <cell r="C1041" t="str">
            <v>Dumper 6 Cu.Mt Capacity with VTS (vehicle tracking system)</v>
          </cell>
          <cell r="D1041" t="str">
            <v>Hour</v>
          </cell>
          <cell r="E1041">
            <v>2345</v>
          </cell>
        </row>
        <row r="1042">
          <cell r="B1042" t="str">
            <v>Tubular SteelM.T.</v>
          </cell>
          <cell r="C1042" t="str">
            <v>Tubular Steel</v>
          </cell>
          <cell r="D1042" t="str">
            <v>M.T.</v>
          </cell>
          <cell r="E1042">
            <v>45000</v>
          </cell>
        </row>
        <row r="1043">
          <cell r="B1043" t="str">
            <v>Polishing machine with PolishmanDay</v>
          </cell>
          <cell r="C1043" t="str">
            <v xml:space="preserve">Polishing machine with Polishman </v>
          </cell>
          <cell r="D1043" t="str">
            <v>Day</v>
          </cell>
          <cell r="E1043">
            <v>771</v>
          </cell>
        </row>
        <row r="1044">
          <cell r="B1044" t="str">
            <v>Kota stone (Hand cut) upto 45-55mm thick one side polishedSq.Mt.</v>
          </cell>
          <cell r="C1044" t="str">
            <v>Kota stone (Hand cut) upto 45-55mm thick one side polished</v>
          </cell>
          <cell r="D1044" t="str">
            <v>Sq.Mt.</v>
          </cell>
          <cell r="E1044">
            <v>550</v>
          </cell>
        </row>
        <row r="1045">
          <cell r="B1045" t="str">
            <v>Tile Cutting MachineHour</v>
          </cell>
          <cell r="C1045" t="str">
            <v>Tile Cutting Machine</v>
          </cell>
          <cell r="D1045" t="str">
            <v>Hour</v>
          </cell>
          <cell r="E1045">
            <v>26</v>
          </cell>
        </row>
        <row r="1046">
          <cell r="B1046" t="str">
            <v>Hand polishing with PolishmanDay</v>
          </cell>
          <cell r="C1046" t="str">
            <v>Hand polishing with Polishman</v>
          </cell>
          <cell r="D1046" t="str">
            <v>Day</v>
          </cell>
          <cell r="E1046">
            <v>450</v>
          </cell>
        </row>
        <row r="1047">
          <cell r="B1047" t="str">
            <v>Tile Polishing Machine (Grinder)Day</v>
          </cell>
          <cell r="C1047" t="str">
            <v>Tile Polishing Machine (Grinder)</v>
          </cell>
          <cell r="D1047" t="str">
            <v>Day</v>
          </cell>
          <cell r="E1047">
            <v>185</v>
          </cell>
        </row>
        <row r="1048">
          <cell r="B1048" t="str">
            <v>Anticorrrisive Primer CoatLtr.</v>
          </cell>
          <cell r="C1048" t="str">
            <v>Anticorrrisive Primer Coat</v>
          </cell>
          <cell r="D1048" t="str">
            <v>Ltr.</v>
          </cell>
          <cell r="E1048">
            <v>145</v>
          </cell>
        </row>
        <row r="1049">
          <cell r="B1049" t="str">
            <v>Swaling CoatLtr.</v>
          </cell>
          <cell r="C1049" t="str">
            <v xml:space="preserve">Swaling Coat </v>
          </cell>
          <cell r="D1049" t="str">
            <v>Ltr.</v>
          </cell>
          <cell r="E1049">
            <v>132</v>
          </cell>
        </row>
        <row r="1050">
          <cell r="B1050" t="str">
            <v>PVC Coated GI WireL/M</v>
          </cell>
          <cell r="C1050" t="str">
            <v>PVC Coated GI Wire</v>
          </cell>
          <cell r="D1050" t="str">
            <v>L/M</v>
          </cell>
          <cell r="E1050">
            <v>180</v>
          </cell>
        </row>
        <row r="1051">
          <cell r="B1051" t="str">
            <v>Repairs to cut ends and damages with special liquid epoxyL/M</v>
          </cell>
          <cell r="C1051" t="str">
            <v>Repairs to cut ends and damages with special liquid epoxy</v>
          </cell>
          <cell r="D1051" t="str">
            <v>L/M</v>
          </cell>
          <cell r="E1051">
            <v>100</v>
          </cell>
        </row>
        <row r="1052">
          <cell r="B1052" t="str">
            <v>Careful handling of slow bending, wooden battens between row of coated bars PVC pipe pcs. To cover work bench pins or use of bars bending machine etcL/M</v>
          </cell>
          <cell r="C1052" t="str">
            <v>Careful handling of slow bending, wooden battens between row of coated bars PVC pipe pcs. To cover work bench pins or use of bars bending machine etc</v>
          </cell>
          <cell r="D1052" t="str">
            <v>L/M</v>
          </cell>
          <cell r="E1052">
            <v>250</v>
          </cell>
        </row>
        <row r="1053">
          <cell r="B1053" t="str">
            <v>Epoxy paintLtr</v>
          </cell>
          <cell r="C1053" t="str">
            <v>Epoxy paint</v>
          </cell>
          <cell r="D1053" t="str">
            <v>Ltr</v>
          </cell>
          <cell r="E1053">
            <v>350</v>
          </cell>
        </row>
        <row r="1054">
          <cell r="B1054" t="str">
            <v>Stainless steel hooks and eyes 200 mmNo.</v>
          </cell>
          <cell r="C1054" t="str">
            <v>Stainless steel hooks and eyes 200 mm</v>
          </cell>
          <cell r="D1054" t="str">
            <v>No.</v>
          </cell>
          <cell r="E1054">
            <v>65</v>
          </cell>
        </row>
        <row r="1055">
          <cell r="B1055" t="str">
            <v>Steel WindowKg.</v>
          </cell>
          <cell r="C1055" t="str">
            <v>Steel Window</v>
          </cell>
          <cell r="D1055" t="str">
            <v>Kg.</v>
          </cell>
          <cell r="E1055">
            <v>46</v>
          </cell>
        </row>
        <row r="1056">
          <cell r="B1056" t="str">
            <v>Powder CoatingSq.Mt.</v>
          </cell>
          <cell r="C1056" t="str">
            <v>Powder Coating</v>
          </cell>
          <cell r="D1056" t="str">
            <v>Sq.Mt.</v>
          </cell>
          <cell r="E1056">
            <v>430.4</v>
          </cell>
        </row>
        <row r="1057">
          <cell r="B1057" t="str">
            <v>Rubber LiningR.Mt.</v>
          </cell>
          <cell r="C1057" t="str">
            <v>Rubber Lining</v>
          </cell>
          <cell r="D1057" t="str">
            <v>R.Mt.</v>
          </cell>
          <cell r="E1057">
            <v>23</v>
          </cell>
        </row>
        <row r="1059">
          <cell r="B1059" t="str">
            <v>Ply wood 9 mm thickSq.Mt.</v>
          </cell>
          <cell r="C1059" t="str">
            <v>Ply wood 9 mm thick</v>
          </cell>
          <cell r="D1059" t="str">
            <v>Sq.Mt.</v>
          </cell>
          <cell r="E1059">
            <v>395</v>
          </cell>
        </row>
        <row r="1060">
          <cell r="B1060">
            <v>0</v>
          </cell>
        </row>
        <row r="1061">
          <cell r="B1061">
            <v>0</v>
          </cell>
        </row>
        <row r="1062">
          <cell r="B1062">
            <v>0</v>
          </cell>
        </row>
        <row r="1063">
          <cell r="B1063" t="str">
            <v>Laminated board double 12mm thickSq.Mt.</v>
          </cell>
          <cell r="C1063" t="str">
            <v>Laminated board double 12mm thick</v>
          </cell>
          <cell r="D1063" t="str">
            <v>Sq.Mt.</v>
          </cell>
          <cell r="E1063">
            <v>740</v>
          </cell>
        </row>
        <row r="1064">
          <cell r="B1064" t="str">
            <v>Alluminium Section anodizedKg.</v>
          </cell>
          <cell r="C1064" t="str">
            <v>Alluminium Section anodized</v>
          </cell>
          <cell r="D1064" t="str">
            <v>Kg.</v>
          </cell>
          <cell r="E1064">
            <v>205</v>
          </cell>
        </row>
        <row r="1065">
          <cell r="B1065" t="str">
            <v>Handle iron oxidised 150 mmNo.</v>
          </cell>
          <cell r="C1065" t="str">
            <v>Handle iron oxidised 150 mm</v>
          </cell>
          <cell r="D1065" t="str">
            <v>No.</v>
          </cell>
          <cell r="E1065">
            <v>50</v>
          </cell>
        </row>
        <row r="1066">
          <cell r="B1066" t="str">
            <v>Hinges iron oxidised 100 mmNo.</v>
          </cell>
          <cell r="C1066" t="str">
            <v xml:space="preserve">Hinges iron oxidised 100 mm </v>
          </cell>
          <cell r="D1066" t="str">
            <v>No.</v>
          </cell>
          <cell r="E1066">
            <v>35</v>
          </cell>
        </row>
        <row r="1067">
          <cell r="B1067" t="str">
            <v>T. W. PARTICLE BOARD, BOTH FACE LAMINATED 12MMSmt.</v>
          </cell>
          <cell r="C1067" t="str">
            <v>T. W. PARTICLE BOARD, BOTH FACE LAMINATED 12MM</v>
          </cell>
          <cell r="D1067" t="str">
            <v>Smt.</v>
          </cell>
          <cell r="E1067">
            <v>382</v>
          </cell>
        </row>
        <row r="1068">
          <cell r="B1068" t="str">
            <v>Battens T.W. 70 x 45 mmCmt.</v>
          </cell>
          <cell r="C1068" t="str">
            <v>Battens T.W. 70 x 45 mm</v>
          </cell>
          <cell r="D1068" t="str">
            <v>Cmt.</v>
          </cell>
          <cell r="E1068">
            <v>75000</v>
          </cell>
        </row>
        <row r="1069">
          <cell r="B1069" t="str">
            <v>Nuts and BoltsNos.</v>
          </cell>
          <cell r="C1069" t="str">
            <v>Nuts and Bolts</v>
          </cell>
          <cell r="D1069" t="str">
            <v>Nos.</v>
          </cell>
          <cell r="E1069">
            <v>99</v>
          </cell>
        </row>
        <row r="1070">
          <cell r="B1070" t="str">
            <v>Cement MortarLumpsum</v>
          </cell>
          <cell r="C1070" t="str">
            <v>Cement Mortar</v>
          </cell>
          <cell r="D1070" t="str">
            <v>Lumpsum</v>
          </cell>
          <cell r="E1070">
            <v>32</v>
          </cell>
        </row>
        <row r="1071">
          <cell r="B1071" t="str">
            <v>Plain FRP Sheet 22 B.W.G.Smt.</v>
          </cell>
          <cell r="C1071" t="str">
            <v>Plain FRP Sheet 22 B.W.G.</v>
          </cell>
          <cell r="D1071" t="str">
            <v>Smt.</v>
          </cell>
          <cell r="E1071">
            <v>2132</v>
          </cell>
        </row>
        <row r="1072">
          <cell r="B1072" t="str">
            <v>TW Runner (6" x 3")Cmt.</v>
          </cell>
          <cell r="C1072" t="str">
            <v>TW Runner (6" x 3")</v>
          </cell>
          <cell r="D1072" t="str">
            <v>Cmt.</v>
          </cell>
          <cell r="E1072">
            <v>75000</v>
          </cell>
        </row>
        <row r="1073">
          <cell r="B1073" t="str">
            <v>Alluminium ScrewDoz.</v>
          </cell>
          <cell r="C1073" t="str">
            <v>Alluminium Screw</v>
          </cell>
          <cell r="D1073" t="str">
            <v>Doz.</v>
          </cell>
          <cell r="E1073">
            <v>4.6500000000000004</v>
          </cell>
        </row>
        <row r="1074">
          <cell r="B1074" t="str">
            <v>F PattiKg.</v>
          </cell>
          <cell r="C1074" t="str">
            <v>F Patti</v>
          </cell>
          <cell r="D1074" t="str">
            <v>Kg.</v>
          </cell>
          <cell r="E1074">
            <v>175</v>
          </cell>
        </row>
        <row r="1077">
          <cell r="B1077" t="str">
            <v>Drill BitsDay</v>
          </cell>
          <cell r="C1077" t="str">
            <v>Drill Bits</v>
          </cell>
          <cell r="D1077" t="str">
            <v>Day</v>
          </cell>
          <cell r="E1077">
            <v>171</v>
          </cell>
        </row>
        <row r="1078">
          <cell r="B1078" t="str">
            <v>Water jet with accessoriesNo.</v>
          </cell>
          <cell r="C1078" t="str">
            <v xml:space="preserve">Water jet with accessories </v>
          </cell>
          <cell r="D1078" t="str">
            <v>No.</v>
          </cell>
          <cell r="E1078">
            <v>325</v>
          </cell>
        </row>
        <row r="1079">
          <cell r="B1079" t="str">
            <v>Ultra 250 mm. dia. uPVC 90 degree junction chamber base with U trapNo.</v>
          </cell>
          <cell r="C1079" t="str">
            <v>Ultra 250 mm. dia. uPVC 90 degree junction chamber base with U trap</v>
          </cell>
          <cell r="D1079" t="str">
            <v>No.</v>
          </cell>
          <cell r="E1079">
            <v>1008</v>
          </cell>
        </row>
        <row r="1080">
          <cell r="B1080" t="str">
            <v>Ultra 250 mm.dia. uPVC Cover &amp; FrameNo.</v>
          </cell>
          <cell r="C1080" t="str">
            <v>Ultra 250 mm.dia. uPVC  Cover &amp; Frame</v>
          </cell>
          <cell r="D1080" t="str">
            <v>No.</v>
          </cell>
          <cell r="E1080">
            <v>386</v>
          </cell>
        </row>
        <row r="1081">
          <cell r="B1081" t="str">
            <v>uPVC Blanking Plug 110 mmNo.</v>
          </cell>
          <cell r="C1081" t="str">
            <v>uPVC Blanking Plug 110 mm</v>
          </cell>
          <cell r="D1081" t="str">
            <v>No.</v>
          </cell>
          <cell r="E1081">
            <v>278</v>
          </cell>
        </row>
        <row r="1082">
          <cell r="B1082" t="str">
            <v>uPVC 90 degree bendNo.</v>
          </cell>
          <cell r="C1082" t="str">
            <v>uPVC 90 degree bend</v>
          </cell>
          <cell r="D1082" t="str">
            <v>No.</v>
          </cell>
          <cell r="E1082">
            <v>262</v>
          </cell>
        </row>
        <row r="1083">
          <cell r="B1083" t="str">
            <v>Ultra Shaft 250x470mmNo.</v>
          </cell>
          <cell r="C1083" t="str">
            <v>Ultra Shaft 250x470mm</v>
          </cell>
          <cell r="D1083" t="str">
            <v>No.</v>
          </cell>
          <cell r="E1083">
            <v>383</v>
          </cell>
        </row>
        <row r="1084">
          <cell r="B1084" t="str">
            <v>EngraverDay</v>
          </cell>
          <cell r="C1084" t="str">
            <v>Engraver</v>
          </cell>
          <cell r="D1084" t="str">
            <v>Day</v>
          </cell>
          <cell r="E1084">
            <v>29</v>
          </cell>
        </row>
        <row r="1085">
          <cell r="B1085" t="str">
            <v>Teak wood planks above 2.5m lengthCu.Mt.</v>
          </cell>
          <cell r="C1085" t="str">
            <v>Teak wood planks above 2.5m length</v>
          </cell>
          <cell r="D1085" t="str">
            <v>Cu.Mt.</v>
          </cell>
          <cell r="E1085">
            <v>85000</v>
          </cell>
        </row>
        <row r="1086">
          <cell r="B1086" t="str">
            <v>Polydee-LMR.Mt.</v>
          </cell>
          <cell r="C1086" t="str">
            <v>Polydee-LM</v>
          </cell>
          <cell r="D1086" t="str">
            <v>R.Mt.</v>
          </cell>
          <cell r="E1086">
            <v>505</v>
          </cell>
        </row>
        <row r="1087">
          <cell r="B1087" t="str">
            <v>Siporex Block 75x240x650 mmNo.</v>
          </cell>
          <cell r="C1087" t="str">
            <v>Siporex Block 75x240x650 mm</v>
          </cell>
          <cell r="D1087" t="str">
            <v>No.</v>
          </cell>
          <cell r="E1087">
            <v>67.459999999999994</v>
          </cell>
        </row>
        <row r="1088">
          <cell r="B1088" t="str">
            <v>GBP Build Fast plusKg.</v>
          </cell>
          <cell r="C1088" t="str">
            <v xml:space="preserve">GBP Build Fast plus </v>
          </cell>
          <cell r="D1088" t="str">
            <v>Kg.</v>
          </cell>
          <cell r="E1088">
            <v>29.33</v>
          </cell>
        </row>
        <row r="1089">
          <cell r="B1089" t="str">
            <v>Siporex Block 100x240x650 mmNo.</v>
          </cell>
          <cell r="C1089" t="str">
            <v>Siporex Block 100x240x650 mm</v>
          </cell>
          <cell r="D1089" t="str">
            <v>No.</v>
          </cell>
          <cell r="E1089">
            <v>74.2</v>
          </cell>
        </row>
        <row r="1090">
          <cell r="B1090" t="str">
            <v>Siporex Block 200x240x650 mmNo.</v>
          </cell>
          <cell r="C1090" t="str">
            <v>Siporex Block 200x240x650 mm</v>
          </cell>
          <cell r="D1090" t="str">
            <v>No.</v>
          </cell>
          <cell r="E1090">
            <v>150.15</v>
          </cell>
        </row>
        <row r="1091">
          <cell r="B1091" t="str">
            <v>Bamboo 50mm dia.R.Mt</v>
          </cell>
          <cell r="C1091" t="str">
            <v xml:space="preserve">Bamboo 50mm dia. </v>
          </cell>
          <cell r="D1091" t="str">
            <v>R.Mt</v>
          </cell>
          <cell r="E1091">
            <v>14</v>
          </cell>
        </row>
        <row r="1092">
          <cell r="B1092" t="str">
            <v>Hold Fast for Steel GateNo.</v>
          </cell>
          <cell r="C1092" t="str">
            <v>Hold Fast for Steel Gate</v>
          </cell>
          <cell r="D1092" t="str">
            <v>No.</v>
          </cell>
          <cell r="E1092">
            <v>53</v>
          </cell>
        </row>
        <row r="1093">
          <cell r="B1093" t="str">
            <v>Nut Boldts 12 mm dia. /Nails all sizeNo.</v>
          </cell>
          <cell r="C1093" t="str">
            <v>Nut Boldts 12 mm dia. /Nails all size</v>
          </cell>
          <cell r="D1093" t="str">
            <v>No.</v>
          </cell>
          <cell r="E1093">
            <v>71</v>
          </cell>
        </row>
        <row r="1094">
          <cell r="B1094" t="str">
            <v>M.S. Pipe 40 mm diaRmt</v>
          </cell>
          <cell r="C1094" t="str">
            <v>M.S. Pipe 40 mm dia</v>
          </cell>
          <cell r="D1094" t="str">
            <v>Rmt</v>
          </cell>
          <cell r="E1094">
            <v>129</v>
          </cell>
        </row>
        <row r="1095">
          <cell r="B1095" t="str">
            <v>Welding RodBox</v>
          </cell>
          <cell r="C1095" t="str">
            <v>Welding Rod</v>
          </cell>
          <cell r="D1095" t="str">
            <v>Box</v>
          </cell>
          <cell r="E1095">
            <v>350</v>
          </cell>
        </row>
        <row r="1096">
          <cell r="B1096" t="str">
            <v>PVC hand rail coverRmt.</v>
          </cell>
          <cell r="C1096" t="str">
            <v>PVC hand rail cover</v>
          </cell>
          <cell r="D1096" t="str">
            <v>Rmt.</v>
          </cell>
          <cell r="E1096">
            <v>200</v>
          </cell>
        </row>
        <row r="1097">
          <cell r="B1097" t="str">
            <v>Vision PanelNo.</v>
          </cell>
          <cell r="C1097" t="str">
            <v>Vision Panel</v>
          </cell>
          <cell r="D1097" t="str">
            <v>No.</v>
          </cell>
          <cell r="E1097">
            <v>205</v>
          </cell>
        </row>
        <row r="1098">
          <cell r="B1098" t="str">
            <v>Solid core shutter 35 mm thick with commercial veneer facing and phenol bondedSq.mt.</v>
          </cell>
          <cell r="C1098" t="str">
            <v>Solid core shutter 35 mm thick with commercial veneer facing and phenol bonded</v>
          </cell>
          <cell r="D1098" t="str">
            <v>Sq.mt.</v>
          </cell>
          <cell r="E1098">
            <v>1080</v>
          </cell>
        </row>
        <row r="1099">
          <cell r="B1099" t="str">
            <v>Oil PaintLtr.</v>
          </cell>
          <cell r="C1099" t="str">
            <v>Oil Paint</v>
          </cell>
          <cell r="D1099" t="str">
            <v>Ltr.</v>
          </cell>
          <cell r="E1099">
            <v>258</v>
          </cell>
        </row>
        <row r="1100">
          <cell r="B1100" t="str">
            <v>Acrylic Plain Sheet 2 mm thickSq.Mt.</v>
          </cell>
          <cell r="C1100" t="str">
            <v>Acrylic Plain Sheet 2 mm thick</v>
          </cell>
          <cell r="D1100" t="str">
            <v>Sq.Mt.</v>
          </cell>
          <cell r="E1100">
            <v>670</v>
          </cell>
        </row>
        <row r="1101">
          <cell r="B1101" t="str">
            <v>Aluminium Sheet 24 B.W.GSq.mt.</v>
          </cell>
          <cell r="C1101" t="str">
            <v>Aluminium Sheet 24 B.W.G</v>
          </cell>
          <cell r="D1101" t="str">
            <v>Sq.mt.</v>
          </cell>
          <cell r="E1101">
            <v>365</v>
          </cell>
        </row>
        <row r="1102">
          <cell r="B1102" t="str">
            <v>Alluminium Section with Powder CoatingKg.</v>
          </cell>
          <cell r="C1102" t="str">
            <v>Alluminium Section with Powder Coating</v>
          </cell>
          <cell r="D1102" t="str">
            <v>Kg.</v>
          </cell>
          <cell r="E1102">
            <v>195</v>
          </cell>
        </row>
        <row r="1103">
          <cell r="B1103" t="str">
            <v>Concealed lockNo.</v>
          </cell>
          <cell r="C1103" t="str">
            <v>Concealed lock</v>
          </cell>
          <cell r="D1103" t="str">
            <v>No.</v>
          </cell>
          <cell r="E1103">
            <v>110</v>
          </cell>
        </row>
        <row r="1104">
          <cell r="B1104" t="str">
            <v>Mosquito proof Nylone netSq.Mt.</v>
          </cell>
          <cell r="C1104" t="str">
            <v>Mosquito proof Nylone net</v>
          </cell>
          <cell r="D1104" t="str">
            <v>Sq.Mt.</v>
          </cell>
          <cell r="E1104">
            <v>204</v>
          </cell>
        </row>
        <row r="1105">
          <cell r="B1105" t="str">
            <v>White glazed full stall urinalNo.</v>
          </cell>
          <cell r="C1105" t="str">
            <v>White glazed full stall urinal</v>
          </cell>
          <cell r="D1105" t="str">
            <v>No.</v>
          </cell>
          <cell r="E1105">
            <v>4010</v>
          </cell>
        </row>
        <row r="1106">
          <cell r="B1106" t="str">
            <v>Bricks II Class1000 No.</v>
          </cell>
          <cell r="C1106" t="str">
            <v>Bricks II Class</v>
          </cell>
          <cell r="D1106" t="str">
            <v>1000 No.</v>
          </cell>
          <cell r="E1106">
            <v>5700</v>
          </cell>
        </row>
        <row r="1107">
          <cell r="B1107" t="str">
            <v>R.C.C.pipe Np2 class 100mm dia. 2m longNo.</v>
          </cell>
          <cell r="C1107" t="str">
            <v>R.C.C.pipe Np2 class 100mm dia. 2m long</v>
          </cell>
          <cell r="D1107" t="str">
            <v>No.</v>
          </cell>
          <cell r="E1107">
            <v>596</v>
          </cell>
        </row>
        <row r="1108">
          <cell r="B1108" t="str">
            <v>R.C.C.pipe Np2 class 150mm dia. 2m longNo.</v>
          </cell>
          <cell r="C1108" t="str">
            <v>R.C.C.pipe Np2 class 150mm dia. 2m long</v>
          </cell>
          <cell r="D1108" t="str">
            <v>No.</v>
          </cell>
          <cell r="E1108">
            <v>642</v>
          </cell>
        </row>
        <row r="1109">
          <cell r="B1109" t="str">
            <v>R.C.C.pipe Np2 class 225mm dia. 2m longNo.</v>
          </cell>
          <cell r="C1109" t="str">
            <v>R.C.C.pipe Np2 class 225mm dia. 2m long</v>
          </cell>
          <cell r="D1109" t="str">
            <v>No.</v>
          </cell>
          <cell r="E1109">
            <v>734</v>
          </cell>
        </row>
        <row r="1110">
          <cell r="B1110" t="str">
            <v>R.C.C.pipe Np2 class 300mm dia. 2m longNo.</v>
          </cell>
          <cell r="C1110" t="str">
            <v>R.C.C.pipe Np2 class 300mm dia. 2m long</v>
          </cell>
          <cell r="D1110" t="str">
            <v>No.</v>
          </cell>
          <cell r="E1110">
            <v>1162</v>
          </cell>
        </row>
        <row r="1111">
          <cell r="B1111" t="str">
            <v>Ceramic Tiles for dado 30 x 60 cmSq.Mt.</v>
          </cell>
          <cell r="C1111" t="str">
            <v>Ceramic Tiles for dado 30 x 60 cm</v>
          </cell>
          <cell r="D1111" t="str">
            <v>Sq.Mt.</v>
          </cell>
          <cell r="E1111">
            <v>516</v>
          </cell>
        </row>
      </sheetData>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000000000000"/>
      <sheetName val="Cover"/>
      <sheetName val="Abstract"/>
      <sheetName val="Rates"/>
      <sheetName val="Budget Proposal"/>
    </sheetNames>
    <sheetDataSet>
      <sheetData sheetId="0" refreshError="1"/>
      <sheetData sheetId="1" refreshError="1"/>
      <sheetData sheetId="2" refreshError="1"/>
      <sheetData sheetId="3" refreshError="1">
        <row r="8">
          <cell r="D8">
            <v>600000</v>
          </cell>
        </row>
        <row r="9">
          <cell r="D9">
            <v>75000</v>
          </cell>
        </row>
        <row r="10">
          <cell r="D10">
            <v>200000</v>
          </cell>
        </row>
      </sheetData>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cewall"/>
      <sheetName val="front "/>
      <sheetName val="Pier"/>
      <sheetName val="Return"/>
      <sheetName val="DATAold"/>
      <sheetName val="Gen Abst"/>
      <sheetName val="fRoNt"/>
      <sheetName val="iNDEX"/>
      <sheetName val="Abst Br Proper"/>
      <sheetName val="F"/>
      <sheetName val="mes BR proper"/>
      <sheetName val="surfacing abst"/>
      <sheetName val="mes surfacing"/>
      <sheetName val="EW Abst"/>
      <sheetName val="EW MES"/>
      <sheetName val="earthwork"/>
      <sheetName val="pitch"/>
      <sheetName val="utilization"/>
      <sheetName val="abst pitching"/>
      <sheetName val="pitching"/>
      <sheetName val="Rate"/>
      <sheetName val="leadold"/>
      <sheetName val="T"/>
      <sheetName val="U"/>
      <sheetName val="V"/>
      <sheetName val="dismental mes"/>
      <sheetName val="dismental abst"/>
      <sheetName val="diversion mes"/>
      <sheetName val="Diversion abst"/>
      <sheetName val="AA"/>
      <sheetName val="AB"/>
      <sheetName val="facesheet"/>
      <sheetName val="Gabst"/>
      <sheetName val="GR"/>
      <sheetName val="AbsBr"/>
      <sheetName val="MeaBR"/>
      <sheetName val="RAroad"/>
      <sheetName val="Lead "/>
      <sheetName val="bridge"/>
      <sheetName val="Data lead"/>
      <sheetName val="dataAPProches"/>
      <sheetName val="abstApproches"/>
      <sheetName val="MesApp"/>
      <sheetName val=" pitching"/>
      <sheetName val="abst-pitching"/>
      <sheetName val="Mes-pitching"/>
      <sheetName val="Hyd"/>
      <sheetName val="Sheet1"/>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ow r="53">
          <cell r="E53" t="str">
            <v>E S T I M A T E</v>
          </cell>
        </row>
        <row r="56">
          <cell r="B56" t="str">
            <v xml:space="preserve">Division                 : </v>
          </cell>
          <cell r="C56" t="str">
            <v>P. W. Division,</v>
          </cell>
          <cell r="E56" t="str">
            <v>Washim</v>
          </cell>
        </row>
        <row r="58">
          <cell r="B58" t="str">
            <v>Sanctioned Estimate No.  :</v>
          </cell>
        </row>
        <row r="62">
          <cell r="B62" t="str">
            <v>Fund Head         :</v>
          </cell>
        </row>
        <row r="64">
          <cell r="B64" t="str">
            <v>Major Head        :</v>
          </cell>
        </row>
        <row r="66">
          <cell r="B66" t="str">
            <v>Minor Head        :</v>
          </cell>
        </row>
        <row r="68">
          <cell r="B68" t="str">
            <v>Service Head      :</v>
          </cell>
        </row>
        <row r="70">
          <cell r="B70" t="str">
            <v>Departmental Head :</v>
          </cell>
        </row>
        <row r="73">
          <cell r="C73" t="str">
            <v>Estimate has been framed in the office of the Executive Engineer, Public Works Division,</v>
          </cell>
        </row>
        <row r="74">
          <cell r="B74" t="str">
            <v>Washim</v>
          </cell>
          <cell r="C74" t="str">
            <v xml:space="preserve"> for the probable expenses that will be incurred in "</v>
          </cell>
        </row>
        <row r="75">
          <cell r="B75" t="str">
            <v xml:space="preserve">Name of work :-Improvement to Umara Kapse Jawala road </v>
          </cell>
        </row>
        <row r="76">
          <cell r="B76" t="str">
            <v>-------------------- minor bridge at ch. 2/600</v>
          </cell>
        </row>
        <row r="78">
          <cell r="G78" t="str">
            <v>Rs.</v>
          </cell>
          <cell r="H78" t="e">
            <v>#VALUE!</v>
          </cell>
          <cell r="I78" t="str">
            <v>/-</v>
          </cell>
        </row>
        <row r="79">
          <cell r="H79" t="str">
            <v>=</v>
          </cell>
        </row>
        <row r="81">
          <cell r="B81" t="str">
            <v>Administratively approved under  :</v>
          </cell>
        </row>
        <row r="83">
          <cell r="B83" t="str">
            <v>No.</v>
          </cell>
          <cell r="G83" t="str">
            <v>Date :</v>
          </cell>
        </row>
        <row r="86">
          <cell r="B86" t="str">
            <v>Technically Sanctioned under     :</v>
          </cell>
        </row>
        <row r="88">
          <cell r="B88" t="str">
            <v>No.</v>
          </cell>
          <cell r="G88" t="str">
            <v>Date :</v>
          </cell>
        </row>
        <row r="91">
          <cell r="B91" t="str">
            <v>Estimate prepared by             :</v>
          </cell>
          <cell r="D91" t="str">
            <v>S.A.Khan</v>
          </cell>
          <cell r="F91" t="str">
            <v xml:space="preserve"> A. V. Ruikar</v>
          </cell>
        </row>
        <row r="92">
          <cell r="D92" t="str">
            <v>Sectional Engineer</v>
          </cell>
          <cell r="F92" t="str">
            <v xml:space="preserve"> Sub Overseer,</v>
          </cell>
        </row>
        <row r="93">
          <cell r="F93" t="str">
            <v>R.P.Sub_Dn.No.II</v>
          </cell>
        </row>
        <row r="95">
          <cell r="B95" t="str">
            <v>Estimate checked by              :</v>
          </cell>
          <cell r="D95" t="str">
            <v>R.P.Nashikkar</v>
          </cell>
        </row>
        <row r="96">
          <cell r="D96" t="str">
            <v>Sectional Engineer</v>
          </cell>
        </row>
        <row r="98">
          <cell r="C98" t="str">
            <v>(Call or Authority)</v>
          </cell>
        </row>
        <row r="100">
          <cell r="E100" t="str">
            <v>-:</v>
          </cell>
          <cell r="F100" t="str">
            <v>General Description :-</v>
          </cell>
        </row>
        <row r="101">
          <cell r="F101" t="str">
            <v>-</v>
          </cell>
          <cell r="G101" t="str">
            <v>-</v>
          </cell>
        </row>
        <row r="103">
          <cell r="E103" t="str">
            <v>-:</v>
          </cell>
          <cell r="F103" t="str">
            <v xml:space="preserve">   Attached Separately    :-</v>
          </cell>
        </row>
        <row r="108">
          <cell r="C108" t="str">
            <v>Sub Divisional Engineer</v>
          </cell>
          <cell r="H108" t="str">
            <v>Executive Engineer</v>
          </cell>
        </row>
        <row r="109">
          <cell r="C109" t="str">
            <v>Public Works Sub-Division,</v>
          </cell>
          <cell r="H109" t="str">
            <v>Public Works Division,</v>
          </cell>
        </row>
        <row r="110">
          <cell r="C110" t="str">
            <v>Washim</v>
          </cell>
          <cell r="H110" t="str">
            <v>Washim</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cewall"/>
      <sheetName val="front "/>
      <sheetName val="Pier"/>
      <sheetName val="Return"/>
      <sheetName val="DATAold"/>
      <sheetName val="Gen Abst"/>
      <sheetName val="fRoNt"/>
      <sheetName val="iNDEX"/>
      <sheetName val="Abst Br Proper"/>
      <sheetName val="F"/>
      <sheetName val="mes BR proper"/>
      <sheetName val="surfacing abst"/>
      <sheetName val="mes surfacing"/>
      <sheetName val="EW Abst"/>
      <sheetName val="EW MES"/>
      <sheetName val="earthwork"/>
      <sheetName val="pitch"/>
      <sheetName val="utilization"/>
      <sheetName val="abst pitching"/>
      <sheetName val="pitching"/>
      <sheetName val="Rate"/>
      <sheetName val="leadold"/>
      <sheetName val="T"/>
      <sheetName val="U"/>
      <sheetName val="V"/>
      <sheetName val="dismental mes"/>
      <sheetName val="dismental abst"/>
      <sheetName val="diversion mes"/>
      <sheetName val="Diversion abst"/>
      <sheetName val="AA"/>
      <sheetName val="AB"/>
      <sheetName val="facesheet"/>
      <sheetName val="Gabst"/>
      <sheetName val="GR"/>
      <sheetName val="AbsBr"/>
      <sheetName val="MeaBR"/>
      <sheetName val="RAroad"/>
      <sheetName val="Lead "/>
      <sheetName val="bridge"/>
      <sheetName val="Data lead"/>
      <sheetName val="dataAPProches"/>
      <sheetName val="abstApproches"/>
      <sheetName val="MesApp"/>
      <sheetName val=" pitching"/>
      <sheetName val="abst-pitching"/>
      <sheetName val="Mes-pitching"/>
      <sheetName val="Hyd"/>
      <sheetName val="Sheet1"/>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ow r="53">
          <cell r="E53" t="str">
            <v>E S T I M A T E</v>
          </cell>
        </row>
        <row r="56">
          <cell r="B56" t="str">
            <v xml:space="preserve">Division                 : </v>
          </cell>
          <cell r="C56" t="str">
            <v>P. W. Division,</v>
          </cell>
          <cell r="E56" t="str">
            <v>Washim</v>
          </cell>
        </row>
        <row r="58">
          <cell r="B58" t="str">
            <v>Sanctioned Estimate No.  :</v>
          </cell>
        </row>
        <row r="62">
          <cell r="B62" t="str">
            <v>Fund Head         :</v>
          </cell>
        </row>
        <row r="64">
          <cell r="B64" t="str">
            <v>Major Head        :</v>
          </cell>
        </row>
        <row r="66">
          <cell r="B66" t="str">
            <v>Minor Head        :</v>
          </cell>
        </row>
        <row r="68">
          <cell r="B68" t="str">
            <v>Service Head      :</v>
          </cell>
        </row>
        <row r="70">
          <cell r="B70" t="str">
            <v>Departmental Head :</v>
          </cell>
        </row>
        <row r="73">
          <cell r="C73" t="str">
            <v>Estimate has been framed in the office of the Executive Engineer, Public Works Division,</v>
          </cell>
        </row>
        <row r="74">
          <cell r="B74" t="str">
            <v>Washim</v>
          </cell>
          <cell r="C74" t="str">
            <v xml:space="preserve"> for the probable expenses that will be incurred in "</v>
          </cell>
        </row>
        <row r="75">
          <cell r="B75" t="str">
            <v xml:space="preserve">Name of work :-Improvement to Umara Kapse Jawala road </v>
          </cell>
        </row>
        <row r="76">
          <cell r="B76" t="str">
            <v>-------------------- minor bridge at ch. 2/600</v>
          </cell>
        </row>
        <row r="78">
          <cell r="G78" t="str">
            <v>Rs.</v>
          </cell>
          <cell r="H78" t="e">
            <v>#VALUE!</v>
          </cell>
          <cell r="I78" t="str">
            <v>/-</v>
          </cell>
        </row>
        <row r="79">
          <cell r="H79" t="str">
            <v>=</v>
          </cell>
        </row>
        <row r="81">
          <cell r="B81" t="str">
            <v>Administratively approved under  :</v>
          </cell>
        </row>
        <row r="83">
          <cell r="B83" t="str">
            <v>No.</v>
          </cell>
          <cell r="G83" t="str">
            <v>Date :</v>
          </cell>
        </row>
        <row r="86">
          <cell r="B86" t="str">
            <v>Technically Sanctioned under     :</v>
          </cell>
        </row>
        <row r="88">
          <cell r="B88" t="str">
            <v>No.</v>
          </cell>
          <cell r="G88" t="str">
            <v>Date :</v>
          </cell>
        </row>
        <row r="91">
          <cell r="B91" t="str">
            <v>Estimate prepared by             :</v>
          </cell>
          <cell r="D91" t="str">
            <v>S.A.Khan</v>
          </cell>
          <cell r="F91" t="str">
            <v xml:space="preserve"> A. V. Ruikar</v>
          </cell>
        </row>
        <row r="92">
          <cell r="D92" t="str">
            <v>Sectional Engineer</v>
          </cell>
          <cell r="F92" t="str">
            <v xml:space="preserve"> Sub Overseer,</v>
          </cell>
        </row>
        <row r="93">
          <cell r="F93" t="str">
            <v>R.P.Sub_Dn.No.II</v>
          </cell>
        </row>
        <row r="95">
          <cell r="B95" t="str">
            <v>Estimate checked by              :</v>
          </cell>
          <cell r="D95" t="str">
            <v>R.P.Nashikkar</v>
          </cell>
        </row>
        <row r="96">
          <cell r="D96" t="str">
            <v>Sectional Engineer</v>
          </cell>
        </row>
        <row r="98">
          <cell r="C98" t="str">
            <v>(Call or Authority)</v>
          </cell>
        </row>
        <row r="100">
          <cell r="E100" t="str">
            <v>-:</v>
          </cell>
          <cell r="F100" t="str">
            <v>General Description :-</v>
          </cell>
        </row>
        <row r="101">
          <cell r="F101" t="str">
            <v>-</v>
          </cell>
          <cell r="G101" t="str">
            <v>-</v>
          </cell>
        </row>
        <row r="103">
          <cell r="E103" t="str">
            <v>-:</v>
          </cell>
          <cell r="F103" t="str">
            <v xml:space="preserve">   Attached Separately    :-</v>
          </cell>
        </row>
        <row r="108">
          <cell r="C108" t="str">
            <v>Sub Divisional Engineer</v>
          </cell>
          <cell r="H108" t="str">
            <v>Executive Engineer</v>
          </cell>
        </row>
        <row r="109">
          <cell r="C109" t="str">
            <v>Public Works Sub-Division,</v>
          </cell>
          <cell r="H109" t="str">
            <v>Public Works Division,</v>
          </cell>
        </row>
        <row r="110">
          <cell r="C110" t="str">
            <v>Washim</v>
          </cell>
          <cell r="H110" t="str">
            <v>Washim</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cewall"/>
      <sheetName val="front "/>
      <sheetName val="Pier"/>
      <sheetName val="Return"/>
      <sheetName val="DATAold"/>
      <sheetName val="Gen Abst"/>
      <sheetName val="fRoNt"/>
      <sheetName val="iNDEX"/>
      <sheetName val="Abst Br Proper"/>
      <sheetName val="F"/>
      <sheetName val="mes BR proper"/>
      <sheetName val="surfacing abst"/>
      <sheetName val="mes surfacing"/>
      <sheetName val="EW Abst"/>
      <sheetName val="EW MES"/>
      <sheetName val="earthwork"/>
      <sheetName val="pitch"/>
      <sheetName val="utilization"/>
      <sheetName val="abst pitching"/>
      <sheetName val="pitching"/>
      <sheetName val="Rate"/>
      <sheetName val="leadold"/>
      <sheetName val="T"/>
      <sheetName val="U"/>
      <sheetName val="V"/>
      <sheetName val="dismental mes"/>
      <sheetName val="dismental abst"/>
      <sheetName val="diversion mes"/>
      <sheetName val="Diversion abst"/>
      <sheetName val="AA"/>
      <sheetName val="AB"/>
      <sheetName val="facesheet"/>
      <sheetName val="Gabst"/>
      <sheetName val="GR"/>
      <sheetName val="AbsBr"/>
      <sheetName val="MeaBR"/>
      <sheetName val="RAroad"/>
      <sheetName val="Lead "/>
      <sheetName val="bridge"/>
      <sheetName val="Data lead"/>
      <sheetName val="dataAPProches"/>
      <sheetName val="abstApproches"/>
      <sheetName val="MesApp"/>
      <sheetName val=" pitching"/>
      <sheetName val="abst-pitching"/>
      <sheetName val="Mes-pitching"/>
      <sheetName val="Hyd"/>
      <sheetName val="Sheet1"/>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ow r="53">
          <cell r="E53" t="str">
            <v>E S T I M A T E</v>
          </cell>
        </row>
        <row r="56">
          <cell r="B56" t="str">
            <v xml:space="preserve">Division                 : </v>
          </cell>
          <cell r="C56" t="str">
            <v>P. W. Division,</v>
          </cell>
          <cell r="E56" t="str">
            <v>Washim</v>
          </cell>
        </row>
        <row r="58">
          <cell r="B58" t="str">
            <v>Sanctioned Estimate No.  :</v>
          </cell>
        </row>
        <row r="62">
          <cell r="B62" t="str">
            <v>Fund Head         :</v>
          </cell>
        </row>
        <row r="64">
          <cell r="B64" t="str">
            <v>Major Head        :</v>
          </cell>
        </row>
        <row r="66">
          <cell r="B66" t="str">
            <v>Minor Head        :</v>
          </cell>
        </row>
        <row r="68">
          <cell r="B68" t="str">
            <v>Service Head      :</v>
          </cell>
        </row>
        <row r="70">
          <cell r="B70" t="str">
            <v>Departmental Head :</v>
          </cell>
        </row>
        <row r="73">
          <cell r="C73" t="str">
            <v>Estimate has been framed in the office of the Executive Engineer, Public Works Division,</v>
          </cell>
        </row>
        <row r="74">
          <cell r="B74" t="str">
            <v>Washim</v>
          </cell>
          <cell r="C74" t="str">
            <v xml:space="preserve"> for the probable expenses that will be incurred in "</v>
          </cell>
        </row>
        <row r="75">
          <cell r="B75" t="str">
            <v xml:space="preserve">Name of work :-Improvement to Umara Kapse Jawala road </v>
          </cell>
        </row>
        <row r="76">
          <cell r="B76" t="str">
            <v>-------------------- minor bridge at ch. 2/600</v>
          </cell>
        </row>
        <row r="78">
          <cell r="G78" t="str">
            <v>Rs.</v>
          </cell>
          <cell r="H78" t="e">
            <v>#VALUE!</v>
          </cell>
          <cell r="I78" t="str">
            <v>/-</v>
          </cell>
        </row>
        <row r="79">
          <cell r="H79" t="str">
            <v>=</v>
          </cell>
        </row>
        <row r="81">
          <cell r="B81" t="str">
            <v>Administratively approved under  :</v>
          </cell>
        </row>
        <row r="83">
          <cell r="B83" t="str">
            <v>No.</v>
          </cell>
          <cell r="G83" t="str">
            <v>Date :</v>
          </cell>
        </row>
        <row r="86">
          <cell r="B86" t="str">
            <v>Technically Sanctioned under     :</v>
          </cell>
        </row>
        <row r="88">
          <cell r="B88" t="str">
            <v>No.</v>
          </cell>
          <cell r="G88" t="str">
            <v>Date :</v>
          </cell>
        </row>
        <row r="91">
          <cell r="B91" t="str">
            <v>Estimate prepared by             :</v>
          </cell>
          <cell r="D91" t="str">
            <v>S.A.Khan</v>
          </cell>
          <cell r="F91" t="str">
            <v xml:space="preserve"> A. V. Ruikar</v>
          </cell>
        </row>
        <row r="92">
          <cell r="D92" t="str">
            <v>Sectional Engineer</v>
          </cell>
          <cell r="F92" t="str">
            <v xml:space="preserve"> Sub Overseer,</v>
          </cell>
        </row>
        <row r="93">
          <cell r="F93" t="str">
            <v>R.P.Sub_Dn.No.II</v>
          </cell>
        </row>
        <row r="95">
          <cell r="B95" t="str">
            <v>Estimate checked by              :</v>
          </cell>
          <cell r="D95" t="str">
            <v>R.P.Nashikkar</v>
          </cell>
        </row>
        <row r="96">
          <cell r="D96" t="str">
            <v>Sectional Engineer</v>
          </cell>
        </row>
        <row r="98">
          <cell r="C98" t="str">
            <v>(Call or Authority)</v>
          </cell>
        </row>
        <row r="100">
          <cell r="E100" t="str">
            <v>-:</v>
          </cell>
          <cell r="F100" t="str">
            <v>General Description :-</v>
          </cell>
        </row>
        <row r="101">
          <cell r="F101" t="str">
            <v>-</v>
          </cell>
          <cell r="G101" t="str">
            <v>-</v>
          </cell>
        </row>
        <row r="103">
          <cell r="E103" t="str">
            <v>-:</v>
          </cell>
          <cell r="F103" t="str">
            <v xml:space="preserve">   Attached Separately    :-</v>
          </cell>
        </row>
        <row r="108">
          <cell r="C108" t="str">
            <v>Sub Divisional Engineer</v>
          </cell>
          <cell r="H108" t="str">
            <v>Executive Engineer</v>
          </cell>
        </row>
        <row r="109">
          <cell r="C109" t="str">
            <v>Public Works Sub-Division,</v>
          </cell>
          <cell r="H109" t="str">
            <v>Public Works Division,</v>
          </cell>
        </row>
        <row r="110">
          <cell r="C110" t="str">
            <v>Washim</v>
          </cell>
          <cell r="H110" t="str">
            <v>Washim</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acewall"/>
      <sheetName val="front "/>
      <sheetName val="Pier"/>
      <sheetName val="Return"/>
      <sheetName val="DATAold"/>
      <sheetName val="Gen Abst"/>
      <sheetName val="fRoNt"/>
      <sheetName val="iNDEX"/>
      <sheetName val="Abst Br Proper"/>
      <sheetName val="F"/>
      <sheetName val="mes BR proper"/>
      <sheetName val="surfacing abst"/>
      <sheetName val="mes surfacing"/>
      <sheetName val="EW Abst"/>
      <sheetName val="EW MES"/>
      <sheetName val="earthwork"/>
      <sheetName val="pitch"/>
      <sheetName val="utilization"/>
      <sheetName val="abst pitching"/>
      <sheetName val="pitching"/>
      <sheetName val="Rate"/>
      <sheetName val="leadold"/>
      <sheetName val="T"/>
      <sheetName val="U"/>
      <sheetName val="V"/>
      <sheetName val="dismental mes"/>
      <sheetName val="dismental abst"/>
      <sheetName val="diversion mes"/>
      <sheetName val="Diversion abst"/>
      <sheetName val="AA"/>
      <sheetName val="AB"/>
      <sheetName val="facesheet"/>
      <sheetName val="Gabst"/>
      <sheetName val="GR"/>
      <sheetName val="AbsBr"/>
      <sheetName val="MeaBR"/>
      <sheetName val="RAroad"/>
      <sheetName val="Lead "/>
      <sheetName val="bridge"/>
      <sheetName val="Data lead"/>
      <sheetName val="dataAPProches"/>
      <sheetName val="abstApproches"/>
      <sheetName val="MesApp"/>
      <sheetName val=" pitching"/>
      <sheetName val="abst-pitching"/>
      <sheetName val="Mes-pitching"/>
      <sheetName val="Hyd"/>
      <sheetName val="Sheet1"/>
    </sheetNames>
    <sheetDataSet>
      <sheetData sheetId="0"/>
      <sheetData sheetId="1" refreshError="1"/>
      <sheetData sheetId="2" refreshError="1"/>
      <sheetData sheetId="3" refreshError="1"/>
      <sheetData sheetId="4" refreshError="1"/>
      <sheetData sheetId="5"/>
      <sheetData sheetId="6" refreshError="1"/>
      <sheetData sheetId="7" refreshError="1"/>
      <sheetData sheetId="8">
        <row r="53">
          <cell r="E53" t="str">
            <v>E S T I M A T E</v>
          </cell>
        </row>
        <row r="56">
          <cell r="B56" t="str">
            <v xml:space="preserve">Division                 : </v>
          </cell>
          <cell r="C56" t="str">
            <v>P. W. Division,</v>
          </cell>
          <cell r="E56" t="str">
            <v>Washim</v>
          </cell>
        </row>
        <row r="58">
          <cell r="B58" t="str">
            <v>Sanctioned Estimate No.  :</v>
          </cell>
        </row>
        <row r="62">
          <cell r="B62" t="str">
            <v>Fund Head         :</v>
          </cell>
        </row>
        <row r="64">
          <cell r="B64" t="str">
            <v>Major Head        :</v>
          </cell>
        </row>
        <row r="66">
          <cell r="B66" t="str">
            <v>Minor Head        :</v>
          </cell>
        </row>
        <row r="68">
          <cell r="B68" t="str">
            <v>Service Head      :</v>
          </cell>
        </row>
        <row r="70">
          <cell r="B70" t="str">
            <v>Departmental Head :</v>
          </cell>
        </row>
        <row r="73">
          <cell r="C73" t="str">
            <v>Estimate has been framed in the office of the Executive Engineer, Public Works Division,</v>
          </cell>
        </row>
        <row r="74">
          <cell r="B74" t="str">
            <v>Washim</v>
          </cell>
          <cell r="C74" t="str">
            <v xml:space="preserve"> for the probable expenses that will be incurred in "</v>
          </cell>
        </row>
        <row r="75">
          <cell r="B75" t="str">
            <v xml:space="preserve">Name of work :-Improvement to Umara Kapse Jawala road </v>
          </cell>
        </row>
        <row r="76">
          <cell r="B76" t="str">
            <v>-------------------- minor bridge at ch. 2/600</v>
          </cell>
        </row>
        <row r="78">
          <cell r="G78" t="str">
            <v>Rs.</v>
          </cell>
          <cell r="H78" t="e">
            <v>#VALUE!</v>
          </cell>
          <cell r="I78" t="str">
            <v>/-</v>
          </cell>
        </row>
        <row r="79">
          <cell r="H79" t="str">
            <v>=</v>
          </cell>
        </row>
        <row r="81">
          <cell r="B81" t="str">
            <v>Administratively approved under  :</v>
          </cell>
        </row>
        <row r="83">
          <cell r="B83" t="str">
            <v>No.</v>
          </cell>
          <cell r="G83" t="str">
            <v>Date :</v>
          </cell>
        </row>
        <row r="86">
          <cell r="B86" t="str">
            <v>Technically Sanctioned under     :</v>
          </cell>
        </row>
        <row r="88">
          <cell r="B88" t="str">
            <v>No.</v>
          </cell>
          <cell r="G88" t="str">
            <v>Date :</v>
          </cell>
        </row>
        <row r="91">
          <cell r="B91" t="str">
            <v>Estimate prepared by             :</v>
          </cell>
          <cell r="D91" t="str">
            <v>S.A.Khan</v>
          </cell>
          <cell r="F91" t="str">
            <v xml:space="preserve"> A. V. Ruikar</v>
          </cell>
        </row>
        <row r="92">
          <cell r="D92" t="str">
            <v>Sectional Engineer</v>
          </cell>
          <cell r="F92" t="str">
            <v xml:space="preserve"> Sub Overseer,</v>
          </cell>
        </row>
        <row r="93">
          <cell r="F93" t="str">
            <v>R.P.Sub_Dn.No.II</v>
          </cell>
        </row>
        <row r="95">
          <cell r="B95" t="str">
            <v>Estimate checked by              :</v>
          </cell>
          <cell r="D95" t="str">
            <v>R.P.Nashikkar</v>
          </cell>
        </row>
        <row r="96">
          <cell r="D96" t="str">
            <v>Sectional Engineer</v>
          </cell>
        </row>
        <row r="98">
          <cell r="C98" t="str">
            <v>(Call or Authority)</v>
          </cell>
        </row>
        <row r="100">
          <cell r="E100" t="str">
            <v>-:</v>
          </cell>
          <cell r="F100" t="str">
            <v>General Description :-</v>
          </cell>
        </row>
        <row r="101">
          <cell r="F101" t="str">
            <v>-</v>
          </cell>
          <cell r="G101" t="str">
            <v>-</v>
          </cell>
        </row>
        <row r="103">
          <cell r="E103" t="str">
            <v>-:</v>
          </cell>
          <cell r="F103" t="str">
            <v xml:space="preserve">   Attached Separately    :-</v>
          </cell>
        </row>
        <row r="108">
          <cell r="C108" t="str">
            <v>Sub Divisional Engineer</v>
          </cell>
          <cell r="H108" t="str">
            <v>Executive Engineer</v>
          </cell>
        </row>
        <row r="109">
          <cell r="C109" t="str">
            <v>Public Works Sub-Division,</v>
          </cell>
          <cell r="H109" t="str">
            <v>Public Works Division,</v>
          </cell>
        </row>
        <row r="110">
          <cell r="C110" t="str">
            <v>Washim</v>
          </cell>
          <cell r="H110" t="str">
            <v>Washim</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ront"/>
      <sheetName val="dataRoad"/>
      <sheetName val="face"/>
      <sheetName val="GR"/>
      <sheetName val="Gabst"/>
      <sheetName val="ABSTgen"/>
      <sheetName val="MES gen"/>
      <sheetName val="ABSTwide"/>
      <sheetName val="MES wide"/>
      <sheetName val="Lead"/>
      <sheetName val="abs2"/>
      <sheetName val="mes2"/>
      <sheetName val="abs3"/>
      <sheetName val="mes3"/>
      <sheetName val="EWABST "/>
      <sheetName val="EWMES"/>
      <sheetName val="ABS5"/>
      <sheetName val="MES5"/>
      <sheetName val="GutterABST "/>
      <sheetName val="gutterMES"/>
      <sheetName val="CSR item"/>
      <sheetName val="RA1"/>
      <sheetName val="RA2"/>
      <sheetName val="RA3"/>
      <sheetName val="BBM75mm"/>
      <sheetName val="BBM50mm"/>
      <sheetName val="20mm"/>
      <sheetName val="psc overBBM"/>
      <sheetName val="psc overBT"/>
      <sheetName val="lsc"/>
      <sheetName val="coldmix"/>
      <sheetName val="APPENDIX A"/>
      <sheetName val="AppendixB"/>
      <sheetName val="ApendixC1"/>
      <sheetName val="Appendix C2"/>
      <sheetName val="Certificate"/>
      <sheetName val="Scrutiny"/>
      <sheetName val="Data lea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5">
          <cell r="F15">
            <v>50</v>
          </cell>
        </row>
      </sheetData>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ront"/>
      <sheetName val="dataRoad"/>
      <sheetName val="face"/>
      <sheetName val="GR"/>
      <sheetName val="Gabst"/>
      <sheetName val="ABSTgen"/>
      <sheetName val="MES gen"/>
      <sheetName val="ABSTwide"/>
      <sheetName val="MES wide"/>
      <sheetName val="Lead"/>
      <sheetName val="abs2"/>
      <sheetName val="mes2"/>
      <sheetName val="abs3"/>
      <sheetName val="mes3"/>
      <sheetName val="EWABST "/>
      <sheetName val="EWMES"/>
      <sheetName val="ABS5"/>
      <sheetName val="MES5"/>
      <sheetName val="GutterABST "/>
      <sheetName val="gutterMES"/>
      <sheetName val="CSR item"/>
      <sheetName val="RA1"/>
      <sheetName val="RA2"/>
      <sheetName val="RA3"/>
      <sheetName val="BBM75mm"/>
      <sheetName val="BBM50mm"/>
      <sheetName val="20mm"/>
      <sheetName val="psc overBBM"/>
      <sheetName val="psc overBT"/>
      <sheetName val="lsc"/>
      <sheetName val="coldmix"/>
      <sheetName val="APPENDIX A"/>
      <sheetName val="AppendixB"/>
      <sheetName val="ApendixC1"/>
      <sheetName val="Appendix C2"/>
      <sheetName val="Certificate"/>
      <sheetName val="Scrutiny"/>
      <sheetName val="Data lea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5">
          <cell r="F15">
            <v>50</v>
          </cell>
        </row>
      </sheetData>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ront"/>
      <sheetName val="dataRoad"/>
      <sheetName val="face"/>
      <sheetName val="GR"/>
      <sheetName val="Gabst"/>
      <sheetName val="ABSTgen"/>
      <sheetName val="MES gen"/>
      <sheetName val="ABSTwide"/>
      <sheetName val="MES wide"/>
      <sheetName val="Lead"/>
      <sheetName val="abs2"/>
      <sheetName val="mes2"/>
      <sheetName val="abs3"/>
      <sheetName val="mes3"/>
      <sheetName val="EWABST "/>
      <sheetName val="EWMES"/>
      <sheetName val="ABS5"/>
      <sheetName val="MES5"/>
      <sheetName val="GutterABST "/>
      <sheetName val="gutterMES"/>
      <sheetName val="CSR item"/>
      <sheetName val="RA1"/>
      <sheetName val="RA2"/>
      <sheetName val="RA3"/>
      <sheetName val="BBM75mm"/>
      <sheetName val="BBM50mm"/>
      <sheetName val="20mm"/>
      <sheetName val="psc overBBM"/>
      <sheetName val="psc overBT"/>
      <sheetName val="lsc"/>
      <sheetName val="coldmix"/>
      <sheetName val="APPENDIX A"/>
      <sheetName val="AppendixB"/>
      <sheetName val="ApendixC1"/>
      <sheetName val="Appendix C2"/>
      <sheetName val="Certificate"/>
      <sheetName val="Scrutiny"/>
      <sheetName val="Data lea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5">
          <cell r="F15">
            <v>50</v>
          </cell>
        </row>
      </sheetData>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front"/>
      <sheetName val="dataRoad"/>
      <sheetName val="face"/>
      <sheetName val="GR"/>
      <sheetName val="Gabst"/>
      <sheetName val="ABSTgen"/>
      <sheetName val="MES gen"/>
      <sheetName val="ABSTwide"/>
      <sheetName val="MES wide"/>
      <sheetName val="Lead"/>
      <sheetName val="abs2"/>
      <sheetName val="mes2"/>
      <sheetName val="abs3"/>
      <sheetName val="mes3"/>
      <sheetName val="EWABST "/>
      <sheetName val="EWMES"/>
      <sheetName val="ABS5"/>
      <sheetName val="MES5"/>
      <sheetName val="GutterABST "/>
      <sheetName val="gutterMES"/>
      <sheetName val="CSR item"/>
      <sheetName val="RA1"/>
      <sheetName val="RA2"/>
      <sheetName val="RA3"/>
      <sheetName val="BBM75mm"/>
      <sheetName val="BBM50mm"/>
      <sheetName val="20mm"/>
      <sheetName val="psc overBBM"/>
      <sheetName val="psc overBT"/>
      <sheetName val="lsc"/>
      <sheetName val="coldmix"/>
      <sheetName val="APPENDIX A"/>
      <sheetName val="AppendixB"/>
      <sheetName val="ApendixC1"/>
      <sheetName val="Appendix C2"/>
      <sheetName val="Certificate"/>
      <sheetName val="Scrutiny"/>
      <sheetName val="Data lea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15">
          <cell r="F15">
            <v>50</v>
          </cell>
        </row>
      </sheetData>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manual"/>
      <sheetName val="C1 manual"/>
      <sheetName val="C mac final"/>
      <sheetName val="C1 machine"/>
      <sheetName val="C1 pipes np2 "/>
      <sheetName val="C1 pipes np3  (2)"/>
      <sheetName val="C1 pipes np4  "/>
    </sheetNames>
    <sheetDataSet>
      <sheetData sheetId="0" refreshError="1">
        <row r="3">
          <cell r="E3">
            <v>102.88</v>
          </cell>
        </row>
        <row r="4">
          <cell r="E4">
            <v>322</v>
          </cell>
        </row>
        <row r="6">
          <cell r="E6" t="str">
            <v>Carrage of material over distance exceeding 0.50 km. including loading and unloading.</v>
          </cell>
        </row>
        <row r="10">
          <cell r="Q10">
            <v>54.59</v>
          </cell>
        </row>
        <row r="11">
          <cell r="Q11">
            <v>86.21</v>
          </cell>
        </row>
        <row r="12">
          <cell r="Q12">
            <v>117.74</v>
          </cell>
        </row>
        <row r="13">
          <cell r="Q13">
            <v>149.18</v>
          </cell>
        </row>
        <row r="14">
          <cell r="Q14">
            <v>180.73</v>
          </cell>
        </row>
        <row r="15">
          <cell r="Q15">
            <v>212.19</v>
          </cell>
        </row>
        <row r="16">
          <cell r="Q16">
            <v>243.75</v>
          </cell>
        </row>
        <row r="17">
          <cell r="Q17">
            <v>275.07</v>
          </cell>
        </row>
        <row r="18">
          <cell r="Q18">
            <v>306.45999999999998</v>
          </cell>
        </row>
        <row r="19">
          <cell r="Q19">
            <v>337.97</v>
          </cell>
        </row>
        <row r="20">
          <cell r="Q20">
            <v>369.45</v>
          </cell>
        </row>
        <row r="21">
          <cell r="Q21">
            <v>400.65</v>
          </cell>
        </row>
        <row r="22">
          <cell r="Q22">
            <v>432.05</v>
          </cell>
        </row>
        <row r="23">
          <cell r="Q23">
            <v>463.53</v>
          </cell>
        </row>
        <row r="24">
          <cell r="Q24">
            <v>494.8</v>
          </cell>
        </row>
        <row r="25">
          <cell r="Q25">
            <v>526.13</v>
          </cell>
        </row>
        <row r="26">
          <cell r="Q26">
            <v>557.46</v>
          </cell>
        </row>
        <row r="27">
          <cell r="Q27">
            <v>588.84</v>
          </cell>
        </row>
        <row r="28">
          <cell r="Q28">
            <v>619.94000000000005</v>
          </cell>
        </row>
        <row r="29">
          <cell r="Q29">
            <v>651.11</v>
          </cell>
        </row>
        <row r="30">
          <cell r="Q30">
            <v>712.88</v>
          </cell>
        </row>
        <row r="31">
          <cell r="Q31">
            <v>774.27</v>
          </cell>
        </row>
        <row r="32">
          <cell r="Q32">
            <v>835.72</v>
          </cell>
        </row>
        <row r="33">
          <cell r="Q33">
            <v>897.21</v>
          </cell>
        </row>
        <row r="34">
          <cell r="Q34">
            <v>958.45</v>
          </cell>
        </row>
        <row r="35">
          <cell r="Q35">
            <v>1270.3699999999999</v>
          </cell>
        </row>
        <row r="36">
          <cell r="Q36">
            <v>1582.5</v>
          </cell>
        </row>
        <row r="37">
          <cell r="Q37">
            <v>1885.12</v>
          </cell>
        </row>
        <row r="38">
          <cell r="Q38">
            <v>2195.62</v>
          </cell>
        </row>
        <row r="39">
          <cell r="Q39">
            <v>2506.1</v>
          </cell>
        </row>
        <row r="40">
          <cell r="Q40">
            <v>2816.45</v>
          </cell>
        </row>
        <row r="41">
          <cell r="Q41">
            <v>3117.51</v>
          </cell>
        </row>
        <row r="42">
          <cell r="Q42">
            <v>3724.98</v>
          </cell>
        </row>
        <row r="43">
          <cell r="Q43">
            <v>4341.8900000000003</v>
          </cell>
        </row>
        <row r="44">
          <cell r="Q44">
            <v>4959.07</v>
          </cell>
        </row>
        <row r="45">
          <cell r="Q45">
            <v>5576.5</v>
          </cell>
        </row>
        <row r="46">
          <cell r="Q46">
            <v>6193.5</v>
          </cell>
        </row>
        <row r="47">
          <cell r="Q47">
            <v>7700.39</v>
          </cell>
        </row>
        <row r="48">
          <cell r="Q48">
            <v>9235.48</v>
          </cell>
        </row>
        <row r="49">
          <cell r="Q49">
            <v>10746.07</v>
          </cell>
        </row>
        <row r="50">
          <cell r="Q50">
            <v>12278.94</v>
          </cell>
        </row>
        <row r="51">
          <cell r="Q51">
            <v>15341.87</v>
          </cell>
        </row>
        <row r="52">
          <cell r="Q52">
            <v>18406.61</v>
          </cell>
        </row>
        <row r="53">
          <cell r="Q53">
            <v>21470.26</v>
          </cell>
        </row>
        <row r="54">
          <cell r="Q54">
            <v>24535.48</v>
          </cell>
        </row>
        <row r="55">
          <cell r="Q55">
            <v>30662.94</v>
          </cell>
        </row>
      </sheetData>
      <sheetData sheetId="1" refreshError="1"/>
      <sheetData sheetId="2" refreshError="1">
        <row r="5">
          <cell r="E5">
            <v>646</v>
          </cell>
        </row>
        <row r="10">
          <cell r="P10">
            <v>1067.26</v>
          </cell>
        </row>
        <row r="11">
          <cell r="P11">
            <v>1118.9100000000001</v>
          </cell>
        </row>
        <row r="12">
          <cell r="P12">
            <v>1170</v>
          </cell>
        </row>
        <row r="13">
          <cell r="P13">
            <v>1219.9000000000001</v>
          </cell>
        </row>
        <row r="14">
          <cell r="P14">
            <v>1270.05</v>
          </cell>
        </row>
        <row r="15">
          <cell r="P15">
            <v>1319.8899999999999</v>
          </cell>
        </row>
        <row r="16">
          <cell r="P16">
            <v>1368.97</v>
          </cell>
        </row>
        <row r="17">
          <cell r="P17">
            <v>1417.6799999999998</v>
          </cell>
        </row>
        <row r="18">
          <cell r="P18">
            <v>1465.8600000000001</v>
          </cell>
        </row>
        <row r="19">
          <cell r="P19">
            <v>1513.3400000000001</v>
          </cell>
        </row>
        <row r="20">
          <cell r="P20">
            <v>1563.5700000000002</v>
          </cell>
        </row>
        <row r="21">
          <cell r="P21">
            <v>1610.31</v>
          </cell>
        </row>
        <row r="22">
          <cell r="P22">
            <v>1658.95</v>
          </cell>
        </row>
        <row r="23">
          <cell r="P23">
            <v>1706.44</v>
          </cell>
        </row>
        <row r="24">
          <cell r="P24">
            <v>1753.7</v>
          </cell>
        </row>
        <row r="25">
          <cell r="P25">
            <v>1800.94</v>
          </cell>
        </row>
        <row r="26">
          <cell r="P26">
            <v>1847.52</v>
          </cell>
        </row>
        <row r="27">
          <cell r="P27">
            <v>1894.25</v>
          </cell>
        </row>
        <row r="28">
          <cell r="P28">
            <v>1939.47</v>
          </cell>
        </row>
        <row r="29">
          <cell r="P29">
            <v>1984.62</v>
          </cell>
        </row>
        <row r="30">
          <cell r="P30">
            <v>2062.6800000000003</v>
          </cell>
        </row>
        <row r="31">
          <cell r="P31">
            <v>2139.1800000000003</v>
          </cell>
        </row>
        <row r="32">
          <cell r="P32">
            <v>2214.1800000000003</v>
          </cell>
        </row>
        <row r="33">
          <cell r="P33">
            <v>2288.09</v>
          </cell>
        </row>
        <row r="34">
          <cell r="P34">
            <v>2360.66</v>
          </cell>
        </row>
        <row r="35">
          <cell r="P35">
            <v>2810.21</v>
          </cell>
        </row>
        <row r="36">
          <cell r="P36">
            <v>3259.46</v>
          </cell>
        </row>
        <row r="37">
          <cell r="P37">
            <v>3562.45</v>
          </cell>
        </row>
        <row r="38">
          <cell r="P38">
            <v>3987.45</v>
          </cell>
        </row>
        <row r="39">
          <cell r="P39">
            <v>4412.6499999999996</v>
          </cell>
        </row>
        <row r="40">
          <cell r="P40">
            <v>4837.45</v>
          </cell>
        </row>
        <row r="41">
          <cell r="P41">
            <v>5109.53</v>
          </cell>
        </row>
        <row r="42">
          <cell r="P42">
            <v>5745.98</v>
          </cell>
        </row>
        <row r="43">
          <cell r="P43">
            <v>6534.75</v>
          </cell>
        </row>
        <row r="44">
          <cell r="P44">
            <v>7323.82</v>
          </cell>
        </row>
        <row r="45">
          <cell r="P45">
            <v>8112.36</v>
          </cell>
        </row>
        <row r="46">
          <cell r="P46">
            <v>8901.9599999999991</v>
          </cell>
        </row>
        <row r="47">
          <cell r="P47">
            <v>10301.18</v>
          </cell>
        </row>
        <row r="48">
          <cell r="P48">
            <v>12159.53</v>
          </cell>
        </row>
        <row r="49">
          <cell r="P49">
            <v>13615.84</v>
          </cell>
        </row>
        <row r="50">
          <cell r="P50">
            <v>15416.08</v>
          </cell>
        </row>
        <row r="51">
          <cell r="P51">
            <v>19018.29</v>
          </cell>
        </row>
        <row r="52">
          <cell r="P52">
            <v>22618.25</v>
          </cell>
        </row>
        <row r="53">
          <cell r="P53">
            <v>26220.18</v>
          </cell>
        </row>
        <row r="54">
          <cell r="P54">
            <v>29821.05</v>
          </cell>
        </row>
        <row r="55">
          <cell r="P55">
            <v>37022.620000000003</v>
          </cell>
        </row>
      </sheetData>
      <sheetData sheetId="3" refreshError="1"/>
      <sheetData sheetId="4" refreshError="1"/>
      <sheetData sheetId="5" refreshError="1">
        <row r="5">
          <cell r="E5">
            <v>646</v>
          </cell>
        </row>
      </sheetData>
      <sheetData sheetId="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manual"/>
      <sheetName val="C1 manual"/>
      <sheetName val="C mac final"/>
      <sheetName val="C1 machine"/>
      <sheetName val="C1 pipes np2 "/>
      <sheetName val="C1 pipes np3  (2)"/>
      <sheetName val="C1 pipes np4  "/>
    </sheetNames>
    <sheetDataSet>
      <sheetData sheetId="0" refreshError="1">
        <row r="3">
          <cell r="E3">
            <v>102.88</v>
          </cell>
        </row>
        <row r="4">
          <cell r="E4">
            <v>322</v>
          </cell>
        </row>
        <row r="5">
          <cell r="E5">
            <v>615</v>
          </cell>
        </row>
        <row r="10">
          <cell r="O10">
            <v>962.46</v>
          </cell>
          <cell r="Q10">
            <v>54.59</v>
          </cell>
        </row>
        <row r="11">
          <cell r="O11">
            <v>1043.8699999999999</v>
          </cell>
          <cell r="Q11">
            <v>86.21</v>
          </cell>
        </row>
        <row r="12">
          <cell r="O12">
            <v>1123.5</v>
          </cell>
          <cell r="Q12">
            <v>117.74</v>
          </cell>
        </row>
        <row r="13">
          <cell r="O13">
            <v>1199.95</v>
          </cell>
          <cell r="Q13">
            <v>149.18</v>
          </cell>
        </row>
        <row r="14">
          <cell r="O14">
            <v>1278.96</v>
          </cell>
          <cell r="Q14">
            <v>180.73</v>
          </cell>
        </row>
        <row r="15">
          <cell r="O15">
            <v>1354.64</v>
          </cell>
          <cell r="Q15">
            <v>212.19</v>
          </cell>
        </row>
        <row r="16">
          <cell r="O16">
            <v>1429.99</v>
          </cell>
          <cell r="Q16">
            <v>243.75</v>
          </cell>
        </row>
        <row r="17">
          <cell r="O17">
            <v>1504.14</v>
          </cell>
          <cell r="Q17">
            <v>275.07</v>
          </cell>
        </row>
        <row r="18">
          <cell r="O18">
            <v>1576.79</v>
          </cell>
          <cell r="Q18">
            <v>306.45999999999998</v>
          </cell>
        </row>
        <row r="19">
          <cell r="O19">
            <v>1649.92</v>
          </cell>
          <cell r="Q19">
            <v>337.97</v>
          </cell>
        </row>
        <row r="20">
          <cell r="O20">
            <v>1725.82</v>
          </cell>
          <cell r="Q20">
            <v>369.45</v>
          </cell>
        </row>
        <row r="21">
          <cell r="O21">
            <v>1795.93</v>
          </cell>
          <cell r="Q21">
            <v>400.65</v>
          </cell>
        </row>
        <row r="22">
          <cell r="O22">
            <v>1871.58</v>
          </cell>
          <cell r="Q22">
            <v>432.05</v>
          </cell>
        </row>
        <row r="23">
          <cell r="O23">
            <v>1940.53</v>
          </cell>
          <cell r="Q23">
            <v>463.53</v>
          </cell>
        </row>
        <row r="24">
          <cell r="O24">
            <v>2011.28</v>
          </cell>
          <cell r="Q24">
            <v>494.8</v>
          </cell>
        </row>
        <row r="25">
          <cell r="O25">
            <v>2084.25</v>
          </cell>
          <cell r="Q25">
            <v>526.13</v>
          </cell>
        </row>
        <row r="26">
          <cell r="O26">
            <v>2152.0700000000002</v>
          </cell>
          <cell r="Q26">
            <v>557.46</v>
          </cell>
        </row>
        <row r="27">
          <cell r="O27">
            <v>2221.69</v>
          </cell>
          <cell r="Q27">
            <v>588.84</v>
          </cell>
        </row>
        <row r="28">
          <cell r="O28">
            <v>2288.81</v>
          </cell>
          <cell r="Q28">
            <v>619.94000000000005</v>
          </cell>
        </row>
        <row r="29">
          <cell r="O29">
            <v>2353.37</v>
          </cell>
          <cell r="Q29">
            <v>651.11</v>
          </cell>
        </row>
        <row r="30">
          <cell r="O30">
            <v>2454.3200000000002</v>
          </cell>
          <cell r="Q30">
            <v>712.88</v>
          </cell>
        </row>
        <row r="31">
          <cell r="O31">
            <v>2552.08</v>
          </cell>
          <cell r="Q31">
            <v>774.27</v>
          </cell>
        </row>
        <row r="32">
          <cell r="O32">
            <v>2646.63</v>
          </cell>
          <cell r="Q32">
            <v>835.72</v>
          </cell>
        </row>
        <row r="33">
          <cell r="O33">
            <v>2742.46</v>
          </cell>
          <cell r="Q33">
            <v>897.21</v>
          </cell>
        </row>
        <row r="34">
          <cell r="O34">
            <v>2829.05</v>
          </cell>
          <cell r="Q34">
            <v>958.45</v>
          </cell>
        </row>
        <row r="35">
          <cell r="O35">
            <v>3481.08</v>
          </cell>
          <cell r="Q35">
            <v>1270.3699999999999</v>
          </cell>
        </row>
        <row r="36">
          <cell r="O36">
            <v>4132.6899999999996</v>
          </cell>
          <cell r="Q36">
            <v>1582.5</v>
          </cell>
        </row>
        <row r="37">
          <cell r="O37">
            <v>4435.3</v>
          </cell>
          <cell r="Q37">
            <v>1885.12</v>
          </cell>
        </row>
        <row r="38">
          <cell r="O38">
            <v>5032.7</v>
          </cell>
          <cell r="Q38">
            <v>2195.62</v>
          </cell>
        </row>
        <row r="39">
          <cell r="O39">
            <v>5629.5</v>
          </cell>
          <cell r="Q39">
            <v>2506.1</v>
          </cell>
        </row>
        <row r="40">
          <cell r="O40">
            <v>6220.95</v>
          </cell>
          <cell r="Q40">
            <v>2816.45</v>
          </cell>
        </row>
        <row r="41">
          <cell r="O41">
            <v>6455.25</v>
          </cell>
          <cell r="Q41">
            <v>3117.51</v>
          </cell>
        </row>
        <row r="42">
          <cell r="O42">
            <v>7129.48</v>
          </cell>
          <cell r="Q42">
            <v>3724.98</v>
          </cell>
        </row>
        <row r="43">
          <cell r="O43">
            <v>8167.17</v>
          </cell>
          <cell r="Q43">
            <v>4341.8900000000003</v>
          </cell>
        </row>
        <row r="44">
          <cell r="O44">
            <v>9214.69</v>
          </cell>
          <cell r="Q44">
            <v>4959.07</v>
          </cell>
        </row>
        <row r="45">
          <cell r="O45">
            <v>10272.36</v>
          </cell>
          <cell r="Q45">
            <v>5576.5</v>
          </cell>
        </row>
        <row r="46">
          <cell r="O46">
            <v>11313.05</v>
          </cell>
          <cell r="Q46">
            <v>6193.5</v>
          </cell>
        </row>
        <row r="47">
          <cell r="O47">
            <v>12529.47</v>
          </cell>
          <cell r="Q47">
            <v>7700.39</v>
          </cell>
        </row>
        <row r="48">
          <cell r="O48">
            <v>14862.75</v>
          </cell>
          <cell r="Q48">
            <v>9235.48</v>
          </cell>
        </row>
        <row r="49">
          <cell r="O49">
            <v>16237.2</v>
          </cell>
          <cell r="Q49">
            <v>10746.07</v>
          </cell>
        </row>
        <row r="50">
          <cell r="O50">
            <v>18468.939999999999</v>
          </cell>
          <cell r="Q50">
            <v>12278.94</v>
          </cell>
        </row>
        <row r="51">
          <cell r="O51">
            <v>22824.29</v>
          </cell>
          <cell r="Q51">
            <v>15341.87</v>
          </cell>
        </row>
        <row r="52">
          <cell r="O52">
            <v>27249.47</v>
          </cell>
          <cell r="Q52">
            <v>18406.61</v>
          </cell>
        </row>
        <row r="53">
          <cell r="O53">
            <v>31632.94</v>
          </cell>
          <cell r="Q53">
            <v>21470.26</v>
          </cell>
        </row>
        <row r="54">
          <cell r="O54">
            <v>36076.15</v>
          </cell>
          <cell r="Q54">
            <v>24535.48</v>
          </cell>
        </row>
        <row r="55">
          <cell r="O55">
            <v>44848.35</v>
          </cell>
          <cell r="Q55">
            <v>30662.94</v>
          </cell>
        </row>
        <row r="56">
          <cell r="O56">
            <v>53391.76</v>
          </cell>
          <cell r="Q56">
            <v>36784.43</v>
          </cell>
        </row>
        <row r="57">
          <cell r="O57">
            <v>62371.57</v>
          </cell>
          <cell r="Q57">
            <v>42917.29</v>
          </cell>
        </row>
        <row r="58">
          <cell r="O58">
            <v>71176.009999999995</v>
          </cell>
          <cell r="Q58">
            <v>49046.75</v>
          </cell>
        </row>
        <row r="59">
          <cell r="O59">
            <v>79964.539999999994</v>
          </cell>
          <cell r="Q59">
            <v>55175.53</v>
          </cell>
        </row>
        <row r="60">
          <cell r="O60">
            <v>88749.54</v>
          </cell>
          <cell r="Q60">
            <v>61300.74</v>
          </cell>
        </row>
      </sheetData>
      <sheetData sheetId="1" refreshError="1"/>
      <sheetData sheetId="2" refreshError="1">
        <row r="5">
          <cell r="E5">
            <v>646</v>
          </cell>
        </row>
        <row r="10">
          <cell r="P10">
            <v>1067.26</v>
          </cell>
        </row>
        <row r="11">
          <cell r="P11">
            <v>1118.9100000000001</v>
          </cell>
        </row>
        <row r="12">
          <cell r="P12">
            <v>1170</v>
          </cell>
        </row>
        <row r="13">
          <cell r="P13">
            <v>1219.9000000000001</v>
          </cell>
        </row>
        <row r="14">
          <cell r="P14">
            <v>1270.05</v>
          </cell>
        </row>
        <row r="15">
          <cell r="P15">
            <v>1319.8899999999999</v>
          </cell>
        </row>
        <row r="16">
          <cell r="P16">
            <v>1368.97</v>
          </cell>
        </row>
        <row r="17">
          <cell r="P17">
            <v>1417.6799999999998</v>
          </cell>
        </row>
        <row r="18">
          <cell r="P18">
            <v>1465.8600000000001</v>
          </cell>
        </row>
        <row r="19">
          <cell r="P19">
            <v>1513.3400000000001</v>
          </cell>
        </row>
        <row r="20">
          <cell r="P20">
            <v>1563.5700000000002</v>
          </cell>
        </row>
        <row r="21">
          <cell r="P21">
            <v>1610.31</v>
          </cell>
        </row>
        <row r="22">
          <cell r="P22">
            <v>1658.95</v>
          </cell>
        </row>
        <row r="23">
          <cell r="P23">
            <v>1706.44</v>
          </cell>
        </row>
        <row r="24">
          <cell r="P24">
            <v>1753.7</v>
          </cell>
        </row>
        <row r="25">
          <cell r="P25">
            <v>1800.94</v>
          </cell>
        </row>
        <row r="26">
          <cell r="P26">
            <v>1847.52</v>
          </cell>
        </row>
        <row r="27">
          <cell r="P27">
            <v>1894.25</v>
          </cell>
        </row>
        <row r="28">
          <cell r="P28">
            <v>1939.47</v>
          </cell>
        </row>
        <row r="29">
          <cell r="P29">
            <v>1984.62</v>
          </cell>
        </row>
        <row r="30">
          <cell r="P30">
            <v>2062.6800000000003</v>
          </cell>
        </row>
        <row r="31">
          <cell r="P31">
            <v>2139.1800000000003</v>
          </cell>
        </row>
        <row r="32">
          <cell r="P32">
            <v>2214.1800000000003</v>
          </cell>
        </row>
        <row r="33">
          <cell r="P33">
            <v>2288.09</v>
          </cell>
        </row>
        <row r="34">
          <cell r="P34">
            <v>2360.66</v>
          </cell>
        </row>
        <row r="35">
          <cell r="P35">
            <v>2810.21</v>
          </cell>
        </row>
        <row r="36">
          <cell r="P36">
            <v>3259.46</v>
          </cell>
        </row>
        <row r="37">
          <cell r="P37">
            <v>3562.45</v>
          </cell>
        </row>
        <row r="38">
          <cell r="P38">
            <v>3987.45</v>
          </cell>
        </row>
        <row r="39">
          <cell r="P39">
            <v>4412.6499999999996</v>
          </cell>
        </row>
        <row r="40">
          <cell r="P40">
            <v>4837.45</v>
          </cell>
        </row>
        <row r="41">
          <cell r="P41">
            <v>5109.53</v>
          </cell>
        </row>
        <row r="42">
          <cell r="P42">
            <v>5745.98</v>
          </cell>
        </row>
        <row r="43">
          <cell r="P43">
            <v>6534.75</v>
          </cell>
        </row>
        <row r="44">
          <cell r="P44">
            <v>7323.82</v>
          </cell>
        </row>
        <row r="45">
          <cell r="P45">
            <v>8112.36</v>
          </cell>
        </row>
        <row r="46">
          <cell r="P46">
            <v>8901.9599999999991</v>
          </cell>
        </row>
        <row r="47">
          <cell r="P47">
            <v>10301.18</v>
          </cell>
        </row>
        <row r="48">
          <cell r="P48">
            <v>12159.53</v>
          </cell>
        </row>
        <row r="49">
          <cell r="P49">
            <v>13615.84</v>
          </cell>
        </row>
        <row r="50">
          <cell r="P50">
            <v>15416.08</v>
          </cell>
        </row>
      </sheetData>
      <sheetData sheetId="3" refreshError="1"/>
      <sheetData sheetId="4" refreshError="1">
        <row r="5">
          <cell r="K5">
            <v>646</v>
          </cell>
        </row>
      </sheetData>
      <sheetData sheetId="5" refreshError="1"/>
      <sheetData sheetId="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 manual"/>
      <sheetName val="C1 manual"/>
      <sheetName val="C mac final"/>
      <sheetName val="C1 machine"/>
      <sheetName val="C1 pipes np2 "/>
      <sheetName val="C1 pipes np3  (2)"/>
      <sheetName val="C1 pipes np4  (3)"/>
      <sheetName val="C1 pipes np4  Copy"/>
      <sheetName val="Sheet1"/>
    </sheetNames>
    <sheetDataSet>
      <sheetData sheetId="0" refreshError="1">
        <row r="10">
          <cell r="Q10">
            <v>46.12</v>
          </cell>
        </row>
        <row r="11">
          <cell r="Q11">
            <v>72.83</v>
          </cell>
        </row>
        <row r="12">
          <cell r="Q12">
            <v>99.46</v>
          </cell>
        </row>
        <row r="13">
          <cell r="Q13">
            <v>126.02</v>
          </cell>
        </row>
        <row r="14">
          <cell r="Q14">
            <v>152.66999999999999</v>
          </cell>
        </row>
        <row r="15">
          <cell r="Q15">
            <v>179.25</v>
          </cell>
        </row>
        <row r="16">
          <cell r="Q16">
            <v>205.91</v>
          </cell>
        </row>
        <row r="17">
          <cell r="Q17">
            <v>232.37</v>
          </cell>
        </row>
        <row r="18">
          <cell r="Q18">
            <v>258.89</v>
          </cell>
        </row>
        <row r="19">
          <cell r="Q19">
            <v>285.51</v>
          </cell>
        </row>
        <row r="20">
          <cell r="Q20">
            <v>312.08999999999997</v>
          </cell>
        </row>
        <row r="21">
          <cell r="Q21">
            <v>338.45</v>
          </cell>
        </row>
        <row r="22">
          <cell r="Q22">
            <v>364.98</v>
          </cell>
        </row>
        <row r="23">
          <cell r="Q23">
            <v>391.57</v>
          </cell>
        </row>
        <row r="24">
          <cell r="Q24">
            <v>417.99</v>
          </cell>
        </row>
        <row r="25">
          <cell r="Q25">
            <v>444.46</v>
          </cell>
        </row>
        <row r="26">
          <cell r="Q26">
            <v>470.92</v>
          </cell>
        </row>
        <row r="27">
          <cell r="Q27">
            <v>497.43</v>
          </cell>
        </row>
        <row r="28">
          <cell r="Q28">
            <v>523.70000000000005</v>
          </cell>
        </row>
        <row r="29">
          <cell r="Q29">
            <v>550.04</v>
          </cell>
        </row>
        <row r="30">
          <cell r="Q30">
            <v>602.22</v>
          </cell>
        </row>
        <row r="31">
          <cell r="Q31">
            <v>654.08000000000004</v>
          </cell>
        </row>
        <row r="32">
          <cell r="Q32">
            <v>705.99</v>
          </cell>
        </row>
        <row r="33">
          <cell r="Q33">
            <v>757.93</v>
          </cell>
        </row>
        <row r="34">
          <cell r="Q34">
            <v>809.67</v>
          </cell>
        </row>
        <row r="35">
          <cell r="Q35">
            <v>1073.17</v>
          </cell>
        </row>
        <row r="36">
          <cell r="Q36">
            <v>1336.84</v>
          </cell>
        </row>
        <row r="37">
          <cell r="Q37">
            <v>1592.48</v>
          </cell>
        </row>
        <row r="38">
          <cell r="Q38">
            <v>1854.79</v>
          </cell>
        </row>
        <row r="39">
          <cell r="Q39">
            <v>2117.08</v>
          </cell>
        </row>
        <row r="40">
          <cell r="Q40">
            <v>2379.25</v>
          </cell>
        </row>
        <row r="41">
          <cell r="Q41">
            <v>2633.57</v>
          </cell>
        </row>
        <row r="42">
          <cell r="Q42">
            <v>3146.74</v>
          </cell>
        </row>
        <row r="43">
          <cell r="Q43">
            <v>3667.89</v>
          </cell>
        </row>
        <row r="44">
          <cell r="Q44">
            <v>4189.26</v>
          </cell>
        </row>
        <row r="45">
          <cell r="Q45">
            <v>4710.84</v>
          </cell>
        </row>
        <row r="46">
          <cell r="Q46">
            <v>5232.0600000000004</v>
          </cell>
        </row>
        <row r="47">
          <cell r="Q47">
            <v>6505.04</v>
          </cell>
        </row>
        <row r="48">
          <cell r="Q48">
            <v>7801.84</v>
          </cell>
        </row>
        <row r="49">
          <cell r="Q49">
            <v>9077.93</v>
          </cell>
        </row>
        <row r="50">
          <cell r="Q50">
            <v>10372.85</v>
          </cell>
        </row>
      </sheetData>
      <sheetData sheetId="1" refreshError="1"/>
      <sheetData sheetId="2" refreshError="1">
        <row r="10">
          <cell r="P10">
            <v>937.79</v>
          </cell>
        </row>
        <row r="11">
          <cell r="P11">
            <v>982.13</v>
          </cell>
        </row>
        <row r="12">
          <cell r="P12">
            <v>1025.97</v>
          </cell>
        </row>
        <row r="13">
          <cell r="P13">
            <v>1068.77</v>
          </cell>
        </row>
        <row r="14">
          <cell r="P14">
            <v>1111.8</v>
          </cell>
        </row>
        <row r="15">
          <cell r="P15">
            <v>1154.54</v>
          </cell>
        </row>
        <row r="16">
          <cell r="P16">
            <v>1196.6300000000001</v>
          </cell>
        </row>
        <row r="17">
          <cell r="P17">
            <v>1238.3800000000001</v>
          </cell>
        </row>
        <row r="18">
          <cell r="P18">
            <v>1279.67</v>
          </cell>
        </row>
        <row r="19">
          <cell r="P19">
            <v>1320.3600000000001</v>
          </cell>
        </row>
        <row r="20">
          <cell r="P20">
            <v>1363.45</v>
          </cell>
        </row>
        <row r="21">
          <cell r="P21">
            <v>1403.48</v>
          </cell>
        </row>
        <row r="22">
          <cell r="P22">
            <v>1445.17</v>
          </cell>
        </row>
        <row r="23">
          <cell r="P23">
            <v>1485.8600000000001</v>
          </cell>
        </row>
        <row r="24">
          <cell r="P24">
            <v>1526.35</v>
          </cell>
        </row>
        <row r="25">
          <cell r="P25">
            <v>1566.8</v>
          </cell>
        </row>
        <row r="26">
          <cell r="P26">
            <v>1606.71</v>
          </cell>
        </row>
        <row r="27">
          <cell r="P27">
            <v>1646.71</v>
          </cell>
        </row>
        <row r="28">
          <cell r="P28">
            <v>1685.42</v>
          </cell>
        </row>
        <row r="29">
          <cell r="P29">
            <v>1724.04</v>
          </cell>
        </row>
        <row r="30">
          <cell r="P30">
            <v>1790.57</v>
          </cell>
        </row>
        <row r="31">
          <cell r="P31">
            <v>1855.71</v>
          </cell>
        </row>
        <row r="32">
          <cell r="P32">
            <v>1919.55</v>
          </cell>
        </row>
        <row r="33">
          <cell r="P33">
            <v>1982.43</v>
          </cell>
        </row>
        <row r="34">
          <cell r="P34">
            <v>2044.14</v>
          </cell>
        </row>
        <row r="35">
          <cell r="P35">
            <v>2428.7399999999998</v>
          </cell>
        </row>
        <row r="36">
          <cell r="P36">
            <v>2813.09</v>
          </cell>
        </row>
        <row r="37">
          <cell r="P37">
            <v>3069.06</v>
          </cell>
        </row>
        <row r="38">
          <cell r="P38">
            <v>3432.12</v>
          </cell>
        </row>
        <row r="39">
          <cell r="P39">
            <v>3795.36</v>
          </cell>
        </row>
        <row r="40">
          <cell r="P40">
            <v>4158.25</v>
          </cell>
        </row>
        <row r="41">
          <cell r="P41">
            <v>4387.08</v>
          </cell>
        </row>
        <row r="42">
          <cell r="P42">
            <v>4925.75</v>
          </cell>
        </row>
        <row r="43">
          <cell r="P43">
            <v>5598.12</v>
          </cell>
        </row>
        <row r="44">
          <cell r="P44">
            <v>6270.76</v>
          </cell>
        </row>
        <row r="45">
          <cell r="P45">
            <v>6942.95</v>
          </cell>
        </row>
        <row r="46">
          <cell r="P46">
            <v>7616.04</v>
          </cell>
        </row>
        <row r="47">
          <cell r="P47">
            <v>8794.26</v>
          </cell>
        </row>
        <row r="48">
          <cell r="P48">
            <v>10375.49</v>
          </cell>
        </row>
        <row r="49">
          <cell r="P49">
            <v>11603.84</v>
          </cell>
        </row>
        <row r="50">
          <cell r="P50">
            <v>13134.09</v>
          </cell>
        </row>
      </sheetData>
      <sheetData sheetId="3" refreshError="1"/>
      <sheetData sheetId="4" refreshError="1"/>
      <sheetData sheetId="5" refreshError="1"/>
      <sheetData sheetId="6" refreshError="1"/>
      <sheetData sheetId="7" refreshError="1"/>
      <sheetData sheetId="8" refreshError="1"/>
    </sheetDataSet>
  </externalBook>
</externalLink>
</file>

<file path=xl/tables/table1.xml><?xml version="1.0" encoding="utf-8"?>
<table xmlns="http://schemas.openxmlformats.org/spreadsheetml/2006/main" id="1" name="Table2" displayName="Table2" ref="B204:I210" headerRowCount="0" totalsRowShown="0" headerRowDxfId="9" dataDxfId="8">
  <tableColumns count="8">
    <tableColumn id="1" name="Column1" dataDxfId="7"/>
    <tableColumn id="2" name="Column2" dataDxfId="6"/>
    <tableColumn id="3" name="Column3" dataDxfId="5"/>
    <tableColumn id="4" name="Column4" dataDxfId="4"/>
    <tableColumn id="5" name="Column5" dataDxfId="3"/>
    <tableColumn id="6" name="Column6" dataDxfId="2"/>
    <tableColumn id="7" name="Column7" dataDxfId="1"/>
    <tableColumn id="8" name="Column8" dataDxfId="0"/>
  </tableColumns>
  <tableStyleInfo name="TableStyleLight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eemechcepune.ce@mahapwd.gov.in" TargetMode="External"/><Relationship Id="rId3" Type="http://schemas.openxmlformats.org/officeDocument/2006/relationships/hyperlink" Target="mailto:ratnagiri.se@mahapwd.gov.in" TargetMode="External"/><Relationship Id="rId7" Type="http://schemas.openxmlformats.org/officeDocument/2006/relationships/hyperlink" Target="mailto:chandrapur.se@mahapwd.gov.in" TargetMode="External"/><Relationship Id="rId2" Type="http://schemas.openxmlformats.org/officeDocument/2006/relationships/hyperlink" Target="mailto:yavatmal.se@mahapwd.gov.in" TargetMode="External"/><Relationship Id="rId1" Type="http://schemas.openxmlformats.org/officeDocument/2006/relationships/hyperlink" Target="mailto:kolhapur.se@mahapwd.gov.in" TargetMode="External"/><Relationship Id="rId6" Type="http://schemas.openxmlformats.org/officeDocument/2006/relationships/hyperlink" Target="mailto:coastalmumbai.se@mahapwd.gov.in" TargetMode="External"/><Relationship Id="rId5" Type="http://schemas.openxmlformats.org/officeDocument/2006/relationships/hyperlink" Target="mailto:nashik.se@mahapwd.gov.in" TargetMode="External"/><Relationship Id="rId10" Type="http://schemas.openxmlformats.org/officeDocument/2006/relationships/printerSettings" Target="../printerSettings/printerSettings2.bin"/><Relationship Id="rId4" Type="http://schemas.openxmlformats.org/officeDocument/2006/relationships/hyperlink" Target="mailto:tribalnagpur.se@mahapwd.gov.in" TargetMode="External"/><Relationship Id="rId9" Type="http://schemas.openxmlformats.org/officeDocument/2006/relationships/hyperlink" Target="mailto:chandrapur.se@mahapwd.gov.in"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B1" zoomScale="115" zoomScaleSheetLayoutView="115" workbookViewId="0">
      <selection activeCell="H56" sqref="H56"/>
    </sheetView>
  </sheetViews>
  <sheetFormatPr defaultRowHeight="15" x14ac:dyDescent="0.25"/>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tabSelected="1" view="pageBreakPreview" topLeftCell="A28" zoomScale="115" zoomScaleNormal="115" zoomScaleSheetLayoutView="115" workbookViewId="0">
      <selection activeCell="G81" sqref="G81"/>
    </sheetView>
  </sheetViews>
  <sheetFormatPr defaultColWidth="9.140625" defaultRowHeight="15" x14ac:dyDescent="0.25"/>
  <cols>
    <col min="1" max="8" width="9.140625" style="396"/>
    <col min="9" max="9" width="13.5703125" style="396" customWidth="1"/>
    <col min="10" max="16384" width="9.140625" style="396"/>
  </cols>
  <sheetData>
    <row r="1" spans="1:9" ht="20.25" x14ac:dyDescent="0.3">
      <c r="A1" s="454"/>
      <c r="B1" s="837" t="s">
        <v>4694</v>
      </c>
      <c r="C1" s="837"/>
      <c r="D1" s="837"/>
      <c r="E1" s="837"/>
      <c r="F1" s="837"/>
      <c r="G1" s="837"/>
      <c r="H1" s="837"/>
      <c r="I1" s="837"/>
    </row>
    <row r="2" spans="1:9" ht="15.75" x14ac:dyDescent="0.25">
      <c r="A2" s="455"/>
      <c r="B2" s="455"/>
      <c r="C2" s="455"/>
      <c r="D2" s="455"/>
      <c r="E2" s="455"/>
      <c r="F2" s="455"/>
      <c r="G2" s="455"/>
      <c r="H2" s="455"/>
      <c r="I2" s="455"/>
    </row>
    <row r="3" spans="1:9" ht="81.75" customHeight="1" x14ac:dyDescent="0.25">
      <c r="A3" s="455"/>
      <c r="B3" s="838" t="s">
        <v>6031</v>
      </c>
      <c r="C3" s="838"/>
      <c r="D3" s="838"/>
      <c r="E3" s="838"/>
      <c r="F3" s="838"/>
      <c r="G3" s="838"/>
      <c r="H3" s="838"/>
      <c r="I3" s="838"/>
    </row>
    <row r="4" spans="1:9" ht="15" customHeight="1" x14ac:dyDescent="0.3">
      <c r="A4" s="455"/>
      <c r="B4" s="456"/>
      <c r="C4" s="456"/>
      <c r="D4" s="456"/>
      <c r="E4" s="456"/>
      <c r="F4" s="456"/>
      <c r="G4" s="456"/>
      <c r="H4" s="456"/>
      <c r="I4" s="456"/>
    </row>
    <row r="5" spans="1:9" ht="102" customHeight="1" x14ac:dyDescent="0.25">
      <c r="A5" s="455"/>
      <c r="B5" s="839" t="s">
        <v>6032</v>
      </c>
      <c r="C5" s="839"/>
      <c r="D5" s="839"/>
      <c r="E5" s="839"/>
      <c r="F5" s="839"/>
      <c r="G5" s="839"/>
      <c r="H5" s="839"/>
      <c r="I5" s="839"/>
    </row>
    <row r="6" spans="1:9" ht="8.1" customHeight="1" x14ac:dyDescent="0.3">
      <c r="A6" s="455"/>
      <c r="B6" s="457"/>
      <c r="C6" s="457"/>
      <c r="D6" s="457"/>
      <c r="E6" s="457"/>
      <c r="F6" s="457"/>
      <c r="G6" s="457"/>
      <c r="H6" s="457"/>
      <c r="I6" s="457"/>
    </row>
    <row r="7" spans="1:9" ht="18.75" x14ac:dyDescent="0.25">
      <c r="A7" s="455"/>
      <c r="B7" s="840" t="s">
        <v>5426</v>
      </c>
      <c r="C7" s="840"/>
      <c r="D7" s="840"/>
      <c r="E7" s="840"/>
      <c r="F7" s="840"/>
      <c r="G7" s="840"/>
      <c r="H7" s="840"/>
      <c r="I7" s="840"/>
    </row>
    <row r="8" spans="1:9" ht="8.1" customHeight="1" x14ac:dyDescent="0.3">
      <c r="A8" s="455"/>
      <c r="B8" s="457"/>
      <c r="C8" s="457"/>
      <c r="D8" s="457"/>
      <c r="E8" s="457"/>
      <c r="F8" s="457"/>
      <c r="G8" s="457"/>
      <c r="H8" s="457"/>
      <c r="I8" s="457"/>
    </row>
    <row r="9" spans="1:9" ht="18.75" x14ac:dyDescent="0.25">
      <c r="A9" s="455"/>
      <c r="B9" s="841" t="s">
        <v>4695</v>
      </c>
      <c r="C9" s="841"/>
      <c r="D9" s="841"/>
      <c r="E9" s="841"/>
      <c r="F9" s="841"/>
      <c r="G9" s="841"/>
      <c r="H9" s="841"/>
      <c r="I9" s="841"/>
    </row>
    <row r="10" spans="1:9" ht="16.5" x14ac:dyDescent="0.25">
      <c r="A10" s="455"/>
      <c r="B10" s="835" t="s">
        <v>5323</v>
      </c>
      <c r="C10" s="836"/>
      <c r="D10" s="836"/>
      <c r="E10" s="836"/>
      <c r="F10" s="836"/>
      <c r="G10" s="836"/>
      <c r="H10" s="836"/>
      <c r="I10" s="836"/>
    </row>
    <row r="11" spans="1:9" ht="8.1" customHeight="1" x14ac:dyDescent="0.3">
      <c r="A11" s="455"/>
      <c r="B11" s="457"/>
      <c r="C11" s="457"/>
      <c r="D11" s="457"/>
      <c r="E11" s="457"/>
      <c r="F11" s="457"/>
      <c r="G11" s="457"/>
      <c r="H11" s="457"/>
      <c r="I11" s="457"/>
    </row>
    <row r="12" spans="1:9" ht="18.75" x14ac:dyDescent="0.25">
      <c r="A12" s="455"/>
      <c r="B12" s="841" t="s">
        <v>4706</v>
      </c>
      <c r="C12" s="841"/>
      <c r="D12" s="841"/>
      <c r="E12" s="841"/>
      <c r="F12" s="841"/>
      <c r="G12" s="841"/>
      <c r="H12" s="841"/>
      <c r="I12" s="841"/>
    </row>
    <row r="13" spans="1:9" ht="18.75" customHeight="1" x14ac:dyDescent="0.25">
      <c r="A13" s="455"/>
      <c r="B13" s="835" t="s">
        <v>5324</v>
      </c>
      <c r="C13" s="836"/>
      <c r="D13" s="836"/>
      <c r="E13" s="836"/>
      <c r="F13" s="836"/>
      <c r="G13" s="836"/>
      <c r="H13" s="836"/>
      <c r="I13" s="836"/>
    </row>
    <row r="14" spans="1:9" ht="8.1" customHeight="1" x14ac:dyDescent="0.3">
      <c r="A14" s="455"/>
      <c r="B14" s="457"/>
      <c r="C14" s="457"/>
      <c r="D14" s="457"/>
      <c r="E14" s="457"/>
      <c r="F14" s="457"/>
      <c r="G14" s="457"/>
      <c r="H14" s="457"/>
      <c r="I14" s="457"/>
    </row>
    <row r="15" spans="1:9" ht="18.75" x14ac:dyDescent="0.25">
      <c r="A15" s="455"/>
      <c r="B15" s="842" t="s">
        <v>6033</v>
      </c>
      <c r="C15" s="842"/>
      <c r="D15" s="842"/>
      <c r="E15" s="842"/>
      <c r="F15" s="842"/>
      <c r="G15" s="842"/>
      <c r="H15" s="842"/>
      <c r="I15" s="842"/>
    </row>
    <row r="16" spans="1:9" ht="18.75" customHeight="1" x14ac:dyDescent="0.25">
      <c r="A16" s="455"/>
      <c r="B16" s="835" t="s">
        <v>5325</v>
      </c>
      <c r="C16" s="836"/>
      <c r="D16" s="836"/>
      <c r="E16" s="836"/>
      <c r="F16" s="836"/>
      <c r="G16" s="836"/>
      <c r="H16" s="836"/>
      <c r="I16" s="836"/>
    </row>
    <row r="17" spans="1:9" ht="8.1" customHeight="1" x14ac:dyDescent="0.3">
      <c r="A17" s="455"/>
      <c r="B17" s="457"/>
      <c r="C17" s="457"/>
      <c r="D17" s="457"/>
      <c r="E17" s="457"/>
      <c r="F17" s="457"/>
      <c r="G17" s="457"/>
      <c r="H17" s="457"/>
      <c r="I17" s="457"/>
    </row>
    <row r="18" spans="1:9" ht="18.75" x14ac:dyDescent="0.25">
      <c r="A18" s="455"/>
      <c r="B18" s="841" t="s">
        <v>4696</v>
      </c>
      <c r="C18" s="841"/>
      <c r="D18" s="841"/>
      <c r="E18" s="841"/>
      <c r="F18" s="841"/>
      <c r="G18" s="841"/>
      <c r="H18" s="841"/>
      <c r="I18" s="841"/>
    </row>
    <row r="19" spans="1:9" ht="18.75" customHeight="1" x14ac:dyDescent="0.25">
      <c r="A19" s="455"/>
      <c r="B19" s="835" t="s">
        <v>5326</v>
      </c>
      <c r="C19" s="836"/>
      <c r="D19" s="836"/>
      <c r="E19" s="836"/>
      <c r="F19" s="836"/>
      <c r="G19" s="836"/>
      <c r="H19" s="836"/>
      <c r="I19" s="836"/>
    </row>
    <row r="20" spans="1:9" ht="8.1" customHeight="1" x14ac:dyDescent="0.3">
      <c r="A20" s="455"/>
      <c r="B20" s="457"/>
      <c r="C20" s="457"/>
      <c r="D20" s="457"/>
      <c r="E20" s="457"/>
      <c r="F20" s="457"/>
      <c r="G20" s="457"/>
      <c r="H20" s="457"/>
      <c r="I20" s="457"/>
    </row>
    <row r="21" spans="1:9" ht="18.75" x14ac:dyDescent="0.25">
      <c r="A21" s="455"/>
      <c r="B21" s="841" t="s">
        <v>4697</v>
      </c>
      <c r="C21" s="841"/>
      <c r="D21" s="841"/>
      <c r="E21" s="841"/>
      <c r="F21" s="841"/>
      <c r="G21" s="841"/>
      <c r="H21" s="841"/>
      <c r="I21" s="841"/>
    </row>
    <row r="22" spans="1:9" ht="18.75" customHeight="1" x14ac:dyDescent="0.25">
      <c r="A22" s="455"/>
      <c r="B22" s="835" t="s">
        <v>5327</v>
      </c>
      <c r="C22" s="836"/>
      <c r="D22" s="836"/>
      <c r="E22" s="836"/>
      <c r="F22" s="836"/>
      <c r="G22" s="836"/>
      <c r="H22" s="836"/>
      <c r="I22" s="836"/>
    </row>
    <row r="23" spans="1:9" ht="8.1" customHeight="1" x14ac:dyDescent="0.3">
      <c r="A23" s="455"/>
      <c r="B23" s="458"/>
      <c r="C23" s="458"/>
      <c r="D23" s="458"/>
      <c r="E23" s="458"/>
      <c r="F23" s="458"/>
      <c r="G23" s="458"/>
      <c r="H23" s="458"/>
      <c r="I23" s="458"/>
    </row>
    <row r="24" spans="1:9" ht="18.75" x14ac:dyDescent="0.25">
      <c r="A24" s="455"/>
      <c r="B24" s="841" t="s">
        <v>4698</v>
      </c>
      <c r="C24" s="841"/>
      <c r="D24" s="841"/>
      <c r="E24" s="841"/>
      <c r="F24" s="841"/>
      <c r="G24" s="841"/>
      <c r="H24" s="841"/>
      <c r="I24" s="841"/>
    </row>
    <row r="25" spans="1:9" ht="18.75" customHeight="1" x14ac:dyDescent="0.25">
      <c r="A25" s="455"/>
      <c r="B25" s="835" t="s">
        <v>5328</v>
      </c>
      <c r="C25" s="836"/>
      <c r="D25" s="836"/>
      <c r="E25" s="836"/>
      <c r="F25" s="836"/>
      <c r="G25" s="836"/>
      <c r="H25" s="836"/>
      <c r="I25" s="836"/>
    </row>
    <row r="26" spans="1:9" ht="8.1" customHeight="1" x14ac:dyDescent="0.3">
      <c r="A26" s="455"/>
      <c r="B26" s="458"/>
      <c r="C26" s="458"/>
      <c r="D26" s="458"/>
      <c r="E26" s="458"/>
      <c r="F26" s="458"/>
      <c r="G26" s="458"/>
      <c r="H26" s="458"/>
      <c r="I26" s="458"/>
    </row>
    <row r="27" spans="1:9" ht="18.75" x14ac:dyDescent="0.25">
      <c r="A27" s="455"/>
      <c r="B27" s="841" t="s">
        <v>4699</v>
      </c>
      <c r="C27" s="841"/>
      <c r="D27" s="841"/>
      <c r="E27" s="841"/>
      <c r="F27" s="841"/>
      <c r="G27" s="841"/>
      <c r="H27" s="841"/>
      <c r="I27" s="841"/>
    </row>
    <row r="28" spans="1:9" ht="18.75" customHeight="1" x14ac:dyDescent="0.25">
      <c r="A28" s="455"/>
      <c r="B28" s="835" t="s">
        <v>5329</v>
      </c>
      <c r="C28" s="836"/>
      <c r="D28" s="836"/>
      <c r="E28" s="836"/>
      <c r="F28" s="836"/>
      <c r="G28" s="836"/>
      <c r="H28" s="836"/>
      <c r="I28" s="836"/>
    </row>
    <row r="29" spans="1:9" ht="8.1" customHeight="1" x14ac:dyDescent="0.3">
      <c r="B29" s="458"/>
      <c r="C29" s="458"/>
      <c r="D29" s="458"/>
      <c r="E29" s="458"/>
      <c r="F29" s="458"/>
      <c r="G29" s="458"/>
      <c r="H29" s="458"/>
      <c r="I29" s="458"/>
    </row>
    <row r="30" spans="1:9" ht="18.75" x14ac:dyDescent="0.25">
      <c r="A30" s="455"/>
      <c r="B30" s="841" t="s">
        <v>4700</v>
      </c>
      <c r="C30" s="841"/>
      <c r="D30" s="841"/>
      <c r="E30" s="841"/>
      <c r="F30" s="841"/>
      <c r="G30" s="841"/>
      <c r="H30" s="841"/>
      <c r="I30" s="841"/>
    </row>
    <row r="31" spans="1:9" ht="18.75" customHeight="1" x14ac:dyDescent="0.25">
      <c r="A31" s="455"/>
      <c r="B31" s="835" t="s">
        <v>5330</v>
      </c>
      <c r="C31" s="836"/>
      <c r="D31" s="836"/>
      <c r="E31" s="836"/>
      <c r="F31" s="836"/>
      <c r="G31" s="836"/>
      <c r="H31" s="836"/>
      <c r="I31" s="836"/>
    </row>
    <row r="32" spans="1:9" ht="8.1" customHeight="1" x14ac:dyDescent="0.3">
      <c r="B32" s="458"/>
      <c r="C32" s="458"/>
      <c r="D32" s="458"/>
      <c r="E32" s="458"/>
      <c r="F32" s="458"/>
      <c r="G32" s="458"/>
      <c r="H32" s="458"/>
      <c r="I32" s="458"/>
    </row>
    <row r="33" spans="1:9" ht="18.75" x14ac:dyDescent="0.25">
      <c r="A33" s="455"/>
      <c r="B33" s="841" t="s">
        <v>4701</v>
      </c>
      <c r="C33" s="841"/>
      <c r="D33" s="841"/>
      <c r="E33" s="841"/>
      <c r="F33" s="841"/>
      <c r="G33" s="841"/>
      <c r="H33" s="841"/>
      <c r="I33" s="841"/>
    </row>
    <row r="34" spans="1:9" ht="18.75" customHeight="1" x14ac:dyDescent="0.25">
      <c r="A34" s="455"/>
      <c r="B34" s="835" t="s">
        <v>5329</v>
      </c>
      <c r="C34" s="836"/>
      <c r="D34" s="836"/>
      <c r="E34" s="836"/>
      <c r="F34" s="836"/>
      <c r="G34" s="836"/>
      <c r="H34" s="836"/>
      <c r="I34" s="836"/>
    </row>
    <row r="35" spans="1:9" ht="18.75" x14ac:dyDescent="0.25">
      <c r="A35" s="455"/>
      <c r="B35" s="840"/>
      <c r="C35" s="840"/>
      <c r="D35" s="840"/>
      <c r="E35" s="840"/>
      <c r="F35" s="840"/>
      <c r="G35" s="840"/>
      <c r="H35" s="840"/>
      <c r="I35" s="840"/>
    </row>
  </sheetData>
  <mergeCells count="23">
    <mergeCell ref="B35:I35"/>
    <mergeCell ref="B31:I31"/>
    <mergeCell ref="B33:I33"/>
    <mergeCell ref="B34:I34"/>
    <mergeCell ref="B22:I22"/>
    <mergeCell ref="B24:I24"/>
    <mergeCell ref="B25:I25"/>
    <mergeCell ref="B27:I27"/>
    <mergeCell ref="B28:I28"/>
    <mergeCell ref="B30:I30"/>
    <mergeCell ref="B21:I21"/>
    <mergeCell ref="B12:I12"/>
    <mergeCell ref="B13:I13"/>
    <mergeCell ref="B15:I15"/>
    <mergeCell ref="B16:I16"/>
    <mergeCell ref="B18:I18"/>
    <mergeCell ref="B19:I19"/>
    <mergeCell ref="B10:I10"/>
    <mergeCell ref="B1:I1"/>
    <mergeCell ref="B3:I3"/>
    <mergeCell ref="B5:I5"/>
    <mergeCell ref="B7:I7"/>
    <mergeCell ref="B9:I9"/>
  </mergeCells>
  <hyperlinks>
    <hyperlink ref="B10" r:id="rId1"/>
    <hyperlink ref="B13" r:id="rId2"/>
    <hyperlink ref="B16" r:id="rId3"/>
    <hyperlink ref="B19" r:id="rId4"/>
    <hyperlink ref="B22" r:id="rId5"/>
    <hyperlink ref="B25" r:id="rId6"/>
    <hyperlink ref="B28" r:id="rId7"/>
    <hyperlink ref="B31" r:id="rId8"/>
    <hyperlink ref="B34" r:id="rId9"/>
  </hyperlinks>
  <pageMargins left="0.70866141732283472" right="0.70866141732283472" top="0.74803149606299213" bottom="0.74803149606299213" header="0.31496062992125984" footer="0.31496062992125984"/>
  <pageSetup paperSize="9" scale="90" orientation="portrait"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2"/>
  <sheetViews>
    <sheetView tabSelected="1" view="pageBreakPreview" topLeftCell="A60" zoomScale="68" zoomScaleSheetLayoutView="68" workbookViewId="0">
      <selection activeCell="G81" sqref="G81"/>
    </sheetView>
  </sheetViews>
  <sheetFormatPr defaultColWidth="8.5703125" defaultRowHeight="12.75" x14ac:dyDescent="0.2"/>
  <cols>
    <col min="1" max="1" width="9.7109375" style="450" customWidth="1"/>
    <col min="2" max="2" width="37.28515625" style="450" customWidth="1"/>
    <col min="3" max="8" width="8.28515625" style="453" customWidth="1"/>
    <col min="9" max="16384" width="8.5703125" style="450"/>
  </cols>
  <sheetData>
    <row r="1" spans="1:15" ht="20.100000000000001" customHeight="1" x14ac:dyDescent="0.2">
      <c r="A1" s="843" t="s">
        <v>5307</v>
      </c>
      <c r="B1" s="843"/>
      <c r="C1" s="843"/>
      <c r="D1" s="843"/>
      <c r="E1" s="843"/>
      <c r="F1" s="843"/>
      <c r="G1" s="843"/>
      <c r="H1" s="843"/>
    </row>
    <row r="2" spans="1:15" ht="19.5" customHeight="1" x14ac:dyDescent="0.2">
      <c r="A2" s="844" t="s">
        <v>4037</v>
      </c>
      <c r="B2" s="844"/>
      <c r="C2" s="844"/>
      <c r="D2" s="844"/>
      <c r="E2" s="844"/>
      <c r="F2" s="844"/>
      <c r="G2" s="844"/>
      <c r="H2" s="844"/>
    </row>
    <row r="3" spans="1:15" s="451" customFormat="1" ht="20.100000000000001" customHeight="1" x14ac:dyDescent="0.25">
      <c r="A3" s="847" t="s">
        <v>4651</v>
      </c>
      <c r="B3" s="847" t="s">
        <v>4652</v>
      </c>
      <c r="C3" s="845" t="s">
        <v>4653</v>
      </c>
      <c r="D3" s="846"/>
      <c r="E3" s="845" t="s">
        <v>4654</v>
      </c>
      <c r="F3" s="846"/>
      <c r="G3" s="845" t="s">
        <v>4655</v>
      </c>
      <c r="H3" s="846"/>
    </row>
    <row r="4" spans="1:15" s="451" customFormat="1" ht="20.100000000000001" customHeight="1" x14ac:dyDescent="0.25">
      <c r="A4" s="848"/>
      <c r="B4" s="848"/>
      <c r="C4" s="809" t="s">
        <v>4656</v>
      </c>
      <c r="D4" s="809" t="s">
        <v>4657</v>
      </c>
      <c r="E4" s="809" t="s">
        <v>4656</v>
      </c>
      <c r="F4" s="809" t="s">
        <v>4657</v>
      </c>
      <c r="G4" s="809" t="s">
        <v>4656</v>
      </c>
      <c r="H4" s="809" t="s">
        <v>4657</v>
      </c>
    </row>
    <row r="5" spans="1:15" s="451" customFormat="1" ht="17.100000000000001" customHeight="1" x14ac:dyDescent="0.25">
      <c r="A5" s="810">
        <v>1</v>
      </c>
      <c r="B5" s="811" t="s">
        <v>4800</v>
      </c>
      <c r="C5" s="809"/>
      <c r="D5" s="809"/>
      <c r="E5" s="809"/>
      <c r="F5" s="809"/>
      <c r="G5" s="812"/>
      <c r="H5" s="812"/>
    </row>
    <row r="6" spans="1:15" s="451" customFormat="1" ht="17.100000000000001" customHeight="1" x14ac:dyDescent="0.25">
      <c r="A6" s="812">
        <v>2</v>
      </c>
      <c r="B6" s="811" t="s">
        <v>4658</v>
      </c>
      <c r="C6" s="812"/>
      <c r="D6" s="812"/>
      <c r="E6" s="812"/>
      <c r="F6" s="812"/>
      <c r="G6" s="812">
        <v>1</v>
      </c>
      <c r="H6" s="812">
        <v>12</v>
      </c>
      <c r="L6" s="452">
        <v>1</v>
      </c>
      <c r="M6" s="452">
        <v>14</v>
      </c>
    </row>
    <row r="7" spans="1:15" s="451" customFormat="1" ht="17.100000000000001" customHeight="1" x14ac:dyDescent="0.25">
      <c r="A7" s="812">
        <v>3</v>
      </c>
      <c r="B7" s="811" t="s">
        <v>4659</v>
      </c>
      <c r="C7" s="811"/>
      <c r="D7" s="812"/>
      <c r="E7" s="812"/>
      <c r="F7" s="812"/>
      <c r="G7" s="812"/>
      <c r="H7" s="812"/>
      <c r="L7" s="452"/>
      <c r="M7" s="452"/>
    </row>
    <row r="8" spans="1:15" s="451" customFormat="1" ht="17.100000000000001" customHeight="1" x14ac:dyDescent="0.25">
      <c r="A8" s="812"/>
      <c r="B8" s="813" t="s">
        <v>4660</v>
      </c>
      <c r="C8" s="812">
        <v>1</v>
      </c>
      <c r="D8" s="812">
        <v>77</v>
      </c>
      <c r="E8" s="812">
        <v>1.01</v>
      </c>
      <c r="F8" s="812">
        <v>1.78</v>
      </c>
      <c r="G8" s="812">
        <v>13</v>
      </c>
      <c r="H8" s="812">
        <v>22</v>
      </c>
      <c r="J8" s="451">
        <f>H8-G8</f>
        <v>9</v>
      </c>
      <c r="L8" s="452">
        <f>M6+1</f>
        <v>15</v>
      </c>
      <c r="M8" s="452">
        <v>21</v>
      </c>
      <c r="O8" s="451">
        <f>M8-L8</f>
        <v>6</v>
      </c>
    </row>
    <row r="9" spans="1:15" s="451" customFormat="1" ht="17.100000000000001" customHeight="1" x14ac:dyDescent="0.25">
      <c r="A9" s="812"/>
      <c r="B9" s="813" t="s">
        <v>1908</v>
      </c>
      <c r="C9" s="812">
        <v>78</v>
      </c>
      <c r="D9" s="812">
        <v>112</v>
      </c>
      <c r="E9" s="812">
        <v>2.0099999999999998</v>
      </c>
      <c r="F9" s="812">
        <v>2.39</v>
      </c>
      <c r="G9" s="812">
        <v>23</v>
      </c>
      <c r="H9" s="812">
        <v>26</v>
      </c>
      <c r="J9" s="451">
        <f t="shared" ref="J9:J72" si="0">H9-G9</f>
        <v>3</v>
      </c>
      <c r="L9" s="452">
        <f>M8+1</f>
        <v>22</v>
      </c>
      <c r="M9" s="452">
        <v>24</v>
      </c>
      <c r="O9" s="451">
        <f t="shared" ref="O9:O72" si="1">M9-L9</f>
        <v>2</v>
      </c>
    </row>
    <row r="10" spans="1:15" s="451" customFormat="1" ht="17.100000000000001" customHeight="1" x14ac:dyDescent="0.25">
      <c r="A10" s="812"/>
      <c r="B10" s="813" t="s">
        <v>32</v>
      </c>
      <c r="C10" s="812">
        <v>113</v>
      </c>
      <c r="D10" s="814">
        <v>159</v>
      </c>
      <c r="E10" s="812">
        <v>3.01</v>
      </c>
      <c r="F10" s="815">
        <v>3.51</v>
      </c>
      <c r="G10" s="812">
        <v>27</v>
      </c>
      <c r="H10" s="812">
        <f>G11-1</f>
        <v>34</v>
      </c>
      <c r="I10" s="808"/>
      <c r="J10" s="451">
        <f t="shared" si="0"/>
        <v>7</v>
      </c>
      <c r="L10" s="452">
        <f t="shared" ref="L10:L15" si="2">M9+1</f>
        <v>25</v>
      </c>
      <c r="M10" s="452">
        <v>30</v>
      </c>
      <c r="O10" s="451">
        <f t="shared" si="1"/>
        <v>5</v>
      </c>
    </row>
    <row r="11" spans="1:15" s="451" customFormat="1" ht="17.100000000000001" customHeight="1" x14ac:dyDescent="0.25">
      <c r="A11" s="812"/>
      <c r="B11" s="813" t="s">
        <v>59</v>
      </c>
      <c r="C11" s="812">
        <v>160</v>
      </c>
      <c r="D11" s="812">
        <v>168</v>
      </c>
      <c r="E11" s="812">
        <v>4.01</v>
      </c>
      <c r="F11" s="812">
        <v>4.13</v>
      </c>
      <c r="G11" s="812">
        <v>35</v>
      </c>
      <c r="H11" s="812">
        <f t="shared" ref="H11:H14" si="3">G12-1</f>
        <v>36</v>
      </c>
      <c r="J11" s="451">
        <f t="shared" si="0"/>
        <v>1</v>
      </c>
      <c r="L11" s="452">
        <f t="shared" si="2"/>
        <v>31</v>
      </c>
      <c r="M11" s="452">
        <v>33</v>
      </c>
      <c r="O11" s="451">
        <f t="shared" si="1"/>
        <v>2</v>
      </c>
    </row>
    <row r="12" spans="1:15" s="451" customFormat="1" ht="17.100000000000001" customHeight="1" x14ac:dyDescent="0.25">
      <c r="A12" s="812"/>
      <c r="B12" s="813" t="s">
        <v>62</v>
      </c>
      <c r="C12" s="812">
        <v>169</v>
      </c>
      <c r="D12" s="812">
        <v>191</v>
      </c>
      <c r="E12" s="812">
        <v>5.01</v>
      </c>
      <c r="F12" s="812" t="s">
        <v>5376</v>
      </c>
      <c r="G12" s="812">
        <v>37</v>
      </c>
      <c r="H12" s="812">
        <f t="shared" si="3"/>
        <v>45</v>
      </c>
      <c r="J12" s="451">
        <f t="shared" si="0"/>
        <v>8</v>
      </c>
      <c r="L12" s="452">
        <f t="shared" si="2"/>
        <v>34</v>
      </c>
      <c r="M12" s="452">
        <v>38</v>
      </c>
      <c r="O12" s="451">
        <f t="shared" si="1"/>
        <v>4</v>
      </c>
    </row>
    <row r="13" spans="1:15" s="451" customFormat="1" ht="17.100000000000001" customHeight="1" x14ac:dyDescent="0.25">
      <c r="A13" s="812"/>
      <c r="B13" s="813" t="s">
        <v>79</v>
      </c>
      <c r="C13" s="812">
        <v>192</v>
      </c>
      <c r="D13" s="814">
        <v>306</v>
      </c>
      <c r="E13" s="812">
        <v>6.02</v>
      </c>
      <c r="F13" s="815">
        <v>6.58</v>
      </c>
      <c r="G13" s="812">
        <v>46</v>
      </c>
      <c r="H13" s="812">
        <f t="shared" si="3"/>
        <v>68</v>
      </c>
      <c r="I13" s="808"/>
      <c r="J13" s="451">
        <f t="shared" si="0"/>
        <v>22</v>
      </c>
      <c r="L13" s="452">
        <f t="shared" si="2"/>
        <v>39</v>
      </c>
      <c r="M13" s="452">
        <v>52</v>
      </c>
      <c r="O13" s="451">
        <f t="shared" si="1"/>
        <v>13</v>
      </c>
    </row>
    <row r="14" spans="1:15" s="451" customFormat="1" ht="17.100000000000001" customHeight="1" x14ac:dyDescent="0.25">
      <c r="A14" s="812"/>
      <c r="B14" s="813" t="s">
        <v>4661</v>
      </c>
      <c r="C14" s="812">
        <v>307</v>
      </c>
      <c r="D14" s="812">
        <v>340</v>
      </c>
      <c r="E14" s="812">
        <v>7.01</v>
      </c>
      <c r="F14" s="812">
        <v>7.37</v>
      </c>
      <c r="G14" s="812">
        <v>69</v>
      </c>
      <c r="H14" s="812">
        <f t="shared" si="3"/>
        <v>74</v>
      </c>
      <c r="J14" s="451">
        <f t="shared" si="0"/>
        <v>5</v>
      </c>
      <c r="L14" s="452">
        <f t="shared" si="2"/>
        <v>53</v>
      </c>
      <c r="M14" s="452">
        <v>57</v>
      </c>
      <c r="O14" s="451">
        <f t="shared" si="1"/>
        <v>4</v>
      </c>
    </row>
    <row r="15" spans="1:15" s="451" customFormat="1" ht="17.100000000000001" customHeight="1" x14ac:dyDescent="0.25">
      <c r="A15" s="812"/>
      <c r="B15" s="813" t="s">
        <v>0</v>
      </c>
      <c r="C15" s="812">
        <v>341</v>
      </c>
      <c r="D15" s="812">
        <v>375</v>
      </c>
      <c r="E15" s="812">
        <v>8.01</v>
      </c>
      <c r="F15" s="812">
        <v>8.35</v>
      </c>
      <c r="G15" s="812">
        <v>75</v>
      </c>
      <c r="H15" s="812">
        <v>80</v>
      </c>
      <c r="J15" s="451">
        <f t="shared" si="0"/>
        <v>5</v>
      </c>
      <c r="L15" s="452">
        <f t="shared" si="2"/>
        <v>58</v>
      </c>
      <c r="M15" s="452">
        <v>61</v>
      </c>
      <c r="O15" s="451">
        <f t="shared" si="1"/>
        <v>3</v>
      </c>
    </row>
    <row r="16" spans="1:15" s="451" customFormat="1" ht="17.100000000000001" customHeight="1" x14ac:dyDescent="0.25">
      <c r="A16" s="812"/>
      <c r="B16" s="813"/>
      <c r="C16" s="812"/>
      <c r="D16" s="814"/>
      <c r="E16" s="812"/>
      <c r="F16" s="815"/>
      <c r="G16" s="812"/>
      <c r="H16" s="812"/>
      <c r="I16" s="808"/>
      <c r="J16" s="451">
        <f t="shared" si="0"/>
        <v>0</v>
      </c>
      <c r="L16" s="452"/>
      <c r="M16" s="452"/>
      <c r="O16" s="451">
        <f t="shared" si="1"/>
        <v>0</v>
      </c>
    </row>
    <row r="17" spans="1:15" s="451" customFormat="1" ht="17.100000000000001" customHeight="1" x14ac:dyDescent="0.25">
      <c r="A17" s="812">
        <v>4</v>
      </c>
      <c r="B17" s="811" t="s">
        <v>1290</v>
      </c>
      <c r="C17" s="812">
        <v>376</v>
      </c>
      <c r="D17" s="812">
        <v>405</v>
      </c>
      <c r="E17" s="812">
        <v>11.01</v>
      </c>
      <c r="F17" s="812">
        <v>11.31</v>
      </c>
      <c r="G17" s="812">
        <v>81</v>
      </c>
      <c r="H17" s="812">
        <v>83</v>
      </c>
      <c r="J17" s="451">
        <f t="shared" si="0"/>
        <v>2</v>
      </c>
      <c r="L17" s="452">
        <v>62</v>
      </c>
      <c r="M17" s="452">
        <v>63</v>
      </c>
      <c r="O17" s="451">
        <f t="shared" si="1"/>
        <v>1</v>
      </c>
    </row>
    <row r="18" spans="1:15" s="451" customFormat="1" ht="17.100000000000001" customHeight="1" x14ac:dyDescent="0.25">
      <c r="A18" s="812"/>
      <c r="B18" s="813"/>
      <c r="C18" s="812"/>
      <c r="D18" s="812"/>
      <c r="E18" s="812"/>
      <c r="F18" s="812"/>
      <c r="G18" s="812"/>
      <c r="H18" s="812"/>
      <c r="J18" s="451">
        <f t="shared" si="0"/>
        <v>0</v>
      </c>
      <c r="L18" s="452"/>
      <c r="M18" s="452"/>
      <c r="O18" s="451">
        <f t="shared" si="1"/>
        <v>0</v>
      </c>
    </row>
    <row r="19" spans="1:15" s="451" customFormat="1" ht="17.100000000000001" customHeight="1" x14ac:dyDescent="0.25">
      <c r="A19" s="812">
        <v>5</v>
      </c>
      <c r="B19" s="813" t="s">
        <v>4662</v>
      </c>
      <c r="C19" s="812"/>
      <c r="D19" s="814"/>
      <c r="E19" s="812"/>
      <c r="F19" s="815"/>
      <c r="G19" s="812"/>
      <c r="H19" s="812"/>
      <c r="I19" s="808"/>
      <c r="J19" s="451">
        <f t="shared" si="0"/>
        <v>0</v>
      </c>
      <c r="L19" s="452"/>
      <c r="M19" s="452"/>
      <c r="O19" s="451">
        <f t="shared" si="1"/>
        <v>0</v>
      </c>
    </row>
    <row r="20" spans="1:15" s="451" customFormat="1" ht="17.100000000000001" customHeight="1" x14ac:dyDescent="0.25">
      <c r="A20" s="812"/>
      <c r="B20" s="813" t="s">
        <v>4663</v>
      </c>
      <c r="C20" s="812">
        <v>406</v>
      </c>
      <c r="D20" s="812">
        <v>448</v>
      </c>
      <c r="E20" s="812">
        <v>12.02</v>
      </c>
      <c r="F20" s="812">
        <v>12.72</v>
      </c>
      <c r="G20" s="812">
        <v>84</v>
      </c>
      <c r="H20" s="812">
        <f>G21-1</f>
        <v>91</v>
      </c>
      <c r="J20" s="451">
        <f t="shared" si="0"/>
        <v>7</v>
      </c>
      <c r="L20" s="452">
        <v>64</v>
      </c>
      <c r="M20" s="452">
        <v>69</v>
      </c>
      <c r="O20" s="451">
        <f t="shared" si="1"/>
        <v>5</v>
      </c>
    </row>
    <row r="21" spans="1:15" s="451" customFormat="1" ht="17.100000000000001" customHeight="1" x14ac:dyDescent="0.25">
      <c r="A21" s="812"/>
      <c r="B21" s="813" t="s">
        <v>4664</v>
      </c>
      <c r="C21" s="812">
        <v>449</v>
      </c>
      <c r="D21" s="812">
        <v>456</v>
      </c>
      <c r="E21" s="812">
        <v>13.01</v>
      </c>
      <c r="F21" s="812">
        <v>13.09</v>
      </c>
      <c r="G21" s="812">
        <v>92</v>
      </c>
      <c r="H21" s="812">
        <f t="shared" ref="H21:H26" si="4">G22-1</f>
        <v>92</v>
      </c>
      <c r="J21" s="451">
        <f t="shared" si="0"/>
        <v>0</v>
      </c>
      <c r="L21" s="452">
        <v>70</v>
      </c>
      <c r="M21" s="452">
        <v>70</v>
      </c>
      <c r="O21" s="451">
        <f t="shared" si="1"/>
        <v>0</v>
      </c>
    </row>
    <row r="22" spans="1:15" s="451" customFormat="1" ht="17.100000000000001" customHeight="1" x14ac:dyDescent="0.25">
      <c r="A22" s="812"/>
      <c r="B22" s="813" t="s">
        <v>1408</v>
      </c>
      <c r="C22" s="812">
        <v>457</v>
      </c>
      <c r="D22" s="814">
        <v>520</v>
      </c>
      <c r="E22" s="812">
        <v>14.01</v>
      </c>
      <c r="F22" s="815">
        <v>14.92</v>
      </c>
      <c r="G22" s="812">
        <v>93</v>
      </c>
      <c r="H22" s="812">
        <f t="shared" si="4"/>
        <v>103</v>
      </c>
      <c r="I22" s="808"/>
      <c r="J22" s="451">
        <f t="shared" si="0"/>
        <v>10</v>
      </c>
      <c r="L22" s="452">
        <v>71</v>
      </c>
      <c r="M22" s="452">
        <v>77</v>
      </c>
      <c r="O22" s="451">
        <f t="shared" si="1"/>
        <v>6</v>
      </c>
    </row>
    <row r="23" spans="1:15" s="451" customFormat="1" ht="17.100000000000001" customHeight="1" x14ac:dyDescent="0.25">
      <c r="A23" s="812"/>
      <c r="B23" s="813" t="s">
        <v>4665</v>
      </c>
      <c r="C23" s="812">
        <v>521</v>
      </c>
      <c r="D23" s="812">
        <v>582</v>
      </c>
      <c r="E23" s="812">
        <v>15.02</v>
      </c>
      <c r="F23" s="812">
        <v>15.146000000000001</v>
      </c>
      <c r="G23" s="812">
        <v>104</v>
      </c>
      <c r="H23" s="812">
        <f t="shared" si="4"/>
        <v>124</v>
      </c>
      <c r="J23" s="451">
        <f t="shared" si="0"/>
        <v>20</v>
      </c>
      <c r="L23" s="452">
        <v>78</v>
      </c>
      <c r="M23" s="452">
        <v>92</v>
      </c>
      <c r="O23" s="451">
        <f t="shared" si="1"/>
        <v>14</v>
      </c>
    </row>
    <row r="24" spans="1:15" s="451" customFormat="1" ht="17.100000000000001" customHeight="1" x14ac:dyDescent="0.25">
      <c r="A24" s="812"/>
      <c r="B24" s="813" t="s">
        <v>229</v>
      </c>
      <c r="C24" s="812">
        <v>583</v>
      </c>
      <c r="D24" s="812">
        <v>588</v>
      </c>
      <c r="E24" s="812">
        <v>16.010000000000002</v>
      </c>
      <c r="F24" s="812">
        <v>16.09</v>
      </c>
      <c r="G24" s="812">
        <v>125</v>
      </c>
      <c r="H24" s="812">
        <f t="shared" si="4"/>
        <v>125</v>
      </c>
      <c r="J24" s="451">
        <f t="shared" si="0"/>
        <v>0</v>
      </c>
      <c r="L24" s="452">
        <v>93</v>
      </c>
      <c r="M24" s="452">
        <v>93</v>
      </c>
      <c r="O24" s="451">
        <f t="shared" si="1"/>
        <v>0</v>
      </c>
    </row>
    <row r="25" spans="1:15" s="451" customFormat="1" ht="30" x14ac:dyDescent="0.25">
      <c r="A25" s="812"/>
      <c r="B25" s="817" t="s">
        <v>4666</v>
      </c>
      <c r="C25" s="812">
        <v>589</v>
      </c>
      <c r="D25" s="814">
        <v>661</v>
      </c>
      <c r="E25" s="812">
        <v>17.010000000000002</v>
      </c>
      <c r="F25" s="815">
        <v>17.73</v>
      </c>
      <c r="G25" s="812">
        <v>126</v>
      </c>
      <c r="H25" s="812">
        <f>G26-1</f>
        <v>142</v>
      </c>
      <c r="I25" s="808"/>
      <c r="J25" s="451">
        <f t="shared" si="0"/>
        <v>16</v>
      </c>
      <c r="L25" s="452">
        <v>94</v>
      </c>
      <c r="M25" s="452">
        <v>107</v>
      </c>
      <c r="O25" s="451">
        <f t="shared" si="1"/>
        <v>13</v>
      </c>
    </row>
    <row r="26" spans="1:15" s="451" customFormat="1" ht="17.100000000000001" customHeight="1" x14ac:dyDescent="0.25">
      <c r="A26" s="812"/>
      <c r="B26" s="813" t="s">
        <v>4667</v>
      </c>
      <c r="C26" s="812">
        <v>662</v>
      </c>
      <c r="D26" s="812">
        <v>669</v>
      </c>
      <c r="E26" s="812">
        <v>18.010000000000002</v>
      </c>
      <c r="F26" s="812">
        <v>18.079999999999998</v>
      </c>
      <c r="G26" s="812">
        <v>143</v>
      </c>
      <c r="H26" s="812">
        <f t="shared" si="4"/>
        <v>145</v>
      </c>
      <c r="J26" s="451">
        <f t="shared" si="0"/>
        <v>2</v>
      </c>
      <c r="L26" s="452">
        <v>108</v>
      </c>
      <c r="M26" s="452">
        <v>109</v>
      </c>
      <c r="O26" s="451">
        <f t="shared" si="1"/>
        <v>1</v>
      </c>
    </row>
    <row r="27" spans="1:15" s="451" customFormat="1" ht="17.100000000000001" customHeight="1" x14ac:dyDescent="0.25">
      <c r="A27" s="812"/>
      <c r="B27" s="813" t="s">
        <v>4668</v>
      </c>
      <c r="C27" s="812">
        <v>670</v>
      </c>
      <c r="D27" s="812">
        <v>719</v>
      </c>
      <c r="E27" s="812">
        <v>19.010000000000002</v>
      </c>
      <c r="F27" s="812">
        <v>19.5</v>
      </c>
      <c r="G27" s="812">
        <v>146</v>
      </c>
      <c r="H27" s="812">
        <v>152</v>
      </c>
      <c r="J27" s="451">
        <f t="shared" si="0"/>
        <v>6</v>
      </c>
      <c r="L27" s="452">
        <v>110</v>
      </c>
      <c r="M27" s="452">
        <v>114</v>
      </c>
      <c r="O27" s="451">
        <f t="shared" si="1"/>
        <v>4</v>
      </c>
    </row>
    <row r="28" spans="1:15" s="451" customFormat="1" ht="17.100000000000001" customHeight="1" x14ac:dyDescent="0.25">
      <c r="A28" s="812"/>
      <c r="B28" s="813"/>
      <c r="C28" s="812"/>
      <c r="D28" s="814"/>
      <c r="E28" s="812"/>
      <c r="F28" s="815"/>
      <c r="G28" s="812"/>
      <c r="H28" s="812"/>
      <c r="I28" s="808"/>
      <c r="J28" s="451">
        <f t="shared" si="0"/>
        <v>0</v>
      </c>
      <c r="L28" s="452"/>
      <c r="M28" s="452"/>
      <c r="O28" s="451">
        <f t="shared" si="1"/>
        <v>0</v>
      </c>
    </row>
    <row r="29" spans="1:15" s="451" customFormat="1" ht="17.100000000000001" customHeight="1" x14ac:dyDescent="0.25">
      <c r="A29" s="812">
        <v>6</v>
      </c>
      <c r="B29" s="811" t="s">
        <v>4669</v>
      </c>
      <c r="C29" s="812"/>
      <c r="D29" s="812"/>
      <c r="E29" s="812"/>
      <c r="F29" s="812"/>
      <c r="G29" s="812"/>
      <c r="H29" s="812"/>
      <c r="J29" s="451">
        <f t="shared" si="0"/>
        <v>0</v>
      </c>
      <c r="L29" s="452"/>
      <c r="M29" s="452"/>
      <c r="O29" s="451">
        <f t="shared" si="1"/>
        <v>0</v>
      </c>
    </row>
    <row r="30" spans="1:15" s="451" customFormat="1" ht="17.100000000000001" customHeight="1" x14ac:dyDescent="0.25">
      <c r="A30" s="812"/>
      <c r="B30" s="813" t="s">
        <v>236</v>
      </c>
      <c r="C30" s="812">
        <v>720</v>
      </c>
      <c r="D30" s="814">
        <v>754</v>
      </c>
      <c r="E30" s="812">
        <v>21.01</v>
      </c>
      <c r="F30" s="815">
        <v>21.4</v>
      </c>
      <c r="G30" s="812">
        <v>153</v>
      </c>
      <c r="H30" s="812">
        <f>G31-1</f>
        <v>157</v>
      </c>
      <c r="J30" s="451">
        <f t="shared" si="0"/>
        <v>4</v>
      </c>
      <c r="L30" s="452">
        <v>115</v>
      </c>
      <c r="M30" s="452">
        <v>118</v>
      </c>
      <c r="O30" s="451">
        <f t="shared" si="1"/>
        <v>3</v>
      </c>
    </row>
    <row r="31" spans="1:15" s="451" customFormat="1" ht="17.100000000000001" customHeight="1" x14ac:dyDescent="0.25">
      <c r="A31" s="812"/>
      <c r="B31" s="813" t="s">
        <v>4670</v>
      </c>
      <c r="C31" s="812">
        <v>755</v>
      </c>
      <c r="D31" s="814">
        <v>815</v>
      </c>
      <c r="E31" s="812">
        <v>22.01</v>
      </c>
      <c r="F31" s="815">
        <v>22.61</v>
      </c>
      <c r="G31" s="812">
        <v>158</v>
      </c>
      <c r="H31" s="812">
        <f t="shared" ref="H31:H54" si="5">G32-1</f>
        <v>172</v>
      </c>
      <c r="I31" s="808"/>
      <c r="J31" s="451">
        <f t="shared" si="0"/>
        <v>14</v>
      </c>
      <c r="L31" s="452">
        <v>119</v>
      </c>
      <c r="M31" s="452">
        <v>128</v>
      </c>
      <c r="O31" s="451">
        <f t="shared" si="1"/>
        <v>9</v>
      </c>
    </row>
    <row r="32" spans="1:15" s="451" customFormat="1" ht="17.100000000000001" customHeight="1" x14ac:dyDescent="0.25">
      <c r="A32" s="812"/>
      <c r="B32" s="813" t="s">
        <v>337</v>
      </c>
      <c r="C32" s="812">
        <v>816</v>
      </c>
      <c r="D32" s="812">
        <v>831</v>
      </c>
      <c r="E32" s="812">
        <v>23.01</v>
      </c>
      <c r="F32" s="812">
        <v>23.12</v>
      </c>
      <c r="G32" s="812">
        <v>173</v>
      </c>
      <c r="H32" s="812">
        <f t="shared" si="5"/>
        <v>174</v>
      </c>
      <c r="J32" s="451">
        <f t="shared" si="0"/>
        <v>1</v>
      </c>
      <c r="L32" s="452">
        <v>129</v>
      </c>
      <c r="M32" s="452">
        <v>130</v>
      </c>
      <c r="O32" s="451">
        <f t="shared" si="1"/>
        <v>1</v>
      </c>
    </row>
    <row r="33" spans="1:15" s="451" customFormat="1" ht="17.100000000000001" customHeight="1" x14ac:dyDescent="0.25">
      <c r="A33" s="812"/>
      <c r="B33" s="813" t="s">
        <v>352</v>
      </c>
      <c r="C33" s="812">
        <v>827</v>
      </c>
      <c r="D33" s="812">
        <v>835</v>
      </c>
      <c r="E33" s="812">
        <v>24.01</v>
      </c>
      <c r="F33" s="812">
        <v>24.16</v>
      </c>
      <c r="G33" s="812">
        <v>175</v>
      </c>
      <c r="H33" s="812">
        <f t="shared" si="5"/>
        <v>177</v>
      </c>
      <c r="J33" s="451">
        <f t="shared" si="0"/>
        <v>2</v>
      </c>
      <c r="L33" s="452">
        <v>131</v>
      </c>
      <c r="M33" s="452">
        <v>132</v>
      </c>
      <c r="O33" s="451">
        <f t="shared" si="1"/>
        <v>1</v>
      </c>
    </row>
    <row r="34" spans="1:15" s="451" customFormat="1" ht="17.100000000000001" customHeight="1" x14ac:dyDescent="0.25">
      <c r="A34" s="812"/>
      <c r="B34" s="813" t="s">
        <v>4671</v>
      </c>
      <c r="C34" s="812">
        <v>836</v>
      </c>
      <c r="D34" s="814">
        <v>855</v>
      </c>
      <c r="E34" s="812">
        <v>25.11</v>
      </c>
      <c r="F34" s="815">
        <v>25.78</v>
      </c>
      <c r="G34" s="812">
        <v>178</v>
      </c>
      <c r="H34" s="812">
        <f t="shared" si="5"/>
        <v>183</v>
      </c>
      <c r="I34" s="807"/>
      <c r="J34" s="451">
        <f t="shared" si="0"/>
        <v>5</v>
      </c>
      <c r="L34" s="452">
        <v>133</v>
      </c>
      <c r="M34" s="452">
        <v>136</v>
      </c>
      <c r="O34" s="451">
        <f t="shared" si="1"/>
        <v>3</v>
      </c>
    </row>
    <row r="35" spans="1:15" s="451" customFormat="1" ht="17.100000000000001" customHeight="1" x14ac:dyDescent="0.25">
      <c r="A35" s="812"/>
      <c r="B35" s="813" t="s">
        <v>4671</v>
      </c>
      <c r="C35" s="812">
        <v>856</v>
      </c>
      <c r="D35" s="812">
        <v>888</v>
      </c>
      <c r="E35" s="812">
        <v>26.05</v>
      </c>
      <c r="F35" s="812">
        <v>26.68</v>
      </c>
      <c r="G35" s="812">
        <v>184</v>
      </c>
      <c r="H35" s="812">
        <f t="shared" si="5"/>
        <v>196</v>
      </c>
      <c r="J35" s="451">
        <f t="shared" si="0"/>
        <v>12</v>
      </c>
      <c r="L35" s="452">
        <v>137</v>
      </c>
      <c r="M35" s="452">
        <v>143</v>
      </c>
      <c r="O35" s="451">
        <f t="shared" si="1"/>
        <v>6</v>
      </c>
    </row>
    <row r="36" spans="1:15" s="451" customFormat="1" ht="17.100000000000001" customHeight="1" x14ac:dyDescent="0.25">
      <c r="A36" s="812"/>
      <c r="B36" s="813" t="s">
        <v>4672</v>
      </c>
      <c r="C36" s="812">
        <v>889</v>
      </c>
      <c r="D36" s="812">
        <v>903</v>
      </c>
      <c r="E36" s="812">
        <v>27.01</v>
      </c>
      <c r="F36" s="812">
        <v>27.16</v>
      </c>
      <c r="G36" s="812">
        <v>197</v>
      </c>
      <c r="H36" s="812">
        <f t="shared" si="5"/>
        <v>198</v>
      </c>
      <c r="J36" s="451">
        <f t="shared" si="0"/>
        <v>1</v>
      </c>
      <c r="L36" s="452">
        <v>144</v>
      </c>
      <c r="M36" s="452">
        <v>145</v>
      </c>
      <c r="O36" s="451">
        <f t="shared" si="1"/>
        <v>1</v>
      </c>
    </row>
    <row r="37" spans="1:15" s="451" customFormat="1" ht="17.100000000000001" customHeight="1" x14ac:dyDescent="0.25">
      <c r="A37" s="812"/>
      <c r="B37" s="813" t="s">
        <v>4673</v>
      </c>
      <c r="C37" s="812">
        <v>904</v>
      </c>
      <c r="D37" s="812">
        <v>916</v>
      </c>
      <c r="E37" s="812">
        <v>28.01</v>
      </c>
      <c r="F37" s="812">
        <v>28.13</v>
      </c>
      <c r="G37" s="812">
        <v>199</v>
      </c>
      <c r="H37" s="812">
        <f t="shared" si="5"/>
        <v>200</v>
      </c>
      <c r="J37" s="451">
        <f t="shared" si="0"/>
        <v>1</v>
      </c>
      <c r="L37" s="452">
        <v>146</v>
      </c>
      <c r="M37" s="452">
        <v>147</v>
      </c>
      <c r="O37" s="451">
        <f t="shared" si="1"/>
        <v>1</v>
      </c>
    </row>
    <row r="38" spans="1:15" s="451" customFormat="1" ht="17.100000000000001" customHeight="1" x14ac:dyDescent="0.25">
      <c r="A38" s="812"/>
      <c r="B38" s="813" t="s">
        <v>4674</v>
      </c>
      <c r="C38" s="812">
        <v>917</v>
      </c>
      <c r="D38" s="812">
        <v>925</v>
      </c>
      <c r="E38" s="812">
        <v>29.01</v>
      </c>
      <c r="F38" s="812">
        <v>29.13</v>
      </c>
      <c r="G38" s="812">
        <v>201</v>
      </c>
      <c r="H38" s="812">
        <f t="shared" si="5"/>
        <v>202</v>
      </c>
      <c r="J38" s="451">
        <f t="shared" si="0"/>
        <v>1</v>
      </c>
      <c r="L38" s="452">
        <v>148</v>
      </c>
      <c r="M38" s="452">
        <v>149</v>
      </c>
      <c r="O38" s="451">
        <f t="shared" si="1"/>
        <v>1</v>
      </c>
    </row>
    <row r="39" spans="1:15" s="451" customFormat="1" ht="17.100000000000001" customHeight="1" x14ac:dyDescent="0.25">
      <c r="A39" s="812"/>
      <c r="B39" s="813" t="s">
        <v>4675</v>
      </c>
      <c r="C39" s="812">
        <v>926</v>
      </c>
      <c r="D39" s="812">
        <v>936</v>
      </c>
      <c r="E39" s="812">
        <v>30.01</v>
      </c>
      <c r="F39" s="812">
        <v>30.11</v>
      </c>
      <c r="G39" s="812">
        <v>203</v>
      </c>
      <c r="H39" s="812">
        <f t="shared" si="5"/>
        <v>204</v>
      </c>
      <c r="J39" s="451">
        <f t="shared" si="0"/>
        <v>1</v>
      </c>
      <c r="L39" s="452">
        <v>150</v>
      </c>
      <c r="M39" s="452">
        <v>150</v>
      </c>
      <c r="O39" s="451">
        <f t="shared" si="1"/>
        <v>0</v>
      </c>
    </row>
    <row r="40" spans="1:15" s="451" customFormat="1" ht="17.100000000000001" customHeight="1" x14ac:dyDescent="0.25">
      <c r="A40" s="812"/>
      <c r="B40" s="813" t="s">
        <v>481</v>
      </c>
      <c r="C40" s="812">
        <v>937</v>
      </c>
      <c r="D40" s="812">
        <v>954</v>
      </c>
      <c r="E40" s="812">
        <v>31.01</v>
      </c>
      <c r="F40" s="812">
        <v>31.26</v>
      </c>
      <c r="G40" s="812">
        <v>205</v>
      </c>
      <c r="H40" s="812">
        <f t="shared" si="5"/>
        <v>208</v>
      </c>
      <c r="J40" s="451">
        <f t="shared" si="0"/>
        <v>3</v>
      </c>
      <c r="L40" s="452">
        <v>151</v>
      </c>
      <c r="M40" s="452">
        <v>152</v>
      </c>
      <c r="O40" s="451">
        <f t="shared" si="1"/>
        <v>1</v>
      </c>
    </row>
    <row r="41" spans="1:15" s="451" customFormat="1" ht="17.100000000000001" customHeight="1" x14ac:dyDescent="0.25">
      <c r="A41" s="812"/>
      <c r="B41" s="813" t="s">
        <v>499</v>
      </c>
      <c r="C41" s="812">
        <v>955</v>
      </c>
      <c r="D41" s="812">
        <v>987</v>
      </c>
      <c r="E41" s="812">
        <v>32.01</v>
      </c>
      <c r="F41" s="812">
        <v>32.369999999999997</v>
      </c>
      <c r="G41" s="812">
        <v>209</v>
      </c>
      <c r="H41" s="812">
        <f t="shared" si="5"/>
        <v>212</v>
      </c>
      <c r="J41" s="451">
        <f t="shared" si="0"/>
        <v>3</v>
      </c>
      <c r="L41" s="452">
        <v>153</v>
      </c>
      <c r="M41" s="452">
        <v>155</v>
      </c>
      <c r="O41" s="451">
        <f t="shared" si="1"/>
        <v>2</v>
      </c>
    </row>
    <row r="42" spans="1:15" s="451" customFormat="1" ht="17.100000000000001" customHeight="1" x14ac:dyDescent="0.25">
      <c r="A42" s="812"/>
      <c r="B42" s="813" t="s">
        <v>4676</v>
      </c>
      <c r="C42" s="812">
        <v>988</v>
      </c>
      <c r="D42" s="814">
        <v>1059</v>
      </c>
      <c r="E42" s="812">
        <v>33.01</v>
      </c>
      <c r="F42" s="815">
        <v>33.81</v>
      </c>
      <c r="G42" s="812">
        <v>213</v>
      </c>
      <c r="H42" s="812">
        <f t="shared" si="5"/>
        <v>221</v>
      </c>
      <c r="J42" s="451">
        <f t="shared" si="0"/>
        <v>8</v>
      </c>
      <c r="L42" s="452">
        <v>156</v>
      </c>
      <c r="M42" s="452">
        <v>162</v>
      </c>
      <c r="O42" s="451">
        <f t="shared" si="1"/>
        <v>6</v>
      </c>
    </row>
    <row r="43" spans="1:15" s="451" customFormat="1" ht="17.100000000000001" customHeight="1" x14ac:dyDescent="0.25">
      <c r="A43" s="812"/>
      <c r="B43" s="813" t="s">
        <v>620</v>
      </c>
      <c r="C43" s="812">
        <v>1060</v>
      </c>
      <c r="D43" s="812">
        <v>1070</v>
      </c>
      <c r="E43" s="812">
        <v>34.01</v>
      </c>
      <c r="F43" s="812">
        <v>34.11</v>
      </c>
      <c r="G43" s="812">
        <v>222</v>
      </c>
      <c r="H43" s="812">
        <f t="shared" si="5"/>
        <v>222</v>
      </c>
      <c r="J43" s="451">
        <f t="shared" si="0"/>
        <v>0</v>
      </c>
      <c r="L43" s="452">
        <v>163</v>
      </c>
      <c r="M43" s="452">
        <v>163</v>
      </c>
      <c r="O43" s="451">
        <f t="shared" si="1"/>
        <v>0</v>
      </c>
    </row>
    <row r="44" spans="1:15" s="451" customFormat="1" ht="17.100000000000001" customHeight="1" x14ac:dyDescent="0.25">
      <c r="A44" s="812"/>
      <c r="B44" s="813" t="s">
        <v>633</v>
      </c>
      <c r="C44" s="812">
        <v>1071</v>
      </c>
      <c r="D44" s="812">
        <v>1096</v>
      </c>
      <c r="E44" s="812">
        <v>35.01</v>
      </c>
      <c r="F44" s="812">
        <v>35.29</v>
      </c>
      <c r="G44" s="812">
        <v>223</v>
      </c>
      <c r="H44" s="812">
        <f t="shared" si="5"/>
        <v>226</v>
      </c>
      <c r="J44" s="451">
        <f t="shared" si="0"/>
        <v>3</v>
      </c>
      <c r="L44" s="452">
        <v>164</v>
      </c>
      <c r="M44" s="452">
        <v>166</v>
      </c>
      <c r="O44" s="451">
        <f t="shared" si="1"/>
        <v>2</v>
      </c>
    </row>
    <row r="45" spans="1:15" s="451" customFormat="1" ht="17.100000000000001" customHeight="1" x14ac:dyDescent="0.25">
      <c r="A45" s="812"/>
      <c r="B45" s="813" t="s">
        <v>677</v>
      </c>
      <c r="C45" s="812">
        <v>1097</v>
      </c>
      <c r="D45" s="812">
        <v>1114</v>
      </c>
      <c r="E45" s="812">
        <v>36.020000000000003</v>
      </c>
      <c r="F45" s="812">
        <v>36.21</v>
      </c>
      <c r="G45" s="812">
        <v>227</v>
      </c>
      <c r="H45" s="812">
        <f t="shared" si="5"/>
        <v>229</v>
      </c>
      <c r="J45" s="451">
        <f t="shared" si="0"/>
        <v>2</v>
      </c>
      <c r="L45" s="452">
        <v>167</v>
      </c>
      <c r="M45" s="452">
        <v>168</v>
      </c>
      <c r="O45" s="451">
        <f t="shared" si="1"/>
        <v>1</v>
      </c>
    </row>
    <row r="46" spans="1:15" s="451" customFormat="1" ht="17.100000000000001" customHeight="1" x14ac:dyDescent="0.25">
      <c r="A46" s="812"/>
      <c r="B46" s="813" t="s">
        <v>706</v>
      </c>
      <c r="C46" s="812">
        <v>1115</v>
      </c>
      <c r="D46" s="812">
        <v>1140</v>
      </c>
      <c r="E46" s="812">
        <v>37.01</v>
      </c>
      <c r="F46" s="812">
        <v>37.26</v>
      </c>
      <c r="G46" s="812">
        <v>230</v>
      </c>
      <c r="H46" s="812">
        <f t="shared" si="5"/>
        <v>232</v>
      </c>
      <c r="J46" s="451">
        <f t="shared" si="0"/>
        <v>2</v>
      </c>
      <c r="L46" s="452">
        <v>169</v>
      </c>
      <c r="M46" s="452">
        <v>170</v>
      </c>
      <c r="O46" s="451">
        <f t="shared" si="1"/>
        <v>1</v>
      </c>
    </row>
    <row r="47" spans="1:15" s="451" customFormat="1" ht="17.100000000000001" customHeight="1" x14ac:dyDescent="0.25">
      <c r="A47" s="812"/>
      <c r="B47" s="813" t="s">
        <v>4677</v>
      </c>
      <c r="C47" s="812">
        <v>1141</v>
      </c>
      <c r="D47" s="812">
        <v>1193</v>
      </c>
      <c r="E47" s="812">
        <v>38.01</v>
      </c>
      <c r="F47" s="812">
        <v>38.53</v>
      </c>
      <c r="G47" s="812">
        <v>233</v>
      </c>
      <c r="H47" s="812">
        <f t="shared" si="5"/>
        <v>244</v>
      </c>
      <c r="J47" s="451">
        <f t="shared" si="0"/>
        <v>11</v>
      </c>
      <c r="L47" s="452">
        <v>171</v>
      </c>
      <c r="M47" s="452">
        <v>178</v>
      </c>
      <c r="O47" s="451">
        <f t="shared" si="1"/>
        <v>7</v>
      </c>
    </row>
    <row r="48" spans="1:15" s="451" customFormat="1" ht="17.100000000000001" customHeight="1" x14ac:dyDescent="0.25">
      <c r="A48" s="812"/>
      <c r="B48" s="813" t="s">
        <v>797</v>
      </c>
      <c r="C48" s="812">
        <v>1194</v>
      </c>
      <c r="D48" s="812">
        <v>1290</v>
      </c>
      <c r="E48" s="812">
        <v>39.01</v>
      </c>
      <c r="F48" s="812">
        <v>39.96</v>
      </c>
      <c r="G48" s="812">
        <v>245</v>
      </c>
      <c r="H48" s="812">
        <f t="shared" si="5"/>
        <v>263</v>
      </c>
      <c r="J48" s="451">
        <f t="shared" si="0"/>
        <v>18</v>
      </c>
      <c r="L48" s="452">
        <v>179</v>
      </c>
      <c r="M48" s="452">
        <v>191</v>
      </c>
      <c r="O48" s="451">
        <f t="shared" si="1"/>
        <v>12</v>
      </c>
    </row>
    <row r="49" spans="1:15" s="451" customFormat="1" ht="17.100000000000001" customHeight="1" x14ac:dyDescent="0.25">
      <c r="A49" s="812"/>
      <c r="B49" s="813" t="s">
        <v>877</v>
      </c>
      <c r="C49" s="812">
        <f t="shared" ref="C49:C55" si="6">D48+1</f>
        <v>1291</v>
      </c>
      <c r="D49" s="812">
        <v>1301</v>
      </c>
      <c r="E49" s="812">
        <v>40.01</v>
      </c>
      <c r="F49" s="812">
        <v>40.11</v>
      </c>
      <c r="G49" s="812">
        <v>264</v>
      </c>
      <c r="H49" s="812">
        <f t="shared" si="5"/>
        <v>265</v>
      </c>
      <c r="J49" s="451">
        <f t="shared" si="0"/>
        <v>1</v>
      </c>
      <c r="L49" s="452">
        <v>192</v>
      </c>
      <c r="M49" s="452">
        <v>193</v>
      </c>
      <c r="O49" s="451">
        <f t="shared" si="1"/>
        <v>1</v>
      </c>
    </row>
    <row r="50" spans="1:15" s="451" customFormat="1" ht="17.100000000000001" customHeight="1" x14ac:dyDescent="0.25">
      <c r="A50" s="812"/>
      <c r="B50" s="813" t="s">
        <v>4678</v>
      </c>
      <c r="C50" s="812">
        <f t="shared" si="6"/>
        <v>1302</v>
      </c>
      <c r="D50" s="814">
        <v>1371</v>
      </c>
      <c r="E50" s="812">
        <v>41.01</v>
      </c>
      <c r="F50" s="815">
        <v>41.8</v>
      </c>
      <c r="G50" s="812">
        <v>266</v>
      </c>
      <c r="H50" s="812">
        <f t="shared" si="5"/>
        <v>273</v>
      </c>
      <c r="J50" s="451">
        <f t="shared" si="0"/>
        <v>7</v>
      </c>
      <c r="L50" s="452">
        <v>194</v>
      </c>
      <c r="M50" s="452">
        <v>199</v>
      </c>
      <c r="O50" s="451">
        <f t="shared" si="1"/>
        <v>5</v>
      </c>
    </row>
    <row r="51" spans="1:15" s="451" customFormat="1" ht="17.100000000000001" customHeight="1" x14ac:dyDescent="0.25">
      <c r="A51" s="812"/>
      <c r="B51" s="813" t="s">
        <v>4678</v>
      </c>
      <c r="C51" s="812">
        <f t="shared" si="6"/>
        <v>1372</v>
      </c>
      <c r="D51" s="812">
        <v>1471</v>
      </c>
      <c r="E51" s="812">
        <v>42.01</v>
      </c>
      <c r="F51" s="816">
        <v>42.1</v>
      </c>
      <c r="G51" s="812">
        <v>274</v>
      </c>
      <c r="H51" s="812">
        <f t="shared" si="5"/>
        <v>285</v>
      </c>
      <c r="J51" s="451">
        <f t="shared" si="0"/>
        <v>11</v>
      </c>
      <c r="L51" s="452">
        <v>200</v>
      </c>
      <c r="M51" s="452">
        <v>207</v>
      </c>
      <c r="O51" s="451">
        <f t="shared" si="1"/>
        <v>7</v>
      </c>
    </row>
    <row r="52" spans="1:15" s="451" customFormat="1" ht="17.100000000000001" customHeight="1" x14ac:dyDescent="0.25">
      <c r="A52" s="812"/>
      <c r="B52" s="813" t="s">
        <v>4678</v>
      </c>
      <c r="C52" s="812">
        <f t="shared" si="6"/>
        <v>1472</v>
      </c>
      <c r="D52" s="812">
        <v>1515</v>
      </c>
      <c r="E52" s="812">
        <v>43.01</v>
      </c>
      <c r="F52" s="812">
        <v>43.44</v>
      </c>
      <c r="G52" s="812">
        <v>286</v>
      </c>
      <c r="H52" s="812">
        <f t="shared" si="5"/>
        <v>292</v>
      </c>
      <c r="J52" s="451">
        <f t="shared" si="0"/>
        <v>6</v>
      </c>
      <c r="L52" s="452">
        <v>208</v>
      </c>
      <c r="M52" s="452">
        <v>212</v>
      </c>
      <c r="O52" s="451">
        <f t="shared" si="1"/>
        <v>4</v>
      </c>
    </row>
    <row r="53" spans="1:15" s="451" customFormat="1" ht="17.100000000000001" customHeight="1" x14ac:dyDescent="0.25">
      <c r="A53" s="812"/>
      <c r="B53" s="813" t="s">
        <v>1098</v>
      </c>
      <c r="C53" s="812">
        <f t="shared" si="6"/>
        <v>1516</v>
      </c>
      <c r="D53" s="812">
        <v>1538</v>
      </c>
      <c r="E53" s="812">
        <v>44.01</v>
      </c>
      <c r="F53" s="812">
        <v>44.24</v>
      </c>
      <c r="G53" s="812">
        <v>293</v>
      </c>
      <c r="H53" s="812">
        <f t="shared" si="5"/>
        <v>295</v>
      </c>
      <c r="J53" s="451">
        <f t="shared" si="0"/>
        <v>2</v>
      </c>
      <c r="L53" s="452">
        <v>203</v>
      </c>
      <c r="M53" s="452">
        <v>214</v>
      </c>
      <c r="O53" s="451">
        <f t="shared" si="1"/>
        <v>11</v>
      </c>
    </row>
    <row r="54" spans="1:15" s="451" customFormat="1" ht="17.100000000000001" customHeight="1" x14ac:dyDescent="0.25">
      <c r="A54" s="812"/>
      <c r="B54" s="813" t="s">
        <v>1131</v>
      </c>
      <c r="C54" s="812">
        <f t="shared" si="6"/>
        <v>1539</v>
      </c>
      <c r="D54" s="812">
        <v>1595</v>
      </c>
      <c r="E54" s="812">
        <v>46.01</v>
      </c>
      <c r="F54" s="812">
        <v>46.59</v>
      </c>
      <c r="G54" s="812">
        <v>296</v>
      </c>
      <c r="H54" s="812">
        <f t="shared" si="5"/>
        <v>301</v>
      </c>
      <c r="J54" s="451">
        <f t="shared" si="0"/>
        <v>5</v>
      </c>
      <c r="L54" s="452">
        <v>215</v>
      </c>
      <c r="M54" s="452">
        <v>218</v>
      </c>
      <c r="O54" s="451">
        <f t="shared" si="1"/>
        <v>3</v>
      </c>
    </row>
    <row r="55" spans="1:15" s="451" customFormat="1" ht="17.100000000000001" customHeight="1" x14ac:dyDescent="0.25">
      <c r="A55" s="812"/>
      <c r="B55" s="813" t="s">
        <v>1191</v>
      </c>
      <c r="C55" s="812">
        <f t="shared" si="6"/>
        <v>1596</v>
      </c>
      <c r="D55" s="814">
        <v>1619</v>
      </c>
      <c r="E55" s="812">
        <v>47.01</v>
      </c>
      <c r="F55" s="815">
        <v>47.26</v>
      </c>
      <c r="G55" s="812">
        <v>302</v>
      </c>
      <c r="H55" s="812">
        <f>G58-1</f>
        <v>307</v>
      </c>
      <c r="J55" s="451">
        <f t="shared" si="0"/>
        <v>5</v>
      </c>
      <c r="L55" s="452">
        <v>219</v>
      </c>
      <c r="M55" s="452">
        <v>222</v>
      </c>
      <c r="O55" s="451">
        <f t="shared" si="1"/>
        <v>3</v>
      </c>
    </row>
    <row r="56" spans="1:15" s="451" customFormat="1" ht="17.100000000000001" customHeight="1" x14ac:dyDescent="0.25">
      <c r="A56" s="812"/>
      <c r="B56" s="813"/>
      <c r="C56" s="812"/>
      <c r="D56" s="812"/>
      <c r="E56" s="812"/>
      <c r="F56" s="812"/>
      <c r="G56" s="812"/>
      <c r="H56" s="812"/>
      <c r="J56" s="451">
        <f t="shared" si="0"/>
        <v>0</v>
      </c>
      <c r="L56" s="452"/>
      <c r="M56" s="452"/>
      <c r="O56" s="451">
        <f t="shared" si="1"/>
        <v>0</v>
      </c>
    </row>
    <row r="57" spans="1:15" s="451" customFormat="1" ht="17.100000000000001" customHeight="1" x14ac:dyDescent="0.25">
      <c r="A57" s="812">
        <v>7</v>
      </c>
      <c r="B57" s="811" t="s">
        <v>4679</v>
      </c>
      <c r="C57" s="812"/>
      <c r="D57" s="812"/>
      <c r="E57" s="812"/>
      <c r="F57" s="812"/>
      <c r="G57" s="812"/>
      <c r="H57" s="812"/>
      <c r="J57" s="451">
        <f t="shared" si="0"/>
        <v>0</v>
      </c>
      <c r="L57" s="452"/>
      <c r="M57" s="452"/>
      <c r="O57" s="451">
        <f t="shared" si="1"/>
        <v>0</v>
      </c>
    </row>
    <row r="58" spans="1:15" s="451" customFormat="1" ht="17.100000000000001" customHeight="1" x14ac:dyDescent="0.25">
      <c r="A58" s="812"/>
      <c r="B58" s="813" t="s">
        <v>1210</v>
      </c>
      <c r="C58" s="814">
        <v>1620</v>
      </c>
      <c r="D58" s="812">
        <v>1622</v>
      </c>
      <c r="E58" s="812">
        <v>48.01</v>
      </c>
      <c r="F58" s="812">
        <v>48.03</v>
      </c>
      <c r="G58" s="812">
        <v>308</v>
      </c>
      <c r="H58" s="812">
        <f>G59-1</f>
        <v>308</v>
      </c>
      <c r="J58" s="451">
        <f t="shared" si="0"/>
        <v>0</v>
      </c>
      <c r="L58" s="452">
        <v>223</v>
      </c>
      <c r="M58" s="452">
        <v>223</v>
      </c>
      <c r="O58" s="451">
        <f t="shared" si="1"/>
        <v>0</v>
      </c>
    </row>
    <row r="59" spans="1:15" s="451" customFormat="1" ht="17.100000000000001" customHeight="1" x14ac:dyDescent="0.25">
      <c r="A59" s="812"/>
      <c r="B59" s="813" t="s">
        <v>1214</v>
      </c>
      <c r="C59" s="812">
        <f t="shared" ref="C59:C65" si="7">D58+1</f>
        <v>1623</v>
      </c>
      <c r="D59" s="814">
        <v>1629</v>
      </c>
      <c r="E59" s="812">
        <v>48.04</v>
      </c>
      <c r="F59" s="815">
        <v>48.1</v>
      </c>
      <c r="G59" s="812">
        <v>309</v>
      </c>
      <c r="H59" s="812">
        <f t="shared" ref="H59:H64" si="8">G60-1</f>
        <v>310</v>
      </c>
      <c r="J59" s="451">
        <f t="shared" si="0"/>
        <v>1</v>
      </c>
      <c r="L59" s="452">
        <v>223</v>
      </c>
      <c r="M59" s="452">
        <v>225</v>
      </c>
      <c r="O59" s="451">
        <f t="shared" si="1"/>
        <v>2</v>
      </c>
    </row>
    <row r="60" spans="1:15" s="451" customFormat="1" ht="17.100000000000001" customHeight="1" x14ac:dyDescent="0.25">
      <c r="A60" s="812"/>
      <c r="B60" s="813" t="s">
        <v>677</v>
      </c>
      <c r="C60" s="812">
        <f t="shared" si="7"/>
        <v>1630</v>
      </c>
      <c r="D60" s="812">
        <v>1636</v>
      </c>
      <c r="E60" s="812">
        <v>48.11</v>
      </c>
      <c r="F60" s="812">
        <v>48.17</v>
      </c>
      <c r="G60" s="812">
        <v>311</v>
      </c>
      <c r="H60" s="812">
        <f t="shared" si="8"/>
        <v>311</v>
      </c>
      <c r="J60" s="451">
        <f t="shared" si="0"/>
        <v>0</v>
      </c>
      <c r="L60" s="452">
        <v>225</v>
      </c>
      <c r="M60" s="452">
        <v>226</v>
      </c>
      <c r="O60" s="451">
        <f t="shared" si="1"/>
        <v>1</v>
      </c>
    </row>
    <row r="61" spans="1:15" s="451" customFormat="1" ht="17.100000000000001" customHeight="1" x14ac:dyDescent="0.25">
      <c r="A61" s="812"/>
      <c r="B61" s="813" t="s">
        <v>1225</v>
      </c>
      <c r="C61" s="812">
        <f t="shared" si="7"/>
        <v>1637</v>
      </c>
      <c r="D61" s="812">
        <v>1687</v>
      </c>
      <c r="E61" s="812">
        <v>48.19</v>
      </c>
      <c r="F61" s="812">
        <v>48.19</v>
      </c>
      <c r="G61" s="812">
        <v>312</v>
      </c>
      <c r="H61" s="812">
        <f t="shared" si="8"/>
        <v>312</v>
      </c>
      <c r="J61" s="451">
        <f t="shared" si="0"/>
        <v>0</v>
      </c>
      <c r="L61" s="452">
        <v>226</v>
      </c>
      <c r="M61" s="452">
        <v>226</v>
      </c>
      <c r="O61" s="451">
        <f t="shared" si="1"/>
        <v>0</v>
      </c>
    </row>
    <row r="62" spans="1:15" s="451" customFormat="1" ht="17.100000000000001" customHeight="1" x14ac:dyDescent="0.25">
      <c r="A62" s="812"/>
      <c r="B62" s="813" t="s">
        <v>1227</v>
      </c>
      <c r="C62" s="812">
        <f t="shared" si="7"/>
        <v>1688</v>
      </c>
      <c r="D62" s="812">
        <v>1642</v>
      </c>
      <c r="E62" s="815">
        <v>48.2</v>
      </c>
      <c r="F62" s="812">
        <v>48.24</v>
      </c>
      <c r="G62" s="812">
        <v>313</v>
      </c>
      <c r="H62" s="812">
        <f t="shared" si="8"/>
        <v>313</v>
      </c>
      <c r="J62" s="451">
        <f t="shared" si="0"/>
        <v>0</v>
      </c>
      <c r="L62" s="452">
        <v>226</v>
      </c>
      <c r="M62" s="452">
        <v>227</v>
      </c>
      <c r="O62" s="451">
        <f t="shared" si="1"/>
        <v>1</v>
      </c>
    </row>
    <row r="63" spans="1:15" s="451" customFormat="1" ht="17.100000000000001" customHeight="1" x14ac:dyDescent="0.25">
      <c r="A63" s="812"/>
      <c r="B63" s="813" t="s">
        <v>1232</v>
      </c>
      <c r="C63" s="812">
        <f t="shared" si="7"/>
        <v>1643</v>
      </c>
      <c r="D63" s="812">
        <v>1661</v>
      </c>
      <c r="E63" s="812">
        <v>48.25</v>
      </c>
      <c r="F63" s="812">
        <v>48.45</v>
      </c>
      <c r="G63" s="812">
        <v>314</v>
      </c>
      <c r="H63" s="812">
        <f t="shared" si="8"/>
        <v>316</v>
      </c>
      <c r="J63" s="451">
        <f t="shared" si="0"/>
        <v>2</v>
      </c>
      <c r="L63" s="452">
        <v>227</v>
      </c>
      <c r="M63" s="452">
        <v>229</v>
      </c>
      <c r="O63" s="451">
        <f t="shared" si="1"/>
        <v>2</v>
      </c>
    </row>
    <row r="64" spans="1:15" s="451" customFormat="1" ht="17.100000000000001" customHeight="1" x14ac:dyDescent="0.25">
      <c r="A64" s="812"/>
      <c r="B64" s="813" t="s">
        <v>4680</v>
      </c>
      <c r="C64" s="812">
        <f t="shared" si="7"/>
        <v>1662</v>
      </c>
      <c r="D64" s="812">
        <v>1670</v>
      </c>
      <c r="E64" s="812">
        <v>48.46</v>
      </c>
      <c r="F64" s="812">
        <v>48.54</v>
      </c>
      <c r="G64" s="812">
        <v>317</v>
      </c>
      <c r="H64" s="812">
        <f t="shared" si="8"/>
        <v>317</v>
      </c>
      <c r="J64" s="451">
        <f t="shared" si="0"/>
        <v>0</v>
      </c>
      <c r="L64" s="452">
        <v>229</v>
      </c>
      <c r="M64" s="452">
        <v>230</v>
      </c>
      <c r="O64" s="451">
        <f t="shared" si="1"/>
        <v>1</v>
      </c>
    </row>
    <row r="65" spans="1:15" s="451" customFormat="1" ht="17.100000000000001" customHeight="1" x14ac:dyDescent="0.25">
      <c r="A65" s="812"/>
      <c r="B65" s="813" t="s">
        <v>1255</v>
      </c>
      <c r="C65" s="812">
        <f t="shared" si="7"/>
        <v>1671</v>
      </c>
      <c r="D65" s="812">
        <v>1677</v>
      </c>
      <c r="E65" s="812">
        <v>48.55</v>
      </c>
      <c r="F65" s="812">
        <v>48.61</v>
      </c>
      <c r="G65" s="812">
        <v>318</v>
      </c>
      <c r="H65" s="812">
        <v>319</v>
      </c>
      <c r="J65" s="451">
        <f t="shared" si="0"/>
        <v>1</v>
      </c>
      <c r="L65" s="452">
        <v>230</v>
      </c>
      <c r="M65" s="452">
        <v>231</v>
      </c>
      <c r="O65" s="451">
        <f t="shared" si="1"/>
        <v>1</v>
      </c>
    </row>
    <row r="66" spans="1:15" s="451" customFormat="1" ht="17.100000000000001" customHeight="1" x14ac:dyDescent="0.25">
      <c r="A66" s="812"/>
      <c r="B66" s="813"/>
      <c r="C66" s="812"/>
      <c r="D66" s="812"/>
      <c r="E66" s="812"/>
      <c r="F66" s="812"/>
      <c r="G66" s="812"/>
      <c r="H66" s="812"/>
      <c r="L66" s="452"/>
      <c r="M66" s="452"/>
    </row>
    <row r="67" spans="1:15" s="451" customFormat="1" ht="17.100000000000001" customHeight="1" x14ac:dyDescent="0.25">
      <c r="A67" s="812">
        <v>8</v>
      </c>
      <c r="B67" s="811" t="s">
        <v>1623</v>
      </c>
      <c r="C67" s="812">
        <v>1678</v>
      </c>
      <c r="D67" s="812">
        <v>1724</v>
      </c>
      <c r="E67" s="812">
        <v>49.01</v>
      </c>
      <c r="F67" s="812">
        <v>49.37</v>
      </c>
      <c r="G67" s="812">
        <v>320</v>
      </c>
      <c r="H67" s="812">
        <v>328</v>
      </c>
      <c r="J67" s="451">
        <f t="shared" si="0"/>
        <v>8</v>
      </c>
      <c r="L67" s="452">
        <v>232</v>
      </c>
      <c r="M67" s="452">
        <v>236</v>
      </c>
      <c r="O67" s="451">
        <f t="shared" si="1"/>
        <v>4</v>
      </c>
    </row>
    <row r="68" spans="1:15" s="451" customFormat="1" ht="17.100000000000001" customHeight="1" x14ac:dyDescent="0.25">
      <c r="A68" s="812"/>
      <c r="B68" s="813"/>
      <c r="C68" s="812"/>
      <c r="D68" s="812"/>
      <c r="E68" s="812"/>
      <c r="F68" s="812"/>
      <c r="G68" s="812"/>
      <c r="H68" s="812"/>
      <c r="J68" s="451">
        <f t="shared" si="0"/>
        <v>0</v>
      </c>
      <c r="L68" s="452"/>
      <c r="M68" s="452"/>
      <c r="O68" s="451">
        <f t="shared" si="1"/>
        <v>0</v>
      </c>
    </row>
    <row r="69" spans="1:15" s="451" customFormat="1" ht="17.100000000000001" customHeight="1" x14ac:dyDescent="0.25">
      <c r="A69" s="812">
        <v>9</v>
      </c>
      <c r="B69" s="811" t="s">
        <v>4681</v>
      </c>
      <c r="C69" s="812">
        <v>1725</v>
      </c>
      <c r="D69" s="814">
        <v>1825</v>
      </c>
      <c r="E69" s="812">
        <v>50.01</v>
      </c>
      <c r="F69" s="815">
        <v>50.86</v>
      </c>
      <c r="G69" s="812">
        <v>329</v>
      </c>
      <c r="H69" s="812">
        <f>G70-1</f>
        <v>351</v>
      </c>
      <c r="J69" s="451">
        <f t="shared" si="0"/>
        <v>22</v>
      </c>
      <c r="L69" s="452">
        <v>237</v>
      </c>
      <c r="M69" s="452">
        <v>254</v>
      </c>
      <c r="O69" s="451">
        <f t="shared" si="1"/>
        <v>17</v>
      </c>
    </row>
    <row r="70" spans="1:15" s="451" customFormat="1" ht="17.100000000000001" customHeight="1" x14ac:dyDescent="0.25">
      <c r="A70" s="812">
        <v>10</v>
      </c>
      <c r="B70" s="811" t="s">
        <v>4682</v>
      </c>
      <c r="C70" s="812">
        <f t="shared" ref="C70:C73" si="9">D69+1</f>
        <v>1826</v>
      </c>
      <c r="D70" s="812">
        <v>2050</v>
      </c>
      <c r="E70" s="812">
        <v>51.01</v>
      </c>
      <c r="F70" s="812">
        <v>51.237000000000002</v>
      </c>
      <c r="G70" s="812">
        <v>352</v>
      </c>
      <c r="H70" s="812">
        <f t="shared" ref="H70:H72" si="10">G71-1</f>
        <v>417</v>
      </c>
      <c r="J70" s="451">
        <f t="shared" si="0"/>
        <v>65</v>
      </c>
      <c r="L70" s="452">
        <v>255</v>
      </c>
      <c r="M70" s="452">
        <v>301</v>
      </c>
      <c r="O70" s="451">
        <f t="shared" si="1"/>
        <v>46</v>
      </c>
    </row>
    <row r="71" spans="1:15" s="451" customFormat="1" ht="17.100000000000001" customHeight="1" x14ac:dyDescent="0.25">
      <c r="A71" s="812">
        <v>11</v>
      </c>
      <c r="B71" s="811" t="s">
        <v>4683</v>
      </c>
      <c r="C71" s="812">
        <f t="shared" si="9"/>
        <v>2051</v>
      </c>
      <c r="D71" s="812">
        <v>2105</v>
      </c>
      <c r="E71" s="812">
        <v>52.01</v>
      </c>
      <c r="F71" s="812">
        <v>52.53</v>
      </c>
      <c r="G71" s="812">
        <v>418</v>
      </c>
      <c r="H71" s="812">
        <f t="shared" si="10"/>
        <v>448</v>
      </c>
      <c r="J71" s="451">
        <f t="shared" si="0"/>
        <v>30</v>
      </c>
      <c r="L71" s="452">
        <v>302</v>
      </c>
      <c r="M71" s="452">
        <v>325</v>
      </c>
      <c r="O71" s="451">
        <f t="shared" si="1"/>
        <v>23</v>
      </c>
    </row>
    <row r="72" spans="1:15" s="451" customFormat="1" ht="17.100000000000001" customHeight="1" x14ac:dyDescent="0.25">
      <c r="A72" s="812">
        <v>12</v>
      </c>
      <c r="B72" s="811" t="s">
        <v>4762</v>
      </c>
      <c r="C72" s="812">
        <f t="shared" si="9"/>
        <v>2106</v>
      </c>
      <c r="D72" s="812">
        <v>2192</v>
      </c>
      <c r="E72" s="812">
        <v>53.01</v>
      </c>
      <c r="F72" s="812">
        <v>53.87</v>
      </c>
      <c r="G72" s="812">
        <v>449</v>
      </c>
      <c r="H72" s="812">
        <f t="shared" si="10"/>
        <v>512</v>
      </c>
      <c r="J72" s="451">
        <f t="shared" si="0"/>
        <v>63</v>
      </c>
      <c r="L72" s="452">
        <v>326</v>
      </c>
      <c r="M72" s="452">
        <v>370</v>
      </c>
      <c r="O72" s="451">
        <f t="shared" si="1"/>
        <v>44</v>
      </c>
    </row>
    <row r="73" spans="1:15" s="451" customFormat="1" ht="17.100000000000001" customHeight="1" x14ac:dyDescent="0.25">
      <c r="A73" s="812">
        <v>12</v>
      </c>
      <c r="B73" s="811" t="s">
        <v>5375</v>
      </c>
      <c r="C73" s="812">
        <f t="shared" si="9"/>
        <v>2193</v>
      </c>
      <c r="D73" s="812">
        <v>2236</v>
      </c>
      <c r="E73" s="812">
        <v>54.01</v>
      </c>
      <c r="F73" s="812">
        <v>54.33</v>
      </c>
      <c r="G73" s="812">
        <v>513</v>
      </c>
      <c r="H73" s="812">
        <v>523</v>
      </c>
      <c r="J73" s="451">
        <f t="shared" ref="J73" si="11">H73-G73</f>
        <v>10</v>
      </c>
      <c r="L73" s="452">
        <v>326</v>
      </c>
      <c r="M73" s="452">
        <v>370</v>
      </c>
      <c r="O73" s="451">
        <f t="shared" ref="O73" si="12">M73-L73</f>
        <v>44</v>
      </c>
    </row>
    <row r="74" spans="1:15" s="451" customFormat="1" ht="17.100000000000001" customHeight="1" x14ac:dyDescent="0.25">
      <c r="A74" s="812"/>
      <c r="B74" s="813"/>
      <c r="C74" s="812"/>
      <c r="D74" s="812"/>
      <c r="E74" s="812"/>
      <c r="F74" s="812"/>
      <c r="G74" s="812"/>
      <c r="H74" s="812"/>
      <c r="L74" s="452"/>
      <c r="M74" s="452"/>
    </row>
    <row r="75" spans="1:15" s="451" customFormat="1" ht="17.100000000000001" customHeight="1" x14ac:dyDescent="0.25">
      <c r="A75" s="812">
        <v>13</v>
      </c>
      <c r="B75" s="818" t="s">
        <v>4684</v>
      </c>
      <c r="C75" s="812"/>
      <c r="D75" s="812"/>
      <c r="E75" s="812"/>
      <c r="F75" s="812"/>
      <c r="G75" s="812">
        <v>524</v>
      </c>
      <c r="H75" s="812">
        <f>G76-1</f>
        <v>544</v>
      </c>
      <c r="J75" s="451">
        <f t="shared" ref="J75:J82" si="13">H75-G75</f>
        <v>20</v>
      </c>
      <c r="L75" s="452">
        <v>371</v>
      </c>
      <c r="M75" s="452">
        <v>385</v>
      </c>
      <c r="O75" s="451">
        <f t="shared" ref="O75:O82" si="14">M75-L75</f>
        <v>14</v>
      </c>
    </row>
    <row r="76" spans="1:15" s="451" customFormat="1" ht="17.100000000000001" customHeight="1" x14ac:dyDescent="0.25">
      <c r="A76" s="812">
        <v>14</v>
      </c>
      <c r="B76" s="818" t="s">
        <v>4685</v>
      </c>
      <c r="C76" s="812"/>
      <c r="D76" s="812"/>
      <c r="E76" s="812"/>
      <c r="F76" s="812"/>
      <c r="G76" s="812">
        <v>545</v>
      </c>
      <c r="H76" s="812">
        <f t="shared" ref="H76:H77" si="15">G77-1</f>
        <v>546</v>
      </c>
      <c r="J76" s="451">
        <f t="shared" si="13"/>
        <v>1</v>
      </c>
      <c r="L76" s="452">
        <v>386</v>
      </c>
      <c r="M76" s="452">
        <v>387</v>
      </c>
      <c r="O76" s="451">
        <f t="shared" si="14"/>
        <v>1</v>
      </c>
    </row>
    <row r="77" spans="1:15" s="451" customFormat="1" ht="17.100000000000001" customHeight="1" x14ac:dyDescent="0.25">
      <c r="A77" s="812">
        <v>15</v>
      </c>
      <c r="B77" s="818" t="s">
        <v>4686</v>
      </c>
      <c r="C77" s="812"/>
      <c r="D77" s="812"/>
      <c r="E77" s="812"/>
      <c r="F77" s="812"/>
      <c r="G77" s="812">
        <v>547</v>
      </c>
      <c r="H77" s="812">
        <f t="shared" si="15"/>
        <v>550</v>
      </c>
      <c r="J77" s="451">
        <f t="shared" si="13"/>
        <v>3</v>
      </c>
      <c r="L77" s="452">
        <v>388</v>
      </c>
      <c r="M77" s="452">
        <v>390</v>
      </c>
      <c r="O77" s="451">
        <f t="shared" si="14"/>
        <v>2</v>
      </c>
    </row>
    <row r="78" spans="1:15" s="451" customFormat="1" ht="17.100000000000001" customHeight="1" x14ac:dyDescent="0.25">
      <c r="A78" s="812">
        <v>16</v>
      </c>
      <c r="B78" s="818" t="s">
        <v>4687</v>
      </c>
      <c r="C78" s="812"/>
      <c r="D78" s="812"/>
      <c r="E78" s="812"/>
      <c r="F78" s="812"/>
      <c r="G78" s="812">
        <v>551</v>
      </c>
      <c r="H78" s="812">
        <v>562</v>
      </c>
      <c r="J78" s="451">
        <f t="shared" si="13"/>
        <v>11</v>
      </c>
      <c r="L78" s="452">
        <v>391</v>
      </c>
      <c r="M78" s="452">
        <v>404</v>
      </c>
      <c r="O78" s="451">
        <f t="shared" si="14"/>
        <v>13</v>
      </c>
    </row>
    <row r="79" spans="1:15" s="451" customFormat="1" ht="17.100000000000001" customHeight="1" x14ac:dyDescent="0.25">
      <c r="A79" s="812">
        <v>17</v>
      </c>
      <c r="B79" s="818" t="s">
        <v>4688</v>
      </c>
      <c r="C79" s="812"/>
      <c r="D79" s="812"/>
      <c r="E79" s="812"/>
      <c r="F79" s="812"/>
      <c r="G79" s="812">
        <v>563</v>
      </c>
      <c r="H79" s="812">
        <v>577</v>
      </c>
      <c r="J79" s="451">
        <f t="shared" si="13"/>
        <v>14</v>
      </c>
      <c r="L79" s="452">
        <v>405</v>
      </c>
      <c r="M79" s="452">
        <v>423</v>
      </c>
      <c r="O79" s="451">
        <f t="shared" si="14"/>
        <v>18</v>
      </c>
    </row>
    <row r="80" spans="1:15" s="451" customFormat="1" ht="15" x14ac:dyDescent="0.25">
      <c r="A80" s="812">
        <v>18</v>
      </c>
      <c r="B80" s="819" t="s">
        <v>4689</v>
      </c>
      <c r="C80" s="812"/>
      <c r="D80" s="812"/>
      <c r="E80" s="812"/>
      <c r="F80" s="812"/>
      <c r="G80" s="812">
        <v>578</v>
      </c>
      <c r="H80" s="812">
        <v>601</v>
      </c>
      <c r="J80" s="451">
        <f t="shared" si="13"/>
        <v>23</v>
      </c>
      <c r="L80" s="452">
        <v>424</v>
      </c>
      <c r="M80" s="452">
        <v>429</v>
      </c>
      <c r="O80" s="451">
        <f t="shared" si="14"/>
        <v>5</v>
      </c>
    </row>
    <row r="81" spans="1:15" s="451" customFormat="1" ht="17.100000000000001" customHeight="1" x14ac:dyDescent="0.25">
      <c r="A81" s="812">
        <v>19</v>
      </c>
      <c r="B81" s="819" t="s">
        <v>4801</v>
      </c>
      <c r="C81" s="812"/>
      <c r="D81" s="812"/>
      <c r="E81" s="812"/>
      <c r="F81" s="812"/>
      <c r="G81" s="812">
        <v>602</v>
      </c>
      <c r="H81" s="812">
        <v>611</v>
      </c>
      <c r="J81" s="451">
        <f t="shared" si="13"/>
        <v>9</v>
      </c>
      <c r="L81" s="452">
        <v>430</v>
      </c>
      <c r="M81" s="452">
        <v>439</v>
      </c>
      <c r="O81" s="451">
        <f t="shared" si="14"/>
        <v>9</v>
      </c>
    </row>
    <row r="82" spans="1:15" s="451" customFormat="1" ht="17.100000000000001" customHeight="1" x14ac:dyDescent="0.25">
      <c r="A82" s="812">
        <v>20</v>
      </c>
      <c r="B82" s="818" t="s">
        <v>5308</v>
      </c>
      <c r="C82" s="812"/>
      <c r="D82" s="812"/>
      <c r="E82" s="812"/>
      <c r="F82" s="812"/>
      <c r="G82" s="812">
        <v>612</v>
      </c>
      <c r="H82" s="812">
        <v>612</v>
      </c>
      <c r="J82" s="451">
        <f t="shared" si="13"/>
        <v>0</v>
      </c>
      <c r="L82" s="452">
        <v>440</v>
      </c>
      <c r="M82" s="452">
        <v>440</v>
      </c>
      <c r="O82" s="451">
        <f t="shared" si="14"/>
        <v>0</v>
      </c>
    </row>
  </sheetData>
  <mergeCells count="7">
    <mergeCell ref="A1:H1"/>
    <mergeCell ref="A2:H2"/>
    <mergeCell ref="C3:D3"/>
    <mergeCell ref="E3:F3"/>
    <mergeCell ref="G3:H3"/>
    <mergeCell ref="A3:A4"/>
    <mergeCell ref="B3:B4"/>
  </mergeCells>
  <pageMargins left="0.70866141732283472" right="0.70866141732283472" top="0.74803149606299213" bottom="0.74803149606299213" header="0.31496062992125984" footer="0.31496062992125984"/>
  <pageSetup paperSize="9" scale="9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1"/>
  <sheetViews>
    <sheetView view="pageBreakPreview" topLeftCell="A6" zoomScale="96" zoomScaleNormal="100" zoomScaleSheetLayoutView="96" zoomScalePageLayoutView="85" workbookViewId="0">
      <selection activeCell="M8" sqref="M8"/>
    </sheetView>
  </sheetViews>
  <sheetFormatPr defaultColWidth="9.140625" defaultRowHeight="14.25" x14ac:dyDescent="0.2"/>
  <cols>
    <col min="1" max="1" width="7.28515625" style="516" customWidth="1"/>
    <col min="2" max="2" width="11" style="508" customWidth="1"/>
    <col min="3" max="3" width="11.42578125" style="508" customWidth="1"/>
    <col min="4" max="4" width="12" style="508" customWidth="1"/>
    <col min="5" max="5" width="9.140625" style="508" customWidth="1"/>
    <col min="6" max="6" width="10.7109375" style="508" customWidth="1"/>
    <col min="7" max="7" width="9.28515625" style="508" customWidth="1"/>
    <col min="8" max="8" width="11.7109375" style="508" customWidth="1"/>
    <col min="9" max="9" width="11" style="508" customWidth="1"/>
    <col min="10" max="10" width="9.28515625" style="508" customWidth="1"/>
    <col min="11" max="16384" width="9.140625" style="508"/>
  </cols>
  <sheetData>
    <row r="1" spans="1:9" ht="15" x14ac:dyDescent="0.25">
      <c r="A1" s="401" t="s">
        <v>4418</v>
      </c>
      <c r="B1" s="507"/>
      <c r="C1" s="507"/>
      <c r="D1" s="507"/>
      <c r="E1" s="507"/>
      <c r="F1" s="507"/>
      <c r="G1" s="507"/>
      <c r="H1" s="507"/>
      <c r="I1" s="507"/>
    </row>
    <row r="2" spans="1:9" ht="19.5" thickBot="1" x14ac:dyDescent="0.25">
      <c r="A2" s="402"/>
      <c r="B2" s="867" t="s">
        <v>4419</v>
      </c>
      <c r="C2" s="867"/>
      <c r="D2" s="867"/>
      <c r="E2" s="867"/>
      <c r="F2" s="867"/>
      <c r="G2" s="867"/>
      <c r="H2" s="867"/>
      <c r="I2" s="867"/>
    </row>
    <row r="3" spans="1:9" ht="15" thickTop="1" x14ac:dyDescent="0.2">
      <c r="A3" s="403"/>
      <c r="B3" s="404"/>
      <c r="C3" s="404"/>
      <c r="D3" s="404"/>
      <c r="E3" s="404"/>
      <c r="F3" s="404"/>
      <c r="G3" s="404"/>
      <c r="H3" s="404"/>
      <c r="I3" s="404"/>
    </row>
    <row r="4" spans="1:9" ht="18.75" x14ac:dyDescent="0.2">
      <c r="A4" s="854" t="s">
        <v>4420</v>
      </c>
      <c r="B4" s="854"/>
      <c r="C4" s="854"/>
      <c r="D4" s="854"/>
      <c r="E4" s="854"/>
      <c r="F4" s="854"/>
      <c r="G4" s="854"/>
      <c r="H4" s="854"/>
      <c r="I4" s="854"/>
    </row>
    <row r="5" spans="1:9" ht="15" x14ac:dyDescent="0.25">
      <c r="A5" s="405"/>
      <c r="B5" s="406"/>
      <c r="C5" s="406"/>
      <c r="D5" s="507"/>
      <c r="E5" s="507"/>
      <c r="F5" s="507"/>
      <c r="G5" s="507"/>
      <c r="H5" s="507"/>
      <c r="I5" s="507"/>
    </row>
    <row r="6" spans="1:9" ht="96.75" customHeight="1" x14ac:dyDescent="0.2">
      <c r="A6" s="407" t="s">
        <v>3773</v>
      </c>
      <c r="B6" s="857" t="s">
        <v>6029</v>
      </c>
      <c r="C6" s="857"/>
      <c r="D6" s="857"/>
      <c r="E6" s="857"/>
      <c r="F6" s="857"/>
      <c r="G6" s="857"/>
      <c r="H6" s="857"/>
      <c r="I6" s="857"/>
    </row>
    <row r="7" spans="1:9" ht="77.25" customHeight="1" x14ac:dyDescent="0.2">
      <c r="A7" s="408" t="s">
        <v>3764</v>
      </c>
      <c r="B7" s="857" t="s">
        <v>6034</v>
      </c>
      <c r="C7" s="857"/>
      <c r="D7" s="857"/>
      <c r="E7" s="857"/>
      <c r="F7" s="857"/>
      <c r="G7" s="857"/>
      <c r="H7" s="857"/>
      <c r="I7" s="857"/>
    </row>
    <row r="8" spans="1:9" ht="15" x14ac:dyDescent="0.2">
      <c r="A8" s="409"/>
      <c r="B8" s="410"/>
      <c r="C8" s="868" t="s">
        <v>4421</v>
      </c>
      <c r="D8" s="869"/>
      <c r="E8" s="869"/>
      <c r="F8" s="870"/>
      <c r="G8" s="871" t="s">
        <v>4422</v>
      </c>
      <c r="H8" s="872"/>
      <c r="I8" s="411"/>
    </row>
    <row r="9" spans="1:9" ht="15" x14ac:dyDescent="0.2">
      <c r="A9" s="409" t="s">
        <v>4418</v>
      </c>
      <c r="B9" s="410" t="s">
        <v>4423</v>
      </c>
      <c r="C9" s="879" t="s">
        <v>4424</v>
      </c>
      <c r="D9" s="880"/>
      <c r="E9" s="880"/>
      <c r="F9" s="880"/>
      <c r="G9" s="876">
        <v>0.05</v>
      </c>
      <c r="H9" s="863"/>
      <c r="I9" s="412"/>
    </row>
    <row r="10" spans="1:9" ht="15" x14ac:dyDescent="0.2">
      <c r="A10" s="409" t="s">
        <v>4418</v>
      </c>
      <c r="B10" s="410" t="s">
        <v>4425</v>
      </c>
      <c r="C10" s="879" t="s">
        <v>4426</v>
      </c>
      <c r="D10" s="880"/>
      <c r="E10" s="880"/>
      <c r="F10" s="880"/>
      <c r="G10" s="876">
        <v>0.04</v>
      </c>
      <c r="H10" s="863"/>
      <c r="I10" s="412"/>
    </row>
    <row r="11" spans="1:9" ht="15" x14ac:dyDescent="0.2">
      <c r="A11" s="409" t="s">
        <v>4418</v>
      </c>
      <c r="B11" s="410" t="s">
        <v>4427</v>
      </c>
      <c r="C11" s="873" t="s">
        <v>4428</v>
      </c>
      <c r="D11" s="874"/>
      <c r="E11" s="874"/>
      <c r="F11" s="875"/>
      <c r="G11" s="876">
        <v>0.05</v>
      </c>
      <c r="H11" s="863"/>
      <c r="I11" s="412"/>
    </row>
    <row r="12" spans="1:9" ht="32.25" customHeight="1" x14ac:dyDescent="0.2">
      <c r="A12" s="409" t="s">
        <v>4418</v>
      </c>
      <c r="B12" s="410" t="s">
        <v>4429</v>
      </c>
      <c r="C12" s="873" t="s">
        <v>4430</v>
      </c>
      <c r="D12" s="874"/>
      <c r="E12" s="874"/>
      <c r="F12" s="875"/>
      <c r="G12" s="876">
        <v>0.1</v>
      </c>
      <c r="H12" s="863"/>
      <c r="I12" s="412"/>
    </row>
    <row r="13" spans="1:9" ht="34.5" customHeight="1" x14ac:dyDescent="0.2">
      <c r="A13" s="409" t="s">
        <v>4418</v>
      </c>
      <c r="B13" s="410" t="s">
        <v>4431</v>
      </c>
      <c r="C13" s="873" t="s">
        <v>4432</v>
      </c>
      <c r="D13" s="874"/>
      <c r="E13" s="874"/>
      <c r="F13" s="875"/>
      <c r="G13" s="877">
        <v>0.15</v>
      </c>
      <c r="H13" s="878"/>
      <c r="I13" s="413"/>
    </row>
    <row r="14" spans="1:9" ht="28.5" customHeight="1" x14ac:dyDescent="0.2">
      <c r="A14" s="409" t="s">
        <v>4418</v>
      </c>
      <c r="B14" s="410" t="s">
        <v>4433</v>
      </c>
      <c r="C14" s="873" t="s">
        <v>4434</v>
      </c>
      <c r="D14" s="874"/>
      <c r="E14" s="874"/>
      <c r="F14" s="875"/>
      <c r="G14" s="876">
        <v>0.2</v>
      </c>
      <c r="H14" s="863"/>
      <c r="I14" s="412"/>
    </row>
    <row r="15" spans="1:9" ht="15" x14ac:dyDescent="0.2">
      <c r="A15" s="409" t="s">
        <v>4418</v>
      </c>
      <c r="B15" s="410" t="s">
        <v>4435</v>
      </c>
      <c r="C15" s="873" t="s">
        <v>4436</v>
      </c>
      <c r="D15" s="874"/>
      <c r="E15" s="874"/>
      <c r="F15" s="875"/>
      <c r="G15" s="876">
        <v>0.05</v>
      </c>
      <c r="H15" s="863"/>
      <c r="I15" s="412"/>
    </row>
    <row r="16" spans="1:9" ht="15" x14ac:dyDescent="0.2">
      <c r="A16" s="409" t="s">
        <v>4418</v>
      </c>
      <c r="B16" s="414" t="s">
        <v>4437</v>
      </c>
      <c r="C16" s="873" t="s">
        <v>4438</v>
      </c>
      <c r="D16" s="874"/>
      <c r="E16" s="874"/>
      <c r="F16" s="875"/>
      <c r="G16" s="876">
        <v>0.2</v>
      </c>
      <c r="H16" s="863"/>
      <c r="I16" s="412"/>
    </row>
    <row r="17" spans="1:9" ht="36" customHeight="1" x14ac:dyDescent="0.2">
      <c r="A17" s="408"/>
      <c r="B17" s="414" t="s">
        <v>3773</v>
      </c>
      <c r="C17" s="873" t="s">
        <v>4439</v>
      </c>
      <c r="D17" s="874"/>
      <c r="E17" s="874"/>
      <c r="F17" s="875"/>
      <c r="G17" s="876">
        <v>0.02</v>
      </c>
      <c r="H17" s="863"/>
      <c r="I17" s="412"/>
    </row>
    <row r="18" spans="1:9" ht="15" x14ac:dyDescent="0.25">
      <c r="A18" s="415" t="s">
        <v>4418</v>
      </c>
      <c r="B18" s="507"/>
      <c r="C18" s="507"/>
      <c r="D18" s="507"/>
      <c r="E18" s="507"/>
      <c r="F18" s="507"/>
      <c r="G18" s="507"/>
      <c r="H18" s="507"/>
      <c r="I18" s="507"/>
    </row>
    <row r="19" spans="1:9" ht="31.5" customHeight="1" x14ac:dyDescent="0.25">
      <c r="A19" s="415"/>
      <c r="B19" s="857" t="s">
        <v>5322</v>
      </c>
      <c r="C19" s="857"/>
      <c r="D19" s="857"/>
      <c r="E19" s="857"/>
      <c r="F19" s="857"/>
      <c r="G19" s="857"/>
      <c r="H19" s="857"/>
      <c r="I19" s="857"/>
    </row>
    <row r="20" spans="1:9" ht="49.5" customHeight="1" x14ac:dyDescent="0.2">
      <c r="A20" s="407"/>
      <c r="B20" s="857" t="s">
        <v>4440</v>
      </c>
      <c r="C20" s="857"/>
      <c r="D20" s="857"/>
      <c r="E20" s="857"/>
      <c r="F20" s="857"/>
      <c r="G20" s="857"/>
      <c r="H20" s="857"/>
      <c r="I20" s="857"/>
    </row>
    <row r="21" spans="1:9" ht="35.25" customHeight="1" x14ac:dyDescent="0.2">
      <c r="A21" s="407" t="s">
        <v>4418</v>
      </c>
      <c r="B21" s="857" t="s">
        <v>4441</v>
      </c>
      <c r="C21" s="857"/>
      <c r="D21" s="857"/>
      <c r="E21" s="857"/>
      <c r="F21" s="857"/>
      <c r="G21" s="857"/>
      <c r="H21" s="857"/>
      <c r="I21" s="857"/>
    </row>
    <row r="22" spans="1:9" ht="64.5" customHeight="1" x14ac:dyDescent="0.2">
      <c r="A22" s="407" t="s">
        <v>4418</v>
      </c>
      <c r="B22" s="857" t="s">
        <v>4442</v>
      </c>
      <c r="C22" s="857"/>
      <c r="D22" s="857"/>
      <c r="E22" s="857"/>
      <c r="F22" s="857"/>
      <c r="G22" s="857"/>
      <c r="H22" s="857"/>
      <c r="I22" s="857"/>
    </row>
    <row r="23" spans="1:9" ht="32.25" customHeight="1" x14ac:dyDescent="0.2">
      <c r="A23" s="407"/>
      <c r="B23" s="857" t="s">
        <v>4443</v>
      </c>
      <c r="C23" s="857"/>
      <c r="D23" s="857"/>
      <c r="E23" s="857"/>
      <c r="F23" s="857"/>
      <c r="G23" s="857"/>
      <c r="H23" s="857"/>
      <c r="I23" s="857"/>
    </row>
    <row r="24" spans="1:9" ht="79.5" customHeight="1" x14ac:dyDescent="0.2">
      <c r="A24" s="407" t="s">
        <v>4418</v>
      </c>
      <c r="B24" s="857" t="s">
        <v>4444</v>
      </c>
      <c r="C24" s="857"/>
      <c r="D24" s="857"/>
      <c r="E24" s="857"/>
      <c r="F24" s="857"/>
      <c r="G24" s="857"/>
      <c r="H24" s="857"/>
      <c r="I24" s="857"/>
    </row>
    <row r="25" spans="1:9" ht="33" customHeight="1" x14ac:dyDescent="0.2">
      <c r="A25" s="407" t="s">
        <v>4418</v>
      </c>
      <c r="B25" s="857" t="s">
        <v>4445</v>
      </c>
      <c r="C25" s="857"/>
      <c r="D25" s="857"/>
      <c r="E25" s="857"/>
      <c r="F25" s="857"/>
      <c r="G25" s="857"/>
      <c r="H25" s="857"/>
      <c r="I25" s="857"/>
    </row>
    <row r="26" spans="1:9" ht="64.5" customHeight="1" x14ac:dyDescent="0.2">
      <c r="A26" s="408" t="s">
        <v>3768</v>
      </c>
      <c r="B26" s="857" t="s">
        <v>4446</v>
      </c>
      <c r="C26" s="857"/>
      <c r="D26" s="857"/>
      <c r="E26" s="857"/>
      <c r="F26" s="857"/>
      <c r="G26" s="857"/>
      <c r="H26" s="857"/>
      <c r="I26" s="857"/>
    </row>
    <row r="27" spans="1:9" ht="15" x14ac:dyDescent="0.25">
      <c r="A27" s="416" t="s">
        <v>4418</v>
      </c>
      <c r="B27" s="507"/>
      <c r="C27" s="507"/>
      <c r="D27" s="507"/>
      <c r="E27" s="507"/>
      <c r="F27" s="507"/>
      <c r="G27" s="507"/>
      <c r="H27" s="507"/>
      <c r="I27" s="507"/>
    </row>
    <row r="28" spans="1:9" ht="15" x14ac:dyDescent="0.25">
      <c r="A28" s="416"/>
      <c r="B28" s="519" t="s">
        <v>2341</v>
      </c>
      <c r="C28" s="884" t="s">
        <v>4012</v>
      </c>
      <c r="D28" s="884"/>
      <c r="E28" s="884"/>
      <c r="F28" s="884" t="s">
        <v>5167</v>
      </c>
      <c r="G28" s="884"/>
      <c r="H28" s="884"/>
      <c r="I28" s="884"/>
    </row>
    <row r="29" spans="1:9" ht="15" x14ac:dyDescent="0.25">
      <c r="A29" s="416"/>
      <c r="B29" s="517">
        <v>1</v>
      </c>
      <c r="C29" s="850" t="s">
        <v>4447</v>
      </c>
      <c r="D29" s="850"/>
      <c r="E29" s="850"/>
      <c r="F29" s="881" t="s">
        <v>5913</v>
      </c>
      <c r="G29" s="882"/>
      <c r="H29" s="882"/>
      <c r="I29" s="883"/>
    </row>
    <row r="30" spans="1:9" ht="15" x14ac:dyDescent="0.25">
      <c r="A30" s="416"/>
      <c r="B30" s="517">
        <v>2</v>
      </c>
      <c r="C30" s="850" t="s">
        <v>4448</v>
      </c>
      <c r="D30" s="850"/>
      <c r="E30" s="850"/>
      <c r="F30" s="881" t="s">
        <v>5912</v>
      </c>
      <c r="G30" s="882"/>
      <c r="H30" s="882"/>
      <c r="I30" s="883"/>
    </row>
    <row r="31" spans="1:9" ht="15" x14ac:dyDescent="0.25">
      <c r="A31" s="416"/>
      <c r="B31" s="517">
        <v>3</v>
      </c>
      <c r="C31" s="850" t="s">
        <v>4449</v>
      </c>
      <c r="D31" s="850"/>
      <c r="E31" s="850"/>
      <c r="F31" s="881" t="s">
        <v>5911</v>
      </c>
      <c r="G31" s="882"/>
      <c r="H31" s="882"/>
      <c r="I31" s="883"/>
    </row>
    <row r="32" spans="1:9" ht="15" x14ac:dyDescent="0.25">
      <c r="A32" s="416"/>
      <c r="B32" s="517">
        <v>4</v>
      </c>
      <c r="C32" s="850" t="s">
        <v>4450</v>
      </c>
      <c r="D32" s="850"/>
      <c r="E32" s="850"/>
      <c r="F32" s="881" t="s">
        <v>5910</v>
      </c>
      <c r="G32" s="882"/>
      <c r="H32" s="882"/>
      <c r="I32" s="883"/>
    </row>
    <row r="33" spans="1:9" ht="15" x14ac:dyDescent="0.25">
      <c r="A33" s="416"/>
      <c r="B33" s="517">
        <v>5</v>
      </c>
      <c r="C33" s="850" t="s">
        <v>4451</v>
      </c>
      <c r="D33" s="850"/>
      <c r="E33" s="850"/>
      <c r="F33" s="881" t="s">
        <v>5907</v>
      </c>
      <c r="G33" s="882"/>
      <c r="H33" s="882"/>
      <c r="I33" s="883"/>
    </row>
    <row r="34" spans="1:9" ht="15" x14ac:dyDescent="0.25">
      <c r="A34" s="416"/>
      <c r="B34" s="517">
        <v>6</v>
      </c>
      <c r="C34" s="850" t="s">
        <v>3172</v>
      </c>
      <c r="D34" s="850"/>
      <c r="E34" s="850"/>
      <c r="F34" s="881" t="s">
        <v>5909</v>
      </c>
      <c r="G34" s="882"/>
      <c r="H34" s="882"/>
      <c r="I34" s="883"/>
    </row>
    <row r="35" spans="1:9" ht="15" x14ac:dyDescent="0.25">
      <c r="A35" s="416"/>
      <c r="B35" s="517">
        <v>7</v>
      </c>
      <c r="C35" s="850" t="s">
        <v>4452</v>
      </c>
      <c r="D35" s="850"/>
      <c r="E35" s="850"/>
      <c r="F35" s="881" t="s">
        <v>5908</v>
      </c>
      <c r="G35" s="882"/>
      <c r="H35" s="882"/>
      <c r="I35" s="883"/>
    </row>
    <row r="36" spans="1:9" ht="15" x14ac:dyDescent="0.25">
      <c r="A36" s="416"/>
      <c r="B36" s="519">
        <v>8</v>
      </c>
      <c r="C36" s="885" t="s">
        <v>4453</v>
      </c>
      <c r="D36" s="885"/>
      <c r="E36" s="885"/>
      <c r="F36" s="886" t="s">
        <v>5914</v>
      </c>
      <c r="G36" s="887"/>
      <c r="H36" s="887"/>
      <c r="I36" s="888"/>
    </row>
    <row r="37" spans="1:9" ht="15" x14ac:dyDescent="0.25">
      <c r="A37" s="416"/>
      <c r="B37" s="519">
        <v>9</v>
      </c>
      <c r="C37" s="885" t="s">
        <v>4454</v>
      </c>
      <c r="D37" s="885"/>
      <c r="E37" s="885"/>
      <c r="F37" s="886" t="s">
        <v>5418</v>
      </c>
      <c r="G37" s="887"/>
      <c r="H37" s="887"/>
      <c r="I37" s="888"/>
    </row>
    <row r="38" spans="1:9" ht="15" x14ac:dyDescent="0.25">
      <c r="A38" s="416"/>
      <c r="B38" s="519">
        <v>10</v>
      </c>
      <c r="C38" s="885" t="s">
        <v>4455</v>
      </c>
      <c r="D38" s="885"/>
      <c r="E38" s="885"/>
      <c r="F38" s="886" t="s">
        <v>5419</v>
      </c>
      <c r="G38" s="887"/>
      <c r="H38" s="887"/>
      <c r="I38" s="888"/>
    </row>
    <row r="39" spans="1:9" ht="15" x14ac:dyDescent="0.25">
      <c r="A39" s="416"/>
      <c r="B39" s="519">
        <v>11</v>
      </c>
      <c r="C39" s="885" t="s">
        <v>4456</v>
      </c>
      <c r="D39" s="885"/>
      <c r="E39" s="885"/>
      <c r="F39" s="886" t="s">
        <v>5420</v>
      </c>
      <c r="G39" s="887"/>
      <c r="H39" s="887"/>
      <c r="I39" s="888"/>
    </row>
    <row r="40" spans="1:9" ht="15" x14ac:dyDescent="0.25">
      <c r="A40" s="416"/>
      <c r="B40" s="519">
        <v>12</v>
      </c>
      <c r="C40" s="885" t="s">
        <v>4457</v>
      </c>
      <c r="D40" s="885"/>
      <c r="E40" s="885"/>
      <c r="F40" s="886" t="s">
        <v>5421</v>
      </c>
      <c r="G40" s="887"/>
      <c r="H40" s="887"/>
      <c r="I40" s="888"/>
    </row>
    <row r="41" spans="1:9" ht="15" x14ac:dyDescent="0.25">
      <c r="A41" s="416"/>
      <c r="B41" s="519">
        <v>13</v>
      </c>
      <c r="C41" s="885" t="s">
        <v>4458</v>
      </c>
      <c r="D41" s="885"/>
      <c r="E41" s="885"/>
      <c r="F41" s="886" t="s">
        <v>5422</v>
      </c>
      <c r="G41" s="887"/>
      <c r="H41" s="887"/>
      <c r="I41" s="888"/>
    </row>
    <row r="42" spans="1:9" ht="15" x14ac:dyDescent="0.25">
      <c r="A42" s="416"/>
      <c r="B42" s="519">
        <v>14</v>
      </c>
      <c r="C42" s="885" t="s">
        <v>4459</v>
      </c>
      <c r="D42" s="885"/>
      <c r="E42" s="885"/>
      <c r="F42" s="886" t="s">
        <v>5915</v>
      </c>
      <c r="G42" s="887"/>
      <c r="H42" s="887"/>
      <c r="I42" s="888"/>
    </row>
    <row r="43" spans="1:9" ht="15" x14ac:dyDescent="0.25">
      <c r="A43" s="416"/>
      <c r="B43" s="517">
        <v>15</v>
      </c>
      <c r="C43" s="850" t="s">
        <v>4460</v>
      </c>
      <c r="D43" s="850"/>
      <c r="E43" s="850"/>
      <c r="F43" s="851" t="s">
        <v>5423</v>
      </c>
      <c r="G43" s="852"/>
      <c r="H43" s="852"/>
      <c r="I43" s="853"/>
    </row>
    <row r="44" spans="1:9" ht="15" x14ac:dyDescent="0.25">
      <c r="A44" s="416"/>
      <c r="B44" s="517">
        <v>16</v>
      </c>
      <c r="C44" s="850" t="s">
        <v>4461</v>
      </c>
      <c r="D44" s="850"/>
      <c r="E44" s="850"/>
      <c r="F44" s="851" t="s">
        <v>5916</v>
      </c>
      <c r="G44" s="852"/>
      <c r="H44" s="852"/>
      <c r="I44" s="853"/>
    </row>
    <row r="45" spans="1:9" ht="15" x14ac:dyDescent="0.25">
      <c r="A45" s="416"/>
      <c r="B45" s="507"/>
      <c r="C45" s="507"/>
      <c r="D45" s="507"/>
      <c r="E45" s="507"/>
      <c r="F45" s="507"/>
      <c r="G45" s="507"/>
      <c r="H45" s="507"/>
      <c r="I45" s="507"/>
    </row>
    <row r="46" spans="1:9" ht="63.75" customHeight="1" x14ac:dyDescent="0.25">
      <c r="A46" s="416" t="s">
        <v>4418</v>
      </c>
      <c r="B46" s="856" t="s">
        <v>5966</v>
      </c>
      <c r="C46" s="856"/>
      <c r="D46" s="856"/>
      <c r="E46" s="856"/>
      <c r="F46" s="856"/>
      <c r="G46" s="856"/>
      <c r="H46" s="856"/>
      <c r="I46" s="856"/>
    </row>
    <row r="47" spans="1:9" ht="33.75" customHeight="1" x14ac:dyDescent="0.25">
      <c r="A47" s="416"/>
      <c r="B47" s="857" t="s">
        <v>5168</v>
      </c>
      <c r="C47" s="857"/>
      <c r="D47" s="857"/>
      <c r="E47" s="857"/>
      <c r="F47" s="857"/>
      <c r="G47" s="857"/>
      <c r="H47" s="857"/>
      <c r="I47" s="857"/>
    </row>
    <row r="48" spans="1:9" ht="47.25" customHeight="1" x14ac:dyDescent="0.25">
      <c r="A48" s="416"/>
      <c r="B48" s="857" t="s">
        <v>4630</v>
      </c>
      <c r="C48" s="857"/>
      <c r="D48" s="857"/>
      <c r="E48" s="857"/>
      <c r="F48" s="857"/>
      <c r="G48" s="857"/>
      <c r="H48" s="857"/>
      <c r="I48" s="857"/>
    </row>
    <row r="49" spans="1:9" ht="16.149999999999999" customHeight="1" x14ac:dyDescent="0.25">
      <c r="A49" s="416"/>
      <c r="B49" s="857" t="s">
        <v>4462</v>
      </c>
      <c r="C49" s="857"/>
      <c r="D49" s="857"/>
      <c r="E49" s="857"/>
      <c r="F49" s="857"/>
      <c r="G49" s="857"/>
      <c r="H49" s="857"/>
      <c r="I49" s="857"/>
    </row>
    <row r="50" spans="1:9" ht="16.149999999999999" customHeight="1" x14ac:dyDescent="0.25">
      <c r="A50" s="416"/>
      <c r="B50" s="857" t="s">
        <v>4463</v>
      </c>
      <c r="C50" s="857"/>
      <c r="D50" s="857"/>
      <c r="E50" s="857"/>
      <c r="F50" s="857"/>
      <c r="G50" s="857"/>
      <c r="H50" s="857"/>
      <c r="I50" s="857"/>
    </row>
    <row r="51" spans="1:9" ht="15" x14ac:dyDescent="0.25">
      <c r="A51" s="416"/>
      <c r="B51" s="857"/>
      <c r="C51" s="857"/>
      <c r="D51" s="857"/>
      <c r="E51" s="857"/>
      <c r="F51" s="857"/>
      <c r="G51" s="857"/>
      <c r="H51" s="857"/>
      <c r="I51" s="857"/>
    </row>
    <row r="52" spans="1:9" x14ac:dyDescent="0.2">
      <c r="A52" s="417" t="s">
        <v>3779</v>
      </c>
      <c r="B52" s="859" t="s">
        <v>4464</v>
      </c>
      <c r="C52" s="859"/>
      <c r="D52" s="859"/>
      <c r="E52" s="859"/>
      <c r="F52" s="859"/>
      <c r="G52" s="859"/>
      <c r="H52" s="859"/>
      <c r="I52" s="859"/>
    </row>
    <row r="53" spans="1:9" ht="51.75" customHeight="1" x14ac:dyDescent="0.2">
      <c r="A53" s="418" t="s">
        <v>4423</v>
      </c>
      <c r="B53" s="857" t="s">
        <v>4465</v>
      </c>
      <c r="C53" s="857"/>
      <c r="D53" s="857"/>
      <c r="E53" s="857"/>
      <c r="F53" s="857"/>
      <c r="G53" s="857"/>
      <c r="H53" s="857"/>
      <c r="I53" s="857"/>
    </row>
    <row r="54" spans="1:9" ht="54.75" customHeight="1" x14ac:dyDescent="0.2">
      <c r="A54" s="419" t="s">
        <v>4425</v>
      </c>
      <c r="B54" s="857" t="s">
        <v>4466</v>
      </c>
      <c r="C54" s="857"/>
      <c r="D54" s="857"/>
      <c r="E54" s="857"/>
      <c r="F54" s="857"/>
      <c r="G54" s="857"/>
      <c r="H54" s="857"/>
      <c r="I54" s="857"/>
    </row>
    <row r="55" spans="1:9" ht="34.5" customHeight="1" x14ac:dyDescent="0.2">
      <c r="A55" s="419" t="s">
        <v>4427</v>
      </c>
      <c r="B55" s="857" t="s">
        <v>4467</v>
      </c>
      <c r="C55" s="857"/>
      <c r="D55" s="857"/>
      <c r="E55" s="857"/>
      <c r="F55" s="857"/>
      <c r="G55" s="857"/>
      <c r="H55" s="857"/>
      <c r="I55" s="857"/>
    </row>
    <row r="56" spans="1:9" ht="15" x14ac:dyDescent="0.2">
      <c r="A56" s="419"/>
      <c r="B56" s="857"/>
      <c r="C56" s="857"/>
      <c r="D56" s="857"/>
      <c r="E56" s="857"/>
      <c r="F56" s="857"/>
      <c r="G56" s="857"/>
      <c r="H56" s="857"/>
      <c r="I56" s="857"/>
    </row>
    <row r="57" spans="1:9" ht="171" customHeight="1" x14ac:dyDescent="0.2">
      <c r="A57" s="420" t="s">
        <v>4468</v>
      </c>
      <c r="B57" s="866" t="s">
        <v>4631</v>
      </c>
      <c r="C57" s="857"/>
      <c r="D57" s="857"/>
      <c r="E57" s="857"/>
      <c r="F57" s="857"/>
      <c r="G57" s="857"/>
      <c r="H57" s="857"/>
      <c r="I57" s="857"/>
    </row>
    <row r="58" spans="1:9" ht="30.75" customHeight="1" x14ac:dyDescent="0.2">
      <c r="A58" s="420" t="s">
        <v>4469</v>
      </c>
      <c r="B58" s="857" t="s">
        <v>4632</v>
      </c>
      <c r="C58" s="857"/>
      <c r="D58" s="857"/>
      <c r="E58" s="857"/>
      <c r="F58" s="857"/>
      <c r="G58" s="857"/>
      <c r="H58" s="857"/>
      <c r="I58" s="857"/>
    </row>
    <row r="59" spans="1:9" ht="47.25" customHeight="1" x14ac:dyDescent="0.2">
      <c r="A59" s="420" t="s">
        <v>4470</v>
      </c>
      <c r="B59" s="857" t="s">
        <v>4471</v>
      </c>
      <c r="C59" s="857"/>
      <c r="D59" s="857"/>
      <c r="E59" s="857"/>
      <c r="F59" s="857"/>
      <c r="G59" s="857"/>
      <c r="H59" s="857"/>
      <c r="I59" s="857"/>
    </row>
    <row r="60" spans="1:9" ht="15" x14ac:dyDescent="0.25">
      <c r="A60" s="420" t="s">
        <v>4472</v>
      </c>
      <c r="B60" s="858" t="s">
        <v>4473</v>
      </c>
      <c r="C60" s="858"/>
      <c r="D60" s="518"/>
      <c r="E60" s="518"/>
      <c r="F60" s="518"/>
      <c r="G60" s="518"/>
      <c r="H60" s="518"/>
      <c r="I60" s="507"/>
    </row>
    <row r="61" spans="1:9" ht="81.75" customHeight="1" x14ac:dyDescent="0.2">
      <c r="A61" s="419" t="s">
        <v>4423</v>
      </c>
      <c r="B61" s="857" t="s">
        <v>4474</v>
      </c>
      <c r="C61" s="857"/>
      <c r="D61" s="857"/>
      <c r="E61" s="857"/>
      <c r="F61" s="857"/>
      <c r="G61" s="857"/>
      <c r="H61" s="857"/>
      <c r="I61" s="857"/>
    </row>
    <row r="62" spans="1:9" ht="15" x14ac:dyDescent="0.2">
      <c r="A62" s="419" t="s">
        <v>4425</v>
      </c>
      <c r="B62" s="857" t="s">
        <v>4475</v>
      </c>
      <c r="C62" s="857"/>
      <c r="D62" s="857"/>
      <c r="E62" s="857"/>
      <c r="F62" s="857"/>
      <c r="G62" s="857"/>
      <c r="H62" s="857"/>
      <c r="I62" s="857"/>
    </row>
    <row r="63" spans="1:9" ht="34.5" customHeight="1" x14ac:dyDescent="0.2">
      <c r="A63" s="419" t="s">
        <v>4427</v>
      </c>
      <c r="B63" s="857" t="s">
        <v>4476</v>
      </c>
      <c r="C63" s="857"/>
      <c r="D63" s="857"/>
      <c r="E63" s="857"/>
      <c r="F63" s="857"/>
      <c r="G63" s="857"/>
      <c r="H63" s="857"/>
      <c r="I63" s="857"/>
    </row>
    <row r="64" spans="1:9" ht="37.5" customHeight="1" x14ac:dyDescent="0.2">
      <c r="A64" s="419" t="s">
        <v>4429</v>
      </c>
      <c r="B64" s="857" t="s">
        <v>4477</v>
      </c>
      <c r="C64" s="857"/>
      <c r="D64" s="857"/>
      <c r="E64" s="857"/>
      <c r="F64" s="857"/>
      <c r="G64" s="857"/>
      <c r="H64" s="857"/>
      <c r="I64" s="857"/>
    </row>
    <row r="65" spans="1:9" ht="48.75" customHeight="1" x14ac:dyDescent="0.2">
      <c r="A65" s="419" t="s">
        <v>4431</v>
      </c>
      <c r="B65" s="857" t="s">
        <v>4478</v>
      </c>
      <c r="C65" s="857"/>
      <c r="D65" s="857"/>
      <c r="E65" s="857"/>
      <c r="F65" s="857"/>
      <c r="G65" s="857"/>
      <c r="H65" s="857"/>
      <c r="I65" s="857"/>
    </row>
    <row r="66" spans="1:9" ht="15" x14ac:dyDescent="0.25">
      <c r="A66" s="420" t="s">
        <v>4479</v>
      </c>
      <c r="B66" s="421" t="s">
        <v>4480</v>
      </c>
      <c r="C66" s="421"/>
      <c r="D66" s="518"/>
      <c r="E66" s="518"/>
      <c r="F66" s="518"/>
      <c r="G66" s="518"/>
      <c r="H66" s="518"/>
      <c r="I66" s="507"/>
    </row>
    <row r="67" spans="1:9" ht="32.25" customHeight="1" x14ac:dyDescent="0.2">
      <c r="A67" s="419" t="s">
        <v>4423</v>
      </c>
      <c r="B67" s="857" t="s">
        <v>4481</v>
      </c>
      <c r="C67" s="857"/>
      <c r="D67" s="857"/>
      <c r="E67" s="857"/>
      <c r="F67" s="857"/>
      <c r="G67" s="857"/>
      <c r="H67" s="857"/>
      <c r="I67" s="857"/>
    </row>
    <row r="68" spans="1:9" ht="32.25" customHeight="1" x14ac:dyDescent="0.2">
      <c r="A68" s="419" t="s">
        <v>4425</v>
      </c>
      <c r="B68" s="857" t="s">
        <v>4482</v>
      </c>
      <c r="C68" s="857"/>
      <c r="D68" s="857"/>
      <c r="E68" s="857"/>
      <c r="F68" s="857"/>
      <c r="G68" s="857"/>
      <c r="H68" s="857"/>
      <c r="I68" s="857"/>
    </row>
    <row r="69" spans="1:9" x14ac:dyDescent="0.2">
      <c r="A69" s="420" t="s">
        <v>4483</v>
      </c>
      <c r="B69" s="858" t="s">
        <v>4484</v>
      </c>
      <c r="C69" s="858"/>
      <c r="D69" s="858"/>
      <c r="E69" s="858"/>
      <c r="F69" s="858"/>
      <c r="G69" s="858"/>
      <c r="H69" s="858"/>
      <c r="I69" s="858"/>
    </row>
    <row r="70" spans="1:9" ht="65.25" customHeight="1" x14ac:dyDescent="0.2">
      <c r="A70" s="419" t="s">
        <v>4418</v>
      </c>
      <c r="B70" s="857" t="s">
        <v>4485</v>
      </c>
      <c r="C70" s="857"/>
      <c r="D70" s="857"/>
      <c r="E70" s="857"/>
      <c r="F70" s="857"/>
      <c r="G70" s="857"/>
      <c r="H70" s="857"/>
      <c r="I70" s="857"/>
    </row>
    <row r="71" spans="1:9" x14ac:dyDescent="0.2">
      <c r="A71" s="420" t="s">
        <v>4486</v>
      </c>
      <c r="B71" s="858" t="s">
        <v>4487</v>
      </c>
      <c r="C71" s="858"/>
      <c r="D71" s="858"/>
      <c r="E71" s="858"/>
      <c r="F71" s="858"/>
      <c r="G71" s="858"/>
      <c r="H71" s="858"/>
      <c r="I71" s="858"/>
    </row>
    <row r="72" spans="1:9" ht="32.25" customHeight="1" x14ac:dyDescent="0.2">
      <c r="A72" s="419" t="s">
        <v>4423</v>
      </c>
      <c r="B72" s="857" t="s">
        <v>4488</v>
      </c>
      <c r="C72" s="857"/>
      <c r="D72" s="857"/>
      <c r="E72" s="857"/>
      <c r="F72" s="857"/>
      <c r="G72" s="857"/>
      <c r="H72" s="857"/>
      <c r="I72" s="857"/>
    </row>
    <row r="73" spans="1:9" ht="50.25" customHeight="1" x14ac:dyDescent="0.2">
      <c r="A73" s="419" t="s">
        <v>4425</v>
      </c>
      <c r="B73" s="857" t="s">
        <v>5169</v>
      </c>
      <c r="C73" s="857"/>
      <c r="D73" s="857"/>
      <c r="E73" s="857"/>
      <c r="F73" s="857"/>
      <c r="G73" s="857"/>
      <c r="H73" s="857"/>
      <c r="I73" s="857"/>
    </row>
    <row r="74" spans="1:9" ht="50.25" customHeight="1" x14ac:dyDescent="0.2">
      <c r="A74" s="419" t="s">
        <v>4427</v>
      </c>
      <c r="B74" s="857" t="s">
        <v>4489</v>
      </c>
      <c r="C74" s="857"/>
      <c r="D74" s="857"/>
      <c r="E74" s="857"/>
      <c r="F74" s="857"/>
      <c r="G74" s="857"/>
      <c r="H74" s="857"/>
      <c r="I74" s="857"/>
    </row>
    <row r="75" spans="1:9" ht="15" x14ac:dyDescent="0.25">
      <c r="A75" s="420"/>
      <c r="B75" s="421"/>
      <c r="C75" s="510"/>
      <c r="D75" s="510"/>
      <c r="E75" s="510"/>
      <c r="F75" s="510"/>
      <c r="G75" s="510"/>
      <c r="H75" s="510"/>
      <c r="I75" s="507"/>
    </row>
    <row r="76" spans="1:9" x14ac:dyDescent="0.2">
      <c r="A76" s="420" t="s">
        <v>4490</v>
      </c>
      <c r="B76" s="858" t="s">
        <v>4491</v>
      </c>
      <c r="C76" s="858"/>
      <c r="D76" s="858"/>
      <c r="E76" s="858"/>
      <c r="F76" s="858"/>
      <c r="G76" s="858"/>
      <c r="H76" s="858"/>
      <c r="I76" s="858"/>
    </row>
    <row r="77" spans="1:9" ht="41.25" customHeight="1" x14ac:dyDescent="0.2">
      <c r="A77" s="419" t="s">
        <v>4423</v>
      </c>
      <c r="B77" s="857" t="s">
        <v>4492</v>
      </c>
      <c r="C77" s="857"/>
      <c r="D77" s="857"/>
      <c r="E77" s="857"/>
      <c r="F77" s="857"/>
      <c r="G77" s="857"/>
      <c r="H77" s="857"/>
      <c r="I77" s="857"/>
    </row>
    <row r="78" spans="1:9" ht="33.75" customHeight="1" x14ac:dyDescent="0.2">
      <c r="A78" s="419" t="s">
        <v>4425</v>
      </c>
      <c r="B78" s="857" t="s">
        <v>4493</v>
      </c>
      <c r="C78" s="857"/>
      <c r="D78" s="857"/>
      <c r="E78" s="857"/>
      <c r="F78" s="857"/>
      <c r="G78" s="857"/>
      <c r="H78" s="857"/>
      <c r="I78" s="857"/>
    </row>
    <row r="79" spans="1:9" ht="66.75" customHeight="1" x14ac:dyDescent="0.2">
      <c r="A79" s="419" t="s">
        <v>4427</v>
      </c>
      <c r="B79" s="857" t="s">
        <v>4494</v>
      </c>
      <c r="C79" s="857"/>
      <c r="D79" s="857"/>
      <c r="E79" s="857"/>
      <c r="F79" s="857"/>
      <c r="G79" s="857"/>
      <c r="H79" s="857"/>
      <c r="I79" s="857"/>
    </row>
    <row r="80" spans="1:9" ht="47.25" customHeight="1" x14ac:dyDescent="0.2">
      <c r="A80" s="419" t="s">
        <v>4429</v>
      </c>
      <c r="B80" s="857" t="s">
        <v>4495</v>
      </c>
      <c r="C80" s="857"/>
      <c r="D80" s="857"/>
      <c r="E80" s="857"/>
      <c r="F80" s="857"/>
      <c r="G80" s="857"/>
      <c r="H80" s="857"/>
      <c r="I80" s="857"/>
    </row>
    <row r="81" spans="1:15" ht="48" customHeight="1" x14ac:dyDescent="0.2">
      <c r="A81" s="422" t="s">
        <v>4431</v>
      </c>
      <c r="B81" s="857" t="s">
        <v>5170</v>
      </c>
      <c r="C81" s="857"/>
      <c r="D81" s="857"/>
      <c r="E81" s="857"/>
      <c r="F81" s="857"/>
      <c r="G81" s="857"/>
      <c r="H81" s="857"/>
      <c r="I81" s="857"/>
    </row>
    <row r="82" spans="1:15" ht="47.25" customHeight="1" x14ac:dyDescent="0.2">
      <c r="A82" s="422" t="s">
        <v>4433</v>
      </c>
      <c r="B82" s="857" t="s">
        <v>4496</v>
      </c>
      <c r="C82" s="857"/>
      <c r="D82" s="857"/>
      <c r="E82" s="857"/>
      <c r="F82" s="857"/>
      <c r="G82" s="857"/>
      <c r="H82" s="857"/>
      <c r="I82" s="857"/>
    </row>
    <row r="83" spans="1:15" ht="31.5" customHeight="1" x14ac:dyDescent="0.2">
      <c r="A83" s="419" t="s">
        <v>4435</v>
      </c>
      <c r="B83" s="857" t="s">
        <v>5171</v>
      </c>
      <c r="C83" s="857"/>
      <c r="D83" s="857"/>
      <c r="E83" s="857"/>
      <c r="F83" s="857"/>
      <c r="G83" s="857"/>
      <c r="H83" s="857"/>
      <c r="I83" s="857"/>
      <c r="L83" s="423"/>
    </row>
    <row r="84" spans="1:15" ht="33.75" customHeight="1" x14ac:dyDescent="0.2">
      <c r="A84" s="419" t="s">
        <v>4437</v>
      </c>
      <c r="B84" s="857" t="s">
        <v>4497</v>
      </c>
      <c r="C84" s="857"/>
      <c r="D84" s="857"/>
      <c r="E84" s="857"/>
      <c r="F84" s="857"/>
      <c r="G84" s="857"/>
      <c r="H84" s="857"/>
      <c r="I84" s="857"/>
      <c r="L84" s="423"/>
    </row>
    <row r="85" spans="1:15" ht="93" customHeight="1" x14ac:dyDescent="0.2">
      <c r="A85" s="419" t="s">
        <v>3773</v>
      </c>
      <c r="B85" s="859" t="s">
        <v>4799</v>
      </c>
      <c r="C85" s="859"/>
      <c r="D85" s="859"/>
      <c r="E85" s="859"/>
      <c r="F85" s="859"/>
      <c r="G85" s="859"/>
      <c r="H85" s="859"/>
      <c r="I85" s="859"/>
      <c r="L85" s="423"/>
    </row>
    <row r="86" spans="1:15" ht="71.25" customHeight="1" x14ac:dyDescent="0.2">
      <c r="A86" s="419" t="s">
        <v>5172</v>
      </c>
      <c r="B86" s="860" t="s">
        <v>5173</v>
      </c>
      <c r="C86" s="860"/>
      <c r="D86" s="860"/>
      <c r="E86" s="860"/>
      <c r="F86" s="860"/>
      <c r="G86" s="860"/>
      <c r="H86" s="860"/>
      <c r="I86" s="860"/>
      <c r="L86" s="423"/>
    </row>
    <row r="87" spans="1:15" ht="18" customHeight="1" x14ac:dyDescent="0.2">
      <c r="A87" s="854" t="s">
        <v>4499</v>
      </c>
      <c r="B87" s="854"/>
      <c r="C87" s="854"/>
      <c r="D87" s="854"/>
      <c r="E87" s="854"/>
      <c r="F87" s="854"/>
      <c r="G87" s="854"/>
      <c r="H87" s="854"/>
      <c r="I87" s="854"/>
      <c r="J87" s="424"/>
      <c r="L87" s="425"/>
      <c r="M87" s="425"/>
    </row>
    <row r="88" spans="1:15" ht="15" x14ac:dyDescent="0.25">
      <c r="A88" s="402"/>
      <c r="B88" s="426"/>
      <c r="C88" s="426"/>
      <c r="D88" s="427"/>
      <c r="E88" s="427"/>
      <c r="F88" s="427"/>
      <c r="G88" s="427"/>
      <c r="H88" s="427"/>
      <c r="I88" s="507"/>
      <c r="J88" s="424"/>
      <c r="L88" s="425"/>
      <c r="M88" s="425"/>
    </row>
    <row r="89" spans="1:15" ht="68.25" customHeight="1" x14ac:dyDescent="0.2">
      <c r="A89" s="420" t="s">
        <v>4500</v>
      </c>
      <c r="B89" s="855" t="s">
        <v>6024</v>
      </c>
      <c r="C89" s="855"/>
      <c r="D89" s="855"/>
      <c r="E89" s="855"/>
      <c r="F89" s="855"/>
      <c r="G89" s="855"/>
      <c r="H89" s="855"/>
      <c r="I89" s="855"/>
      <c r="J89" s="428"/>
      <c r="K89" s="861"/>
      <c r="L89" s="861"/>
      <c r="M89" s="861"/>
      <c r="N89" s="429"/>
      <c r="O89" s="429"/>
    </row>
    <row r="90" spans="1:15" ht="15" x14ac:dyDescent="0.25">
      <c r="A90" s="511"/>
      <c r="B90" s="507"/>
      <c r="C90" s="507"/>
      <c r="D90" s="507"/>
      <c r="E90" s="507"/>
      <c r="F90" s="507"/>
      <c r="G90" s="507"/>
      <c r="H90" s="507"/>
      <c r="I90" s="507"/>
      <c r="J90" s="428"/>
      <c r="K90" s="862"/>
      <c r="L90" s="862"/>
      <c r="M90" s="862"/>
      <c r="N90" s="862"/>
    </row>
    <row r="91" spans="1:15" ht="15" x14ac:dyDescent="0.25">
      <c r="A91" s="511"/>
      <c r="B91" s="517" t="s">
        <v>4423</v>
      </c>
      <c r="C91" s="863" t="s">
        <v>4501</v>
      </c>
      <c r="D91" s="863"/>
      <c r="E91" s="863"/>
      <c r="F91" s="512">
        <v>5.0000000000000001E-3</v>
      </c>
      <c r="G91" s="513"/>
      <c r="H91" s="513"/>
      <c r="I91" s="513"/>
    </row>
    <row r="92" spans="1:15" ht="15" x14ac:dyDescent="0.25">
      <c r="A92" s="511"/>
      <c r="B92" s="517" t="s">
        <v>4425</v>
      </c>
      <c r="C92" s="863" t="s">
        <v>4502</v>
      </c>
      <c r="D92" s="863"/>
      <c r="E92" s="863"/>
      <c r="F92" s="512">
        <v>0.01</v>
      </c>
      <c r="G92" s="513"/>
      <c r="H92" s="513"/>
      <c r="I92" s="513"/>
      <c r="J92" s="428"/>
      <c r="K92" s="428"/>
    </row>
    <row r="93" spans="1:15" ht="15" x14ac:dyDescent="0.25">
      <c r="A93" s="511"/>
      <c r="B93" s="412"/>
      <c r="C93" s="412"/>
      <c r="D93" s="412"/>
      <c r="E93" s="412"/>
      <c r="F93" s="433"/>
      <c r="G93" s="513"/>
      <c r="H93" s="513"/>
      <c r="I93" s="513"/>
      <c r="J93" s="428"/>
      <c r="K93" s="428"/>
    </row>
    <row r="94" spans="1:15" ht="159.75" customHeight="1" x14ac:dyDescent="0.2">
      <c r="A94" s="420" t="s">
        <v>4503</v>
      </c>
      <c r="B94" s="864" t="s">
        <v>6025</v>
      </c>
      <c r="C94" s="864"/>
      <c r="D94" s="864"/>
      <c r="E94" s="864"/>
      <c r="F94" s="864"/>
      <c r="G94" s="864"/>
      <c r="H94" s="864"/>
      <c r="I94" s="864"/>
      <c r="J94" s="428"/>
      <c r="K94" s="428"/>
    </row>
    <row r="95" spans="1:15" ht="15" x14ac:dyDescent="0.25">
      <c r="A95" s="511"/>
      <c r="B95" s="507"/>
      <c r="C95" s="507"/>
      <c r="D95" s="507"/>
      <c r="E95" s="507"/>
      <c r="F95" s="507"/>
      <c r="G95" s="507"/>
      <c r="H95" s="507"/>
      <c r="I95" s="507"/>
    </row>
    <row r="96" spans="1:15" ht="33" customHeight="1" x14ac:dyDescent="0.2">
      <c r="A96" s="420" t="s">
        <v>3764</v>
      </c>
      <c r="B96" s="865" t="s">
        <v>4504</v>
      </c>
      <c r="C96" s="865"/>
      <c r="D96" s="865"/>
      <c r="E96" s="865"/>
      <c r="F96" s="865"/>
      <c r="G96" s="865"/>
      <c r="H96" s="865"/>
      <c r="I96" s="865"/>
    </row>
    <row r="97" spans="1:12" ht="15" x14ac:dyDescent="0.2">
      <c r="A97" s="419"/>
      <c r="B97" s="890" t="s">
        <v>3269</v>
      </c>
      <c r="C97" s="890" t="s">
        <v>4505</v>
      </c>
      <c r="D97" s="890"/>
      <c r="E97" s="890" t="s">
        <v>4506</v>
      </c>
      <c r="F97" s="890"/>
      <c r="G97" s="890"/>
      <c r="H97" s="430"/>
      <c r="I97" s="430"/>
    </row>
    <row r="98" spans="1:12" ht="15" x14ac:dyDescent="0.25">
      <c r="A98" s="511"/>
      <c r="B98" s="890"/>
      <c r="C98" s="890"/>
      <c r="D98" s="890"/>
      <c r="E98" s="871" t="s">
        <v>4507</v>
      </c>
      <c r="F98" s="889"/>
      <c r="G98" s="872"/>
      <c r="H98" s="430"/>
      <c r="I98" s="430"/>
    </row>
    <row r="99" spans="1:12" ht="15" x14ac:dyDescent="0.25">
      <c r="A99" s="511"/>
      <c r="B99" s="517" t="s">
        <v>4423</v>
      </c>
      <c r="C99" s="850" t="s">
        <v>4508</v>
      </c>
      <c r="D99" s="850"/>
      <c r="E99" s="863" t="s">
        <v>4509</v>
      </c>
      <c r="F99" s="863"/>
      <c r="G99" s="863"/>
      <c r="H99" s="431"/>
      <c r="I99" s="431"/>
    </row>
    <row r="100" spans="1:12" ht="15" x14ac:dyDescent="0.25">
      <c r="A100" s="511"/>
      <c r="B100" s="517" t="s">
        <v>4425</v>
      </c>
      <c r="C100" s="850" t="s">
        <v>4510</v>
      </c>
      <c r="D100" s="850"/>
      <c r="E100" s="876">
        <v>0.01</v>
      </c>
      <c r="F100" s="863"/>
      <c r="G100" s="863"/>
      <c r="H100" s="432"/>
      <c r="I100" s="432"/>
    </row>
    <row r="101" spans="1:12" ht="15" x14ac:dyDescent="0.25">
      <c r="A101" s="511"/>
      <c r="B101" s="517" t="s">
        <v>4427</v>
      </c>
      <c r="C101" s="850" t="s">
        <v>4511</v>
      </c>
      <c r="D101" s="850"/>
      <c r="E101" s="876">
        <v>0.02</v>
      </c>
      <c r="F101" s="863"/>
      <c r="G101" s="863"/>
      <c r="H101" s="431"/>
      <c r="I101" s="431"/>
    </row>
    <row r="102" spans="1:12" ht="15" x14ac:dyDescent="0.25">
      <c r="A102" s="511"/>
      <c r="B102" s="517" t="s">
        <v>4429</v>
      </c>
      <c r="C102" s="850" t="s">
        <v>4512</v>
      </c>
      <c r="D102" s="850"/>
      <c r="E102" s="876">
        <v>0.03</v>
      </c>
      <c r="F102" s="863"/>
      <c r="G102" s="863"/>
      <c r="H102" s="431"/>
      <c r="I102" s="431"/>
    </row>
    <row r="103" spans="1:12" ht="15" x14ac:dyDescent="0.25">
      <c r="A103" s="511"/>
      <c r="B103" s="517" t="s">
        <v>4431</v>
      </c>
      <c r="C103" s="850" t="s">
        <v>4513</v>
      </c>
      <c r="D103" s="850"/>
      <c r="E103" s="876">
        <v>0.04</v>
      </c>
      <c r="F103" s="863"/>
      <c r="G103" s="863"/>
      <c r="H103" s="431"/>
      <c r="I103" s="431"/>
    </row>
    <row r="104" spans="1:12" ht="15" x14ac:dyDescent="0.25">
      <c r="A104" s="511"/>
      <c r="B104" s="431"/>
      <c r="C104" s="431"/>
      <c r="D104" s="413"/>
      <c r="E104" s="413"/>
      <c r="F104" s="413"/>
      <c r="G104" s="413"/>
      <c r="H104" s="413"/>
      <c r="I104" s="433"/>
      <c r="L104" s="508" t="s">
        <v>4047</v>
      </c>
    </row>
    <row r="105" spans="1:12" ht="33.75" customHeight="1" x14ac:dyDescent="0.25">
      <c r="A105" s="511"/>
      <c r="B105" s="857" t="s">
        <v>4514</v>
      </c>
      <c r="C105" s="857"/>
      <c r="D105" s="857"/>
      <c r="E105" s="857"/>
      <c r="F105" s="857"/>
      <c r="G105" s="857"/>
      <c r="H105" s="857"/>
      <c r="I105" s="857"/>
    </row>
    <row r="106" spans="1:12" x14ac:dyDescent="0.2">
      <c r="A106" s="891"/>
      <c r="B106" s="891"/>
      <c r="C106" s="891"/>
      <c r="D106" s="891"/>
      <c r="E106" s="891"/>
      <c r="F106" s="891"/>
      <c r="G106" s="891"/>
      <c r="H106" s="891"/>
      <c r="I106" s="891"/>
      <c r="J106" s="538"/>
    </row>
    <row r="107" spans="1:12" x14ac:dyDescent="0.2">
      <c r="A107" s="420" t="s">
        <v>3768</v>
      </c>
      <c r="B107" s="858" t="s">
        <v>4515</v>
      </c>
      <c r="C107" s="858"/>
      <c r="D107" s="858"/>
      <c r="E107" s="858"/>
      <c r="F107" s="858"/>
      <c r="G107" s="858"/>
      <c r="H107" s="858"/>
      <c r="I107" s="858"/>
    </row>
    <row r="108" spans="1:12" ht="60.75" customHeight="1" x14ac:dyDescent="0.2">
      <c r="A108" s="419" t="s">
        <v>4423</v>
      </c>
      <c r="B108" s="857" t="s">
        <v>4516</v>
      </c>
      <c r="C108" s="857"/>
      <c r="D108" s="857"/>
      <c r="E108" s="857"/>
      <c r="F108" s="857"/>
      <c r="G108" s="857"/>
      <c r="H108" s="857"/>
      <c r="I108" s="857"/>
    </row>
    <row r="109" spans="1:12" ht="46.5" customHeight="1" x14ac:dyDescent="0.2">
      <c r="A109" s="419" t="s">
        <v>4425</v>
      </c>
      <c r="B109" s="857" t="s">
        <v>4517</v>
      </c>
      <c r="C109" s="857"/>
      <c r="D109" s="857"/>
      <c r="E109" s="857"/>
      <c r="F109" s="857"/>
      <c r="G109" s="857"/>
      <c r="H109" s="857"/>
      <c r="I109" s="857"/>
    </row>
    <row r="110" spans="1:12" ht="33" customHeight="1" x14ac:dyDescent="0.2">
      <c r="A110" s="419" t="s">
        <v>4427</v>
      </c>
      <c r="B110" s="857" t="s">
        <v>5388</v>
      </c>
      <c r="C110" s="857"/>
      <c r="D110" s="857"/>
      <c r="E110" s="857"/>
      <c r="F110" s="857"/>
      <c r="G110" s="857"/>
      <c r="H110" s="857"/>
      <c r="I110" s="857"/>
    </row>
    <row r="111" spans="1:12" ht="63" customHeight="1" x14ac:dyDescent="0.2">
      <c r="A111" s="434" t="s">
        <v>4429</v>
      </c>
      <c r="B111" s="857" t="s">
        <v>4518</v>
      </c>
      <c r="C111" s="857"/>
      <c r="D111" s="857"/>
      <c r="E111" s="857"/>
      <c r="F111" s="857"/>
      <c r="G111" s="857"/>
      <c r="H111" s="857"/>
      <c r="I111" s="857"/>
    </row>
    <row r="112" spans="1:12" ht="33.75" customHeight="1" x14ac:dyDescent="0.2">
      <c r="A112" s="420" t="s">
        <v>3779</v>
      </c>
      <c r="B112" s="892" t="s">
        <v>4519</v>
      </c>
      <c r="C112" s="892"/>
      <c r="D112" s="892"/>
      <c r="E112" s="892"/>
      <c r="F112" s="892"/>
      <c r="G112" s="892"/>
      <c r="H112" s="892"/>
      <c r="I112" s="892"/>
    </row>
    <row r="113" spans="1:9" ht="34.5" customHeight="1" x14ac:dyDescent="0.2">
      <c r="A113" s="420" t="s">
        <v>4468</v>
      </c>
      <c r="B113" s="857" t="s">
        <v>4520</v>
      </c>
      <c r="C113" s="857"/>
      <c r="D113" s="857"/>
      <c r="E113" s="857"/>
      <c r="F113" s="857"/>
      <c r="G113" s="857"/>
      <c r="H113" s="857"/>
      <c r="I113" s="857"/>
    </row>
    <row r="114" spans="1:9" ht="36" customHeight="1" x14ac:dyDescent="0.2">
      <c r="A114" s="420" t="s">
        <v>4469</v>
      </c>
      <c r="B114" s="857" t="s">
        <v>4521</v>
      </c>
      <c r="C114" s="857"/>
      <c r="D114" s="857"/>
      <c r="E114" s="857"/>
      <c r="F114" s="857"/>
      <c r="G114" s="857"/>
      <c r="H114" s="857"/>
      <c r="I114" s="857"/>
    </row>
    <row r="115" spans="1:9" ht="46.5" customHeight="1" x14ac:dyDescent="0.2">
      <c r="A115" s="420" t="s">
        <v>4470</v>
      </c>
      <c r="B115" s="857" t="s">
        <v>4522</v>
      </c>
      <c r="C115" s="857"/>
      <c r="D115" s="857"/>
      <c r="E115" s="857"/>
      <c r="F115" s="857"/>
      <c r="G115" s="857"/>
      <c r="H115" s="857"/>
      <c r="I115" s="857"/>
    </row>
    <row r="116" spans="1:9" ht="78" customHeight="1" x14ac:dyDescent="0.2">
      <c r="A116" s="420" t="s">
        <v>4472</v>
      </c>
      <c r="B116" s="857" t="s">
        <v>4523</v>
      </c>
      <c r="C116" s="857"/>
      <c r="D116" s="857"/>
      <c r="E116" s="857"/>
      <c r="F116" s="857"/>
      <c r="G116" s="857"/>
      <c r="H116" s="857"/>
      <c r="I116" s="857"/>
    </row>
    <row r="117" spans="1:9" ht="15" x14ac:dyDescent="0.2">
      <c r="A117" s="420" t="s">
        <v>4479</v>
      </c>
      <c r="B117" s="857" t="s">
        <v>4524</v>
      </c>
      <c r="C117" s="857"/>
      <c r="D117" s="857"/>
      <c r="E117" s="857"/>
      <c r="F117" s="857"/>
      <c r="G117" s="857"/>
      <c r="H117" s="857"/>
      <c r="I117" s="857"/>
    </row>
    <row r="118" spans="1:9" ht="47.25" customHeight="1" x14ac:dyDescent="0.2">
      <c r="A118" s="420" t="s">
        <v>4483</v>
      </c>
      <c r="B118" s="857" t="s">
        <v>4525</v>
      </c>
      <c r="C118" s="857"/>
      <c r="D118" s="857"/>
      <c r="E118" s="857"/>
      <c r="F118" s="857"/>
      <c r="G118" s="857"/>
      <c r="H118" s="857"/>
      <c r="I118" s="857"/>
    </row>
    <row r="119" spans="1:9" ht="21" customHeight="1" x14ac:dyDescent="0.2">
      <c r="A119" s="420" t="s">
        <v>4486</v>
      </c>
      <c r="B119" s="857" t="s">
        <v>4526</v>
      </c>
      <c r="C119" s="857"/>
      <c r="D119" s="857"/>
      <c r="E119" s="857"/>
      <c r="F119" s="857"/>
      <c r="G119" s="857"/>
      <c r="H119" s="857"/>
      <c r="I119" s="857"/>
    </row>
    <row r="120" spans="1:9" ht="47.25" customHeight="1" x14ac:dyDescent="0.2">
      <c r="A120" s="420" t="s">
        <v>4490</v>
      </c>
      <c r="B120" s="857" t="s">
        <v>4527</v>
      </c>
      <c r="C120" s="857"/>
      <c r="D120" s="857"/>
      <c r="E120" s="857"/>
      <c r="F120" s="857"/>
      <c r="G120" s="857"/>
      <c r="H120" s="857"/>
      <c r="I120" s="857"/>
    </row>
    <row r="121" spans="1:9" ht="35.25" customHeight="1" x14ac:dyDescent="0.2">
      <c r="A121" s="420" t="s">
        <v>4528</v>
      </c>
      <c r="B121" s="857" t="s">
        <v>4529</v>
      </c>
      <c r="C121" s="857"/>
      <c r="D121" s="857"/>
      <c r="E121" s="857"/>
      <c r="F121" s="857"/>
      <c r="G121" s="857"/>
      <c r="H121" s="857"/>
      <c r="I121" s="857"/>
    </row>
    <row r="122" spans="1:9" ht="47.25" customHeight="1" x14ac:dyDescent="0.2">
      <c r="A122" s="420" t="s">
        <v>4530</v>
      </c>
      <c r="B122" s="857" t="s">
        <v>4531</v>
      </c>
      <c r="C122" s="857"/>
      <c r="D122" s="857"/>
      <c r="E122" s="857"/>
      <c r="F122" s="857"/>
      <c r="G122" s="857"/>
      <c r="H122" s="857"/>
      <c r="I122" s="857"/>
    </row>
    <row r="123" spans="1:9" ht="63" customHeight="1" x14ac:dyDescent="0.2">
      <c r="A123" s="420" t="s">
        <v>4532</v>
      </c>
      <c r="B123" s="857" t="s">
        <v>5174</v>
      </c>
      <c r="C123" s="857"/>
      <c r="D123" s="857"/>
      <c r="E123" s="857"/>
      <c r="F123" s="857"/>
      <c r="G123" s="857"/>
      <c r="H123" s="857"/>
      <c r="I123" s="857"/>
    </row>
    <row r="124" spans="1:9" ht="109.5" customHeight="1" x14ac:dyDescent="0.2">
      <c r="A124" s="420" t="s">
        <v>4533</v>
      </c>
      <c r="B124" s="857" t="s">
        <v>5175</v>
      </c>
      <c r="C124" s="857"/>
      <c r="D124" s="857"/>
      <c r="E124" s="857"/>
      <c r="F124" s="857"/>
      <c r="G124" s="857"/>
      <c r="H124" s="857"/>
      <c r="I124" s="857"/>
    </row>
    <row r="125" spans="1:9" ht="54" customHeight="1" x14ac:dyDescent="0.2">
      <c r="A125" s="420" t="s">
        <v>4534</v>
      </c>
      <c r="B125" s="857" t="s">
        <v>4535</v>
      </c>
      <c r="C125" s="857"/>
      <c r="D125" s="857"/>
      <c r="E125" s="857"/>
      <c r="F125" s="857"/>
      <c r="G125" s="857"/>
      <c r="H125" s="857"/>
      <c r="I125" s="857"/>
    </row>
    <row r="126" spans="1:9" ht="33" customHeight="1" x14ac:dyDescent="0.2">
      <c r="A126" s="420" t="s">
        <v>4536</v>
      </c>
      <c r="B126" s="857" t="s">
        <v>4537</v>
      </c>
      <c r="C126" s="857"/>
      <c r="D126" s="857"/>
      <c r="E126" s="857"/>
      <c r="F126" s="857"/>
      <c r="G126" s="857"/>
      <c r="H126" s="857"/>
      <c r="I126" s="857"/>
    </row>
    <row r="127" spans="1:9" ht="31.5" customHeight="1" x14ac:dyDescent="0.2">
      <c r="A127" s="420" t="s">
        <v>4538</v>
      </c>
      <c r="B127" s="857" t="s">
        <v>4539</v>
      </c>
      <c r="C127" s="857"/>
      <c r="D127" s="857"/>
      <c r="E127" s="857"/>
      <c r="F127" s="857"/>
      <c r="G127" s="857"/>
      <c r="H127" s="857"/>
      <c r="I127" s="857"/>
    </row>
    <row r="128" spans="1:9" ht="15" x14ac:dyDescent="0.2">
      <c r="A128" s="435" t="s">
        <v>4540</v>
      </c>
      <c r="B128" s="893" t="s">
        <v>4541</v>
      </c>
      <c r="C128" s="893"/>
      <c r="D128" s="893"/>
      <c r="E128" s="893"/>
      <c r="F128" s="893"/>
      <c r="G128" s="893"/>
      <c r="H128" s="893"/>
      <c r="I128" s="893"/>
    </row>
    <row r="129" spans="1:10" ht="15" x14ac:dyDescent="0.2">
      <c r="A129" s="435" t="s">
        <v>4542</v>
      </c>
      <c r="B129" s="893" t="s">
        <v>4543</v>
      </c>
      <c r="C129" s="893"/>
      <c r="D129" s="893"/>
      <c r="E129" s="893"/>
      <c r="F129" s="893"/>
      <c r="G129" s="893"/>
      <c r="H129" s="893"/>
      <c r="I129" s="893"/>
    </row>
    <row r="130" spans="1:10" ht="19.5" customHeight="1" x14ac:dyDescent="0.2">
      <c r="A130" s="435" t="s">
        <v>4544</v>
      </c>
      <c r="B130" s="857" t="s">
        <v>4545</v>
      </c>
      <c r="C130" s="857"/>
      <c r="D130" s="857"/>
      <c r="E130" s="857"/>
      <c r="F130" s="857"/>
      <c r="G130" s="857"/>
      <c r="H130" s="857"/>
      <c r="I130" s="857"/>
    </row>
    <row r="131" spans="1:10" ht="124.5" customHeight="1" x14ac:dyDescent="0.2">
      <c r="A131" s="420" t="s">
        <v>5176</v>
      </c>
      <c r="B131" s="857" t="s">
        <v>5707</v>
      </c>
      <c r="C131" s="857"/>
      <c r="D131" s="857"/>
      <c r="E131" s="857"/>
      <c r="F131" s="857"/>
      <c r="G131" s="857"/>
      <c r="H131" s="857"/>
      <c r="I131" s="857"/>
    </row>
    <row r="132" spans="1:10" ht="33.75" customHeight="1" x14ac:dyDescent="0.2">
      <c r="A132" s="420" t="s">
        <v>5177</v>
      </c>
      <c r="B132" s="857" t="s">
        <v>4547</v>
      </c>
      <c r="C132" s="857"/>
      <c r="D132" s="857"/>
      <c r="E132" s="857"/>
      <c r="F132" s="857"/>
      <c r="G132" s="857"/>
      <c r="H132" s="857"/>
      <c r="I132" s="857"/>
    </row>
    <row r="133" spans="1:10" ht="33.75" customHeight="1" x14ac:dyDescent="0.2">
      <c r="A133" s="420" t="s">
        <v>4546</v>
      </c>
      <c r="B133" s="857" t="s">
        <v>4549</v>
      </c>
      <c r="C133" s="857"/>
      <c r="D133" s="857"/>
      <c r="E133" s="857"/>
      <c r="F133" s="857"/>
      <c r="G133" s="857"/>
      <c r="H133" s="857"/>
      <c r="I133" s="857"/>
    </row>
    <row r="134" spans="1:10" ht="17.25" customHeight="1" x14ac:dyDescent="0.2">
      <c r="A134" s="420" t="s">
        <v>4548</v>
      </c>
      <c r="B134" s="857" t="s">
        <v>4551</v>
      </c>
      <c r="C134" s="857"/>
      <c r="D134" s="857"/>
      <c r="E134" s="857"/>
      <c r="F134" s="857"/>
      <c r="G134" s="857"/>
      <c r="H134" s="857"/>
      <c r="I134" s="857"/>
    </row>
    <row r="135" spans="1:10" ht="18" customHeight="1" x14ac:dyDescent="0.2">
      <c r="A135" s="419"/>
      <c r="B135" s="857" t="s">
        <v>4552</v>
      </c>
      <c r="C135" s="857"/>
      <c r="D135" s="857"/>
      <c r="E135" s="857"/>
      <c r="F135" s="857"/>
      <c r="G135" s="857"/>
      <c r="H135" s="857"/>
      <c r="I135" s="857"/>
    </row>
    <row r="136" spans="1:10" ht="15" x14ac:dyDescent="0.2">
      <c r="A136" s="419"/>
      <c r="B136" s="857" t="s">
        <v>4553</v>
      </c>
      <c r="C136" s="857"/>
      <c r="D136" s="857"/>
      <c r="E136" s="857"/>
      <c r="F136" s="857"/>
      <c r="G136" s="857"/>
      <c r="H136" s="857"/>
      <c r="I136" s="857"/>
    </row>
    <row r="137" spans="1:10" ht="32.25" customHeight="1" x14ac:dyDescent="0.2">
      <c r="A137" s="420" t="s">
        <v>4550</v>
      </c>
      <c r="B137" s="857" t="s">
        <v>4555</v>
      </c>
      <c r="C137" s="857"/>
      <c r="D137" s="857"/>
      <c r="E137" s="857"/>
      <c r="F137" s="857"/>
      <c r="G137" s="857"/>
      <c r="H137" s="857"/>
      <c r="I137" s="857"/>
    </row>
    <row r="138" spans="1:10" ht="19.5" customHeight="1" x14ac:dyDescent="0.2">
      <c r="A138" s="420" t="s">
        <v>4554</v>
      </c>
      <c r="B138" s="857" t="s">
        <v>4556</v>
      </c>
      <c r="C138" s="857"/>
      <c r="D138" s="857"/>
      <c r="E138" s="857"/>
      <c r="F138" s="857"/>
      <c r="G138" s="857"/>
      <c r="H138" s="857"/>
      <c r="I138" s="857"/>
    </row>
    <row r="139" spans="1:10" ht="34.15" customHeight="1" x14ac:dyDescent="0.2">
      <c r="A139" s="420" t="s">
        <v>5967</v>
      </c>
      <c r="B139" s="894" t="s">
        <v>5965</v>
      </c>
      <c r="C139" s="865"/>
      <c r="D139" s="865"/>
      <c r="E139" s="865"/>
      <c r="F139" s="865"/>
      <c r="G139" s="865"/>
      <c r="H139" s="865"/>
      <c r="I139" s="865"/>
    </row>
    <row r="140" spans="1:10" ht="18.75" x14ac:dyDescent="0.2">
      <c r="A140" s="854" t="s">
        <v>4557</v>
      </c>
      <c r="B140" s="854"/>
      <c r="C140" s="854"/>
      <c r="D140" s="854"/>
      <c r="E140" s="854"/>
      <c r="F140" s="854"/>
      <c r="G140" s="854"/>
      <c r="H140" s="854"/>
      <c r="I140" s="854"/>
    </row>
    <row r="141" spans="1:10" ht="15" x14ac:dyDescent="0.25">
      <c r="A141" s="420"/>
      <c r="B141" s="518"/>
      <c r="C141" s="518"/>
      <c r="D141" s="518"/>
      <c r="E141" s="518"/>
      <c r="F141" s="518"/>
      <c r="G141" s="518"/>
      <c r="H141" s="518"/>
      <c r="I141" s="507"/>
    </row>
    <row r="142" spans="1:10" ht="63.75" customHeight="1" x14ac:dyDescent="0.2">
      <c r="A142" s="419" t="s">
        <v>3773</v>
      </c>
      <c r="B142" s="857" t="s">
        <v>4558</v>
      </c>
      <c r="C142" s="857"/>
      <c r="D142" s="857"/>
      <c r="E142" s="857"/>
      <c r="F142" s="857"/>
      <c r="G142" s="857"/>
      <c r="H142" s="857"/>
      <c r="I142" s="857"/>
      <c r="J142" s="526"/>
    </row>
    <row r="143" spans="1:10" ht="63.75" customHeight="1" x14ac:dyDescent="0.2">
      <c r="A143" s="419" t="s">
        <v>3764</v>
      </c>
      <c r="B143" s="857" t="s">
        <v>4559</v>
      </c>
      <c r="C143" s="857"/>
      <c r="D143" s="857"/>
      <c r="E143" s="857"/>
      <c r="F143" s="857"/>
      <c r="G143" s="857"/>
      <c r="H143" s="857"/>
      <c r="I143" s="857"/>
    </row>
    <row r="144" spans="1:10" ht="15" x14ac:dyDescent="0.25">
      <c r="A144" s="511"/>
      <c r="B144" s="507"/>
      <c r="C144" s="507"/>
      <c r="D144" s="507"/>
      <c r="E144" s="507"/>
      <c r="F144" s="507"/>
      <c r="G144" s="507"/>
      <c r="H144" s="507"/>
      <c r="I144" s="507"/>
    </row>
    <row r="145" spans="1:9" ht="18.75" x14ac:dyDescent="0.2">
      <c r="A145" s="854" t="s">
        <v>4560</v>
      </c>
      <c r="B145" s="854"/>
      <c r="C145" s="854"/>
      <c r="D145" s="854"/>
      <c r="E145" s="854"/>
      <c r="F145" s="854"/>
      <c r="G145" s="854"/>
      <c r="H145" s="854"/>
      <c r="I145" s="854"/>
    </row>
    <row r="146" spans="1:9" ht="15" x14ac:dyDescent="0.25">
      <c r="A146" s="511"/>
      <c r="B146" s="507"/>
      <c r="C146" s="507"/>
      <c r="D146" s="507"/>
      <c r="E146" s="507"/>
      <c r="F146" s="507"/>
      <c r="G146" s="507"/>
      <c r="H146" s="507"/>
      <c r="I146" s="507"/>
    </row>
    <row r="147" spans="1:9" ht="66.75" customHeight="1" x14ac:dyDescent="0.2">
      <c r="A147" s="422" t="s">
        <v>3773</v>
      </c>
      <c r="B147" s="857" t="s">
        <v>4561</v>
      </c>
      <c r="C147" s="857"/>
      <c r="D147" s="857"/>
      <c r="E147" s="857"/>
      <c r="F147" s="857"/>
      <c r="G147" s="857"/>
      <c r="H147" s="857"/>
      <c r="I147" s="857"/>
    </row>
    <row r="148" spans="1:9" ht="15" x14ac:dyDescent="0.25">
      <c r="A148" s="511"/>
      <c r="B148" s="507"/>
      <c r="C148" s="507"/>
      <c r="D148" s="507"/>
      <c r="E148" s="507"/>
      <c r="F148" s="507"/>
      <c r="G148" s="507"/>
      <c r="H148" s="507"/>
      <c r="I148" s="507"/>
    </row>
    <row r="149" spans="1:9" ht="34.5" customHeight="1" x14ac:dyDescent="0.2">
      <c r="A149" s="422" t="s">
        <v>3764</v>
      </c>
      <c r="B149" s="857" t="s">
        <v>4562</v>
      </c>
      <c r="C149" s="857"/>
      <c r="D149" s="857"/>
      <c r="E149" s="857"/>
      <c r="F149" s="857"/>
      <c r="G149" s="857"/>
      <c r="H149" s="857"/>
      <c r="I149" s="857"/>
    </row>
    <row r="150" spans="1:9" ht="15.75" customHeight="1" x14ac:dyDescent="0.2">
      <c r="A150" s="422" t="s">
        <v>3768</v>
      </c>
      <c r="B150" s="858" t="s">
        <v>4563</v>
      </c>
      <c r="C150" s="858"/>
      <c r="D150" s="858"/>
      <c r="E150" s="858"/>
      <c r="F150" s="858"/>
      <c r="G150" s="858"/>
      <c r="H150" s="858"/>
      <c r="I150" s="858"/>
    </row>
    <row r="151" spans="1:9" ht="141.75" customHeight="1" x14ac:dyDescent="0.2">
      <c r="A151" s="422"/>
      <c r="B151" s="857" t="s">
        <v>4564</v>
      </c>
      <c r="C151" s="857"/>
      <c r="D151" s="857"/>
      <c r="E151" s="857"/>
      <c r="F151" s="857"/>
      <c r="G151" s="857"/>
      <c r="H151" s="857"/>
      <c r="I151" s="857"/>
    </row>
    <row r="152" spans="1:9" ht="48.75" customHeight="1" x14ac:dyDescent="0.2">
      <c r="A152" s="422"/>
      <c r="B152" s="857" t="s">
        <v>4565</v>
      </c>
      <c r="C152" s="857"/>
      <c r="D152" s="857"/>
      <c r="E152" s="857"/>
      <c r="F152" s="857"/>
      <c r="G152" s="857"/>
      <c r="H152" s="857"/>
      <c r="I152" s="857"/>
    </row>
    <row r="153" spans="1:9" ht="15" x14ac:dyDescent="0.2">
      <c r="A153" s="422"/>
      <c r="B153" s="893" t="s">
        <v>4566</v>
      </c>
      <c r="C153" s="893"/>
      <c r="D153" s="893"/>
      <c r="E153" s="893"/>
      <c r="F153" s="893"/>
      <c r="G153" s="893"/>
      <c r="H153" s="893"/>
      <c r="I153" s="893"/>
    </row>
    <row r="154" spans="1:9" ht="15" x14ac:dyDescent="0.2">
      <c r="A154" s="422"/>
      <c r="B154" s="858" t="s">
        <v>4567</v>
      </c>
      <c r="C154" s="858"/>
      <c r="D154" s="858"/>
      <c r="E154" s="858"/>
      <c r="F154" s="858"/>
      <c r="G154" s="858"/>
      <c r="H154" s="858"/>
      <c r="I154" s="858"/>
    </row>
    <row r="155" spans="1:9" ht="31.5" customHeight="1" x14ac:dyDescent="0.2">
      <c r="A155" s="422"/>
      <c r="B155" s="857" t="s">
        <v>4568</v>
      </c>
      <c r="C155" s="857"/>
      <c r="D155" s="857"/>
      <c r="E155" s="857"/>
      <c r="F155" s="857"/>
      <c r="G155" s="857"/>
      <c r="H155" s="857"/>
      <c r="I155" s="857"/>
    </row>
    <row r="156" spans="1:9" ht="15" x14ac:dyDescent="0.2">
      <c r="A156" s="422"/>
      <c r="B156" s="857" t="s">
        <v>4569</v>
      </c>
      <c r="C156" s="857"/>
      <c r="D156" s="857"/>
      <c r="E156" s="857"/>
      <c r="F156" s="857"/>
      <c r="G156" s="857"/>
      <c r="H156" s="857"/>
      <c r="I156" s="857"/>
    </row>
    <row r="157" spans="1:9" ht="15" x14ac:dyDescent="0.2">
      <c r="A157" s="422"/>
      <c r="B157" s="857" t="s">
        <v>4570</v>
      </c>
      <c r="C157" s="857"/>
      <c r="D157" s="857"/>
      <c r="E157" s="857"/>
      <c r="F157" s="857"/>
      <c r="G157" s="857"/>
      <c r="H157" s="857"/>
      <c r="I157" s="857"/>
    </row>
    <row r="158" spans="1:9" ht="15" x14ac:dyDescent="0.2">
      <c r="A158" s="422"/>
      <c r="B158" s="857" t="s">
        <v>4571</v>
      </c>
      <c r="C158" s="857"/>
      <c r="D158" s="857"/>
      <c r="E158" s="857"/>
      <c r="F158" s="857"/>
      <c r="G158" s="857"/>
      <c r="H158" s="857"/>
      <c r="I158" s="857"/>
    </row>
    <row r="159" spans="1:9" ht="15" x14ac:dyDescent="0.2">
      <c r="A159" s="422"/>
      <c r="B159" s="895" t="s">
        <v>4566</v>
      </c>
      <c r="C159" s="895"/>
      <c r="D159" s="895"/>
      <c r="E159" s="895"/>
      <c r="F159" s="895"/>
      <c r="G159" s="895"/>
      <c r="H159" s="895"/>
      <c r="I159" s="895"/>
    </row>
    <row r="160" spans="1:9" ht="33" customHeight="1" x14ac:dyDescent="0.2">
      <c r="A160" s="419"/>
      <c r="B160" s="857" t="s">
        <v>5178</v>
      </c>
      <c r="C160" s="857"/>
      <c r="D160" s="857"/>
      <c r="E160" s="857"/>
      <c r="F160" s="857"/>
      <c r="G160" s="857"/>
      <c r="H160" s="857"/>
      <c r="I160" s="857"/>
    </row>
    <row r="161" spans="1:12" ht="120.75" customHeight="1" x14ac:dyDescent="0.2">
      <c r="A161" s="419" t="s">
        <v>3779</v>
      </c>
      <c r="B161" s="859" t="s">
        <v>5179</v>
      </c>
      <c r="C161" s="859"/>
      <c r="D161" s="859"/>
      <c r="E161" s="859"/>
      <c r="F161" s="859"/>
      <c r="G161" s="859"/>
      <c r="H161" s="859"/>
      <c r="I161" s="859"/>
      <c r="L161" s="423"/>
    </row>
    <row r="162" spans="1:12" ht="208.5" customHeight="1" x14ac:dyDescent="0.2">
      <c r="A162" s="419" t="s">
        <v>4468</v>
      </c>
      <c r="B162" s="859" t="s">
        <v>5180</v>
      </c>
      <c r="C162" s="859"/>
      <c r="D162" s="859"/>
      <c r="E162" s="859"/>
      <c r="F162" s="859"/>
      <c r="G162" s="859"/>
      <c r="H162" s="859"/>
      <c r="I162" s="859"/>
      <c r="L162" s="423"/>
    </row>
    <row r="163" spans="1:12" ht="78" customHeight="1" x14ac:dyDescent="0.2">
      <c r="A163" s="419" t="s">
        <v>4469</v>
      </c>
      <c r="B163" s="859" t="s">
        <v>4498</v>
      </c>
      <c r="C163" s="859"/>
      <c r="D163" s="859"/>
      <c r="E163" s="859"/>
      <c r="F163" s="859"/>
      <c r="G163" s="859"/>
      <c r="H163" s="859"/>
      <c r="I163" s="859"/>
      <c r="L163" s="423"/>
    </row>
    <row r="164" spans="1:12" ht="179.25" customHeight="1" x14ac:dyDescent="0.2">
      <c r="A164" s="419" t="s">
        <v>4470</v>
      </c>
      <c r="B164" s="859" t="s">
        <v>4783</v>
      </c>
      <c r="C164" s="859"/>
      <c r="D164" s="859"/>
      <c r="E164" s="859"/>
      <c r="F164" s="859"/>
      <c r="G164" s="859"/>
      <c r="H164" s="859"/>
      <c r="I164" s="859"/>
      <c r="L164" s="423"/>
    </row>
    <row r="165" spans="1:12" ht="53.25" customHeight="1" x14ac:dyDescent="0.2">
      <c r="A165" s="419" t="s">
        <v>4472</v>
      </c>
      <c r="B165" s="859" t="s">
        <v>4707</v>
      </c>
      <c r="C165" s="859"/>
      <c r="D165" s="859"/>
      <c r="E165" s="859"/>
      <c r="F165" s="859"/>
      <c r="G165" s="859"/>
      <c r="H165" s="859"/>
      <c r="I165" s="859"/>
      <c r="L165" s="423"/>
    </row>
    <row r="166" spans="1:12" ht="15" x14ac:dyDescent="0.2">
      <c r="A166" s="893"/>
      <c r="B166" s="893"/>
      <c r="C166" s="893"/>
      <c r="D166" s="893"/>
      <c r="E166" s="893"/>
      <c r="F166" s="893"/>
      <c r="G166" s="893"/>
      <c r="H166" s="893"/>
      <c r="I166" s="427"/>
    </row>
    <row r="167" spans="1:12" ht="18.75" x14ac:dyDescent="0.2">
      <c r="A167" s="854" t="s">
        <v>4572</v>
      </c>
      <c r="B167" s="854"/>
      <c r="C167" s="854"/>
      <c r="D167" s="854"/>
      <c r="E167" s="854"/>
      <c r="F167" s="854"/>
      <c r="G167" s="854"/>
      <c r="H167" s="854"/>
      <c r="I167" s="854"/>
    </row>
    <row r="168" spans="1:12" ht="15" x14ac:dyDescent="0.25">
      <c r="A168" s="436"/>
      <c r="B168" s="437"/>
      <c r="C168" s="437"/>
      <c r="D168" s="437"/>
      <c r="E168" s="437"/>
      <c r="F168" s="437"/>
      <c r="G168" s="437"/>
      <c r="H168" s="437"/>
      <c r="I168" s="507"/>
    </row>
    <row r="169" spans="1:12" ht="33" customHeight="1" x14ac:dyDescent="0.2">
      <c r="A169" s="422" t="s">
        <v>3773</v>
      </c>
      <c r="B169" s="857" t="s">
        <v>4573</v>
      </c>
      <c r="C169" s="857"/>
      <c r="D169" s="857"/>
      <c r="E169" s="857"/>
      <c r="F169" s="857"/>
      <c r="G169" s="857"/>
      <c r="H169" s="857"/>
      <c r="I169" s="857"/>
    </row>
    <row r="170" spans="1:12" ht="49.5" customHeight="1" x14ac:dyDescent="0.2">
      <c r="A170" s="419" t="s">
        <v>3764</v>
      </c>
      <c r="B170" s="857" t="s">
        <v>4574</v>
      </c>
      <c r="C170" s="857"/>
      <c r="D170" s="857"/>
      <c r="E170" s="857"/>
      <c r="F170" s="857"/>
      <c r="G170" s="857"/>
      <c r="H170" s="857"/>
      <c r="I170" s="857"/>
    </row>
    <row r="171" spans="1:12" ht="35.25" customHeight="1" x14ac:dyDescent="0.2">
      <c r="A171" s="419" t="s">
        <v>3768</v>
      </c>
      <c r="B171" s="857" t="s">
        <v>4575</v>
      </c>
      <c r="C171" s="857"/>
      <c r="D171" s="857"/>
      <c r="E171" s="857"/>
      <c r="F171" s="857"/>
      <c r="G171" s="857"/>
      <c r="H171" s="857"/>
      <c r="I171" s="857"/>
    </row>
    <row r="172" spans="1:12" ht="33" customHeight="1" x14ac:dyDescent="0.2">
      <c r="A172" s="419" t="s">
        <v>3779</v>
      </c>
      <c r="B172" s="857" t="s">
        <v>4576</v>
      </c>
      <c r="C172" s="857"/>
      <c r="D172" s="857"/>
      <c r="E172" s="857"/>
      <c r="F172" s="857"/>
      <c r="G172" s="857"/>
      <c r="H172" s="857"/>
      <c r="I172" s="857"/>
    </row>
    <row r="173" spans="1:12" ht="21.75" customHeight="1" x14ac:dyDescent="0.2">
      <c r="A173" s="438" t="s">
        <v>4418</v>
      </c>
      <c r="B173" s="857" t="s">
        <v>4577</v>
      </c>
      <c r="C173" s="857"/>
      <c r="D173" s="857"/>
      <c r="E173" s="857"/>
      <c r="F173" s="857"/>
      <c r="G173" s="857"/>
      <c r="H173" s="857"/>
      <c r="I173" s="857"/>
    </row>
    <row r="174" spans="1:12" ht="68.25" customHeight="1" x14ac:dyDescent="0.2">
      <c r="A174" s="418" t="s">
        <v>4418</v>
      </c>
      <c r="B174" s="857" t="s">
        <v>4578</v>
      </c>
      <c r="C174" s="857"/>
      <c r="D174" s="857"/>
      <c r="E174" s="857"/>
      <c r="F174" s="857"/>
      <c r="G174" s="857"/>
      <c r="H174" s="857"/>
      <c r="I174" s="857"/>
    </row>
    <row r="175" spans="1:12" ht="15" x14ac:dyDescent="0.2">
      <c r="A175" s="419" t="s">
        <v>4468</v>
      </c>
      <c r="B175" s="857" t="s">
        <v>4579</v>
      </c>
      <c r="C175" s="857"/>
      <c r="D175" s="857"/>
      <c r="E175" s="857"/>
      <c r="F175" s="857"/>
      <c r="G175" s="857"/>
      <c r="H175" s="857"/>
      <c r="I175" s="857"/>
    </row>
    <row r="176" spans="1:12" ht="49.5" customHeight="1" x14ac:dyDescent="0.2">
      <c r="A176" s="419" t="s">
        <v>4469</v>
      </c>
      <c r="B176" s="857" t="s">
        <v>4580</v>
      </c>
      <c r="C176" s="857"/>
      <c r="D176" s="857"/>
      <c r="E176" s="857"/>
      <c r="F176" s="857"/>
      <c r="G176" s="857"/>
      <c r="H176" s="857"/>
      <c r="I176" s="857"/>
    </row>
    <row r="177" spans="1:9" ht="81.75" customHeight="1" x14ac:dyDescent="0.2">
      <c r="A177" s="419" t="s">
        <v>4470</v>
      </c>
      <c r="B177" s="857" t="s">
        <v>4581</v>
      </c>
      <c r="C177" s="857"/>
      <c r="D177" s="857"/>
      <c r="E177" s="857"/>
      <c r="F177" s="857"/>
      <c r="G177" s="857"/>
      <c r="H177" s="857"/>
      <c r="I177" s="857"/>
    </row>
    <row r="178" spans="1:9" ht="15" x14ac:dyDescent="0.25">
      <c r="A178" s="511"/>
      <c r="B178" s="857" t="s">
        <v>4708</v>
      </c>
      <c r="C178" s="857"/>
      <c r="D178" s="857"/>
      <c r="E178" s="857"/>
      <c r="F178" s="857"/>
      <c r="G178" s="857"/>
      <c r="H178" s="857"/>
      <c r="I178" s="857"/>
    </row>
    <row r="179" spans="1:9" ht="15" x14ac:dyDescent="0.2">
      <c r="A179" s="418" t="s">
        <v>4418</v>
      </c>
      <c r="B179" s="857" t="s">
        <v>4582</v>
      </c>
      <c r="C179" s="857"/>
      <c r="D179" s="857"/>
      <c r="E179" s="857"/>
      <c r="F179" s="857"/>
      <c r="G179" s="857"/>
      <c r="H179" s="857"/>
      <c r="I179" s="857"/>
    </row>
    <row r="180" spans="1:9" ht="49.5" customHeight="1" x14ac:dyDescent="0.2">
      <c r="A180" s="419" t="s">
        <v>4472</v>
      </c>
      <c r="B180" s="857" t="s">
        <v>4583</v>
      </c>
      <c r="C180" s="857"/>
      <c r="D180" s="857"/>
      <c r="E180" s="857"/>
      <c r="F180" s="857"/>
      <c r="G180" s="857"/>
      <c r="H180" s="857"/>
      <c r="I180" s="857"/>
    </row>
    <row r="181" spans="1:9" ht="31.5" customHeight="1" x14ac:dyDescent="0.2">
      <c r="A181" s="419" t="s">
        <v>4479</v>
      </c>
      <c r="B181" s="857" t="s">
        <v>4584</v>
      </c>
      <c r="C181" s="857"/>
      <c r="D181" s="857"/>
      <c r="E181" s="857"/>
      <c r="F181" s="857"/>
      <c r="G181" s="857"/>
      <c r="H181" s="857"/>
      <c r="I181" s="857"/>
    </row>
    <row r="182" spans="1:9" ht="15" x14ac:dyDescent="0.2">
      <c r="A182" s="419"/>
      <c r="B182" s="536"/>
      <c r="C182" s="536"/>
      <c r="D182" s="536"/>
      <c r="E182" s="536"/>
      <c r="F182" s="536"/>
      <c r="G182" s="536"/>
      <c r="H182" s="536"/>
      <c r="I182" s="536"/>
    </row>
    <row r="183" spans="1:9" ht="15" x14ac:dyDescent="0.2">
      <c r="A183" s="419"/>
      <c r="B183" s="536"/>
      <c r="C183" s="536"/>
      <c r="D183" s="536"/>
      <c r="E183" s="536"/>
      <c r="F183" s="536"/>
      <c r="G183" s="536"/>
      <c r="H183" s="536"/>
      <c r="I183" s="536"/>
    </row>
    <row r="184" spans="1:9" ht="18.75" x14ac:dyDescent="0.2">
      <c r="A184" s="854" t="s">
        <v>4585</v>
      </c>
      <c r="B184" s="854"/>
      <c r="C184" s="854"/>
      <c r="D184" s="854"/>
      <c r="E184" s="854"/>
      <c r="F184" s="854"/>
      <c r="G184" s="854"/>
      <c r="H184" s="854"/>
      <c r="I184" s="854"/>
    </row>
    <row r="185" spans="1:9" x14ac:dyDescent="0.2">
      <c r="A185" s="695"/>
      <c r="B185" s="695"/>
      <c r="C185" s="695"/>
      <c r="D185" s="695"/>
      <c r="E185" s="695"/>
      <c r="F185" s="695"/>
      <c r="G185" s="695"/>
      <c r="H185" s="695"/>
      <c r="I185" s="695"/>
    </row>
    <row r="186" spans="1:9" ht="19.5" customHeight="1" x14ac:dyDescent="0.2">
      <c r="A186" s="419" t="s">
        <v>3773</v>
      </c>
      <c r="B186" s="857" t="s">
        <v>4586</v>
      </c>
      <c r="C186" s="857"/>
      <c r="D186" s="857"/>
      <c r="E186" s="857"/>
      <c r="F186" s="857"/>
      <c r="G186" s="857"/>
      <c r="H186" s="857"/>
      <c r="I186" s="857"/>
    </row>
    <row r="187" spans="1:9" s="428" customFormat="1" ht="15" x14ac:dyDescent="0.25">
      <c r="A187" s="418"/>
      <c r="B187" s="900" t="s">
        <v>4587</v>
      </c>
      <c r="C187" s="900" t="s">
        <v>4588</v>
      </c>
      <c r="D187" s="901" t="s">
        <v>4589</v>
      </c>
      <c r="E187" s="901"/>
      <c r="F187" s="901"/>
      <c r="G187" s="901"/>
      <c r="H187" s="901"/>
      <c r="I187" s="509"/>
    </row>
    <row r="188" spans="1:9" s="428" customFormat="1" ht="45" x14ac:dyDescent="0.25">
      <c r="A188" s="418"/>
      <c r="B188" s="900"/>
      <c r="C188" s="900"/>
      <c r="D188" s="675" t="s">
        <v>4590</v>
      </c>
      <c r="E188" s="675" t="s">
        <v>4591</v>
      </c>
      <c r="F188" s="675" t="s">
        <v>4592</v>
      </c>
      <c r="G188" s="675" t="s">
        <v>4593</v>
      </c>
      <c r="H188" s="675" t="s">
        <v>4594</v>
      </c>
      <c r="I188" s="509"/>
    </row>
    <row r="189" spans="1:9" s="441" customFormat="1" ht="15" x14ac:dyDescent="0.25">
      <c r="A189" s="439"/>
      <c r="B189" s="897" t="s">
        <v>4595</v>
      </c>
      <c r="C189" s="521" t="s">
        <v>4596</v>
      </c>
      <c r="D189" s="521" t="s">
        <v>2537</v>
      </c>
      <c r="E189" s="521" t="s">
        <v>4597</v>
      </c>
      <c r="F189" s="521" t="s">
        <v>4597</v>
      </c>
      <c r="G189" s="521" t="s">
        <v>2537</v>
      </c>
      <c r="H189" s="521" t="s">
        <v>2537</v>
      </c>
      <c r="I189" s="440"/>
    </row>
    <row r="190" spans="1:9" s="441" customFormat="1" ht="15" x14ac:dyDescent="0.25">
      <c r="A190" s="439"/>
      <c r="B190" s="897"/>
      <c r="C190" s="521" t="s">
        <v>4598</v>
      </c>
      <c r="D190" s="521" t="s">
        <v>2537</v>
      </c>
      <c r="E190" s="521" t="s">
        <v>4597</v>
      </c>
      <c r="F190" s="521" t="s">
        <v>4597</v>
      </c>
      <c r="G190" s="521" t="s">
        <v>2537</v>
      </c>
      <c r="H190" s="521" t="s">
        <v>2537</v>
      </c>
      <c r="I190" s="440"/>
    </row>
    <row r="191" spans="1:9" s="441" customFormat="1" ht="15" x14ac:dyDescent="0.25">
      <c r="A191" s="439"/>
      <c r="B191" s="897" t="s">
        <v>4599</v>
      </c>
      <c r="C191" s="521" t="s">
        <v>4600</v>
      </c>
      <c r="D191" s="521" t="s">
        <v>4597</v>
      </c>
      <c r="E191" s="521" t="s">
        <v>4597</v>
      </c>
      <c r="F191" s="521" t="s">
        <v>4597</v>
      </c>
      <c r="G191" s="521" t="s">
        <v>4597</v>
      </c>
      <c r="H191" s="521" t="s">
        <v>2537</v>
      </c>
      <c r="I191" s="440"/>
    </row>
    <row r="192" spans="1:9" s="441" customFormat="1" ht="15" x14ac:dyDescent="0.25">
      <c r="A192" s="439"/>
      <c r="B192" s="897"/>
      <c r="C192" s="521" t="s">
        <v>4601</v>
      </c>
      <c r="D192" s="521" t="s">
        <v>4597</v>
      </c>
      <c r="E192" s="521" t="s">
        <v>4597</v>
      </c>
      <c r="F192" s="521" t="s">
        <v>4597</v>
      </c>
      <c r="G192" s="521" t="s">
        <v>4597</v>
      </c>
      <c r="H192" s="521" t="s">
        <v>2537</v>
      </c>
      <c r="I192" s="440"/>
    </row>
    <row r="193" spans="1:9" s="441" customFormat="1" ht="15" x14ac:dyDescent="0.25">
      <c r="A193" s="439"/>
      <c r="B193" s="897" t="s">
        <v>4602</v>
      </c>
      <c r="C193" s="521" t="s">
        <v>4603</v>
      </c>
      <c r="D193" s="521" t="s">
        <v>4597</v>
      </c>
      <c r="E193" s="521" t="s">
        <v>2537</v>
      </c>
      <c r="F193" s="521" t="s">
        <v>2537</v>
      </c>
      <c r="G193" s="521" t="s">
        <v>4597</v>
      </c>
      <c r="H193" s="521" t="s">
        <v>4597</v>
      </c>
      <c r="I193" s="440"/>
    </row>
    <row r="194" spans="1:9" s="441" customFormat="1" ht="15" x14ac:dyDescent="0.25">
      <c r="A194" s="439"/>
      <c r="B194" s="897"/>
      <c r="C194" s="521" t="s">
        <v>4604</v>
      </c>
      <c r="D194" s="521" t="s">
        <v>4597</v>
      </c>
      <c r="E194" s="521" t="s">
        <v>2537</v>
      </c>
      <c r="F194" s="521" t="s">
        <v>2537</v>
      </c>
      <c r="G194" s="521" t="s">
        <v>4597</v>
      </c>
      <c r="H194" s="521" t="s">
        <v>4597</v>
      </c>
      <c r="I194" s="440"/>
    </row>
    <row r="195" spans="1:9" s="441" customFormat="1" ht="15" x14ac:dyDescent="0.25">
      <c r="A195" s="439"/>
      <c r="B195" s="897"/>
      <c r="C195" s="521" t="s">
        <v>4605</v>
      </c>
      <c r="D195" s="521" t="s">
        <v>4597</v>
      </c>
      <c r="E195" s="521" t="s">
        <v>2537</v>
      </c>
      <c r="F195" s="521" t="s">
        <v>2537</v>
      </c>
      <c r="G195" s="521" t="s">
        <v>4597</v>
      </c>
      <c r="H195" s="521" t="s">
        <v>4597</v>
      </c>
      <c r="I195" s="440"/>
    </row>
    <row r="196" spans="1:9" s="441" customFormat="1" ht="15" x14ac:dyDescent="0.25">
      <c r="A196" s="439"/>
      <c r="B196" s="514"/>
      <c r="C196" s="514"/>
      <c r="D196" s="514"/>
      <c r="E196" s="514"/>
      <c r="F196" s="514"/>
      <c r="G196" s="514"/>
      <c r="H196" s="514"/>
      <c r="I196" s="440"/>
    </row>
    <row r="197" spans="1:9" ht="23.25" customHeight="1" x14ac:dyDescent="0.2">
      <c r="A197" s="419" t="s">
        <v>3764</v>
      </c>
      <c r="B197" s="893" t="s">
        <v>4606</v>
      </c>
      <c r="C197" s="893"/>
      <c r="D197" s="893"/>
      <c r="E197" s="893"/>
      <c r="F197" s="893"/>
      <c r="G197" s="893"/>
      <c r="H197" s="893"/>
      <c r="I197" s="893"/>
    </row>
    <row r="198" spans="1:9" s="428" customFormat="1" ht="30" x14ac:dyDescent="0.25">
      <c r="A198" s="418"/>
      <c r="B198" s="863" t="s">
        <v>4607</v>
      </c>
      <c r="C198" s="863"/>
      <c r="D198" s="863"/>
      <c r="E198" s="675" t="s">
        <v>4608</v>
      </c>
      <c r="F198" s="898" t="s">
        <v>4609</v>
      </c>
      <c r="G198" s="899"/>
      <c r="H198" s="509"/>
      <c r="I198" s="509"/>
    </row>
    <row r="199" spans="1:9" ht="15" x14ac:dyDescent="0.25">
      <c r="A199" s="418"/>
      <c r="B199" s="896" t="s">
        <v>4610</v>
      </c>
      <c r="C199" s="896"/>
      <c r="D199" s="896"/>
      <c r="E199" s="675" t="s">
        <v>4611</v>
      </c>
      <c r="F199" s="849" t="s">
        <v>4612</v>
      </c>
      <c r="G199" s="849"/>
      <c r="H199" s="507"/>
      <c r="I199" s="507"/>
    </row>
    <row r="200" spans="1:9" ht="15" x14ac:dyDescent="0.25">
      <c r="A200" s="418"/>
      <c r="B200" s="896" t="s">
        <v>4613</v>
      </c>
      <c r="C200" s="896"/>
      <c r="D200" s="896"/>
      <c r="E200" s="522" t="s">
        <v>4614</v>
      </c>
      <c r="F200" s="849" t="s">
        <v>4612</v>
      </c>
      <c r="G200" s="849"/>
      <c r="H200" s="507"/>
      <c r="I200" s="507"/>
    </row>
    <row r="201" spans="1:9" ht="15" x14ac:dyDescent="0.25">
      <c r="A201" s="418"/>
      <c r="B201" s="896" t="s">
        <v>4615</v>
      </c>
      <c r="C201" s="896"/>
      <c r="D201" s="896"/>
      <c r="E201" s="522" t="s">
        <v>4614</v>
      </c>
      <c r="F201" s="849" t="s">
        <v>4612</v>
      </c>
      <c r="G201" s="849"/>
      <c r="H201" s="507"/>
      <c r="I201" s="507"/>
    </row>
    <row r="202" spans="1:9" ht="15" x14ac:dyDescent="0.25">
      <c r="A202" s="418"/>
      <c r="B202" s="896" t="s">
        <v>4616</v>
      </c>
      <c r="C202" s="896"/>
      <c r="D202" s="896"/>
      <c r="E202" s="522" t="s">
        <v>4614</v>
      </c>
      <c r="F202" s="849" t="s">
        <v>4612</v>
      </c>
      <c r="G202" s="849"/>
      <c r="H202" s="507"/>
      <c r="I202" s="507"/>
    </row>
    <row r="203" spans="1:9" ht="15" x14ac:dyDescent="0.25">
      <c r="A203" s="418"/>
      <c r="B203" s="896" t="s">
        <v>4617</v>
      </c>
      <c r="C203" s="896"/>
      <c r="D203" s="896"/>
      <c r="E203" s="522" t="s">
        <v>4612</v>
      </c>
      <c r="F203" s="849" t="s">
        <v>4618</v>
      </c>
      <c r="G203" s="849"/>
      <c r="H203" s="507"/>
      <c r="I203" s="507"/>
    </row>
    <row r="204" spans="1:9" ht="15" x14ac:dyDescent="0.25">
      <c r="A204" s="418"/>
      <c r="B204" s="896" t="s">
        <v>4619</v>
      </c>
      <c r="C204" s="896"/>
      <c r="D204" s="896"/>
      <c r="E204" s="522" t="s">
        <v>4611</v>
      </c>
      <c r="F204" s="849" t="s">
        <v>4612</v>
      </c>
      <c r="G204" s="849"/>
      <c r="H204" s="507"/>
      <c r="I204" s="507"/>
    </row>
    <row r="205" spans="1:9" ht="15" x14ac:dyDescent="0.25">
      <c r="A205" s="418"/>
      <c r="B205" s="520"/>
      <c r="C205" s="507"/>
      <c r="D205" s="507"/>
      <c r="E205" s="507"/>
      <c r="F205" s="507"/>
      <c r="G205" s="507"/>
      <c r="H205" s="507"/>
      <c r="I205" s="507"/>
    </row>
    <row r="206" spans="1:9" ht="38.25" customHeight="1" x14ac:dyDescent="0.2">
      <c r="A206" s="418" t="s">
        <v>3768</v>
      </c>
      <c r="B206" s="857" t="s">
        <v>4620</v>
      </c>
      <c r="C206" s="857"/>
      <c r="D206" s="857"/>
      <c r="E206" s="857"/>
      <c r="F206" s="857"/>
      <c r="G206" s="857"/>
      <c r="H206" s="857"/>
      <c r="I206" s="857"/>
    </row>
    <row r="207" spans="1:9" ht="80.25" customHeight="1" x14ac:dyDescent="0.2">
      <c r="A207" s="418"/>
      <c r="B207" s="857" t="s">
        <v>4621</v>
      </c>
      <c r="C207" s="857"/>
      <c r="D207" s="857"/>
      <c r="E207" s="857"/>
      <c r="F207" s="857"/>
      <c r="G207" s="857"/>
      <c r="H207" s="857"/>
      <c r="I207" s="857"/>
    </row>
    <row r="208" spans="1:9" ht="65.25" customHeight="1" x14ac:dyDescent="0.2">
      <c r="A208" s="418"/>
      <c r="B208" s="857" t="s">
        <v>4622</v>
      </c>
      <c r="C208" s="857"/>
      <c r="D208" s="857"/>
      <c r="E208" s="857"/>
      <c r="F208" s="857"/>
      <c r="G208" s="857"/>
      <c r="H208" s="857"/>
      <c r="I208" s="857"/>
    </row>
    <row r="209" spans="1:9" ht="39.75" customHeight="1" x14ac:dyDescent="0.2">
      <c r="A209" s="418"/>
      <c r="B209" s="857" t="s">
        <v>4623</v>
      </c>
      <c r="C209" s="857"/>
      <c r="D209" s="857"/>
      <c r="E209" s="857"/>
      <c r="F209" s="857"/>
      <c r="G209" s="857"/>
      <c r="H209" s="857"/>
      <c r="I209" s="857"/>
    </row>
    <row r="210" spans="1:9" ht="15" x14ac:dyDescent="0.2">
      <c r="A210" s="418"/>
      <c r="B210" s="857"/>
      <c r="C210" s="857"/>
      <c r="D210" s="857"/>
      <c r="E210" s="857"/>
      <c r="F210" s="857"/>
      <c r="G210" s="857"/>
      <c r="H210" s="857"/>
      <c r="I210" s="857"/>
    </row>
    <row r="211" spans="1:9" ht="15" x14ac:dyDescent="0.25">
      <c r="A211" s="418"/>
      <c r="B211" s="506"/>
      <c r="C211" s="515"/>
      <c r="D211" s="515"/>
      <c r="E211" s="515"/>
      <c r="F211" s="515"/>
      <c r="G211" s="515"/>
      <c r="H211" s="515"/>
      <c r="I211" s="515"/>
    </row>
    <row r="221" spans="1:9" x14ac:dyDescent="0.2">
      <c r="C221" s="734"/>
    </row>
  </sheetData>
  <mergeCells count="227">
    <mergeCell ref="B207:I207"/>
    <mergeCell ref="B209:I209"/>
    <mergeCell ref="B210:I210"/>
    <mergeCell ref="B169:I169"/>
    <mergeCell ref="B170:I170"/>
    <mergeCell ref="B178:I178"/>
    <mergeCell ref="B179:I179"/>
    <mergeCell ref="B180:I180"/>
    <mergeCell ref="B181:I181"/>
    <mergeCell ref="B172:I172"/>
    <mergeCell ref="B173:I173"/>
    <mergeCell ref="B174:I174"/>
    <mergeCell ref="B175:I175"/>
    <mergeCell ref="B176:I176"/>
    <mergeCell ref="B177:I177"/>
    <mergeCell ref="B208:I208"/>
    <mergeCell ref="B171:I171"/>
    <mergeCell ref="A184:I184"/>
    <mergeCell ref="B187:B188"/>
    <mergeCell ref="C187:C188"/>
    <mergeCell ref="D187:H187"/>
    <mergeCell ref="B189:B190"/>
    <mergeCell ref="B186:I186"/>
    <mergeCell ref="B200:D200"/>
    <mergeCell ref="B160:I160"/>
    <mergeCell ref="B161:I161"/>
    <mergeCell ref="B162:I162"/>
    <mergeCell ref="B163:I163"/>
    <mergeCell ref="B164:I164"/>
    <mergeCell ref="B165:I165"/>
    <mergeCell ref="A166:H166"/>
    <mergeCell ref="A167:I167"/>
    <mergeCell ref="B206:I206"/>
    <mergeCell ref="B202:D202"/>
    <mergeCell ref="F202:G202"/>
    <mergeCell ref="B203:D203"/>
    <mergeCell ref="F203:G203"/>
    <mergeCell ref="B204:D204"/>
    <mergeCell ref="B191:B192"/>
    <mergeCell ref="B193:B195"/>
    <mergeCell ref="B197:I197"/>
    <mergeCell ref="B201:D201"/>
    <mergeCell ref="F201:G201"/>
    <mergeCell ref="F204:G204"/>
    <mergeCell ref="B198:D198"/>
    <mergeCell ref="F198:G198"/>
    <mergeCell ref="B199:D199"/>
    <mergeCell ref="F199:G199"/>
    <mergeCell ref="B143:I143"/>
    <mergeCell ref="B154:I154"/>
    <mergeCell ref="B155:I155"/>
    <mergeCell ref="B156:I156"/>
    <mergeCell ref="B157:I157"/>
    <mergeCell ref="B158:I158"/>
    <mergeCell ref="B159:I159"/>
    <mergeCell ref="B150:I150"/>
    <mergeCell ref="B152:I152"/>
    <mergeCell ref="B153:I153"/>
    <mergeCell ref="A145:I145"/>
    <mergeCell ref="B147:I147"/>
    <mergeCell ref="B149:I149"/>
    <mergeCell ref="B151:I151"/>
    <mergeCell ref="B137:I137"/>
    <mergeCell ref="B138:I138"/>
    <mergeCell ref="B142:I142"/>
    <mergeCell ref="B131:I131"/>
    <mergeCell ref="B132:I132"/>
    <mergeCell ref="B133:I133"/>
    <mergeCell ref="B135:I135"/>
    <mergeCell ref="B136:I136"/>
    <mergeCell ref="B134:I134"/>
    <mergeCell ref="A140:I140"/>
    <mergeCell ref="B139:I139"/>
    <mergeCell ref="B126:I126"/>
    <mergeCell ref="B127:I127"/>
    <mergeCell ref="B129:I129"/>
    <mergeCell ref="B130:I130"/>
    <mergeCell ref="B120:I120"/>
    <mergeCell ref="B121:I121"/>
    <mergeCell ref="B122:I122"/>
    <mergeCell ref="B123:I123"/>
    <mergeCell ref="B124:I124"/>
    <mergeCell ref="B125:I125"/>
    <mergeCell ref="B128:I128"/>
    <mergeCell ref="B105:I105"/>
    <mergeCell ref="A106:I106"/>
    <mergeCell ref="B107:I107"/>
    <mergeCell ref="B114:I114"/>
    <mergeCell ref="B115:I115"/>
    <mergeCell ref="B116:I116"/>
    <mergeCell ref="B117:I117"/>
    <mergeCell ref="B118:I118"/>
    <mergeCell ref="B119:I119"/>
    <mergeCell ref="B108:I108"/>
    <mergeCell ref="B109:I109"/>
    <mergeCell ref="B110:I110"/>
    <mergeCell ref="B111:I111"/>
    <mergeCell ref="B112:I112"/>
    <mergeCell ref="B113:I113"/>
    <mergeCell ref="C92:E92"/>
    <mergeCell ref="E98:G98"/>
    <mergeCell ref="E99:G99"/>
    <mergeCell ref="B97:B98"/>
    <mergeCell ref="C97:D98"/>
    <mergeCell ref="E97:G97"/>
    <mergeCell ref="C99:D99"/>
    <mergeCell ref="C103:D103"/>
    <mergeCell ref="E103:G103"/>
    <mergeCell ref="C100:D100"/>
    <mergeCell ref="E100:G100"/>
    <mergeCell ref="C101:D101"/>
    <mergeCell ref="E101:G101"/>
    <mergeCell ref="C102:D102"/>
    <mergeCell ref="E102:G102"/>
    <mergeCell ref="C41:E41"/>
    <mergeCell ref="F41:I41"/>
    <mergeCell ref="C42:E42"/>
    <mergeCell ref="F42:I42"/>
    <mergeCell ref="C43:E43"/>
    <mergeCell ref="F43:I43"/>
    <mergeCell ref="C38:E38"/>
    <mergeCell ref="F38:I38"/>
    <mergeCell ref="C39:E39"/>
    <mergeCell ref="F39:I39"/>
    <mergeCell ref="C40:E40"/>
    <mergeCell ref="F40:I40"/>
    <mergeCell ref="C36:E36"/>
    <mergeCell ref="F36:I36"/>
    <mergeCell ref="C37:E37"/>
    <mergeCell ref="F37:I37"/>
    <mergeCell ref="C32:E32"/>
    <mergeCell ref="F32:I32"/>
    <mergeCell ref="C33:E33"/>
    <mergeCell ref="F33:I33"/>
    <mergeCell ref="C34:E34"/>
    <mergeCell ref="F34:I34"/>
    <mergeCell ref="C30:E30"/>
    <mergeCell ref="F30:I30"/>
    <mergeCell ref="C31:E31"/>
    <mergeCell ref="F31:I31"/>
    <mergeCell ref="B25:I25"/>
    <mergeCell ref="C28:E28"/>
    <mergeCell ref="F28:I28"/>
    <mergeCell ref="B26:I26"/>
    <mergeCell ref="C35:E35"/>
    <mergeCell ref="F35:I35"/>
    <mergeCell ref="B24:I24"/>
    <mergeCell ref="C15:F15"/>
    <mergeCell ref="G15:H15"/>
    <mergeCell ref="C16:F16"/>
    <mergeCell ref="G16:H16"/>
    <mergeCell ref="C17:F17"/>
    <mergeCell ref="G17:H17"/>
    <mergeCell ref="C29:E29"/>
    <mergeCell ref="F29:I29"/>
    <mergeCell ref="B83:I83"/>
    <mergeCell ref="B2:I2"/>
    <mergeCell ref="A4:I4"/>
    <mergeCell ref="B6:I6"/>
    <mergeCell ref="B7:I7"/>
    <mergeCell ref="C8:F8"/>
    <mergeCell ref="G8:H8"/>
    <mergeCell ref="C12:F12"/>
    <mergeCell ref="G12:H12"/>
    <mergeCell ref="C13:F13"/>
    <mergeCell ref="G13:H13"/>
    <mergeCell ref="C14:F14"/>
    <mergeCell ref="G14:H14"/>
    <mergeCell ref="C9:F9"/>
    <mergeCell ref="G9:H9"/>
    <mergeCell ref="C10:F10"/>
    <mergeCell ref="G10:H10"/>
    <mergeCell ref="C11:F11"/>
    <mergeCell ref="G11:H11"/>
    <mergeCell ref="B19:I19"/>
    <mergeCell ref="B20:I20"/>
    <mergeCell ref="B21:I21"/>
    <mergeCell ref="B22:I22"/>
    <mergeCell ref="B23:I23"/>
    <mergeCell ref="B84:I84"/>
    <mergeCell ref="K89:M89"/>
    <mergeCell ref="K90:N90"/>
    <mergeCell ref="C91:E91"/>
    <mergeCell ref="B94:I94"/>
    <mergeCell ref="B96:I96"/>
    <mergeCell ref="B50:I50"/>
    <mergeCell ref="B51:I51"/>
    <mergeCell ref="B52:I52"/>
    <mergeCell ref="B53:I53"/>
    <mergeCell ref="B54:I54"/>
    <mergeCell ref="B60:C60"/>
    <mergeCell ref="B61:I61"/>
    <mergeCell ref="B62:I62"/>
    <mergeCell ref="B63:I63"/>
    <mergeCell ref="B64:I64"/>
    <mergeCell ref="B55:I55"/>
    <mergeCell ref="B56:I56"/>
    <mergeCell ref="B57:I57"/>
    <mergeCell ref="B58:I58"/>
    <mergeCell ref="B59:I59"/>
    <mergeCell ref="B72:I72"/>
    <mergeCell ref="B81:I81"/>
    <mergeCell ref="B82:I82"/>
    <mergeCell ref="F200:G200"/>
    <mergeCell ref="C44:E44"/>
    <mergeCell ref="F44:I44"/>
    <mergeCell ref="A87:I87"/>
    <mergeCell ref="B89:I89"/>
    <mergeCell ref="B46:I46"/>
    <mergeCell ref="B47:I47"/>
    <mergeCell ref="B48:I48"/>
    <mergeCell ref="B49:I49"/>
    <mergeCell ref="B73:I73"/>
    <mergeCell ref="B74:I74"/>
    <mergeCell ref="B76:I76"/>
    <mergeCell ref="B77:I77"/>
    <mergeCell ref="B78:I78"/>
    <mergeCell ref="B65:I65"/>
    <mergeCell ref="B67:I67"/>
    <mergeCell ref="B68:I68"/>
    <mergeCell ref="B69:I69"/>
    <mergeCell ref="B70:I70"/>
    <mergeCell ref="B71:I71"/>
    <mergeCell ref="B85:I85"/>
    <mergeCell ref="B86:I86"/>
    <mergeCell ref="B79:I79"/>
    <mergeCell ref="B80:I80"/>
  </mergeCells>
  <pageMargins left="0.972440945" right="0.47244094488188998" top="0.74803149606299202" bottom="0.74803149606299202" header="0.31496062992126" footer="0.31496062992126"/>
  <pageSetup paperSize="9" scale="92" fitToWidth="0" fitToHeight="0" orientation="portrait" r:id="rId1"/>
  <rowBreaks count="8" manualBreakCount="8">
    <brk id="25" max="8" man="1"/>
    <brk id="56" max="8" man="1"/>
    <brk id="75" max="8" man="1"/>
    <brk id="86" max="16383" man="1"/>
    <brk id="139" max="16383" man="1"/>
    <brk id="144" max="16383" man="1"/>
    <brk id="166" max="16383" man="1"/>
    <brk id="183"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26"/>
  <sheetViews>
    <sheetView view="pageBreakPreview" topLeftCell="A4" zoomScale="70" zoomScaleNormal="100" zoomScaleSheetLayoutView="70" workbookViewId="0">
      <selection activeCell="M41" sqref="M41"/>
    </sheetView>
  </sheetViews>
  <sheetFormatPr defaultColWidth="9.140625" defaultRowHeight="15" x14ac:dyDescent="0.25"/>
  <cols>
    <col min="1" max="1" width="10" customWidth="1"/>
    <col min="2" max="2" width="11.5703125" customWidth="1"/>
    <col min="7" max="7" width="11.42578125" customWidth="1"/>
    <col min="8" max="8" width="13.42578125" customWidth="1"/>
  </cols>
  <sheetData>
    <row r="1" spans="1:8" x14ac:dyDescent="0.25">
      <c r="A1" s="442"/>
      <c r="B1" s="443"/>
      <c r="C1" s="443"/>
      <c r="D1" s="443"/>
      <c r="E1" s="443"/>
      <c r="F1" s="443"/>
      <c r="G1" s="443"/>
      <c r="H1" s="444"/>
    </row>
    <row r="2" spans="1:8" x14ac:dyDescent="0.25">
      <c r="A2" s="445"/>
      <c r="H2" s="446"/>
    </row>
    <row r="3" spans="1:8" x14ac:dyDescent="0.25">
      <c r="A3" s="445"/>
      <c r="H3" s="446"/>
    </row>
    <row r="4" spans="1:8" x14ac:dyDescent="0.25">
      <c r="A4" s="445"/>
      <c r="H4" s="446"/>
    </row>
    <row r="5" spans="1:8" x14ac:dyDescent="0.25">
      <c r="A5" s="445"/>
      <c r="H5" s="446"/>
    </row>
    <row r="6" spans="1:8" x14ac:dyDescent="0.25">
      <c r="A6" s="445"/>
      <c r="H6" s="446"/>
    </row>
    <row r="7" spans="1:8" x14ac:dyDescent="0.25">
      <c r="A7" s="445"/>
      <c r="H7" s="446"/>
    </row>
    <row r="8" spans="1:8" x14ac:dyDescent="0.25">
      <c r="A8" s="445"/>
      <c r="H8" s="446"/>
    </row>
    <row r="9" spans="1:8" x14ac:dyDescent="0.25">
      <c r="A9" s="445"/>
      <c r="H9" s="446"/>
    </row>
    <row r="10" spans="1:8" x14ac:dyDescent="0.25">
      <c r="A10" s="445"/>
      <c r="H10" s="446"/>
    </row>
    <row r="11" spans="1:8" x14ac:dyDescent="0.25">
      <c r="A11" s="445"/>
      <c r="H11" s="446"/>
    </row>
    <row r="12" spans="1:8" x14ac:dyDescent="0.25">
      <c r="A12" s="445"/>
      <c r="H12" s="446"/>
    </row>
    <row r="13" spans="1:8" x14ac:dyDescent="0.25">
      <c r="A13" s="445"/>
      <c r="H13" s="446"/>
    </row>
    <row r="14" spans="1:8" x14ac:dyDescent="0.25">
      <c r="A14" s="445"/>
      <c r="H14" s="446"/>
    </row>
    <row r="15" spans="1:8" x14ac:dyDescent="0.25">
      <c r="A15" s="445"/>
      <c r="H15" s="446"/>
    </row>
    <row r="16" spans="1:8" x14ac:dyDescent="0.25">
      <c r="A16" s="445"/>
      <c r="H16" s="446"/>
    </row>
    <row r="17" spans="1:8" x14ac:dyDescent="0.25">
      <c r="A17" s="445"/>
      <c r="H17" s="446"/>
    </row>
    <row r="18" spans="1:8" x14ac:dyDescent="0.25">
      <c r="A18" s="445"/>
      <c r="H18" s="446"/>
    </row>
    <row r="19" spans="1:8" x14ac:dyDescent="0.25">
      <c r="A19" s="445"/>
      <c r="H19" s="446"/>
    </row>
    <row r="20" spans="1:8" x14ac:dyDescent="0.25">
      <c r="A20" s="445"/>
      <c r="H20" s="446"/>
    </row>
    <row r="21" spans="1:8" x14ac:dyDescent="0.25">
      <c r="A21" s="445"/>
      <c r="H21" s="446"/>
    </row>
    <row r="22" spans="1:8" x14ac:dyDescent="0.25">
      <c r="A22" s="445"/>
      <c r="H22" s="446"/>
    </row>
    <row r="23" spans="1:8" x14ac:dyDescent="0.25">
      <c r="A23" s="445"/>
      <c r="H23" s="446"/>
    </row>
    <row r="24" spans="1:8" x14ac:dyDescent="0.25">
      <c r="A24" s="445"/>
      <c r="H24" s="446"/>
    </row>
    <row r="25" spans="1:8" x14ac:dyDescent="0.25">
      <c r="A25" s="445"/>
      <c r="H25" s="446"/>
    </row>
    <row r="26" spans="1:8" ht="45.75" customHeight="1" x14ac:dyDescent="0.25">
      <c r="A26" s="902" t="s">
        <v>4763</v>
      </c>
      <c r="B26" s="903"/>
      <c r="C26" s="903"/>
      <c r="D26" s="903"/>
      <c r="E26" s="903"/>
      <c r="F26" s="903"/>
      <c r="G26" s="903"/>
      <c r="H26" s="904"/>
    </row>
    <row r="27" spans="1:8" x14ac:dyDescent="0.25">
      <c r="A27" s="445"/>
      <c r="H27" s="446"/>
    </row>
    <row r="28" spans="1:8" x14ac:dyDescent="0.25">
      <c r="A28" s="445"/>
      <c r="H28" s="446"/>
    </row>
    <row r="29" spans="1:8" x14ac:dyDescent="0.25">
      <c r="A29" s="445"/>
      <c r="H29" s="446"/>
    </row>
    <row r="30" spans="1:8" ht="32.25" customHeight="1" x14ac:dyDescent="0.25">
      <c r="A30" s="905" t="s">
        <v>4764</v>
      </c>
      <c r="B30" s="906"/>
      <c r="C30" s="906"/>
      <c r="D30" s="906"/>
      <c r="E30" s="906"/>
      <c r="F30" s="906"/>
      <c r="G30" s="906"/>
      <c r="H30" s="907"/>
    </row>
    <row r="31" spans="1:8" ht="29.25" x14ac:dyDescent="0.35">
      <c r="A31" s="459"/>
      <c r="B31" s="460"/>
      <c r="C31" s="460"/>
      <c r="D31" s="460"/>
      <c r="E31" s="460"/>
      <c r="F31" s="460"/>
      <c r="G31" s="460"/>
      <c r="H31" s="461"/>
    </row>
    <row r="32" spans="1:8" ht="29.25" x14ac:dyDescent="0.35">
      <c r="A32" s="459"/>
      <c r="B32" s="460"/>
      <c r="C32" s="460"/>
      <c r="D32" s="460"/>
      <c r="E32" s="460"/>
      <c r="F32" s="460"/>
      <c r="G32" s="460"/>
      <c r="H32" s="461"/>
    </row>
    <row r="33" spans="1:8" ht="29.25" customHeight="1" x14ac:dyDescent="0.25">
      <c r="A33" s="905" t="s">
        <v>5309</v>
      </c>
      <c r="B33" s="906"/>
      <c r="C33" s="906"/>
      <c r="D33" s="906"/>
      <c r="E33" s="906"/>
      <c r="F33" s="906"/>
      <c r="G33" s="906"/>
      <c r="H33" s="907"/>
    </row>
    <row r="34" spans="1:8" x14ac:dyDescent="0.25">
      <c r="A34" s="905"/>
      <c r="B34" s="906"/>
      <c r="C34" s="906"/>
      <c r="D34" s="906"/>
      <c r="E34" s="906"/>
      <c r="F34" s="906"/>
      <c r="G34" s="906"/>
      <c r="H34" s="907"/>
    </row>
    <row r="35" spans="1:8" x14ac:dyDescent="0.25">
      <c r="A35" s="905"/>
      <c r="B35" s="906"/>
      <c r="C35" s="906"/>
      <c r="D35" s="906"/>
      <c r="E35" s="906"/>
      <c r="F35" s="906"/>
      <c r="G35" s="906"/>
      <c r="H35" s="907"/>
    </row>
    <row r="36" spans="1:8" x14ac:dyDescent="0.25">
      <c r="A36" s="445"/>
      <c r="H36" s="446"/>
    </row>
    <row r="37" spans="1:8" x14ac:dyDescent="0.25">
      <c r="A37" s="445"/>
      <c r="H37" s="446"/>
    </row>
    <row r="38" spans="1:8" x14ac:dyDescent="0.25">
      <c r="A38" s="445"/>
      <c r="H38" s="446"/>
    </row>
    <row r="39" spans="1:8" x14ac:dyDescent="0.25">
      <c r="A39" s="445"/>
      <c r="H39" s="446"/>
    </row>
    <row r="40" spans="1:8" x14ac:dyDescent="0.25">
      <c r="A40" s="445"/>
      <c r="H40" s="446"/>
    </row>
    <row r="41" spans="1:8" x14ac:dyDescent="0.25">
      <c r="A41" s="445"/>
      <c r="H41" s="446"/>
    </row>
    <row r="42" spans="1:8" x14ac:dyDescent="0.25">
      <c r="A42" s="445"/>
      <c r="H42" s="446"/>
    </row>
    <row r="43" spans="1:8" ht="15.75" thickBot="1" x14ac:dyDescent="0.3">
      <c r="A43" s="447"/>
      <c r="B43" s="448"/>
      <c r="C43" s="448"/>
      <c r="D43" s="448"/>
      <c r="E43" s="448"/>
      <c r="F43" s="448"/>
      <c r="G43" s="448"/>
      <c r="H43" s="449"/>
    </row>
    <row r="67" ht="45.75" customHeight="1" x14ac:dyDescent="0.25"/>
    <row r="68" ht="48.75" customHeight="1" x14ac:dyDescent="0.25"/>
    <row r="69" ht="62.25" customHeight="1" x14ac:dyDescent="0.25"/>
    <row r="70" ht="111" customHeight="1" x14ac:dyDescent="0.25"/>
    <row r="71" ht="32.25" customHeight="1" x14ac:dyDescent="0.25"/>
    <row r="72" ht="32.25" customHeight="1" x14ac:dyDescent="0.25"/>
    <row r="73" ht="32.25" customHeight="1" x14ac:dyDescent="0.25"/>
    <row r="74" ht="32.25" customHeight="1" x14ac:dyDescent="0.25"/>
    <row r="75" ht="32.25" customHeight="1" x14ac:dyDescent="0.25"/>
    <row r="76" ht="32.25" customHeight="1" x14ac:dyDescent="0.25"/>
    <row r="77" ht="32.25" customHeight="1" x14ac:dyDescent="0.25"/>
    <row r="78" ht="32.25" customHeight="1" x14ac:dyDescent="0.25"/>
    <row r="79" ht="116.25" customHeight="1" x14ac:dyDescent="0.25"/>
    <row r="226" spans="3:3" x14ac:dyDescent="0.25">
      <c r="C226" s="733"/>
    </row>
  </sheetData>
  <mergeCells count="3">
    <mergeCell ref="A26:H26"/>
    <mergeCell ref="A30:H30"/>
    <mergeCell ref="A33:H35"/>
  </mergeCells>
  <pageMargins left="1.222440945" right="0.47244094488188998" top="0.74803149606299202" bottom="0.74803149606299202" header="0.31496062992126" footer="0.31496062992126"/>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XBR2362"/>
  <sheetViews>
    <sheetView view="pageBreakPreview" topLeftCell="A892" zoomScaleNormal="100" zoomScaleSheetLayoutView="100" workbookViewId="0">
      <selection activeCell="P965" sqref="P965"/>
    </sheetView>
  </sheetViews>
  <sheetFormatPr defaultColWidth="69.7109375" defaultRowHeight="13.5" x14ac:dyDescent="0.25"/>
  <cols>
    <col min="1" max="1" width="6.7109375" style="574" customWidth="1"/>
    <col min="2" max="2" width="14.140625" style="574" customWidth="1"/>
    <col min="3" max="3" width="9" style="575" bestFit="1" customWidth="1"/>
    <col min="4" max="4" width="16.28515625" style="574" customWidth="1"/>
    <col min="5" max="5" width="68.42578125" style="668" customWidth="1"/>
    <col min="6" max="6" width="16.7109375" style="574" customWidth="1"/>
    <col min="7" max="7" width="13.7109375" style="574" customWidth="1"/>
    <col min="8" max="9" width="10" style="582" customWidth="1"/>
    <col min="10" max="13" width="10" style="527" customWidth="1"/>
    <col min="14" max="15" width="15.42578125" style="527" customWidth="1"/>
    <col min="16" max="155" width="10" style="527" customWidth="1"/>
    <col min="156" max="156" width="6" style="527" customWidth="1"/>
    <col min="157" max="157" width="10.28515625" style="527" customWidth="1"/>
    <col min="158" max="158" width="14.5703125" style="527" customWidth="1"/>
    <col min="159" max="159" width="9.28515625" style="527" customWidth="1"/>
    <col min="160" max="16384" width="69.7109375" style="527"/>
  </cols>
  <sheetData>
    <row r="1" spans="1:11" s="529" customFormat="1" ht="19.5" x14ac:dyDescent="0.25">
      <c r="A1" s="908" t="s">
        <v>6028</v>
      </c>
      <c r="B1" s="909"/>
      <c r="C1" s="909"/>
      <c r="D1" s="909"/>
      <c r="E1" s="909"/>
      <c r="F1" s="909"/>
      <c r="G1" s="909"/>
      <c r="H1" s="909"/>
      <c r="I1" s="910"/>
    </row>
    <row r="2" spans="1:11" s="552" customFormat="1" ht="94.5" x14ac:dyDescent="0.25">
      <c r="A2" s="549" t="s">
        <v>12</v>
      </c>
      <c r="B2" s="549" t="s">
        <v>13</v>
      </c>
      <c r="C2" s="550" t="s">
        <v>14</v>
      </c>
      <c r="D2" s="549" t="s">
        <v>15</v>
      </c>
      <c r="E2" s="698" t="s">
        <v>16</v>
      </c>
      <c r="F2" s="549" t="s">
        <v>17</v>
      </c>
      <c r="G2" s="549" t="s">
        <v>18</v>
      </c>
      <c r="H2" s="551" t="s">
        <v>6026</v>
      </c>
      <c r="I2" s="551" t="s">
        <v>6027</v>
      </c>
    </row>
    <row r="3" spans="1:11" s="530" customFormat="1" ht="18.75" x14ac:dyDescent="0.25">
      <c r="A3" s="922" t="s">
        <v>4660</v>
      </c>
      <c r="B3" s="923"/>
      <c r="C3" s="923"/>
      <c r="D3" s="923"/>
      <c r="E3" s="923"/>
      <c r="F3" s="923"/>
      <c r="G3" s="923"/>
      <c r="H3" s="923"/>
      <c r="I3" s="924"/>
    </row>
    <row r="4" spans="1:11" s="528" customFormat="1" ht="47.25" customHeight="1" x14ac:dyDescent="0.25">
      <c r="A4" s="687">
        <v>1</v>
      </c>
      <c r="B4" s="687" t="s">
        <v>1285</v>
      </c>
      <c r="C4" s="687">
        <v>1.01</v>
      </c>
      <c r="D4" s="687"/>
      <c r="E4" s="667" t="s">
        <v>6035</v>
      </c>
      <c r="F4" s="687" t="s">
        <v>1286</v>
      </c>
      <c r="G4" s="687" t="s">
        <v>4812</v>
      </c>
      <c r="H4" s="564">
        <v>189</v>
      </c>
      <c r="I4" s="564">
        <v>189</v>
      </c>
      <c r="J4" s="794">
        <f>ROUNDUP(H4,0)</f>
        <v>189</v>
      </c>
      <c r="K4" s="794">
        <f>ROUNDUP(I4,0)</f>
        <v>189</v>
      </c>
    </row>
    <row r="5" spans="1:11" s="528" customFormat="1" ht="45" customHeight="1" x14ac:dyDescent="0.25">
      <c r="A5" s="687">
        <f>A4+1</f>
        <v>2</v>
      </c>
      <c r="B5" s="687" t="s">
        <v>1285</v>
      </c>
      <c r="C5" s="687">
        <v>1.02</v>
      </c>
      <c r="D5" s="687"/>
      <c r="E5" s="667" t="s">
        <v>2264</v>
      </c>
      <c r="F5" s="687" t="s">
        <v>283</v>
      </c>
      <c r="G5" s="687" t="s">
        <v>4809</v>
      </c>
      <c r="H5" s="564">
        <v>482</v>
      </c>
      <c r="I5" s="564">
        <v>482</v>
      </c>
      <c r="J5" s="794">
        <f t="shared" ref="J5:J68" si="0">ROUNDUP(H5,0)</f>
        <v>482</v>
      </c>
      <c r="K5" s="794">
        <f t="shared" ref="K5:K68" si="1">ROUNDUP(I5,0)</f>
        <v>482</v>
      </c>
    </row>
    <row r="6" spans="1:11" s="528" customFormat="1" ht="45" customHeight="1" x14ac:dyDescent="0.25">
      <c r="A6" s="687">
        <f t="shared" ref="A6:A69" si="2">A5+1</f>
        <v>3</v>
      </c>
      <c r="B6" s="687" t="s">
        <v>1285</v>
      </c>
      <c r="C6" s="687">
        <v>1.03</v>
      </c>
      <c r="D6" s="687"/>
      <c r="E6" s="667" t="s">
        <v>2265</v>
      </c>
      <c r="F6" s="687" t="s">
        <v>283</v>
      </c>
      <c r="G6" s="687" t="s">
        <v>4809</v>
      </c>
      <c r="H6" s="564">
        <v>520</v>
      </c>
      <c r="I6" s="564">
        <v>520</v>
      </c>
      <c r="J6" s="794">
        <f t="shared" si="0"/>
        <v>520</v>
      </c>
      <c r="K6" s="794">
        <f t="shared" si="1"/>
        <v>520</v>
      </c>
    </row>
    <row r="7" spans="1:11" s="528" customFormat="1" ht="40.5" x14ac:dyDescent="0.25">
      <c r="A7" s="687">
        <f t="shared" si="2"/>
        <v>4</v>
      </c>
      <c r="B7" s="687" t="s">
        <v>1285</v>
      </c>
      <c r="C7" s="687">
        <v>1.04</v>
      </c>
      <c r="D7" s="687"/>
      <c r="E7" s="667" t="s">
        <v>2266</v>
      </c>
      <c r="F7" s="687" t="s">
        <v>283</v>
      </c>
      <c r="G7" s="687" t="s">
        <v>4809</v>
      </c>
      <c r="H7" s="564">
        <v>631</v>
      </c>
      <c r="I7" s="564">
        <v>631</v>
      </c>
      <c r="J7" s="794">
        <f t="shared" si="0"/>
        <v>631</v>
      </c>
      <c r="K7" s="794">
        <f t="shared" si="1"/>
        <v>631</v>
      </c>
    </row>
    <row r="8" spans="1:11" s="528" customFormat="1" ht="40.5" x14ac:dyDescent="0.25">
      <c r="A8" s="687">
        <f t="shared" si="2"/>
        <v>5</v>
      </c>
      <c r="B8" s="685" t="s">
        <v>1285</v>
      </c>
      <c r="C8" s="685">
        <v>1.05</v>
      </c>
      <c r="D8" s="685"/>
      <c r="E8" s="670" t="s">
        <v>2267</v>
      </c>
      <c r="F8" s="687" t="s">
        <v>283</v>
      </c>
      <c r="G8" s="687" t="s">
        <v>4809</v>
      </c>
      <c r="H8" s="564">
        <v>706</v>
      </c>
      <c r="I8" s="564">
        <v>706</v>
      </c>
      <c r="J8" s="794">
        <f t="shared" si="0"/>
        <v>706</v>
      </c>
      <c r="K8" s="794">
        <f t="shared" si="1"/>
        <v>706</v>
      </c>
    </row>
    <row r="9" spans="1:11" s="528" customFormat="1" ht="40.5" x14ac:dyDescent="0.25">
      <c r="A9" s="687">
        <f t="shared" si="2"/>
        <v>6</v>
      </c>
      <c r="B9" s="687" t="s">
        <v>1285</v>
      </c>
      <c r="C9" s="687">
        <v>1.06</v>
      </c>
      <c r="D9" s="687"/>
      <c r="E9" s="667" t="s">
        <v>2268</v>
      </c>
      <c r="F9" s="687" t="s">
        <v>283</v>
      </c>
      <c r="G9" s="687" t="s">
        <v>4809</v>
      </c>
      <c r="H9" s="564">
        <v>780</v>
      </c>
      <c r="I9" s="564">
        <v>780</v>
      </c>
      <c r="J9" s="794">
        <f t="shared" si="0"/>
        <v>780</v>
      </c>
      <c r="K9" s="794">
        <f t="shared" si="1"/>
        <v>780</v>
      </c>
    </row>
    <row r="10" spans="1:11" s="528" customFormat="1" ht="46.5" customHeight="1" x14ac:dyDescent="0.25">
      <c r="A10" s="687">
        <f t="shared" si="2"/>
        <v>7</v>
      </c>
      <c r="B10" s="687" t="s">
        <v>1285</v>
      </c>
      <c r="C10" s="687">
        <v>1.07</v>
      </c>
      <c r="D10" s="687"/>
      <c r="E10" s="667" t="s">
        <v>2269</v>
      </c>
      <c r="F10" s="687" t="s">
        <v>283</v>
      </c>
      <c r="G10" s="687" t="s">
        <v>4809</v>
      </c>
      <c r="H10" s="564">
        <v>984</v>
      </c>
      <c r="I10" s="564">
        <v>984</v>
      </c>
      <c r="J10" s="794">
        <f t="shared" si="0"/>
        <v>984</v>
      </c>
      <c r="K10" s="794">
        <f t="shared" si="1"/>
        <v>984</v>
      </c>
    </row>
    <row r="11" spans="1:11" s="528" customFormat="1" ht="34.5" customHeight="1" x14ac:dyDescent="0.25">
      <c r="A11" s="687">
        <f t="shared" si="2"/>
        <v>8</v>
      </c>
      <c r="B11" s="687" t="s">
        <v>1285</v>
      </c>
      <c r="C11" s="687">
        <v>1.08</v>
      </c>
      <c r="D11" s="687"/>
      <c r="E11" s="667" t="s">
        <v>2270</v>
      </c>
      <c r="F11" s="687" t="s">
        <v>283</v>
      </c>
      <c r="G11" s="687" t="s">
        <v>4812</v>
      </c>
      <c r="H11" s="564">
        <v>12</v>
      </c>
      <c r="I11" s="564">
        <v>12</v>
      </c>
      <c r="J11" s="794">
        <f t="shared" si="0"/>
        <v>12</v>
      </c>
      <c r="K11" s="794">
        <f t="shared" si="1"/>
        <v>12</v>
      </c>
    </row>
    <row r="12" spans="1:11" s="528" customFormat="1" ht="42.75" customHeight="1" x14ac:dyDescent="0.25">
      <c r="A12" s="687">
        <f t="shared" si="2"/>
        <v>9</v>
      </c>
      <c r="B12" s="687" t="s">
        <v>1285</v>
      </c>
      <c r="C12" s="687">
        <v>1.0900000000000001</v>
      </c>
      <c r="D12" s="687"/>
      <c r="E12" s="667" t="s">
        <v>2271</v>
      </c>
      <c r="F12" s="687" t="s">
        <v>283</v>
      </c>
      <c r="G12" s="689" t="s">
        <v>5166</v>
      </c>
      <c r="H12" s="564">
        <v>2121</v>
      </c>
      <c r="I12" s="564">
        <v>1998</v>
      </c>
      <c r="J12" s="794">
        <f t="shared" si="0"/>
        <v>2121</v>
      </c>
      <c r="K12" s="794">
        <f t="shared" si="1"/>
        <v>1998</v>
      </c>
    </row>
    <row r="13" spans="1:11" s="528" customFormat="1" ht="45" customHeight="1" x14ac:dyDescent="0.25">
      <c r="A13" s="687">
        <f t="shared" si="2"/>
        <v>10</v>
      </c>
      <c r="B13" s="687" t="s">
        <v>1285</v>
      </c>
      <c r="C13" s="553">
        <v>1.1000000000000001</v>
      </c>
      <c r="D13" s="687"/>
      <c r="E13" s="667" t="s">
        <v>2272</v>
      </c>
      <c r="F13" s="687" t="s">
        <v>283</v>
      </c>
      <c r="G13" s="687" t="s">
        <v>5105</v>
      </c>
      <c r="H13" s="564">
        <v>5414</v>
      </c>
      <c r="I13" s="564">
        <v>4801</v>
      </c>
      <c r="J13" s="794">
        <f t="shared" si="0"/>
        <v>5414</v>
      </c>
      <c r="K13" s="794">
        <f t="shared" si="1"/>
        <v>4801</v>
      </c>
    </row>
    <row r="14" spans="1:11" s="528" customFormat="1" ht="58.5" customHeight="1" x14ac:dyDescent="0.25">
      <c r="A14" s="687">
        <f t="shared" si="2"/>
        <v>11</v>
      </c>
      <c r="B14" s="687" t="s">
        <v>1285</v>
      </c>
      <c r="C14" s="687">
        <v>1.1100000000000001</v>
      </c>
      <c r="D14" s="687"/>
      <c r="E14" s="667" t="s">
        <v>2273</v>
      </c>
      <c r="F14" s="687" t="s">
        <v>283</v>
      </c>
      <c r="G14" s="687" t="s">
        <v>5105</v>
      </c>
      <c r="H14" s="564">
        <v>5711</v>
      </c>
      <c r="I14" s="564">
        <v>4848</v>
      </c>
      <c r="J14" s="794">
        <f t="shared" si="0"/>
        <v>5711</v>
      </c>
      <c r="K14" s="794">
        <f t="shared" si="1"/>
        <v>4848</v>
      </c>
    </row>
    <row r="15" spans="1:11" s="528" customFormat="1" ht="56.25" customHeight="1" x14ac:dyDescent="0.25">
      <c r="A15" s="687">
        <f t="shared" si="2"/>
        <v>12</v>
      </c>
      <c r="B15" s="687" t="s">
        <v>1285</v>
      </c>
      <c r="C15" s="553">
        <v>1.1200000000000001</v>
      </c>
      <c r="D15" s="687"/>
      <c r="E15" s="667" t="s">
        <v>2274</v>
      </c>
      <c r="F15" s="687" t="s">
        <v>283</v>
      </c>
      <c r="G15" s="687" t="s">
        <v>5105</v>
      </c>
      <c r="H15" s="564">
        <v>5516</v>
      </c>
      <c r="I15" s="564">
        <v>4717</v>
      </c>
      <c r="J15" s="794">
        <f t="shared" si="0"/>
        <v>5516</v>
      </c>
      <c r="K15" s="794">
        <f t="shared" si="1"/>
        <v>4717</v>
      </c>
    </row>
    <row r="16" spans="1:11" s="528" customFormat="1" ht="48.75" customHeight="1" x14ac:dyDescent="0.25">
      <c r="A16" s="687">
        <f t="shared" si="2"/>
        <v>13</v>
      </c>
      <c r="B16" s="687" t="s">
        <v>1285</v>
      </c>
      <c r="C16" s="553">
        <v>1.1299999999999999</v>
      </c>
      <c r="D16" s="687"/>
      <c r="E16" s="667" t="s">
        <v>2275</v>
      </c>
      <c r="F16" s="687" t="s">
        <v>283</v>
      </c>
      <c r="G16" s="687" t="s">
        <v>5105</v>
      </c>
      <c r="H16" s="564">
        <v>3017</v>
      </c>
      <c r="I16" s="564">
        <v>2370</v>
      </c>
      <c r="J16" s="794">
        <f t="shared" si="0"/>
        <v>3017</v>
      </c>
      <c r="K16" s="794">
        <f t="shared" si="1"/>
        <v>2370</v>
      </c>
    </row>
    <row r="17" spans="1:16" s="528" customFormat="1" ht="50.25" customHeight="1" x14ac:dyDescent="0.25">
      <c r="A17" s="687">
        <f t="shared" si="2"/>
        <v>14</v>
      </c>
      <c r="B17" s="687" t="s">
        <v>1285</v>
      </c>
      <c r="C17" s="553">
        <v>1.1399999999999999</v>
      </c>
      <c r="D17" s="687"/>
      <c r="E17" s="667" t="s">
        <v>2276</v>
      </c>
      <c r="F17" s="687" t="s">
        <v>283</v>
      </c>
      <c r="G17" s="687" t="s">
        <v>5105</v>
      </c>
      <c r="H17" s="564">
        <v>5888</v>
      </c>
      <c r="I17" s="564">
        <v>5089</v>
      </c>
      <c r="J17" s="794">
        <f t="shared" si="0"/>
        <v>5888</v>
      </c>
      <c r="K17" s="794">
        <f t="shared" si="1"/>
        <v>5089</v>
      </c>
    </row>
    <row r="18" spans="1:16" s="528" customFormat="1" ht="27" x14ac:dyDescent="0.25">
      <c r="A18" s="687">
        <f t="shared" si="2"/>
        <v>15</v>
      </c>
      <c r="B18" s="687" t="s">
        <v>1285</v>
      </c>
      <c r="C18" s="553">
        <v>1.1499999999999999</v>
      </c>
      <c r="D18" s="687"/>
      <c r="E18" s="667" t="s">
        <v>2277</v>
      </c>
      <c r="F18" s="687" t="s">
        <v>283</v>
      </c>
      <c r="G18" s="687" t="s">
        <v>5105</v>
      </c>
      <c r="H18" s="564">
        <v>6505</v>
      </c>
      <c r="I18" s="564">
        <v>4310</v>
      </c>
      <c r="J18" s="794">
        <f t="shared" si="0"/>
        <v>6505</v>
      </c>
      <c r="K18" s="794">
        <f t="shared" si="1"/>
        <v>4310</v>
      </c>
      <c r="P18" s="820"/>
    </row>
    <row r="19" spans="1:16" s="528" customFormat="1" ht="40.5" x14ac:dyDescent="0.25">
      <c r="A19" s="687">
        <f t="shared" si="2"/>
        <v>16</v>
      </c>
      <c r="B19" s="687" t="s">
        <v>1285</v>
      </c>
      <c r="C19" s="553">
        <v>1.1599999999999999</v>
      </c>
      <c r="D19" s="687"/>
      <c r="E19" s="667" t="s">
        <v>2278</v>
      </c>
      <c r="F19" s="687" t="s">
        <v>283</v>
      </c>
      <c r="G19" s="687" t="s">
        <v>5105</v>
      </c>
      <c r="H19" s="564">
        <v>6094</v>
      </c>
      <c r="I19" s="564">
        <v>3526</v>
      </c>
      <c r="J19" s="794">
        <f t="shared" si="0"/>
        <v>6094</v>
      </c>
      <c r="K19" s="794">
        <f t="shared" si="1"/>
        <v>3526</v>
      </c>
    </row>
    <row r="20" spans="1:16" s="528" customFormat="1" ht="32.25" customHeight="1" x14ac:dyDescent="0.25">
      <c r="A20" s="687">
        <f t="shared" si="2"/>
        <v>17</v>
      </c>
      <c r="B20" s="687" t="s">
        <v>1285</v>
      </c>
      <c r="C20" s="553">
        <v>1.17</v>
      </c>
      <c r="D20" s="687"/>
      <c r="E20" s="667" t="s">
        <v>2279</v>
      </c>
      <c r="F20" s="687" t="s">
        <v>283</v>
      </c>
      <c r="G20" s="687" t="s">
        <v>5105</v>
      </c>
      <c r="H20" s="564">
        <v>9722</v>
      </c>
      <c r="I20" s="564">
        <v>5693</v>
      </c>
      <c r="J20" s="794">
        <f t="shared" si="0"/>
        <v>9722</v>
      </c>
      <c r="K20" s="794">
        <f t="shared" si="1"/>
        <v>5693</v>
      </c>
    </row>
    <row r="21" spans="1:16" s="528" customFormat="1" ht="40.5" x14ac:dyDescent="0.25">
      <c r="A21" s="687">
        <f t="shared" si="2"/>
        <v>18</v>
      </c>
      <c r="B21" s="687" t="s">
        <v>1285</v>
      </c>
      <c r="C21" s="553">
        <v>1.18</v>
      </c>
      <c r="D21" s="687"/>
      <c r="E21" s="667" t="s">
        <v>2280</v>
      </c>
      <c r="F21" s="687" t="s">
        <v>283</v>
      </c>
      <c r="G21" s="687" t="s">
        <v>5105</v>
      </c>
      <c r="H21" s="564">
        <v>7775</v>
      </c>
      <c r="I21" s="564">
        <v>5197</v>
      </c>
      <c r="J21" s="794">
        <f t="shared" si="0"/>
        <v>7775</v>
      </c>
      <c r="K21" s="794">
        <f t="shared" si="1"/>
        <v>5197</v>
      </c>
    </row>
    <row r="22" spans="1:16" s="528" customFormat="1" ht="27" x14ac:dyDescent="0.25">
      <c r="A22" s="687">
        <f t="shared" si="2"/>
        <v>19</v>
      </c>
      <c r="B22" s="687" t="s">
        <v>1285</v>
      </c>
      <c r="C22" s="553">
        <v>1.19</v>
      </c>
      <c r="D22" s="687"/>
      <c r="E22" s="667" t="s">
        <v>2281</v>
      </c>
      <c r="F22" s="687" t="s">
        <v>283</v>
      </c>
      <c r="G22" s="687" t="s">
        <v>4812</v>
      </c>
      <c r="H22" s="564">
        <v>52</v>
      </c>
      <c r="I22" s="564">
        <v>33</v>
      </c>
      <c r="J22" s="794">
        <f t="shared" si="0"/>
        <v>52</v>
      </c>
      <c r="K22" s="794">
        <f t="shared" si="1"/>
        <v>33</v>
      </c>
    </row>
    <row r="23" spans="1:16" s="528" customFormat="1" ht="27" x14ac:dyDescent="0.25">
      <c r="A23" s="687">
        <f t="shared" si="2"/>
        <v>20</v>
      </c>
      <c r="B23" s="687" t="s">
        <v>1285</v>
      </c>
      <c r="C23" s="553">
        <v>1.2</v>
      </c>
      <c r="D23" s="687"/>
      <c r="E23" s="667" t="s">
        <v>2282</v>
      </c>
      <c r="F23" s="687" t="s">
        <v>283</v>
      </c>
      <c r="G23" s="687" t="s">
        <v>5105</v>
      </c>
      <c r="H23" s="564">
        <v>3460</v>
      </c>
      <c r="I23" s="564">
        <v>2030</v>
      </c>
      <c r="J23" s="794">
        <f t="shared" si="0"/>
        <v>3460</v>
      </c>
      <c r="K23" s="794">
        <f t="shared" si="1"/>
        <v>2030</v>
      </c>
    </row>
    <row r="24" spans="1:16" s="528" customFormat="1" ht="29.25" customHeight="1" x14ac:dyDescent="0.25">
      <c r="A24" s="687">
        <f t="shared" si="2"/>
        <v>21</v>
      </c>
      <c r="B24" s="687" t="s">
        <v>1285</v>
      </c>
      <c r="C24" s="553">
        <v>1.21</v>
      </c>
      <c r="D24" s="687"/>
      <c r="E24" s="667" t="s">
        <v>2283</v>
      </c>
      <c r="F24" s="687" t="s">
        <v>283</v>
      </c>
      <c r="G24" s="687" t="s">
        <v>5105</v>
      </c>
      <c r="H24" s="564">
        <v>8116</v>
      </c>
      <c r="I24" s="564">
        <v>8116</v>
      </c>
      <c r="J24" s="794">
        <f t="shared" si="0"/>
        <v>8116</v>
      </c>
      <c r="K24" s="794">
        <f t="shared" si="1"/>
        <v>8116</v>
      </c>
    </row>
    <row r="25" spans="1:16" s="528" customFormat="1" ht="168" customHeight="1" x14ac:dyDescent="0.25">
      <c r="A25" s="687">
        <f t="shared" si="2"/>
        <v>22</v>
      </c>
      <c r="B25" s="687" t="s">
        <v>1285</v>
      </c>
      <c r="C25" s="687">
        <v>1.22</v>
      </c>
      <c r="D25" s="687"/>
      <c r="E25" s="667" t="s">
        <v>2284</v>
      </c>
      <c r="F25" s="687" t="s">
        <v>6</v>
      </c>
      <c r="G25" s="687" t="s">
        <v>5108</v>
      </c>
      <c r="H25" s="564">
        <v>9076</v>
      </c>
      <c r="I25" s="564">
        <v>7389</v>
      </c>
      <c r="J25" s="794">
        <f t="shared" si="0"/>
        <v>9076</v>
      </c>
      <c r="K25" s="794">
        <f t="shared" si="1"/>
        <v>7389</v>
      </c>
    </row>
    <row r="26" spans="1:16" s="528" customFormat="1" ht="170.25" customHeight="1" x14ac:dyDescent="0.25">
      <c r="A26" s="687">
        <f t="shared" si="2"/>
        <v>23</v>
      </c>
      <c r="B26" s="687" t="s">
        <v>1285</v>
      </c>
      <c r="C26" s="687">
        <v>1.23</v>
      </c>
      <c r="D26" s="687"/>
      <c r="E26" s="667" t="s">
        <v>2285</v>
      </c>
      <c r="F26" s="687" t="s">
        <v>283</v>
      </c>
      <c r="G26" s="687" t="s">
        <v>5108</v>
      </c>
      <c r="H26" s="564">
        <v>9076</v>
      </c>
      <c r="I26" s="564">
        <v>7389</v>
      </c>
      <c r="J26" s="794">
        <f t="shared" si="0"/>
        <v>9076</v>
      </c>
      <c r="K26" s="794">
        <f t="shared" si="1"/>
        <v>7389</v>
      </c>
    </row>
    <row r="27" spans="1:16" s="528" customFormat="1" ht="99.75" customHeight="1" x14ac:dyDescent="0.25">
      <c r="A27" s="687">
        <f t="shared" si="2"/>
        <v>24</v>
      </c>
      <c r="B27" s="687" t="s">
        <v>1285</v>
      </c>
      <c r="C27" s="687">
        <v>1.24</v>
      </c>
      <c r="D27" s="687"/>
      <c r="E27" s="667" t="s">
        <v>2286</v>
      </c>
      <c r="F27" s="687" t="s">
        <v>283</v>
      </c>
      <c r="G27" s="687" t="s">
        <v>5105</v>
      </c>
      <c r="H27" s="564">
        <v>29252</v>
      </c>
      <c r="I27" s="564">
        <v>14936</v>
      </c>
      <c r="J27" s="794">
        <f t="shared" si="0"/>
        <v>29252</v>
      </c>
      <c r="K27" s="794">
        <f t="shared" si="1"/>
        <v>14936</v>
      </c>
    </row>
    <row r="28" spans="1:16" s="528" customFormat="1" ht="47.25" customHeight="1" x14ac:dyDescent="0.25">
      <c r="A28" s="687">
        <f t="shared" si="2"/>
        <v>25</v>
      </c>
      <c r="B28" s="687" t="s">
        <v>1285</v>
      </c>
      <c r="C28" s="687">
        <v>1.25</v>
      </c>
      <c r="D28" s="687"/>
      <c r="E28" s="667" t="s">
        <v>2287</v>
      </c>
      <c r="F28" s="687" t="s">
        <v>283</v>
      </c>
      <c r="G28" s="687" t="s">
        <v>5105</v>
      </c>
      <c r="H28" s="564">
        <v>16961</v>
      </c>
      <c r="I28" s="564">
        <v>15570</v>
      </c>
      <c r="J28" s="794">
        <f t="shared" si="0"/>
        <v>16961</v>
      </c>
      <c r="K28" s="794">
        <f t="shared" si="1"/>
        <v>15570</v>
      </c>
    </row>
    <row r="29" spans="1:16" s="528" customFormat="1" ht="58.5" customHeight="1" x14ac:dyDescent="0.25">
      <c r="A29" s="687">
        <f t="shared" si="2"/>
        <v>26</v>
      </c>
      <c r="B29" s="687" t="s">
        <v>1285</v>
      </c>
      <c r="C29" s="687">
        <v>1.26</v>
      </c>
      <c r="D29" s="687"/>
      <c r="E29" s="667" t="s">
        <v>2288</v>
      </c>
      <c r="F29" s="687" t="s">
        <v>283</v>
      </c>
      <c r="G29" s="687" t="s">
        <v>4812</v>
      </c>
      <c r="H29" s="564">
        <v>16334</v>
      </c>
      <c r="I29" s="564">
        <v>12135</v>
      </c>
      <c r="J29" s="794">
        <f t="shared" si="0"/>
        <v>16334</v>
      </c>
      <c r="K29" s="794">
        <f t="shared" si="1"/>
        <v>12135</v>
      </c>
    </row>
    <row r="30" spans="1:16" s="528" customFormat="1" ht="126.75" customHeight="1" x14ac:dyDescent="0.25">
      <c r="A30" s="687">
        <f t="shared" si="2"/>
        <v>27</v>
      </c>
      <c r="B30" s="687" t="s">
        <v>1285</v>
      </c>
      <c r="C30" s="687">
        <v>1.27</v>
      </c>
      <c r="D30" s="687"/>
      <c r="E30" s="667" t="s">
        <v>2289</v>
      </c>
      <c r="F30" s="687" t="s">
        <v>283</v>
      </c>
      <c r="G30" s="687" t="s">
        <v>4812</v>
      </c>
      <c r="H30" s="564">
        <v>61343</v>
      </c>
      <c r="I30" s="564">
        <v>36036</v>
      </c>
      <c r="J30" s="794">
        <f t="shared" si="0"/>
        <v>61343</v>
      </c>
      <c r="K30" s="794">
        <f t="shared" si="1"/>
        <v>36036</v>
      </c>
    </row>
    <row r="31" spans="1:16" s="528" customFormat="1" ht="141.75" customHeight="1" x14ac:dyDescent="0.25">
      <c r="A31" s="687">
        <f t="shared" si="2"/>
        <v>28</v>
      </c>
      <c r="B31" s="687" t="s">
        <v>1285</v>
      </c>
      <c r="C31" s="687">
        <v>1.28</v>
      </c>
      <c r="D31" s="687"/>
      <c r="E31" s="667" t="s">
        <v>2290</v>
      </c>
      <c r="F31" s="687" t="s">
        <v>283</v>
      </c>
      <c r="G31" s="687" t="s">
        <v>4804</v>
      </c>
      <c r="H31" s="564">
        <v>1890</v>
      </c>
      <c r="I31" s="564">
        <v>1172</v>
      </c>
      <c r="J31" s="794">
        <f t="shared" si="0"/>
        <v>1890</v>
      </c>
      <c r="K31" s="794">
        <f t="shared" si="1"/>
        <v>1172</v>
      </c>
    </row>
    <row r="32" spans="1:16" s="528" customFormat="1" ht="27" x14ac:dyDescent="0.25">
      <c r="A32" s="687"/>
      <c r="B32" s="687" t="s">
        <v>1285</v>
      </c>
      <c r="C32" s="687">
        <v>1.29</v>
      </c>
      <c r="D32" s="687"/>
      <c r="E32" s="667" t="s">
        <v>21</v>
      </c>
      <c r="F32" s="687"/>
      <c r="G32" s="687"/>
      <c r="H32" s="564">
        <v>0</v>
      </c>
      <c r="I32" s="564">
        <v>0</v>
      </c>
      <c r="J32" s="794">
        <f t="shared" si="0"/>
        <v>0</v>
      </c>
      <c r="K32" s="794">
        <f t="shared" si="1"/>
        <v>0</v>
      </c>
    </row>
    <row r="33" spans="1:11" s="528" customFormat="1" ht="99.75" customHeight="1" x14ac:dyDescent="0.25">
      <c r="A33" s="687">
        <f>A31+1</f>
        <v>29</v>
      </c>
      <c r="B33" s="687" t="s">
        <v>1285</v>
      </c>
      <c r="C33" s="553">
        <v>1.3</v>
      </c>
      <c r="D33" s="553"/>
      <c r="E33" s="667" t="s">
        <v>2291</v>
      </c>
      <c r="F33" s="687" t="s">
        <v>283</v>
      </c>
      <c r="G33" s="687" t="s">
        <v>4812</v>
      </c>
      <c r="H33" s="564">
        <v>41465</v>
      </c>
      <c r="I33" s="564">
        <v>24670</v>
      </c>
      <c r="J33" s="794">
        <f t="shared" si="0"/>
        <v>41465</v>
      </c>
      <c r="K33" s="794">
        <f t="shared" si="1"/>
        <v>24670</v>
      </c>
    </row>
    <row r="34" spans="1:11" s="528" customFormat="1" ht="72" customHeight="1" x14ac:dyDescent="0.25">
      <c r="A34" s="687">
        <f t="shared" si="2"/>
        <v>30</v>
      </c>
      <c r="B34" s="687" t="s">
        <v>1285</v>
      </c>
      <c r="C34" s="687">
        <v>1.31</v>
      </c>
      <c r="D34" s="687"/>
      <c r="E34" s="667" t="s">
        <v>2292</v>
      </c>
      <c r="F34" s="687" t="s">
        <v>283</v>
      </c>
      <c r="G34" s="687" t="s">
        <v>4812</v>
      </c>
      <c r="H34" s="564">
        <v>10461</v>
      </c>
      <c r="I34" s="564">
        <v>9257</v>
      </c>
      <c r="J34" s="794">
        <f t="shared" si="0"/>
        <v>10461</v>
      </c>
      <c r="K34" s="794">
        <f t="shared" si="1"/>
        <v>9257</v>
      </c>
    </row>
    <row r="35" spans="1:11" s="528" customFormat="1" ht="29.25" customHeight="1" x14ac:dyDescent="0.25">
      <c r="A35" s="687">
        <f t="shared" si="2"/>
        <v>31</v>
      </c>
      <c r="B35" s="687" t="s">
        <v>1285</v>
      </c>
      <c r="C35" s="687">
        <v>1.32</v>
      </c>
      <c r="D35" s="687"/>
      <c r="E35" s="667" t="s">
        <v>2293</v>
      </c>
      <c r="F35" s="687" t="s">
        <v>283</v>
      </c>
      <c r="G35" s="687" t="s">
        <v>4812</v>
      </c>
      <c r="H35" s="564">
        <v>8866</v>
      </c>
      <c r="I35" s="564">
        <v>4680</v>
      </c>
      <c r="J35" s="794">
        <f t="shared" si="0"/>
        <v>8866</v>
      </c>
      <c r="K35" s="794">
        <f t="shared" si="1"/>
        <v>4680</v>
      </c>
    </row>
    <row r="36" spans="1:11" s="528" customFormat="1" ht="29.25" customHeight="1" x14ac:dyDescent="0.25">
      <c r="A36" s="687">
        <f t="shared" si="2"/>
        <v>32</v>
      </c>
      <c r="B36" s="687" t="s">
        <v>1285</v>
      </c>
      <c r="C36" s="687">
        <v>1.33</v>
      </c>
      <c r="D36" s="687"/>
      <c r="E36" s="667" t="s">
        <v>2294</v>
      </c>
      <c r="F36" s="687" t="s">
        <v>283</v>
      </c>
      <c r="G36" s="687" t="s">
        <v>4812</v>
      </c>
      <c r="H36" s="564">
        <v>18724</v>
      </c>
      <c r="I36" s="564">
        <v>13079</v>
      </c>
      <c r="J36" s="794">
        <f t="shared" si="0"/>
        <v>18724</v>
      </c>
      <c r="K36" s="794">
        <f t="shared" si="1"/>
        <v>13079</v>
      </c>
    </row>
    <row r="37" spans="1:11" s="528" customFormat="1" ht="29.25" customHeight="1" x14ac:dyDescent="0.25">
      <c r="A37" s="687">
        <f t="shared" si="2"/>
        <v>33</v>
      </c>
      <c r="B37" s="687" t="s">
        <v>1285</v>
      </c>
      <c r="C37" s="687">
        <v>1.34</v>
      </c>
      <c r="D37" s="687"/>
      <c r="E37" s="667" t="s">
        <v>2295</v>
      </c>
      <c r="F37" s="687" t="s">
        <v>283</v>
      </c>
      <c r="G37" s="687" t="s">
        <v>5105</v>
      </c>
      <c r="H37" s="564">
        <v>2255</v>
      </c>
      <c r="I37" s="564">
        <v>1791</v>
      </c>
      <c r="J37" s="794">
        <f t="shared" si="0"/>
        <v>2255</v>
      </c>
      <c r="K37" s="794">
        <f t="shared" si="1"/>
        <v>1791</v>
      </c>
    </row>
    <row r="38" spans="1:11" s="528" customFormat="1" ht="27" x14ac:dyDescent="0.25">
      <c r="A38" s="687">
        <f t="shared" si="2"/>
        <v>34</v>
      </c>
      <c r="B38" s="687" t="s">
        <v>1285</v>
      </c>
      <c r="C38" s="687">
        <v>1.35</v>
      </c>
      <c r="D38" s="687"/>
      <c r="E38" s="667" t="s">
        <v>2296</v>
      </c>
      <c r="F38" s="687" t="s">
        <v>283</v>
      </c>
      <c r="G38" s="687" t="s">
        <v>5105</v>
      </c>
      <c r="H38" s="564">
        <v>1812</v>
      </c>
      <c r="I38" s="564">
        <v>1217</v>
      </c>
      <c r="J38" s="794">
        <f t="shared" si="0"/>
        <v>1812</v>
      </c>
      <c r="K38" s="794">
        <f t="shared" si="1"/>
        <v>1217</v>
      </c>
    </row>
    <row r="39" spans="1:11" s="528" customFormat="1" ht="27" x14ac:dyDescent="0.25">
      <c r="A39" s="687">
        <f t="shared" si="2"/>
        <v>35</v>
      </c>
      <c r="B39" s="687" t="s">
        <v>1285</v>
      </c>
      <c r="C39" s="687">
        <v>1.36</v>
      </c>
      <c r="D39" s="687"/>
      <c r="E39" s="667" t="s">
        <v>2297</v>
      </c>
      <c r="F39" s="687" t="s">
        <v>283</v>
      </c>
      <c r="G39" s="687" t="s">
        <v>5105</v>
      </c>
      <c r="H39" s="564">
        <v>4663</v>
      </c>
      <c r="I39" s="564">
        <v>3273</v>
      </c>
      <c r="J39" s="794">
        <f t="shared" si="0"/>
        <v>4663</v>
      </c>
      <c r="K39" s="794">
        <f t="shared" si="1"/>
        <v>3273</v>
      </c>
    </row>
    <row r="40" spans="1:11" s="528" customFormat="1" ht="54" x14ac:dyDescent="0.25">
      <c r="A40" s="687">
        <f t="shared" si="2"/>
        <v>36</v>
      </c>
      <c r="B40" s="687" t="s">
        <v>1285</v>
      </c>
      <c r="C40" s="687">
        <v>1.37</v>
      </c>
      <c r="D40" s="687"/>
      <c r="E40" s="667" t="s">
        <v>4813</v>
      </c>
      <c r="F40" s="687" t="s">
        <v>283</v>
      </c>
      <c r="G40" s="687" t="s">
        <v>5105</v>
      </c>
      <c r="H40" s="564">
        <v>5655</v>
      </c>
      <c r="I40" s="564">
        <v>4265</v>
      </c>
      <c r="J40" s="794">
        <f t="shared" si="0"/>
        <v>5655</v>
      </c>
      <c r="K40" s="794">
        <f t="shared" si="1"/>
        <v>4265</v>
      </c>
    </row>
    <row r="41" spans="1:11" s="528" customFormat="1" ht="39" customHeight="1" x14ac:dyDescent="0.25">
      <c r="A41" s="687">
        <f t="shared" si="2"/>
        <v>37</v>
      </c>
      <c r="B41" s="687" t="s">
        <v>1285</v>
      </c>
      <c r="C41" s="687">
        <v>1.38</v>
      </c>
      <c r="D41" s="687"/>
      <c r="E41" s="667" t="s">
        <v>2298</v>
      </c>
      <c r="F41" s="687" t="s">
        <v>283</v>
      </c>
      <c r="G41" s="687" t="s">
        <v>5105</v>
      </c>
      <c r="H41" s="564">
        <v>9877</v>
      </c>
      <c r="I41" s="564">
        <v>5318</v>
      </c>
      <c r="J41" s="794">
        <f t="shared" si="0"/>
        <v>9877</v>
      </c>
      <c r="K41" s="794">
        <f t="shared" si="1"/>
        <v>5318</v>
      </c>
    </row>
    <row r="42" spans="1:11" s="528" customFormat="1" ht="81" x14ac:dyDescent="0.25">
      <c r="A42" s="687">
        <f t="shared" si="2"/>
        <v>38</v>
      </c>
      <c r="B42" s="687" t="s">
        <v>1285</v>
      </c>
      <c r="C42" s="687">
        <v>1.39</v>
      </c>
      <c r="D42" s="687"/>
      <c r="E42" s="667" t="s">
        <v>2299</v>
      </c>
      <c r="F42" s="687" t="s">
        <v>283</v>
      </c>
      <c r="G42" s="687" t="s">
        <v>5105</v>
      </c>
      <c r="H42" s="564">
        <v>27486</v>
      </c>
      <c r="I42" s="564">
        <v>15507</v>
      </c>
      <c r="J42" s="794">
        <f t="shared" si="0"/>
        <v>27486</v>
      </c>
      <c r="K42" s="794">
        <f t="shared" si="1"/>
        <v>15507</v>
      </c>
    </row>
    <row r="43" spans="1:11" s="528" customFormat="1" ht="81" x14ac:dyDescent="0.25">
      <c r="A43" s="687">
        <f t="shared" si="2"/>
        <v>39</v>
      </c>
      <c r="B43" s="687" t="s">
        <v>1285</v>
      </c>
      <c r="C43" s="553">
        <v>1.4</v>
      </c>
      <c r="D43" s="687"/>
      <c r="E43" s="667" t="s">
        <v>2300</v>
      </c>
      <c r="F43" s="687" t="s">
        <v>283</v>
      </c>
      <c r="G43" s="687" t="s">
        <v>5105</v>
      </c>
      <c r="H43" s="564">
        <v>20343</v>
      </c>
      <c r="I43" s="564">
        <v>10760</v>
      </c>
      <c r="J43" s="794">
        <f t="shared" si="0"/>
        <v>20343</v>
      </c>
      <c r="K43" s="794">
        <f t="shared" si="1"/>
        <v>10760</v>
      </c>
    </row>
    <row r="44" spans="1:11" s="528" customFormat="1" ht="128.44999999999999" customHeight="1" x14ac:dyDescent="0.25">
      <c r="A44" s="687">
        <f t="shared" si="2"/>
        <v>40</v>
      </c>
      <c r="B44" s="687" t="s">
        <v>1285</v>
      </c>
      <c r="C44" s="687">
        <v>1.41</v>
      </c>
      <c r="D44" s="687"/>
      <c r="E44" s="667" t="s">
        <v>2301</v>
      </c>
      <c r="F44" s="687" t="s">
        <v>283</v>
      </c>
      <c r="G44" s="687" t="s">
        <v>5105</v>
      </c>
      <c r="H44" s="564">
        <v>46615</v>
      </c>
      <c r="I44" s="564">
        <v>22965</v>
      </c>
      <c r="J44" s="794">
        <f t="shared" si="0"/>
        <v>46615</v>
      </c>
      <c r="K44" s="794">
        <f t="shared" si="1"/>
        <v>22965</v>
      </c>
    </row>
    <row r="45" spans="1:11" s="528" customFormat="1" ht="120.75" customHeight="1" x14ac:dyDescent="0.25">
      <c r="A45" s="687">
        <f t="shared" si="2"/>
        <v>41</v>
      </c>
      <c r="B45" s="687" t="s">
        <v>1285</v>
      </c>
      <c r="C45" s="687">
        <v>1.42</v>
      </c>
      <c r="D45" s="687"/>
      <c r="E45" s="667" t="s">
        <v>2302</v>
      </c>
      <c r="F45" s="687" t="s">
        <v>283</v>
      </c>
      <c r="G45" s="687" t="s">
        <v>5105</v>
      </c>
      <c r="H45" s="564">
        <v>43301</v>
      </c>
      <c r="I45" s="564">
        <v>19410</v>
      </c>
      <c r="J45" s="794">
        <f t="shared" si="0"/>
        <v>43301</v>
      </c>
      <c r="K45" s="794">
        <f t="shared" si="1"/>
        <v>19410</v>
      </c>
    </row>
    <row r="46" spans="1:11" s="528" customFormat="1" ht="121.5" customHeight="1" x14ac:dyDescent="0.25">
      <c r="A46" s="687">
        <f t="shared" si="2"/>
        <v>42</v>
      </c>
      <c r="B46" s="687" t="s">
        <v>1285</v>
      </c>
      <c r="C46" s="687">
        <v>1.43</v>
      </c>
      <c r="D46" s="687"/>
      <c r="E46" s="667" t="s">
        <v>2303</v>
      </c>
      <c r="F46" s="687" t="s">
        <v>283</v>
      </c>
      <c r="G46" s="687" t="s">
        <v>5105</v>
      </c>
      <c r="H46" s="564">
        <v>59200</v>
      </c>
      <c r="I46" s="564">
        <v>30221</v>
      </c>
      <c r="J46" s="794">
        <f t="shared" si="0"/>
        <v>59200</v>
      </c>
      <c r="K46" s="794">
        <f t="shared" si="1"/>
        <v>30221</v>
      </c>
    </row>
    <row r="47" spans="1:11" s="528" customFormat="1" ht="40.5" x14ac:dyDescent="0.25">
      <c r="A47" s="687">
        <f t="shared" si="2"/>
        <v>43</v>
      </c>
      <c r="B47" s="687" t="s">
        <v>1285</v>
      </c>
      <c r="C47" s="687">
        <v>1.44</v>
      </c>
      <c r="D47" s="687"/>
      <c r="E47" s="667" t="s">
        <v>2304</v>
      </c>
      <c r="F47" s="687" t="s">
        <v>283</v>
      </c>
      <c r="G47" s="687" t="s">
        <v>5105</v>
      </c>
      <c r="H47" s="564">
        <v>41261</v>
      </c>
      <c r="I47" s="564">
        <v>10987</v>
      </c>
      <c r="J47" s="794">
        <f t="shared" si="0"/>
        <v>41261</v>
      </c>
      <c r="K47" s="794">
        <f t="shared" si="1"/>
        <v>10987</v>
      </c>
    </row>
    <row r="48" spans="1:11" s="528" customFormat="1" ht="94.5" x14ac:dyDescent="0.25">
      <c r="A48" s="687">
        <f t="shared" si="2"/>
        <v>44</v>
      </c>
      <c r="B48" s="687" t="s">
        <v>1285</v>
      </c>
      <c r="C48" s="687">
        <v>1.45</v>
      </c>
      <c r="D48" s="687"/>
      <c r="E48" s="667" t="s">
        <v>5893</v>
      </c>
      <c r="F48" s="687" t="s">
        <v>283</v>
      </c>
      <c r="G48" s="687" t="s">
        <v>4804</v>
      </c>
      <c r="H48" s="564">
        <v>2110</v>
      </c>
      <c r="I48" s="564">
        <v>447</v>
      </c>
      <c r="J48" s="794">
        <f t="shared" si="0"/>
        <v>2110</v>
      </c>
      <c r="K48" s="794">
        <f t="shared" si="1"/>
        <v>447</v>
      </c>
    </row>
    <row r="49" spans="1:11" s="528" customFormat="1" ht="81" x14ac:dyDescent="0.25">
      <c r="A49" s="687">
        <f t="shared" si="2"/>
        <v>45</v>
      </c>
      <c r="B49" s="687" t="s">
        <v>1285</v>
      </c>
      <c r="C49" s="687">
        <v>1.46</v>
      </c>
      <c r="D49" s="687"/>
      <c r="E49" s="667" t="s">
        <v>5892</v>
      </c>
      <c r="F49" s="687" t="s">
        <v>283</v>
      </c>
      <c r="G49" s="687" t="s">
        <v>4804</v>
      </c>
      <c r="H49" s="564">
        <v>6814</v>
      </c>
      <c r="I49" s="564">
        <v>522</v>
      </c>
      <c r="J49" s="794">
        <f t="shared" si="0"/>
        <v>6814</v>
      </c>
      <c r="K49" s="794">
        <f t="shared" si="1"/>
        <v>522</v>
      </c>
    </row>
    <row r="50" spans="1:11" s="531" customFormat="1" ht="81" x14ac:dyDescent="0.25">
      <c r="A50" s="687">
        <f t="shared" si="2"/>
        <v>46</v>
      </c>
      <c r="B50" s="687" t="s">
        <v>1285</v>
      </c>
      <c r="C50" s="687">
        <v>1.47</v>
      </c>
      <c r="D50" s="687"/>
      <c r="E50" s="667" t="s">
        <v>5891</v>
      </c>
      <c r="F50" s="687" t="s">
        <v>283</v>
      </c>
      <c r="G50" s="687" t="s">
        <v>4804</v>
      </c>
      <c r="H50" s="564">
        <v>4133</v>
      </c>
      <c r="I50" s="564">
        <v>745</v>
      </c>
      <c r="J50" s="794">
        <f t="shared" si="0"/>
        <v>4133</v>
      </c>
      <c r="K50" s="794">
        <f t="shared" si="1"/>
        <v>745</v>
      </c>
    </row>
    <row r="51" spans="1:11" s="528" customFormat="1" ht="81" x14ac:dyDescent="0.25">
      <c r="A51" s="687">
        <f t="shared" si="2"/>
        <v>47</v>
      </c>
      <c r="B51" s="687" t="s">
        <v>1285</v>
      </c>
      <c r="C51" s="687">
        <v>1.48</v>
      </c>
      <c r="D51" s="687"/>
      <c r="E51" s="667" t="s">
        <v>5890</v>
      </c>
      <c r="F51" s="687" t="s">
        <v>283</v>
      </c>
      <c r="G51" s="687" t="s">
        <v>4804</v>
      </c>
      <c r="H51" s="564">
        <v>3910</v>
      </c>
      <c r="I51" s="564">
        <v>522</v>
      </c>
      <c r="J51" s="794">
        <f t="shared" si="0"/>
        <v>3910</v>
      </c>
      <c r="K51" s="794">
        <f t="shared" si="1"/>
        <v>522</v>
      </c>
    </row>
    <row r="52" spans="1:11" s="528" customFormat="1" ht="40.5" x14ac:dyDescent="0.25">
      <c r="A52" s="687">
        <f t="shared" si="2"/>
        <v>48</v>
      </c>
      <c r="B52" s="687" t="s">
        <v>1285</v>
      </c>
      <c r="C52" s="687">
        <v>1.49</v>
      </c>
      <c r="D52" s="687"/>
      <c r="E52" s="667" t="s">
        <v>2305</v>
      </c>
      <c r="F52" s="687" t="s">
        <v>283</v>
      </c>
      <c r="G52" s="687" t="s">
        <v>4812</v>
      </c>
      <c r="H52" s="564">
        <v>5665</v>
      </c>
      <c r="I52" s="564">
        <v>1760</v>
      </c>
      <c r="J52" s="794">
        <f t="shared" si="0"/>
        <v>5665</v>
      </c>
      <c r="K52" s="794">
        <f t="shared" si="1"/>
        <v>1760</v>
      </c>
    </row>
    <row r="53" spans="1:11" s="528" customFormat="1" ht="40.5" x14ac:dyDescent="0.25">
      <c r="A53" s="687">
        <f t="shared" si="2"/>
        <v>49</v>
      </c>
      <c r="B53" s="687" t="s">
        <v>1285</v>
      </c>
      <c r="C53" s="553">
        <v>1.5</v>
      </c>
      <c r="D53" s="687"/>
      <c r="E53" s="667" t="s">
        <v>2306</v>
      </c>
      <c r="F53" s="687" t="s">
        <v>283</v>
      </c>
      <c r="G53" s="687" t="s">
        <v>4812</v>
      </c>
      <c r="H53" s="564">
        <v>13882</v>
      </c>
      <c r="I53" s="564">
        <v>7372</v>
      </c>
      <c r="J53" s="794">
        <f t="shared" si="0"/>
        <v>13882</v>
      </c>
      <c r="K53" s="794">
        <f t="shared" si="1"/>
        <v>7372</v>
      </c>
    </row>
    <row r="54" spans="1:11" s="528" customFormat="1" ht="83.25" customHeight="1" x14ac:dyDescent="0.25">
      <c r="A54" s="687">
        <f t="shared" si="2"/>
        <v>50</v>
      </c>
      <c r="B54" s="687" t="s">
        <v>1285</v>
      </c>
      <c r="C54" s="687">
        <v>1.51</v>
      </c>
      <c r="D54" s="687"/>
      <c r="E54" s="667" t="s">
        <v>2307</v>
      </c>
      <c r="F54" s="687" t="s">
        <v>283</v>
      </c>
      <c r="G54" s="687" t="s">
        <v>4812</v>
      </c>
      <c r="H54" s="564">
        <v>21267</v>
      </c>
      <c r="I54" s="564">
        <v>7372</v>
      </c>
      <c r="J54" s="794">
        <f t="shared" si="0"/>
        <v>21267</v>
      </c>
      <c r="K54" s="794">
        <f t="shared" si="1"/>
        <v>7372</v>
      </c>
    </row>
    <row r="55" spans="1:11" s="528" customFormat="1" ht="94.5" x14ac:dyDescent="0.25">
      <c r="A55" s="687">
        <f t="shared" si="2"/>
        <v>51</v>
      </c>
      <c r="B55" s="687" t="s">
        <v>1285</v>
      </c>
      <c r="C55" s="687">
        <v>1.52</v>
      </c>
      <c r="D55" s="687"/>
      <c r="E55" s="667" t="s">
        <v>2308</v>
      </c>
      <c r="F55" s="687" t="s">
        <v>283</v>
      </c>
      <c r="G55" s="687" t="s">
        <v>4812</v>
      </c>
      <c r="H55" s="564">
        <v>21810</v>
      </c>
      <c r="I55" s="564">
        <v>7372</v>
      </c>
      <c r="J55" s="794">
        <f t="shared" si="0"/>
        <v>21810</v>
      </c>
      <c r="K55" s="794">
        <f t="shared" si="1"/>
        <v>7372</v>
      </c>
    </row>
    <row r="56" spans="1:11" s="528" customFormat="1" ht="94.5" x14ac:dyDescent="0.25">
      <c r="A56" s="687">
        <f t="shared" si="2"/>
        <v>52</v>
      </c>
      <c r="B56" s="687" t="s">
        <v>1285</v>
      </c>
      <c r="C56" s="687">
        <v>1.53</v>
      </c>
      <c r="D56" s="687"/>
      <c r="E56" s="667" t="s">
        <v>2309</v>
      </c>
      <c r="F56" s="687" t="s">
        <v>283</v>
      </c>
      <c r="G56" s="687" t="s">
        <v>4812</v>
      </c>
      <c r="H56" s="564">
        <v>20033</v>
      </c>
      <c r="I56" s="564">
        <v>11093</v>
      </c>
      <c r="J56" s="794">
        <f t="shared" si="0"/>
        <v>20033</v>
      </c>
      <c r="K56" s="794">
        <f t="shared" si="1"/>
        <v>11093</v>
      </c>
    </row>
    <row r="57" spans="1:11" s="528" customFormat="1" ht="54" x14ac:dyDescent="0.25">
      <c r="A57" s="687">
        <f t="shared" si="2"/>
        <v>53</v>
      </c>
      <c r="B57" s="687" t="s">
        <v>1285</v>
      </c>
      <c r="C57" s="687">
        <v>1.54</v>
      </c>
      <c r="D57" s="687"/>
      <c r="E57" s="667" t="s">
        <v>2310</v>
      </c>
      <c r="F57" s="687" t="s">
        <v>283</v>
      </c>
      <c r="G57" s="687" t="s">
        <v>5105</v>
      </c>
      <c r="H57" s="564">
        <v>68</v>
      </c>
      <c r="I57" s="564">
        <v>15</v>
      </c>
      <c r="J57" s="794">
        <f t="shared" si="0"/>
        <v>68</v>
      </c>
      <c r="K57" s="794">
        <f t="shared" si="1"/>
        <v>15</v>
      </c>
    </row>
    <row r="58" spans="1:11" s="528" customFormat="1" ht="27" x14ac:dyDescent="0.25">
      <c r="A58" s="687">
        <f t="shared" si="2"/>
        <v>54</v>
      </c>
      <c r="B58" s="687" t="s">
        <v>1285</v>
      </c>
      <c r="C58" s="687">
        <v>1.55</v>
      </c>
      <c r="D58" s="687"/>
      <c r="E58" s="667" t="s">
        <v>2311</v>
      </c>
      <c r="F58" s="687" t="s">
        <v>283</v>
      </c>
      <c r="G58" s="687" t="s">
        <v>1287</v>
      </c>
      <c r="H58" s="564">
        <v>9067</v>
      </c>
      <c r="I58" s="564">
        <v>8411</v>
      </c>
      <c r="J58" s="794">
        <f t="shared" si="0"/>
        <v>9067</v>
      </c>
      <c r="K58" s="794">
        <f t="shared" si="1"/>
        <v>8411</v>
      </c>
    </row>
    <row r="59" spans="1:11" s="528" customFormat="1" ht="40.5" x14ac:dyDescent="0.25">
      <c r="A59" s="687">
        <f t="shared" si="2"/>
        <v>55</v>
      </c>
      <c r="B59" s="687" t="s">
        <v>1285</v>
      </c>
      <c r="C59" s="687">
        <v>1.56</v>
      </c>
      <c r="D59" s="687"/>
      <c r="E59" s="667" t="s">
        <v>2312</v>
      </c>
      <c r="F59" s="687" t="s">
        <v>283</v>
      </c>
      <c r="G59" s="687" t="s">
        <v>4812</v>
      </c>
      <c r="H59" s="564">
        <v>9680</v>
      </c>
      <c r="I59" s="564">
        <v>0</v>
      </c>
      <c r="J59" s="794">
        <f t="shared" si="0"/>
        <v>9680</v>
      </c>
      <c r="K59" s="794">
        <f t="shared" si="1"/>
        <v>0</v>
      </c>
    </row>
    <row r="60" spans="1:11" s="528" customFormat="1" ht="67.5" x14ac:dyDescent="0.25">
      <c r="A60" s="687">
        <f t="shared" si="2"/>
        <v>56</v>
      </c>
      <c r="B60" s="687" t="s">
        <v>1285</v>
      </c>
      <c r="C60" s="687">
        <v>1.57</v>
      </c>
      <c r="D60" s="687"/>
      <c r="E60" s="667" t="s">
        <v>2313</v>
      </c>
      <c r="F60" s="687" t="s">
        <v>283</v>
      </c>
      <c r="G60" s="687" t="s">
        <v>1288</v>
      </c>
      <c r="H60" s="564">
        <v>38720</v>
      </c>
      <c r="I60" s="564">
        <v>0</v>
      </c>
      <c r="J60" s="794">
        <f t="shared" si="0"/>
        <v>38720</v>
      </c>
      <c r="K60" s="794">
        <f t="shared" si="1"/>
        <v>0</v>
      </c>
    </row>
    <row r="61" spans="1:11" s="528" customFormat="1" ht="175.5" x14ac:dyDescent="0.25">
      <c r="A61" s="687">
        <f t="shared" si="2"/>
        <v>57</v>
      </c>
      <c r="B61" s="687" t="s">
        <v>1285</v>
      </c>
      <c r="C61" s="687">
        <v>1.58</v>
      </c>
      <c r="D61" s="687"/>
      <c r="E61" s="667" t="s">
        <v>2314</v>
      </c>
      <c r="F61" s="687" t="s">
        <v>283</v>
      </c>
      <c r="G61" s="687" t="s">
        <v>5105</v>
      </c>
      <c r="H61" s="564">
        <v>42184</v>
      </c>
      <c r="I61" s="564">
        <v>15312</v>
      </c>
      <c r="J61" s="794">
        <f t="shared" si="0"/>
        <v>42184</v>
      </c>
      <c r="K61" s="794">
        <f t="shared" si="1"/>
        <v>15312</v>
      </c>
    </row>
    <row r="62" spans="1:11" s="528" customFormat="1" ht="81" x14ac:dyDescent="0.25">
      <c r="A62" s="687">
        <f t="shared" si="2"/>
        <v>58</v>
      </c>
      <c r="B62" s="687" t="s">
        <v>1285</v>
      </c>
      <c r="C62" s="687">
        <v>1.59</v>
      </c>
      <c r="D62" s="687"/>
      <c r="E62" s="667" t="s">
        <v>2315</v>
      </c>
      <c r="F62" s="687" t="s">
        <v>283</v>
      </c>
      <c r="G62" s="687" t="s">
        <v>5105</v>
      </c>
      <c r="H62" s="564">
        <v>12738</v>
      </c>
      <c r="I62" s="564">
        <v>4461</v>
      </c>
      <c r="J62" s="794">
        <f t="shared" si="0"/>
        <v>12738</v>
      </c>
      <c r="K62" s="794">
        <f t="shared" si="1"/>
        <v>4461</v>
      </c>
    </row>
    <row r="63" spans="1:11" s="528" customFormat="1" ht="67.5" x14ac:dyDescent="0.25">
      <c r="A63" s="687">
        <f t="shared" si="2"/>
        <v>59</v>
      </c>
      <c r="B63" s="687" t="s">
        <v>1285</v>
      </c>
      <c r="C63" s="553">
        <v>1.6</v>
      </c>
      <c r="D63" s="687"/>
      <c r="E63" s="667" t="s">
        <v>2316</v>
      </c>
      <c r="F63" s="687" t="s">
        <v>283</v>
      </c>
      <c r="G63" s="687" t="s">
        <v>5105</v>
      </c>
      <c r="H63" s="564">
        <v>13115</v>
      </c>
      <c r="I63" s="564">
        <v>7111</v>
      </c>
      <c r="J63" s="794">
        <f t="shared" si="0"/>
        <v>13115</v>
      </c>
      <c r="K63" s="794">
        <f t="shared" si="1"/>
        <v>7111</v>
      </c>
    </row>
    <row r="64" spans="1:11" s="528" customFormat="1" ht="67.5" x14ac:dyDescent="0.25">
      <c r="A64" s="687">
        <f t="shared" si="2"/>
        <v>60</v>
      </c>
      <c r="B64" s="687" t="s">
        <v>1285</v>
      </c>
      <c r="C64" s="687">
        <v>1.61</v>
      </c>
      <c r="D64" s="687"/>
      <c r="E64" s="667" t="s">
        <v>2317</v>
      </c>
      <c r="F64" s="687" t="s">
        <v>283</v>
      </c>
      <c r="G64" s="687" t="s">
        <v>5105</v>
      </c>
      <c r="H64" s="564">
        <v>11201</v>
      </c>
      <c r="I64" s="564">
        <v>8364</v>
      </c>
      <c r="J64" s="794">
        <f t="shared" si="0"/>
        <v>11201</v>
      </c>
      <c r="K64" s="794">
        <f t="shared" si="1"/>
        <v>8364</v>
      </c>
    </row>
    <row r="65" spans="1:11" s="528" customFormat="1" ht="54" x14ac:dyDescent="0.25">
      <c r="A65" s="687">
        <f t="shared" si="2"/>
        <v>61</v>
      </c>
      <c r="B65" s="687" t="s">
        <v>1285</v>
      </c>
      <c r="C65" s="687">
        <v>1.62</v>
      </c>
      <c r="D65" s="687"/>
      <c r="E65" s="667" t="s">
        <v>2318</v>
      </c>
      <c r="F65" s="687" t="s">
        <v>283</v>
      </c>
      <c r="G65" s="687" t="s">
        <v>5105</v>
      </c>
      <c r="H65" s="564">
        <v>9982</v>
      </c>
      <c r="I65" s="564">
        <v>7145</v>
      </c>
      <c r="J65" s="794">
        <f t="shared" si="0"/>
        <v>9982</v>
      </c>
      <c r="K65" s="794">
        <f t="shared" si="1"/>
        <v>7145</v>
      </c>
    </row>
    <row r="66" spans="1:11" s="528" customFormat="1" ht="54" x14ac:dyDescent="0.25">
      <c r="A66" s="687">
        <f t="shared" si="2"/>
        <v>62</v>
      </c>
      <c r="B66" s="687" t="s">
        <v>1285</v>
      </c>
      <c r="C66" s="687">
        <v>1.63</v>
      </c>
      <c r="D66" s="687"/>
      <c r="E66" s="667" t="s">
        <v>2319</v>
      </c>
      <c r="F66" s="687" t="s">
        <v>283</v>
      </c>
      <c r="G66" s="687" t="s">
        <v>4812</v>
      </c>
      <c r="H66" s="564">
        <v>10047</v>
      </c>
      <c r="I66" s="564">
        <v>7366</v>
      </c>
      <c r="J66" s="794">
        <f t="shared" si="0"/>
        <v>10047</v>
      </c>
      <c r="K66" s="794">
        <f t="shared" si="1"/>
        <v>7366</v>
      </c>
    </row>
    <row r="67" spans="1:11" s="528" customFormat="1" ht="45.75" customHeight="1" x14ac:dyDescent="0.25">
      <c r="A67" s="687">
        <f t="shared" si="2"/>
        <v>63</v>
      </c>
      <c r="B67" s="687" t="s">
        <v>1285</v>
      </c>
      <c r="C67" s="687">
        <v>1.64</v>
      </c>
      <c r="D67" s="687"/>
      <c r="E67" s="667" t="s">
        <v>5888</v>
      </c>
      <c r="F67" s="687" t="s">
        <v>283</v>
      </c>
      <c r="G67" s="687" t="s">
        <v>4812</v>
      </c>
      <c r="H67" s="564">
        <v>29951</v>
      </c>
      <c r="I67" s="564">
        <v>20102</v>
      </c>
      <c r="J67" s="794">
        <f t="shared" si="0"/>
        <v>29951</v>
      </c>
      <c r="K67" s="794">
        <f t="shared" si="1"/>
        <v>20102</v>
      </c>
    </row>
    <row r="68" spans="1:11" s="528" customFormat="1" ht="48.75" customHeight="1" x14ac:dyDescent="0.25">
      <c r="A68" s="687">
        <f t="shared" si="2"/>
        <v>64</v>
      </c>
      <c r="B68" s="687" t="s">
        <v>1285</v>
      </c>
      <c r="C68" s="687">
        <v>1.65</v>
      </c>
      <c r="D68" s="687"/>
      <c r="E68" s="667" t="s">
        <v>5889</v>
      </c>
      <c r="F68" s="687" t="s">
        <v>283</v>
      </c>
      <c r="G68" s="687" t="s">
        <v>4812</v>
      </c>
      <c r="H68" s="564">
        <v>16939</v>
      </c>
      <c r="I68" s="564">
        <v>9767</v>
      </c>
      <c r="J68" s="794">
        <f t="shared" si="0"/>
        <v>16939</v>
      </c>
      <c r="K68" s="794">
        <f t="shared" si="1"/>
        <v>9767</v>
      </c>
    </row>
    <row r="69" spans="1:11" s="528" customFormat="1" ht="62.25" customHeight="1" x14ac:dyDescent="0.25">
      <c r="A69" s="687">
        <f t="shared" si="2"/>
        <v>65</v>
      </c>
      <c r="B69" s="687" t="s">
        <v>1285</v>
      </c>
      <c r="C69" s="687">
        <v>1.66</v>
      </c>
      <c r="D69" s="687"/>
      <c r="E69" s="667" t="s">
        <v>2320</v>
      </c>
      <c r="F69" s="687" t="s">
        <v>283</v>
      </c>
      <c r="G69" s="687" t="s">
        <v>4804</v>
      </c>
      <c r="H69" s="564">
        <v>881</v>
      </c>
      <c r="I69" s="564">
        <v>151</v>
      </c>
      <c r="J69" s="794">
        <f t="shared" ref="J69:J132" si="3">ROUNDUP(H69,0)</f>
        <v>881</v>
      </c>
      <c r="K69" s="794">
        <f t="shared" ref="K69:K132" si="4">ROUNDUP(I69,0)</f>
        <v>151</v>
      </c>
    </row>
    <row r="70" spans="1:11" s="528" customFormat="1" ht="111" customHeight="1" x14ac:dyDescent="0.25">
      <c r="A70" s="687">
        <f t="shared" ref="A70:A81" si="5">A69+1</f>
        <v>66</v>
      </c>
      <c r="B70" s="687" t="s">
        <v>1285</v>
      </c>
      <c r="C70" s="687">
        <v>1.67</v>
      </c>
      <c r="D70" s="687"/>
      <c r="E70" s="667" t="s">
        <v>2321</v>
      </c>
      <c r="F70" s="687" t="s">
        <v>283</v>
      </c>
      <c r="G70" s="687" t="s">
        <v>4812</v>
      </c>
      <c r="H70" s="564">
        <v>293450</v>
      </c>
      <c r="I70" s="564">
        <v>217946</v>
      </c>
      <c r="J70" s="794">
        <f t="shared" si="3"/>
        <v>293450</v>
      </c>
      <c r="K70" s="794">
        <f t="shared" si="4"/>
        <v>217946</v>
      </c>
    </row>
    <row r="71" spans="1:11" s="528" customFormat="1" ht="32.25" customHeight="1" x14ac:dyDescent="0.25">
      <c r="A71" s="687">
        <f t="shared" si="5"/>
        <v>67</v>
      </c>
      <c r="B71" s="687" t="s">
        <v>1285</v>
      </c>
      <c r="C71" s="687">
        <v>1.68</v>
      </c>
      <c r="D71" s="687"/>
      <c r="E71" s="667" t="s">
        <v>2322</v>
      </c>
      <c r="F71" s="687" t="s">
        <v>283</v>
      </c>
      <c r="G71" s="687" t="s">
        <v>4812</v>
      </c>
      <c r="H71" s="564">
        <v>9895</v>
      </c>
      <c r="I71" s="564">
        <v>9169</v>
      </c>
      <c r="J71" s="794">
        <f t="shared" si="3"/>
        <v>9895</v>
      </c>
      <c r="K71" s="794">
        <f t="shared" si="4"/>
        <v>9169</v>
      </c>
    </row>
    <row r="72" spans="1:11" s="528" customFormat="1" ht="32.25" customHeight="1" x14ac:dyDescent="0.25">
      <c r="A72" s="687">
        <f t="shared" si="5"/>
        <v>68</v>
      </c>
      <c r="B72" s="687" t="s">
        <v>1285</v>
      </c>
      <c r="C72" s="687">
        <v>1.69</v>
      </c>
      <c r="D72" s="687"/>
      <c r="E72" s="667" t="s">
        <v>2323</v>
      </c>
      <c r="F72" s="687" t="s">
        <v>283</v>
      </c>
      <c r="G72" s="687" t="s">
        <v>4812</v>
      </c>
      <c r="H72" s="564">
        <v>6097</v>
      </c>
      <c r="I72" s="564">
        <v>5613</v>
      </c>
      <c r="J72" s="794">
        <f t="shared" si="3"/>
        <v>6097</v>
      </c>
      <c r="K72" s="794">
        <f t="shared" si="4"/>
        <v>5613</v>
      </c>
    </row>
    <row r="73" spans="1:11" s="528" customFormat="1" ht="32.25" customHeight="1" x14ac:dyDescent="0.25">
      <c r="A73" s="687">
        <f t="shared" si="5"/>
        <v>69</v>
      </c>
      <c r="B73" s="687" t="s">
        <v>1285</v>
      </c>
      <c r="C73" s="553">
        <v>1.7</v>
      </c>
      <c r="D73" s="687"/>
      <c r="E73" s="667" t="s">
        <v>2324</v>
      </c>
      <c r="F73" s="687" t="s">
        <v>283</v>
      </c>
      <c r="G73" s="687" t="s">
        <v>4812</v>
      </c>
      <c r="H73" s="564">
        <v>4668</v>
      </c>
      <c r="I73" s="564">
        <v>4305</v>
      </c>
      <c r="J73" s="794">
        <f t="shared" si="3"/>
        <v>4668</v>
      </c>
      <c r="K73" s="794">
        <f t="shared" si="4"/>
        <v>4305</v>
      </c>
    </row>
    <row r="74" spans="1:11" s="528" customFormat="1" ht="32.25" customHeight="1" x14ac:dyDescent="0.25">
      <c r="A74" s="687">
        <f t="shared" si="5"/>
        <v>70</v>
      </c>
      <c r="B74" s="687" t="s">
        <v>1285</v>
      </c>
      <c r="C74" s="687">
        <v>1.71</v>
      </c>
      <c r="D74" s="687"/>
      <c r="E74" s="667" t="s">
        <v>2325</v>
      </c>
      <c r="F74" s="687" t="s">
        <v>283</v>
      </c>
      <c r="G74" s="687" t="s">
        <v>4812</v>
      </c>
      <c r="H74" s="564">
        <v>146</v>
      </c>
      <c r="I74" s="564">
        <v>0</v>
      </c>
      <c r="J74" s="794">
        <f t="shared" si="3"/>
        <v>146</v>
      </c>
      <c r="K74" s="794">
        <f t="shared" si="4"/>
        <v>0</v>
      </c>
    </row>
    <row r="75" spans="1:11" s="528" customFormat="1" ht="32.25" customHeight="1" x14ac:dyDescent="0.25">
      <c r="A75" s="687">
        <f t="shared" si="5"/>
        <v>71</v>
      </c>
      <c r="B75" s="687" t="s">
        <v>1285</v>
      </c>
      <c r="C75" s="687">
        <v>1.72</v>
      </c>
      <c r="D75" s="687"/>
      <c r="E75" s="667" t="s">
        <v>2326</v>
      </c>
      <c r="F75" s="687" t="s">
        <v>283</v>
      </c>
      <c r="G75" s="687" t="s">
        <v>4812</v>
      </c>
      <c r="H75" s="564">
        <v>97</v>
      </c>
      <c r="I75" s="564">
        <v>0</v>
      </c>
      <c r="J75" s="794">
        <f t="shared" si="3"/>
        <v>97</v>
      </c>
      <c r="K75" s="794">
        <f t="shared" si="4"/>
        <v>0</v>
      </c>
    </row>
    <row r="76" spans="1:11" s="528" customFormat="1" ht="32.25" customHeight="1" x14ac:dyDescent="0.25">
      <c r="A76" s="687">
        <f t="shared" si="5"/>
        <v>72</v>
      </c>
      <c r="B76" s="687" t="s">
        <v>1285</v>
      </c>
      <c r="C76" s="687">
        <v>1.73</v>
      </c>
      <c r="D76" s="687"/>
      <c r="E76" s="667" t="s">
        <v>2327</v>
      </c>
      <c r="F76" s="687" t="s">
        <v>283</v>
      </c>
      <c r="G76" s="687" t="s">
        <v>4812</v>
      </c>
      <c r="H76" s="564">
        <v>73</v>
      </c>
      <c r="I76" s="564">
        <v>0</v>
      </c>
      <c r="J76" s="794">
        <f t="shared" si="3"/>
        <v>73</v>
      </c>
      <c r="K76" s="794">
        <f t="shared" si="4"/>
        <v>0</v>
      </c>
    </row>
    <row r="77" spans="1:11" s="528" customFormat="1" ht="32.25" customHeight="1" x14ac:dyDescent="0.25">
      <c r="A77" s="687">
        <f t="shared" si="5"/>
        <v>73</v>
      </c>
      <c r="B77" s="687" t="s">
        <v>1285</v>
      </c>
      <c r="C77" s="687">
        <v>1.74</v>
      </c>
      <c r="D77" s="687"/>
      <c r="E77" s="667" t="s">
        <v>2328</v>
      </c>
      <c r="F77" s="687" t="s">
        <v>283</v>
      </c>
      <c r="G77" s="687" t="s">
        <v>4812</v>
      </c>
      <c r="H77" s="564">
        <v>19</v>
      </c>
      <c r="I77" s="564">
        <v>0</v>
      </c>
      <c r="J77" s="794">
        <f t="shared" si="3"/>
        <v>19</v>
      </c>
      <c r="K77" s="794">
        <f t="shared" si="4"/>
        <v>0</v>
      </c>
    </row>
    <row r="78" spans="1:11" s="528" customFormat="1" ht="32.25" customHeight="1" x14ac:dyDescent="0.25">
      <c r="A78" s="687">
        <f t="shared" si="5"/>
        <v>74</v>
      </c>
      <c r="B78" s="687" t="s">
        <v>1285</v>
      </c>
      <c r="C78" s="687">
        <v>1.75</v>
      </c>
      <c r="D78" s="687"/>
      <c r="E78" s="667" t="s">
        <v>2329</v>
      </c>
      <c r="F78" s="687" t="s">
        <v>283</v>
      </c>
      <c r="G78" s="687" t="s">
        <v>4812</v>
      </c>
      <c r="H78" s="564">
        <v>13</v>
      </c>
      <c r="I78" s="564">
        <v>0</v>
      </c>
      <c r="J78" s="794">
        <f t="shared" si="3"/>
        <v>13</v>
      </c>
      <c r="K78" s="794">
        <f t="shared" si="4"/>
        <v>0</v>
      </c>
    </row>
    <row r="79" spans="1:11" s="528" customFormat="1" ht="116.25" customHeight="1" x14ac:dyDescent="0.25">
      <c r="A79" s="687">
        <f t="shared" si="5"/>
        <v>75</v>
      </c>
      <c r="B79" s="687" t="s">
        <v>1285</v>
      </c>
      <c r="C79" s="687">
        <v>1.76</v>
      </c>
      <c r="D79" s="687"/>
      <c r="E79" s="667" t="s">
        <v>2330</v>
      </c>
      <c r="F79" s="687" t="s">
        <v>283</v>
      </c>
      <c r="G79" s="687" t="s">
        <v>3653</v>
      </c>
      <c r="H79" s="564">
        <v>34487</v>
      </c>
      <c r="I79" s="564">
        <v>15153</v>
      </c>
      <c r="J79" s="794">
        <f t="shared" si="3"/>
        <v>34487</v>
      </c>
      <c r="K79" s="794">
        <f t="shared" si="4"/>
        <v>15153</v>
      </c>
    </row>
    <row r="80" spans="1:11" s="528" customFormat="1" ht="121.5" x14ac:dyDescent="0.25">
      <c r="A80" s="687">
        <f t="shared" si="5"/>
        <v>76</v>
      </c>
      <c r="B80" s="687" t="s">
        <v>1285</v>
      </c>
      <c r="C80" s="687">
        <v>1.77</v>
      </c>
      <c r="D80" s="687"/>
      <c r="E80" s="667" t="s">
        <v>2331</v>
      </c>
      <c r="F80" s="687" t="s">
        <v>283</v>
      </c>
      <c r="G80" s="687" t="s">
        <v>3653</v>
      </c>
      <c r="H80" s="564">
        <v>26955</v>
      </c>
      <c r="I80" s="564">
        <v>13505</v>
      </c>
      <c r="J80" s="794">
        <f t="shared" si="3"/>
        <v>26955</v>
      </c>
      <c r="K80" s="794">
        <f t="shared" si="4"/>
        <v>13505</v>
      </c>
    </row>
    <row r="81" spans="1:11" s="528" customFormat="1" ht="27" x14ac:dyDescent="0.25">
      <c r="A81" s="687">
        <f t="shared" si="5"/>
        <v>77</v>
      </c>
      <c r="B81" s="687" t="s">
        <v>1285</v>
      </c>
      <c r="C81" s="687">
        <v>1.78</v>
      </c>
      <c r="D81" s="687" t="s">
        <v>283</v>
      </c>
      <c r="E81" s="667" t="s">
        <v>3545</v>
      </c>
      <c r="F81" s="687" t="s">
        <v>283</v>
      </c>
      <c r="G81" s="687" t="s">
        <v>3653</v>
      </c>
      <c r="H81" s="564">
        <v>3630</v>
      </c>
      <c r="I81" s="564">
        <v>0</v>
      </c>
      <c r="J81" s="794">
        <f t="shared" si="3"/>
        <v>3630</v>
      </c>
      <c r="K81" s="794">
        <f t="shared" si="4"/>
        <v>0</v>
      </c>
    </row>
    <row r="82" spans="1:11" s="528" customFormat="1" ht="18.75" x14ac:dyDescent="0.25">
      <c r="A82" s="917" t="s">
        <v>5462</v>
      </c>
      <c r="B82" s="918"/>
      <c r="C82" s="918"/>
      <c r="D82" s="918"/>
      <c r="E82" s="918"/>
      <c r="F82" s="918"/>
      <c r="G82" s="918"/>
      <c r="H82" s="918"/>
      <c r="I82" s="919"/>
      <c r="J82" s="794">
        <f t="shared" si="3"/>
        <v>0</v>
      </c>
      <c r="K82" s="794">
        <f t="shared" si="4"/>
        <v>0</v>
      </c>
    </row>
    <row r="83" spans="1:11" s="532" customFormat="1" ht="40.5" x14ac:dyDescent="0.25">
      <c r="A83" s="554">
        <f>A81+1</f>
        <v>78</v>
      </c>
      <c r="B83" s="555" t="s">
        <v>19</v>
      </c>
      <c r="C83" s="556">
        <v>2.0099999999999998</v>
      </c>
      <c r="D83" s="555" t="s">
        <v>20</v>
      </c>
      <c r="E83" s="667" t="s">
        <v>2081</v>
      </c>
      <c r="F83" s="555" t="s">
        <v>20</v>
      </c>
      <c r="G83" s="555" t="s">
        <v>4812</v>
      </c>
      <c r="H83" s="577">
        <v>511</v>
      </c>
      <c r="I83" s="577">
        <v>463</v>
      </c>
      <c r="J83" s="794">
        <f t="shared" si="3"/>
        <v>511</v>
      </c>
      <c r="K83" s="794">
        <f t="shared" si="4"/>
        <v>463</v>
      </c>
    </row>
    <row r="84" spans="1:11" s="529" customFormat="1" ht="40.5" x14ac:dyDescent="0.25">
      <c r="A84" s="554">
        <f>A83+1</f>
        <v>79</v>
      </c>
      <c r="B84" s="555" t="s">
        <v>19</v>
      </c>
      <c r="C84" s="556">
        <v>2.02</v>
      </c>
      <c r="D84" s="555" t="s">
        <v>20</v>
      </c>
      <c r="E84" s="667" t="s">
        <v>2082</v>
      </c>
      <c r="F84" s="555" t="s">
        <v>20</v>
      </c>
      <c r="G84" s="555" t="s">
        <v>4812</v>
      </c>
      <c r="H84" s="576">
        <v>847</v>
      </c>
      <c r="I84" s="576">
        <v>703</v>
      </c>
      <c r="J84" s="794">
        <f t="shared" si="3"/>
        <v>847</v>
      </c>
      <c r="K84" s="794">
        <f t="shared" si="4"/>
        <v>703</v>
      </c>
    </row>
    <row r="85" spans="1:11" s="529" customFormat="1" ht="40.5" x14ac:dyDescent="0.25">
      <c r="A85" s="554">
        <f t="shared" ref="A85:A117" si="6">A84+1</f>
        <v>80</v>
      </c>
      <c r="B85" s="555" t="s">
        <v>19</v>
      </c>
      <c r="C85" s="556">
        <v>2.0299999999999998</v>
      </c>
      <c r="D85" s="555" t="s">
        <v>20</v>
      </c>
      <c r="E85" s="667" t="s">
        <v>2083</v>
      </c>
      <c r="F85" s="555" t="s">
        <v>20</v>
      </c>
      <c r="G85" s="555" t="s">
        <v>4812</v>
      </c>
      <c r="H85" s="576">
        <v>1746</v>
      </c>
      <c r="I85" s="576">
        <v>1554</v>
      </c>
      <c r="J85" s="794">
        <f t="shared" si="3"/>
        <v>1746</v>
      </c>
      <c r="K85" s="794">
        <f t="shared" si="4"/>
        <v>1554</v>
      </c>
    </row>
    <row r="86" spans="1:11" s="529" customFormat="1" ht="40.5" x14ac:dyDescent="0.25">
      <c r="A86" s="554">
        <f t="shared" si="6"/>
        <v>81</v>
      </c>
      <c r="B86" s="555" t="s">
        <v>19</v>
      </c>
      <c r="C86" s="556">
        <v>2.04</v>
      </c>
      <c r="D86" s="555" t="s">
        <v>20</v>
      </c>
      <c r="E86" s="667" t="s">
        <v>2084</v>
      </c>
      <c r="F86" s="555" t="s">
        <v>20</v>
      </c>
      <c r="G86" s="555" t="s">
        <v>4812</v>
      </c>
      <c r="H86" s="576">
        <v>2992</v>
      </c>
      <c r="I86" s="576">
        <v>2703</v>
      </c>
      <c r="J86" s="794">
        <f t="shared" si="3"/>
        <v>2992</v>
      </c>
      <c r="K86" s="794">
        <f t="shared" si="4"/>
        <v>2703</v>
      </c>
    </row>
    <row r="87" spans="1:11" s="529" customFormat="1" ht="40.5" x14ac:dyDescent="0.25">
      <c r="A87" s="554">
        <f t="shared" si="6"/>
        <v>82</v>
      </c>
      <c r="B87" s="555" t="s">
        <v>19</v>
      </c>
      <c r="C87" s="556">
        <v>2.0499999999999998</v>
      </c>
      <c r="D87" s="555" t="s">
        <v>20</v>
      </c>
      <c r="E87" s="667" t="s">
        <v>2085</v>
      </c>
      <c r="F87" s="555" t="s">
        <v>20</v>
      </c>
      <c r="G87" s="555" t="s">
        <v>4812</v>
      </c>
      <c r="H87" s="576">
        <v>3094</v>
      </c>
      <c r="I87" s="576">
        <v>2914</v>
      </c>
      <c r="J87" s="794">
        <f t="shared" si="3"/>
        <v>3094</v>
      </c>
      <c r="K87" s="794">
        <f t="shared" si="4"/>
        <v>2914</v>
      </c>
    </row>
    <row r="88" spans="1:11" s="529" customFormat="1" ht="40.5" x14ac:dyDescent="0.25">
      <c r="A88" s="554">
        <f t="shared" si="6"/>
        <v>83</v>
      </c>
      <c r="B88" s="555" t="s">
        <v>19</v>
      </c>
      <c r="C88" s="556">
        <v>2.06</v>
      </c>
      <c r="D88" s="555" t="s">
        <v>20</v>
      </c>
      <c r="E88" s="667" t="s">
        <v>2086</v>
      </c>
      <c r="F88" s="555" t="s">
        <v>20</v>
      </c>
      <c r="G88" s="555" t="s">
        <v>4812</v>
      </c>
      <c r="H88" s="576">
        <v>3387</v>
      </c>
      <c r="I88" s="576">
        <v>3190</v>
      </c>
      <c r="J88" s="794">
        <f t="shared" si="3"/>
        <v>3387</v>
      </c>
      <c r="K88" s="794">
        <f t="shared" si="4"/>
        <v>3190</v>
      </c>
    </row>
    <row r="89" spans="1:11" s="529" customFormat="1" ht="27" x14ac:dyDescent="0.25">
      <c r="A89" s="554">
        <f t="shared" si="6"/>
        <v>84</v>
      </c>
      <c r="B89" s="555" t="s">
        <v>19</v>
      </c>
      <c r="C89" s="556">
        <v>2.0699999999999998</v>
      </c>
      <c r="D89" s="555" t="s">
        <v>20</v>
      </c>
      <c r="E89" s="667" t="s">
        <v>2087</v>
      </c>
      <c r="F89" s="555" t="s">
        <v>20</v>
      </c>
      <c r="G89" s="555" t="s">
        <v>5114</v>
      </c>
      <c r="H89" s="576">
        <v>4</v>
      </c>
      <c r="I89" s="576">
        <v>4</v>
      </c>
      <c r="J89" s="794">
        <f t="shared" si="3"/>
        <v>4</v>
      </c>
      <c r="K89" s="794">
        <f t="shared" si="4"/>
        <v>4</v>
      </c>
    </row>
    <row r="90" spans="1:11" s="529" customFormat="1" ht="81" x14ac:dyDescent="0.25">
      <c r="A90" s="554">
        <f t="shared" si="6"/>
        <v>85</v>
      </c>
      <c r="B90" s="555" t="s">
        <v>19</v>
      </c>
      <c r="C90" s="556">
        <v>2.09</v>
      </c>
      <c r="D90" s="555" t="s">
        <v>20</v>
      </c>
      <c r="E90" s="667" t="s">
        <v>2088</v>
      </c>
      <c r="F90" s="555" t="s">
        <v>20</v>
      </c>
      <c r="G90" s="555" t="s">
        <v>5114</v>
      </c>
      <c r="H90" s="576">
        <v>12</v>
      </c>
      <c r="I90" s="576">
        <v>12</v>
      </c>
      <c r="J90" s="794">
        <f t="shared" si="3"/>
        <v>12</v>
      </c>
      <c r="K90" s="794">
        <f t="shared" si="4"/>
        <v>12</v>
      </c>
    </row>
    <row r="91" spans="1:11" s="529" customFormat="1" ht="67.5" x14ac:dyDescent="0.25">
      <c r="A91" s="554">
        <f t="shared" si="6"/>
        <v>86</v>
      </c>
      <c r="B91" s="555" t="s">
        <v>19</v>
      </c>
      <c r="C91" s="556">
        <v>2.1</v>
      </c>
      <c r="D91" s="555" t="s">
        <v>23</v>
      </c>
      <c r="E91" s="667" t="s">
        <v>24</v>
      </c>
      <c r="F91" s="555" t="s">
        <v>23</v>
      </c>
      <c r="G91" s="555" t="s">
        <v>4809</v>
      </c>
      <c r="H91" s="576">
        <v>300</v>
      </c>
      <c r="I91" s="576">
        <v>300</v>
      </c>
      <c r="J91" s="794">
        <f t="shared" si="3"/>
        <v>300</v>
      </c>
      <c r="K91" s="794">
        <f t="shared" si="4"/>
        <v>300</v>
      </c>
    </row>
    <row r="92" spans="1:11" s="529" customFormat="1" ht="54" x14ac:dyDescent="0.25">
      <c r="A92" s="554">
        <f t="shared" si="6"/>
        <v>87</v>
      </c>
      <c r="B92" s="555" t="s">
        <v>19</v>
      </c>
      <c r="C92" s="556">
        <v>2.11</v>
      </c>
      <c r="D92" s="555" t="s">
        <v>23</v>
      </c>
      <c r="E92" s="667" t="s">
        <v>2089</v>
      </c>
      <c r="F92" s="555" t="s">
        <v>23</v>
      </c>
      <c r="G92" s="555" t="s">
        <v>4809</v>
      </c>
      <c r="H92" s="576">
        <v>119</v>
      </c>
      <c r="I92" s="576">
        <v>7</v>
      </c>
      <c r="J92" s="794">
        <f t="shared" si="3"/>
        <v>119</v>
      </c>
      <c r="K92" s="794">
        <f t="shared" si="4"/>
        <v>7</v>
      </c>
    </row>
    <row r="93" spans="1:11" s="529" customFormat="1" ht="54" x14ac:dyDescent="0.25">
      <c r="A93" s="554">
        <f t="shared" si="6"/>
        <v>88</v>
      </c>
      <c r="B93" s="555" t="s">
        <v>19</v>
      </c>
      <c r="C93" s="556">
        <v>2.13</v>
      </c>
      <c r="D93" s="555" t="s">
        <v>23</v>
      </c>
      <c r="E93" s="667" t="s">
        <v>2090</v>
      </c>
      <c r="F93" s="555" t="s">
        <v>23</v>
      </c>
      <c r="G93" s="555" t="s">
        <v>4809</v>
      </c>
      <c r="H93" s="576">
        <v>139</v>
      </c>
      <c r="I93" s="576">
        <v>7</v>
      </c>
      <c r="J93" s="794">
        <f t="shared" si="3"/>
        <v>139</v>
      </c>
      <c r="K93" s="794">
        <f t="shared" si="4"/>
        <v>7</v>
      </c>
    </row>
    <row r="94" spans="1:11" s="529" customFormat="1" ht="46.9" customHeight="1" x14ac:dyDescent="0.25">
      <c r="A94" s="554">
        <f t="shared" si="6"/>
        <v>89</v>
      </c>
      <c r="B94" s="555" t="s">
        <v>19</v>
      </c>
      <c r="C94" s="556">
        <v>2.14</v>
      </c>
      <c r="D94" s="555" t="s">
        <v>23</v>
      </c>
      <c r="E94" s="667" t="s">
        <v>2091</v>
      </c>
      <c r="F94" s="555" t="s">
        <v>23</v>
      </c>
      <c r="G94" s="555" t="s">
        <v>4809</v>
      </c>
      <c r="H94" s="576">
        <v>177</v>
      </c>
      <c r="I94" s="576">
        <v>22</v>
      </c>
      <c r="J94" s="794">
        <f t="shared" si="3"/>
        <v>177</v>
      </c>
      <c r="K94" s="794">
        <f t="shared" si="4"/>
        <v>22</v>
      </c>
    </row>
    <row r="95" spans="1:11" s="529" customFormat="1" ht="67.5" x14ac:dyDescent="0.25">
      <c r="A95" s="554">
        <f t="shared" si="6"/>
        <v>90</v>
      </c>
      <c r="B95" s="555" t="s">
        <v>19</v>
      </c>
      <c r="C95" s="556">
        <v>2.15</v>
      </c>
      <c r="D95" s="555" t="s">
        <v>23</v>
      </c>
      <c r="E95" s="667" t="s">
        <v>5963</v>
      </c>
      <c r="F95" s="555" t="s">
        <v>23</v>
      </c>
      <c r="G95" s="555" t="s">
        <v>4809</v>
      </c>
      <c r="H95" s="576">
        <v>250</v>
      </c>
      <c r="I95" s="576">
        <v>25</v>
      </c>
      <c r="J95" s="794">
        <f t="shared" si="3"/>
        <v>250</v>
      </c>
      <c r="K95" s="794">
        <f t="shared" si="4"/>
        <v>25</v>
      </c>
    </row>
    <row r="96" spans="1:11" s="529" customFormat="1" ht="54" x14ac:dyDescent="0.25">
      <c r="A96" s="554">
        <f t="shared" si="6"/>
        <v>91</v>
      </c>
      <c r="B96" s="555" t="s">
        <v>19</v>
      </c>
      <c r="C96" s="556">
        <v>2.16</v>
      </c>
      <c r="D96" s="555" t="s">
        <v>23</v>
      </c>
      <c r="E96" s="667" t="s">
        <v>2092</v>
      </c>
      <c r="F96" s="555" t="s">
        <v>23</v>
      </c>
      <c r="G96" s="555" t="s">
        <v>4809</v>
      </c>
      <c r="H96" s="576">
        <v>1419</v>
      </c>
      <c r="I96" s="576">
        <v>400</v>
      </c>
      <c r="J96" s="794">
        <f t="shared" si="3"/>
        <v>1419</v>
      </c>
      <c r="K96" s="794">
        <f t="shared" si="4"/>
        <v>400</v>
      </c>
    </row>
    <row r="97" spans="1:11" s="529" customFormat="1" ht="40.5" x14ac:dyDescent="0.25">
      <c r="A97" s="554">
        <f t="shared" si="6"/>
        <v>92</v>
      </c>
      <c r="B97" s="555" t="s">
        <v>19</v>
      </c>
      <c r="C97" s="556">
        <v>2.1800000000000002</v>
      </c>
      <c r="D97" s="555" t="s">
        <v>25</v>
      </c>
      <c r="E97" s="667" t="s">
        <v>2093</v>
      </c>
      <c r="F97" s="555" t="s">
        <v>25</v>
      </c>
      <c r="G97" s="555" t="s">
        <v>4809</v>
      </c>
      <c r="H97" s="576">
        <v>119</v>
      </c>
      <c r="I97" s="576">
        <v>7</v>
      </c>
      <c r="J97" s="794">
        <f t="shared" si="3"/>
        <v>119</v>
      </c>
      <c r="K97" s="794">
        <f t="shared" si="4"/>
        <v>7</v>
      </c>
    </row>
    <row r="98" spans="1:11" s="529" customFormat="1" ht="40.5" x14ac:dyDescent="0.25">
      <c r="A98" s="554">
        <f t="shared" si="6"/>
        <v>93</v>
      </c>
      <c r="B98" s="555" t="s">
        <v>19</v>
      </c>
      <c r="C98" s="556">
        <v>2.2000000000000002</v>
      </c>
      <c r="D98" s="555" t="s">
        <v>25</v>
      </c>
      <c r="E98" s="667" t="s">
        <v>2094</v>
      </c>
      <c r="F98" s="555" t="s">
        <v>25</v>
      </c>
      <c r="G98" s="555" t="s">
        <v>4809</v>
      </c>
      <c r="H98" s="576">
        <v>139</v>
      </c>
      <c r="I98" s="576">
        <v>7</v>
      </c>
      <c r="J98" s="794">
        <f t="shared" si="3"/>
        <v>139</v>
      </c>
      <c r="K98" s="794">
        <f t="shared" si="4"/>
        <v>7</v>
      </c>
    </row>
    <row r="99" spans="1:11" s="529" customFormat="1" ht="40.5" x14ac:dyDescent="0.25">
      <c r="A99" s="554">
        <f t="shared" si="6"/>
        <v>94</v>
      </c>
      <c r="B99" s="555" t="s">
        <v>19</v>
      </c>
      <c r="C99" s="556">
        <v>2.21</v>
      </c>
      <c r="D99" s="555" t="s">
        <v>25</v>
      </c>
      <c r="E99" s="667" t="s">
        <v>2095</v>
      </c>
      <c r="F99" s="555" t="s">
        <v>25</v>
      </c>
      <c r="G99" s="555" t="s">
        <v>4809</v>
      </c>
      <c r="H99" s="576">
        <v>208</v>
      </c>
      <c r="I99" s="576">
        <v>22</v>
      </c>
      <c r="J99" s="794">
        <f t="shared" si="3"/>
        <v>208</v>
      </c>
      <c r="K99" s="794">
        <f t="shared" si="4"/>
        <v>22</v>
      </c>
    </row>
    <row r="100" spans="1:11" s="529" customFormat="1" ht="40.5" x14ac:dyDescent="0.25">
      <c r="A100" s="554">
        <f t="shared" si="6"/>
        <v>95</v>
      </c>
      <c r="B100" s="555" t="s">
        <v>19</v>
      </c>
      <c r="C100" s="556">
        <v>2.2200000000000002</v>
      </c>
      <c r="D100" s="555" t="s">
        <v>25</v>
      </c>
      <c r="E100" s="667" t="s">
        <v>2096</v>
      </c>
      <c r="F100" s="555" t="s">
        <v>25</v>
      </c>
      <c r="G100" s="555" t="s">
        <v>4809</v>
      </c>
      <c r="H100" s="576">
        <v>1419</v>
      </c>
      <c r="I100" s="576">
        <v>400</v>
      </c>
      <c r="J100" s="794">
        <f t="shared" si="3"/>
        <v>1419</v>
      </c>
      <c r="K100" s="794">
        <f t="shared" si="4"/>
        <v>400</v>
      </c>
    </row>
    <row r="101" spans="1:11" s="529" customFormat="1" ht="40.5" x14ac:dyDescent="0.25">
      <c r="A101" s="554">
        <f t="shared" si="6"/>
        <v>96</v>
      </c>
      <c r="B101" s="555" t="s">
        <v>19</v>
      </c>
      <c r="C101" s="556">
        <v>2.23</v>
      </c>
      <c r="D101" s="555" t="s">
        <v>26</v>
      </c>
      <c r="E101" s="667" t="s">
        <v>2097</v>
      </c>
      <c r="F101" s="555" t="s">
        <v>26</v>
      </c>
      <c r="G101" s="555" t="s">
        <v>4809</v>
      </c>
      <c r="H101" s="576">
        <v>91</v>
      </c>
      <c r="I101" s="576">
        <v>4</v>
      </c>
      <c r="J101" s="794">
        <f t="shared" si="3"/>
        <v>91</v>
      </c>
      <c r="K101" s="794">
        <f t="shared" si="4"/>
        <v>4</v>
      </c>
    </row>
    <row r="102" spans="1:11" s="529" customFormat="1" ht="40.5" x14ac:dyDescent="0.25">
      <c r="A102" s="554">
        <f t="shared" si="6"/>
        <v>97</v>
      </c>
      <c r="B102" s="555" t="s">
        <v>19</v>
      </c>
      <c r="C102" s="556">
        <v>2.2400000000000002</v>
      </c>
      <c r="D102" s="555" t="s">
        <v>26</v>
      </c>
      <c r="E102" s="667" t="s">
        <v>2098</v>
      </c>
      <c r="F102" s="555" t="s">
        <v>26</v>
      </c>
      <c r="G102" s="555" t="s">
        <v>4809</v>
      </c>
      <c r="H102" s="576">
        <v>79</v>
      </c>
      <c r="I102" s="576">
        <v>4</v>
      </c>
      <c r="J102" s="794">
        <f t="shared" si="3"/>
        <v>79</v>
      </c>
      <c r="K102" s="794">
        <f t="shared" si="4"/>
        <v>4</v>
      </c>
    </row>
    <row r="103" spans="1:11" s="529" customFormat="1" ht="67.5" x14ac:dyDescent="0.25">
      <c r="A103" s="554">
        <f t="shared" si="6"/>
        <v>98</v>
      </c>
      <c r="B103" s="555" t="s">
        <v>19</v>
      </c>
      <c r="C103" s="556">
        <v>2.25</v>
      </c>
      <c r="D103" s="555" t="s">
        <v>26</v>
      </c>
      <c r="E103" s="667" t="s">
        <v>2099</v>
      </c>
      <c r="F103" s="555" t="s">
        <v>26</v>
      </c>
      <c r="G103" s="555" t="s">
        <v>4809</v>
      </c>
      <c r="H103" s="576">
        <v>195</v>
      </c>
      <c r="I103" s="576">
        <v>89</v>
      </c>
      <c r="J103" s="794">
        <f t="shared" si="3"/>
        <v>195</v>
      </c>
      <c r="K103" s="794">
        <f t="shared" si="4"/>
        <v>89</v>
      </c>
    </row>
    <row r="104" spans="1:11" s="529" customFormat="1" ht="67.5" x14ac:dyDescent="0.25">
      <c r="A104" s="554">
        <f t="shared" si="6"/>
        <v>99</v>
      </c>
      <c r="B104" s="555" t="s">
        <v>19</v>
      </c>
      <c r="C104" s="556">
        <v>2.2599999999999998</v>
      </c>
      <c r="D104" s="555" t="s">
        <v>26</v>
      </c>
      <c r="E104" s="667" t="s">
        <v>2100</v>
      </c>
      <c r="F104" s="555" t="s">
        <v>26</v>
      </c>
      <c r="G104" s="555" t="s">
        <v>4809</v>
      </c>
      <c r="H104" s="576">
        <v>393</v>
      </c>
      <c r="I104" s="576">
        <v>208</v>
      </c>
      <c r="J104" s="794">
        <f t="shared" si="3"/>
        <v>393</v>
      </c>
      <c r="K104" s="794">
        <f t="shared" si="4"/>
        <v>208</v>
      </c>
    </row>
    <row r="105" spans="1:11" s="529" customFormat="1" ht="81" x14ac:dyDescent="0.25">
      <c r="A105" s="554">
        <f t="shared" si="6"/>
        <v>100</v>
      </c>
      <c r="B105" s="555" t="s">
        <v>19</v>
      </c>
      <c r="C105" s="556">
        <v>2.27</v>
      </c>
      <c r="D105" s="555" t="s">
        <v>26</v>
      </c>
      <c r="E105" s="667" t="s">
        <v>27</v>
      </c>
      <c r="F105" s="555" t="s">
        <v>26</v>
      </c>
      <c r="G105" s="555" t="s">
        <v>4809</v>
      </c>
      <c r="H105" s="576">
        <v>225</v>
      </c>
      <c r="I105" s="576">
        <v>8</v>
      </c>
      <c r="J105" s="794">
        <f t="shared" si="3"/>
        <v>225</v>
      </c>
      <c r="K105" s="794">
        <f t="shared" si="4"/>
        <v>8</v>
      </c>
    </row>
    <row r="106" spans="1:11" s="529" customFormat="1" ht="81" x14ac:dyDescent="0.25">
      <c r="A106" s="554">
        <f t="shared" si="6"/>
        <v>101</v>
      </c>
      <c r="B106" s="555" t="s">
        <v>19</v>
      </c>
      <c r="C106" s="556">
        <v>2.2799999999999998</v>
      </c>
      <c r="D106" s="555" t="s">
        <v>26</v>
      </c>
      <c r="E106" s="667" t="s">
        <v>2101</v>
      </c>
      <c r="F106" s="555" t="s">
        <v>26</v>
      </c>
      <c r="G106" s="555" t="s">
        <v>4809</v>
      </c>
      <c r="H106" s="576">
        <v>757</v>
      </c>
      <c r="I106" s="576">
        <v>8</v>
      </c>
      <c r="J106" s="794">
        <f t="shared" si="3"/>
        <v>757</v>
      </c>
      <c r="K106" s="794">
        <f t="shared" si="4"/>
        <v>8</v>
      </c>
    </row>
    <row r="107" spans="1:11" s="529" customFormat="1" ht="27" x14ac:dyDescent="0.25">
      <c r="A107" s="554">
        <f t="shared" si="6"/>
        <v>102</v>
      </c>
      <c r="B107" s="555" t="s">
        <v>19</v>
      </c>
      <c r="C107" s="556" t="s">
        <v>28</v>
      </c>
      <c r="D107" s="555"/>
      <c r="E107" s="667" t="s">
        <v>2102</v>
      </c>
      <c r="F107" s="555"/>
      <c r="G107" s="555" t="s">
        <v>4809</v>
      </c>
      <c r="H107" s="576">
        <v>435</v>
      </c>
      <c r="I107" s="576">
        <v>53</v>
      </c>
      <c r="J107" s="794">
        <f t="shared" si="3"/>
        <v>435</v>
      </c>
      <c r="K107" s="794">
        <f t="shared" si="4"/>
        <v>53</v>
      </c>
    </row>
    <row r="108" spans="1:11" s="529" customFormat="1" ht="27" x14ac:dyDescent="0.25">
      <c r="A108" s="554">
        <f t="shared" si="6"/>
        <v>103</v>
      </c>
      <c r="B108" s="555" t="s">
        <v>19</v>
      </c>
      <c r="C108" s="556" t="s">
        <v>29</v>
      </c>
      <c r="D108" s="555"/>
      <c r="E108" s="667" t="s">
        <v>2103</v>
      </c>
      <c r="F108" s="555"/>
      <c r="G108" s="555" t="s">
        <v>4809</v>
      </c>
      <c r="H108" s="576">
        <v>432</v>
      </c>
      <c r="I108" s="576">
        <v>53</v>
      </c>
      <c r="J108" s="794">
        <f t="shared" si="3"/>
        <v>432</v>
      </c>
      <c r="K108" s="794">
        <f t="shared" si="4"/>
        <v>53</v>
      </c>
    </row>
    <row r="109" spans="1:11" s="529" customFormat="1" ht="27" x14ac:dyDescent="0.25">
      <c r="A109" s="554">
        <f t="shared" si="6"/>
        <v>104</v>
      </c>
      <c r="B109" s="555" t="s">
        <v>19</v>
      </c>
      <c r="C109" s="556">
        <v>2.2999999999999998</v>
      </c>
      <c r="D109" s="555"/>
      <c r="E109" s="667" t="s">
        <v>2104</v>
      </c>
      <c r="F109" s="555"/>
      <c r="G109" s="555" t="s">
        <v>4809</v>
      </c>
      <c r="H109" s="576">
        <v>79</v>
      </c>
      <c r="I109" s="576">
        <v>79</v>
      </c>
      <c r="J109" s="794">
        <f t="shared" si="3"/>
        <v>79</v>
      </c>
      <c r="K109" s="794">
        <f t="shared" si="4"/>
        <v>79</v>
      </c>
    </row>
    <row r="110" spans="1:11" s="529" customFormat="1" ht="27" x14ac:dyDescent="0.25">
      <c r="A110" s="554">
        <f t="shared" si="6"/>
        <v>105</v>
      </c>
      <c r="B110" s="555" t="s">
        <v>19</v>
      </c>
      <c r="C110" s="556">
        <v>2.31</v>
      </c>
      <c r="D110" s="555"/>
      <c r="E110" s="667" t="s">
        <v>2105</v>
      </c>
      <c r="F110" s="555"/>
      <c r="G110" s="555" t="s">
        <v>5114</v>
      </c>
      <c r="H110" s="576">
        <v>21</v>
      </c>
      <c r="I110" s="576">
        <v>4</v>
      </c>
      <c r="J110" s="794">
        <f t="shared" si="3"/>
        <v>21</v>
      </c>
      <c r="K110" s="794">
        <f t="shared" si="4"/>
        <v>4</v>
      </c>
    </row>
    <row r="111" spans="1:11" s="529" customFormat="1" ht="27" x14ac:dyDescent="0.25">
      <c r="A111" s="554">
        <f t="shared" si="6"/>
        <v>106</v>
      </c>
      <c r="B111" s="555" t="s">
        <v>19</v>
      </c>
      <c r="C111" s="556">
        <v>2.3199999999999998</v>
      </c>
      <c r="D111" s="555"/>
      <c r="E111" s="667" t="s">
        <v>2106</v>
      </c>
      <c r="F111" s="555"/>
      <c r="G111" s="555" t="s">
        <v>5114</v>
      </c>
      <c r="H111" s="576">
        <v>31</v>
      </c>
      <c r="I111" s="576">
        <v>13</v>
      </c>
      <c r="J111" s="794">
        <f t="shared" si="3"/>
        <v>31</v>
      </c>
      <c r="K111" s="794">
        <f t="shared" si="4"/>
        <v>13</v>
      </c>
    </row>
    <row r="112" spans="1:11" s="529" customFormat="1" ht="27" x14ac:dyDescent="0.25">
      <c r="A112" s="554">
        <f t="shared" si="6"/>
        <v>107</v>
      </c>
      <c r="B112" s="555" t="s">
        <v>19</v>
      </c>
      <c r="C112" s="556">
        <v>2.33</v>
      </c>
      <c r="D112" s="555"/>
      <c r="E112" s="667" t="s">
        <v>2107</v>
      </c>
      <c r="F112" s="555"/>
      <c r="G112" s="555" t="s">
        <v>5114</v>
      </c>
      <c r="H112" s="576">
        <v>44</v>
      </c>
      <c r="I112" s="576">
        <v>13</v>
      </c>
      <c r="J112" s="794">
        <f t="shared" si="3"/>
        <v>44</v>
      </c>
      <c r="K112" s="794">
        <f t="shared" si="4"/>
        <v>13</v>
      </c>
    </row>
    <row r="113" spans="1:11" s="529" customFormat="1" ht="27" x14ac:dyDescent="0.25">
      <c r="A113" s="554">
        <f t="shared" si="6"/>
        <v>108</v>
      </c>
      <c r="B113" s="555" t="s">
        <v>19</v>
      </c>
      <c r="C113" s="556">
        <v>2.34</v>
      </c>
      <c r="D113" s="555"/>
      <c r="E113" s="667" t="s">
        <v>2108</v>
      </c>
      <c r="F113" s="555"/>
      <c r="G113" s="555" t="s">
        <v>5114</v>
      </c>
      <c r="H113" s="576">
        <v>413</v>
      </c>
      <c r="I113" s="576">
        <v>115</v>
      </c>
      <c r="J113" s="794">
        <f t="shared" si="3"/>
        <v>413</v>
      </c>
      <c r="K113" s="794">
        <f t="shared" si="4"/>
        <v>115</v>
      </c>
    </row>
    <row r="114" spans="1:11" s="529" customFormat="1" ht="67.5" x14ac:dyDescent="0.25">
      <c r="A114" s="554">
        <f t="shared" si="6"/>
        <v>109</v>
      </c>
      <c r="B114" s="555" t="s">
        <v>19</v>
      </c>
      <c r="C114" s="556">
        <v>2.35</v>
      </c>
      <c r="D114" s="555" t="s">
        <v>30</v>
      </c>
      <c r="E114" s="667" t="s">
        <v>2109</v>
      </c>
      <c r="F114" s="555" t="s">
        <v>30</v>
      </c>
      <c r="G114" s="555" t="s">
        <v>4809</v>
      </c>
      <c r="H114" s="576">
        <v>596</v>
      </c>
      <c r="I114" s="576">
        <v>31</v>
      </c>
      <c r="J114" s="794">
        <f t="shared" si="3"/>
        <v>596</v>
      </c>
      <c r="K114" s="794">
        <f t="shared" si="4"/>
        <v>31</v>
      </c>
    </row>
    <row r="115" spans="1:11" s="529" customFormat="1" ht="67.5" x14ac:dyDescent="0.25">
      <c r="A115" s="554">
        <f t="shared" si="6"/>
        <v>110</v>
      </c>
      <c r="B115" s="555" t="s">
        <v>19</v>
      </c>
      <c r="C115" s="556">
        <v>2.36</v>
      </c>
      <c r="D115" s="555" t="s">
        <v>30</v>
      </c>
      <c r="E115" s="667" t="s">
        <v>2110</v>
      </c>
      <c r="F115" s="555" t="s">
        <v>30</v>
      </c>
      <c r="G115" s="555" t="s">
        <v>4809</v>
      </c>
      <c r="H115" s="576">
        <v>818</v>
      </c>
      <c r="I115" s="576">
        <v>31</v>
      </c>
      <c r="J115" s="794">
        <f t="shared" si="3"/>
        <v>818</v>
      </c>
      <c r="K115" s="794">
        <f t="shared" si="4"/>
        <v>31</v>
      </c>
    </row>
    <row r="116" spans="1:11" s="529" customFormat="1" ht="67.5" x14ac:dyDescent="0.25">
      <c r="A116" s="554">
        <f t="shared" si="6"/>
        <v>111</v>
      </c>
      <c r="B116" s="555" t="s">
        <v>19</v>
      </c>
      <c r="C116" s="556">
        <v>2.37</v>
      </c>
      <c r="D116" s="555" t="s">
        <v>30</v>
      </c>
      <c r="E116" s="667" t="s">
        <v>2111</v>
      </c>
      <c r="F116" s="555" t="s">
        <v>30</v>
      </c>
      <c r="G116" s="555" t="s">
        <v>4809</v>
      </c>
      <c r="H116" s="576">
        <v>536</v>
      </c>
      <c r="I116" s="576">
        <v>23</v>
      </c>
      <c r="J116" s="794">
        <f t="shared" si="3"/>
        <v>536</v>
      </c>
      <c r="K116" s="794">
        <f t="shared" si="4"/>
        <v>23</v>
      </c>
    </row>
    <row r="117" spans="1:11" s="529" customFormat="1" ht="54" x14ac:dyDescent="0.25">
      <c r="A117" s="554">
        <f t="shared" si="6"/>
        <v>112</v>
      </c>
      <c r="B117" s="555" t="s">
        <v>19</v>
      </c>
      <c r="C117" s="556">
        <v>2.39</v>
      </c>
      <c r="D117" s="555" t="s">
        <v>26</v>
      </c>
      <c r="E117" s="667" t="s">
        <v>2112</v>
      </c>
      <c r="F117" s="555" t="s">
        <v>26</v>
      </c>
      <c r="G117" s="555" t="s">
        <v>4809</v>
      </c>
      <c r="H117" s="576">
        <v>156</v>
      </c>
      <c r="I117" s="576">
        <v>9</v>
      </c>
      <c r="J117" s="794">
        <f t="shared" si="3"/>
        <v>156</v>
      </c>
      <c r="K117" s="794">
        <f t="shared" si="4"/>
        <v>9</v>
      </c>
    </row>
    <row r="118" spans="1:11" s="529" customFormat="1" ht="18.75" x14ac:dyDescent="0.25">
      <c r="A118" s="914" t="s">
        <v>5463</v>
      </c>
      <c r="B118" s="915"/>
      <c r="C118" s="915"/>
      <c r="D118" s="915"/>
      <c r="E118" s="915"/>
      <c r="F118" s="915"/>
      <c r="G118" s="915"/>
      <c r="H118" s="915"/>
      <c r="I118" s="916"/>
      <c r="J118" s="794">
        <f t="shared" si="3"/>
        <v>0</v>
      </c>
      <c r="K118" s="794">
        <f t="shared" si="4"/>
        <v>0</v>
      </c>
    </row>
    <row r="119" spans="1:11" s="529" customFormat="1" ht="67.5" x14ac:dyDescent="0.25">
      <c r="A119" s="554">
        <f>A117+1</f>
        <v>113</v>
      </c>
      <c r="B119" s="555" t="s">
        <v>32</v>
      </c>
      <c r="C119" s="556">
        <v>3.01</v>
      </c>
      <c r="D119" s="555" t="s">
        <v>33</v>
      </c>
      <c r="E119" s="667" t="s">
        <v>2113</v>
      </c>
      <c r="F119" s="555" t="s">
        <v>33</v>
      </c>
      <c r="G119" s="555" t="s">
        <v>4809</v>
      </c>
      <c r="H119" s="576">
        <v>2039</v>
      </c>
      <c r="I119" s="576">
        <v>36</v>
      </c>
      <c r="J119" s="794">
        <f t="shared" si="3"/>
        <v>2039</v>
      </c>
      <c r="K119" s="794">
        <f t="shared" si="4"/>
        <v>36</v>
      </c>
    </row>
    <row r="120" spans="1:11" s="529" customFormat="1" ht="67.5" x14ac:dyDescent="0.25">
      <c r="A120" s="554">
        <f>A119+1</f>
        <v>114</v>
      </c>
      <c r="B120" s="555" t="s">
        <v>32</v>
      </c>
      <c r="C120" s="556">
        <v>3.02</v>
      </c>
      <c r="D120" s="555" t="s">
        <v>33</v>
      </c>
      <c r="E120" s="667" t="s">
        <v>2114</v>
      </c>
      <c r="F120" s="555" t="s">
        <v>33</v>
      </c>
      <c r="G120" s="555" t="s">
        <v>4809</v>
      </c>
      <c r="H120" s="576">
        <v>2039</v>
      </c>
      <c r="I120" s="576">
        <v>36</v>
      </c>
      <c r="J120" s="794">
        <f t="shared" si="3"/>
        <v>2039</v>
      </c>
      <c r="K120" s="794">
        <f t="shared" si="4"/>
        <v>36</v>
      </c>
    </row>
    <row r="121" spans="1:11" s="529" customFormat="1" ht="67.5" x14ac:dyDescent="0.25">
      <c r="A121" s="554">
        <f t="shared" ref="A121:A125" si="7">A120+1</f>
        <v>115</v>
      </c>
      <c r="B121" s="555" t="s">
        <v>32</v>
      </c>
      <c r="C121" s="556">
        <v>3.03</v>
      </c>
      <c r="D121" s="555" t="s">
        <v>33</v>
      </c>
      <c r="E121" s="667" t="s">
        <v>2115</v>
      </c>
      <c r="F121" s="555" t="s">
        <v>33</v>
      </c>
      <c r="G121" s="555" t="s">
        <v>4809</v>
      </c>
      <c r="H121" s="576">
        <v>2039</v>
      </c>
      <c r="I121" s="576">
        <v>36</v>
      </c>
      <c r="J121" s="794">
        <f t="shared" si="3"/>
        <v>2039</v>
      </c>
      <c r="K121" s="794">
        <f t="shared" si="4"/>
        <v>36</v>
      </c>
    </row>
    <row r="122" spans="1:11" s="529" customFormat="1" ht="67.5" x14ac:dyDescent="0.25">
      <c r="A122" s="554">
        <f t="shared" si="7"/>
        <v>116</v>
      </c>
      <c r="B122" s="555" t="s">
        <v>32</v>
      </c>
      <c r="C122" s="556">
        <v>3.04</v>
      </c>
      <c r="D122" s="555" t="s">
        <v>33</v>
      </c>
      <c r="E122" s="667" t="s">
        <v>2116</v>
      </c>
      <c r="F122" s="555" t="s">
        <v>33</v>
      </c>
      <c r="G122" s="555" t="s">
        <v>4809</v>
      </c>
      <c r="H122" s="576">
        <v>1804</v>
      </c>
      <c r="I122" s="576">
        <v>32</v>
      </c>
      <c r="J122" s="794">
        <f t="shared" si="3"/>
        <v>1804</v>
      </c>
      <c r="K122" s="794">
        <f t="shared" si="4"/>
        <v>32</v>
      </c>
    </row>
    <row r="123" spans="1:11" s="529" customFormat="1" ht="67.5" x14ac:dyDescent="0.25">
      <c r="A123" s="554">
        <f t="shared" si="7"/>
        <v>117</v>
      </c>
      <c r="B123" s="555" t="s">
        <v>32</v>
      </c>
      <c r="C123" s="556">
        <v>3.05</v>
      </c>
      <c r="D123" s="555" t="s">
        <v>33</v>
      </c>
      <c r="E123" s="667" t="s">
        <v>2117</v>
      </c>
      <c r="F123" s="555" t="s">
        <v>33</v>
      </c>
      <c r="G123" s="555" t="s">
        <v>4809</v>
      </c>
      <c r="H123" s="576">
        <v>1804</v>
      </c>
      <c r="I123" s="576">
        <v>32</v>
      </c>
      <c r="J123" s="794">
        <f t="shared" si="3"/>
        <v>1804</v>
      </c>
      <c r="K123" s="794">
        <f t="shared" si="4"/>
        <v>32</v>
      </c>
    </row>
    <row r="124" spans="1:11" s="529" customFormat="1" ht="67.5" x14ac:dyDescent="0.25">
      <c r="A124" s="554">
        <f t="shared" si="7"/>
        <v>118</v>
      </c>
      <c r="B124" s="555" t="s">
        <v>32</v>
      </c>
      <c r="C124" s="556">
        <v>3.06</v>
      </c>
      <c r="D124" s="555" t="s">
        <v>33</v>
      </c>
      <c r="E124" s="667" t="s">
        <v>2118</v>
      </c>
      <c r="F124" s="555" t="s">
        <v>33</v>
      </c>
      <c r="G124" s="555" t="s">
        <v>4809</v>
      </c>
      <c r="H124" s="576">
        <v>1804</v>
      </c>
      <c r="I124" s="576">
        <v>32</v>
      </c>
      <c r="J124" s="794">
        <f t="shared" si="3"/>
        <v>1804</v>
      </c>
      <c r="K124" s="794">
        <f t="shared" si="4"/>
        <v>32</v>
      </c>
    </row>
    <row r="125" spans="1:11" s="529" customFormat="1" ht="121.5" x14ac:dyDescent="0.25">
      <c r="A125" s="554">
        <f t="shared" si="7"/>
        <v>119</v>
      </c>
      <c r="B125" s="555" t="s">
        <v>32</v>
      </c>
      <c r="C125" s="556">
        <v>3.07</v>
      </c>
      <c r="D125" s="555" t="s">
        <v>31</v>
      </c>
      <c r="E125" s="667" t="s">
        <v>2119</v>
      </c>
      <c r="F125" s="555" t="s">
        <v>31</v>
      </c>
      <c r="G125" s="555" t="s">
        <v>4809</v>
      </c>
      <c r="H125" s="576">
        <v>1403</v>
      </c>
      <c r="I125" s="576">
        <v>11</v>
      </c>
      <c r="J125" s="794">
        <f t="shared" si="3"/>
        <v>1403</v>
      </c>
      <c r="K125" s="794">
        <f t="shared" si="4"/>
        <v>11</v>
      </c>
    </row>
    <row r="126" spans="1:11" s="529" customFormat="1" ht="81" x14ac:dyDescent="0.25">
      <c r="A126" s="554"/>
      <c r="B126" s="555" t="s">
        <v>32</v>
      </c>
      <c r="C126" s="556">
        <v>3.08</v>
      </c>
      <c r="D126" s="555" t="s">
        <v>34</v>
      </c>
      <c r="E126" s="667" t="s">
        <v>2120</v>
      </c>
      <c r="F126" s="555" t="s">
        <v>31</v>
      </c>
      <c r="G126" s="555" t="s">
        <v>4809</v>
      </c>
      <c r="H126" s="576">
        <v>0</v>
      </c>
      <c r="I126" s="576">
        <v>0</v>
      </c>
      <c r="J126" s="794">
        <f t="shared" si="3"/>
        <v>0</v>
      </c>
      <c r="K126" s="794">
        <f t="shared" si="4"/>
        <v>0</v>
      </c>
    </row>
    <row r="127" spans="1:11" s="529" customFormat="1" ht="40.5" x14ac:dyDescent="0.25">
      <c r="A127" s="554">
        <f>A125+1</f>
        <v>120</v>
      </c>
      <c r="B127" s="555" t="s">
        <v>32</v>
      </c>
      <c r="C127" s="556" t="s">
        <v>35</v>
      </c>
      <c r="D127" s="555" t="s">
        <v>31</v>
      </c>
      <c r="E127" s="667" t="s">
        <v>36</v>
      </c>
      <c r="F127" s="555" t="s">
        <v>31</v>
      </c>
      <c r="G127" s="555" t="s">
        <v>4809</v>
      </c>
      <c r="H127" s="576">
        <v>2447</v>
      </c>
      <c r="I127" s="576">
        <v>31</v>
      </c>
      <c r="J127" s="794">
        <f t="shared" si="3"/>
        <v>2447</v>
      </c>
      <c r="K127" s="794">
        <f t="shared" si="4"/>
        <v>31</v>
      </c>
    </row>
    <row r="128" spans="1:11" s="529" customFormat="1" ht="40.5" x14ac:dyDescent="0.25">
      <c r="A128" s="554">
        <f>A127+1</f>
        <v>121</v>
      </c>
      <c r="B128" s="555" t="s">
        <v>32</v>
      </c>
      <c r="C128" s="556" t="s">
        <v>37</v>
      </c>
      <c r="D128" s="555" t="s">
        <v>31</v>
      </c>
      <c r="E128" s="667" t="s">
        <v>38</v>
      </c>
      <c r="F128" s="555" t="s">
        <v>34</v>
      </c>
      <c r="G128" s="555" t="s">
        <v>4809</v>
      </c>
      <c r="H128" s="576">
        <v>2351</v>
      </c>
      <c r="I128" s="576">
        <v>31</v>
      </c>
      <c r="J128" s="794">
        <f t="shared" si="3"/>
        <v>2351</v>
      </c>
      <c r="K128" s="794">
        <f t="shared" si="4"/>
        <v>31</v>
      </c>
    </row>
    <row r="129" spans="1:11" s="529" customFormat="1" ht="40.5" x14ac:dyDescent="0.25">
      <c r="A129" s="554">
        <f>A128+1</f>
        <v>122</v>
      </c>
      <c r="B129" s="555" t="s">
        <v>32</v>
      </c>
      <c r="C129" s="556">
        <v>3.09</v>
      </c>
      <c r="D129" s="555" t="s">
        <v>39</v>
      </c>
      <c r="E129" s="667" t="s">
        <v>2121</v>
      </c>
      <c r="F129" s="555" t="s">
        <v>40</v>
      </c>
      <c r="G129" s="555" t="s">
        <v>5114</v>
      </c>
      <c r="H129" s="576">
        <v>47</v>
      </c>
      <c r="I129" s="576">
        <v>39</v>
      </c>
      <c r="J129" s="794">
        <f t="shared" si="3"/>
        <v>47</v>
      </c>
      <c r="K129" s="794">
        <f t="shared" si="4"/>
        <v>39</v>
      </c>
    </row>
    <row r="130" spans="1:11" s="529" customFormat="1" ht="40.5" x14ac:dyDescent="0.25">
      <c r="A130" s="554">
        <f t="shared" ref="A130:A166" si="8">A129+1</f>
        <v>123</v>
      </c>
      <c r="B130" s="555" t="s">
        <v>32</v>
      </c>
      <c r="C130" s="556">
        <v>3.1</v>
      </c>
      <c r="D130" s="555" t="s">
        <v>41</v>
      </c>
      <c r="E130" s="667" t="s">
        <v>2122</v>
      </c>
      <c r="F130" s="555" t="s">
        <v>41</v>
      </c>
      <c r="G130" s="555" t="s">
        <v>4809</v>
      </c>
      <c r="H130" s="576">
        <v>430</v>
      </c>
      <c r="I130" s="576">
        <v>231</v>
      </c>
      <c r="J130" s="794">
        <f t="shared" si="3"/>
        <v>430</v>
      </c>
      <c r="K130" s="794">
        <f t="shared" si="4"/>
        <v>231</v>
      </c>
    </row>
    <row r="131" spans="1:11" s="529" customFormat="1" ht="60.75" customHeight="1" x14ac:dyDescent="0.25">
      <c r="A131" s="554">
        <f t="shared" si="8"/>
        <v>124</v>
      </c>
      <c r="B131" s="555" t="s">
        <v>32</v>
      </c>
      <c r="C131" s="556">
        <v>3.11</v>
      </c>
      <c r="D131" s="555" t="s">
        <v>41</v>
      </c>
      <c r="E131" s="667" t="s">
        <v>2123</v>
      </c>
      <c r="F131" s="555" t="s">
        <v>41</v>
      </c>
      <c r="G131" s="555" t="s">
        <v>4809</v>
      </c>
      <c r="H131" s="576">
        <v>1385</v>
      </c>
      <c r="I131" s="576">
        <v>173</v>
      </c>
      <c r="J131" s="794">
        <f t="shared" si="3"/>
        <v>1385</v>
      </c>
      <c r="K131" s="794">
        <f t="shared" si="4"/>
        <v>173</v>
      </c>
    </row>
    <row r="132" spans="1:11" s="529" customFormat="1" ht="48.75" customHeight="1" x14ac:dyDescent="0.25">
      <c r="A132" s="554">
        <f t="shared" si="8"/>
        <v>125</v>
      </c>
      <c r="B132" s="555" t="s">
        <v>32</v>
      </c>
      <c r="C132" s="556">
        <v>3.12</v>
      </c>
      <c r="D132" s="555" t="s">
        <v>3543</v>
      </c>
      <c r="E132" s="667" t="s">
        <v>2124</v>
      </c>
      <c r="F132" s="555" t="s">
        <v>3543</v>
      </c>
      <c r="G132" s="555" t="s">
        <v>5114</v>
      </c>
      <c r="H132" s="576">
        <v>8</v>
      </c>
      <c r="I132" s="576">
        <v>8</v>
      </c>
      <c r="J132" s="794">
        <f t="shared" si="3"/>
        <v>8</v>
      </c>
      <c r="K132" s="794">
        <f t="shared" si="4"/>
        <v>8</v>
      </c>
    </row>
    <row r="133" spans="1:11" s="529" customFormat="1" ht="45" customHeight="1" x14ac:dyDescent="0.25">
      <c r="A133" s="554">
        <f t="shared" si="8"/>
        <v>126</v>
      </c>
      <c r="B133" s="555" t="s">
        <v>32</v>
      </c>
      <c r="C133" s="556">
        <v>3.13</v>
      </c>
      <c r="D133" s="555" t="s">
        <v>3543</v>
      </c>
      <c r="E133" s="667" t="s">
        <v>2125</v>
      </c>
      <c r="F133" s="555" t="s">
        <v>3543</v>
      </c>
      <c r="G133" s="555" t="s">
        <v>5114</v>
      </c>
      <c r="H133" s="576">
        <v>16</v>
      </c>
      <c r="I133" s="576">
        <v>15</v>
      </c>
      <c r="J133" s="794">
        <f t="shared" ref="J133:J196" si="9">ROUNDUP(H133,0)</f>
        <v>16</v>
      </c>
      <c r="K133" s="794">
        <f t="shared" ref="K133:K196" si="10">ROUNDUP(I133,0)</f>
        <v>15</v>
      </c>
    </row>
    <row r="134" spans="1:11" s="529" customFormat="1" ht="44.25" customHeight="1" x14ac:dyDescent="0.25">
      <c r="A134" s="554">
        <f t="shared" si="8"/>
        <v>127</v>
      </c>
      <c r="B134" s="555" t="s">
        <v>32</v>
      </c>
      <c r="C134" s="556">
        <v>3.14</v>
      </c>
      <c r="D134" s="555"/>
      <c r="E134" s="667" t="s">
        <v>2126</v>
      </c>
      <c r="F134" s="555"/>
      <c r="G134" s="555" t="s">
        <v>5114</v>
      </c>
      <c r="H134" s="576">
        <v>18</v>
      </c>
      <c r="I134" s="576">
        <v>18</v>
      </c>
      <c r="J134" s="794">
        <f t="shared" si="9"/>
        <v>18</v>
      </c>
      <c r="K134" s="794">
        <f t="shared" si="10"/>
        <v>18</v>
      </c>
    </row>
    <row r="135" spans="1:11" s="529" customFormat="1" ht="81" x14ac:dyDescent="0.25">
      <c r="A135" s="554">
        <f t="shared" si="8"/>
        <v>128</v>
      </c>
      <c r="B135" s="555" t="s">
        <v>32</v>
      </c>
      <c r="C135" s="556">
        <v>3.18</v>
      </c>
      <c r="D135" s="555" t="s">
        <v>34</v>
      </c>
      <c r="E135" s="667" t="s">
        <v>2127</v>
      </c>
      <c r="F135" s="555" t="s">
        <v>34</v>
      </c>
      <c r="G135" s="555" t="s">
        <v>4809</v>
      </c>
      <c r="H135" s="576">
        <v>2218</v>
      </c>
      <c r="I135" s="576">
        <v>37</v>
      </c>
      <c r="J135" s="794">
        <f t="shared" si="9"/>
        <v>2218</v>
      </c>
      <c r="K135" s="794">
        <f t="shared" si="10"/>
        <v>37</v>
      </c>
    </row>
    <row r="136" spans="1:11" s="529" customFormat="1" ht="81" x14ac:dyDescent="0.25">
      <c r="A136" s="554">
        <f t="shared" si="8"/>
        <v>129</v>
      </c>
      <c r="B136" s="555" t="s">
        <v>32</v>
      </c>
      <c r="C136" s="556">
        <v>3.19</v>
      </c>
      <c r="D136" s="555" t="s">
        <v>34</v>
      </c>
      <c r="E136" s="667" t="s">
        <v>2128</v>
      </c>
      <c r="F136" s="555" t="s">
        <v>34</v>
      </c>
      <c r="G136" s="555" t="s">
        <v>4809</v>
      </c>
      <c r="H136" s="576">
        <v>2180</v>
      </c>
      <c r="I136" s="576">
        <v>37</v>
      </c>
      <c r="J136" s="794">
        <f t="shared" si="9"/>
        <v>2180</v>
      </c>
      <c r="K136" s="794">
        <f t="shared" si="10"/>
        <v>37</v>
      </c>
    </row>
    <row r="137" spans="1:11" s="529" customFormat="1" ht="81" x14ac:dyDescent="0.25">
      <c r="A137" s="554">
        <f t="shared" si="8"/>
        <v>130</v>
      </c>
      <c r="B137" s="555" t="s">
        <v>32</v>
      </c>
      <c r="C137" s="556">
        <v>3.2</v>
      </c>
      <c r="D137" s="555" t="s">
        <v>34</v>
      </c>
      <c r="E137" s="667" t="s">
        <v>2129</v>
      </c>
      <c r="F137" s="555" t="s">
        <v>34</v>
      </c>
      <c r="G137" s="555" t="s">
        <v>4809</v>
      </c>
      <c r="H137" s="576">
        <v>2180</v>
      </c>
      <c r="I137" s="576">
        <v>37</v>
      </c>
      <c r="J137" s="794">
        <f t="shared" si="9"/>
        <v>2180</v>
      </c>
      <c r="K137" s="794">
        <f t="shared" si="10"/>
        <v>37</v>
      </c>
    </row>
    <row r="138" spans="1:11" s="529" customFormat="1" ht="87.75" customHeight="1" x14ac:dyDescent="0.25">
      <c r="A138" s="554">
        <f t="shared" si="8"/>
        <v>131</v>
      </c>
      <c r="B138" s="555" t="s">
        <v>32</v>
      </c>
      <c r="C138" s="556">
        <v>3.21</v>
      </c>
      <c r="D138" s="555" t="s">
        <v>42</v>
      </c>
      <c r="E138" s="667" t="s">
        <v>2130</v>
      </c>
      <c r="F138" s="555" t="s">
        <v>42</v>
      </c>
      <c r="G138" s="555" t="s">
        <v>4809</v>
      </c>
      <c r="H138" s="576">
        <v>414</v>
      </c>
      <c r="I138" s="576">
        <v>225</v>
      </c>
      <c r="J138" s="794">
        <f t="shared" si="9"/>
        <v>414</v>
      </c>
      <c r="K138" s="794">
        <f t="shared" si="10"/>
        <v>225</v>
      </c>
    </row>
    <row r="139" spans="1:11" s="529" customFormat="1" ht="71.25" customHeight="1" x14ac:dyDescent="0.25">
      <c r="A139" s="554">
        <f t="shared" si="8"/>
        <v>132</v>
      </c>
      <c r="B139" s="555" t="s">
        <v>32</v>
      </c>
      <c r="C139" s="556">
        <v>3.22</v>
      </c>
      <c r="D139" s="555" t="s">
        <v>43</v>
      </c>
      <c r="E139" s="667" t="s">
        <v>2131</v>
      </c>
      <c r="F139" s="555" t="s">
        <v>43</v>
      </c>
      <c r="G139" s="555" t="s">
        <v>5114</v>
      </c>
      <c r="H139" s="576">
        <v>25</v>
      </c>
      <c r="I139" s="576">
        <v>2</v>
      </c>
      <c r="J139" s="794">
        <f t="shared" si="9"/>
        <v>25</v>
      </c>
      <c r="K139" s="794">
        <f t="shared" si="10"/>
        <v>2</v>
      </c>
    </row>
    <row r="140" spans="1:11" s="529" customFormat="1" ht="85.5" customHeight="1" x14ac:dyDescent="0.25">
      <c r="A140" s="554">
        <f t="shared" si="8"/>
        <v>133</v>
      </c>
      <c r="B140" s="555" t="s">
        <v>32</v>
      </c>
      <c r="C140" s="556">
        <v>3.23</v>
      </c>
      <c r="D140" s="555" t="s">
        <v>44</v>
      </c>
      <c r="E140" s="667" t="s">
        <v>2132</v>
      </c>
      <c r="F140" s="555" t="s">
        <v>44</v>
      </c>
      <c r="G140" s="555" t="s">
        <v>4809</v>
      </c>
      <c r="H140" s="576">
        <v>2045</v>
      </c>
      <c r="I140" s="576">
        <v>42</v>
      </c>
      <c r="J140" s="794">
        <f t="shared" si="9"/>
        <v>2045</v>
      </c>
      <c r="K140" s="794">
        <f t="shared" si="10"/>
        <v>42</v>
      </c>
    </row>
    <row r="141" spans="1:11" s="529" customFormat="1" ht="58.5" customHeight="1" x14ac:dyDescent="0.25">
      <c r="A141" s="554">
        <f t="shared" si="8"/>
        <v>134</v>
      </c>
      <c r="B141" s="555" t="s">
        <v>32</v>
      </c>
      <c r="C141" s="556">
        <v>3.24</v>
      </c>
      <c r="D141" s="555" t="s">
        <v>73</v>
      </c>
      <c r="E141" s="667" t="s">
        <v>2133</v>
      </c>
      <c r="F141" s="555" t="s">
        <v>73</v>
      </c>
      <c r="G141" s="555" t="s">
        <v>4809</v>
      </c>
      <c r="H141" s="576">
        <v>1847</v>
      </c>
      <c r="I141" s="576">
        <v>26</v>
      </c>
      <c r="J141" s="794">
        <f t="shared" si="9"/>
        <v>1847</v>
      </c>
      <c r="K141" s="794">
        <f t="shared" si="10"/>
        <v>26</v>
      </c>
    </row>
    <row r="142" spans="1:11" s="529" customFormat="1" ht="60" customHeight="1" x14ac:dyDescent="0.25">
      <c r="A142" s="554">
        <f t="shared" si="8"/>
        <v>135</v>
      </c>
      <c r="B142" s="555" t="s">
        <v>32</v>
      </c>
      <c r="C142" s="556">
        <v>3.25</v>
      </c>
      <c r="D142" s="555" t="s">
        <v>73</v>
      </c>
      <c r="E142" s="667" t="s">
        <v>2134</v>
      </c>
      <c r="F142" s="555" t="s">
        <v>73</v>
      </c>
      <c r="G142" s="555" t="s">
        <v>4809</v>
      </c>
      <c r="H142" s="576">
        <v>1847</v>
      </c>
      <c r="I142" s="576">
        <v>26</v>
      </c>
      <c r="J142" s="794">
        <f t="shared" si="9"/>
        <v>1847</v>
      </c>
      <c r="K142" s="794">
        <f t="shared" si="10"/>
        <v>26</v>
      </c>
    </row>
    <row r="143" spans="1:11" s="529" customFormat="1" ht="58.5" customHeight="1" x14ac:dyDescent="0.25">
      <c r="A143" s="554">
        <f t="shared" si="8"/>
        <v>136</v>
      </c>
      <c r="B143" s="555" t="s">
        <v>32</v>
      </c>
      <c r="C143" s="556">
        <v>3.26</v>
      </c>
      <c r="D143" s="555" t="s">
        <v>73</v>
      </c>
      <c r="E143" s="667" t="s">
        <v>2135</v>
      </c>
      <c r="F143" s="555" t="s">
        <v>73</v>
      </c>
      <c r="G143" s="555" t="s">
        <v>4809</v>
      </c>
      <c r="H143" s="576">
        <v>2099</v>
      </c>
      <c r="I143" s="576">
        <v>24</v>
      </c>
      <c r="J143" s="794">
        <f t="shared" si="9"/>
        <v>2099</v>
      </c>
      <c r="K143" s="794">
        <f t="shared" si="10"/>
        <v>24</v>
      </c>
    </row>
    <row r="144" spans="1:11" s="529" customFormat="1" ht="59.25" customHeight="1" x14ac:dyDescent="0.25">
      <c r="A144" s="554">
        <f t="shared" si="8"/>
        <v>137</v>
      </c>
      <c r="B144" s="555" t="s">
        <v>32</v>
      </c>
      <c r="C144" s="556">
        <v>3.27</v>
      </c>
      <c r="D144" s="555" t="s">
        <v>73</v>
      </c>
      <c r="E144" s="667" t="s">
        <v>2136</v>
      </c>
      <c r="F144" s="555" t="s">
        <v>73</v>
      </c>
      <c r="G144" s="555" t="s">
        <v>4809</v>
      </c>
      <c r="H144" s="576">
        <v>2099</v>
      </c>
      <c r="I144" s="576">
        <v>24</v>
      </c>
      <c r="J144" s="794">
        <f t="shared" si="9"/>
        <v>2099</v>
      </c>
      <c r="K144" s="794">
        <f t="shared" si="10"/>
        <v>24</v>
      </c>
    </row>
    <row r="145" spans="1:11" s="529" customFormat="1" ht="45" customHeight="1" x14ac:dyDescent="0.25">
      <c r="A145" s="554">
        <f t="shared" si="8"/>
        <v>138</v>
      </c>
      <c r="B145" s="555" t="s">
        <v>32</v>
      </c>
      <c r="C145" s="556">
        <v>3.28</v>
      </c>
      <c r="D145" s="555" t="s">
        <v>41</v>
      </c>
      <c r="E145" s="667" t="s">
        <v>2137</v>
      </c>
      <c r="F145" s="555" t="s">
        <v>41</v>
      </c>
      <c r="G145" s="555" t="s">
        <v>5114</v>
      </c>
      <c r="H145" s="576">
        <v>28</v>
      </c>
      <c r="I145" s="576">
        <v>23</v>
      </c>
      <c r="J145" s="794">
        <f t="shared" si="9"/>
        <v>28</v>
      </c>
      <c r="K145" s="794">
        <f t="shared" si="10"/>
        <v>23</v>
      </c>
    </row>
    <row r="146" spans="1:11" s="529" customFormat="1" ht="45" customHeight="1" x14ac:dyDescent="0.25">
      <c r="A146" s="554">
        <f t="shared" si="8"/>
        <v>139</v>
      </c>
      <c r="B146" s="555" t="s">
        <v>32</v>
      </c>
      <c r="C146" s="556">
        <v>3.29</v>
      </c>
      <c r="D146" s="555" t="s">
        <v>45</v>
      </c>
      <c r="E146" s="667" t="s">
        <v>2138</v>
      </c>
      <c r="F146" s="555" t="s">
        <v>45</v>
      </c>
      <c r="G146" s="555" t="s">
        <v>5114</v>
      </c>
      <c r="H146" s="576">
        <v>33</v>
      </c>
      <c r="I146" s="576">
        <v>1</v>
      </c>
      <c r="J146" s="794">
        <f t="shared" si="9"/>
        <v>33</v>
      </c>
      <c r="K146" s="794">
        <f t="shared" si="10"/>
        <v>1</v>
      </c>
    </row>
    <row r="147" spans="1:11" s="529" customFormat="1" ht="45" customHeight="1" x14ac:dyDescent="0.25">
      <c r="A147" s="554">
        <f t="shared" si="8"/>
        <v>140</v>
      </c>
      <c r="B147" s="555" t="s">
        <v>32</v>
      </c>
      <c r="C147" s="556">
        <v>3.3</v>
      </c>
      <c r="D147" s="555" t="s">
        <v>46</v>
      </c>
      <c r="E147" s="667" t="s">
        <v>2139</v>
      </c>
      <c r="F147" s="555" t="s">
        <v>46</v>
      </c>
      <c r="G147" s="555" t="s">
        <v>5114</v>
      </c>
      <c r="H147" s="576">
        <v>18</v>
      </c>
      <c r="I147" s="576">
        <v>1</v>
      </c>
      <c r="J147" s="794">
        <f t="shared" si="9"/>
        <v>18</v>
      </c>
      <c r="K147" s="794">
        <f t="shared" si="10"/>
        <v>1</v>
      </c>
    </row>
    <row r="148" spans="1:11" s="529" customFormat="1" ht="45" customHeight="1" x14ac:dyDescent="0.25">
      <c r="A148" s="554">
        <f t="shared" si="8"/>
        <v>141</v>
      </c>
      <c r="B148" s="555" t="s">
        <v>32</v>
      </c>
      <c r="C148" s="556">
        <v>3.31</v>
      </c>
      <c r="D148" s="555" t="s">
        <v>46</v>
      </c>
      <c r="E148" s="667" t="s">
        <v>2140</v>
      </c>
      <c r="F148" s="555" t="s">
        <v>46</v>
      </c>
      <c r="G148" s="555" t="s">
        <v>5114</v>
      </c>
      <c r="H148" s="576">
        <v>21</v>
      </c>
      <c r="I148" s="576">
        <v>1</v>
      </c>
      <c r="J148" s="794">
        <f t="shared" si="9"/>
        <v>21</v>
      </c>
      <c r="K148" s="794">
        <f t="shared" si="10"/>
        <v>1</v>
      </c>
    </row>
    <row r="149" spans="1:11" s="529" customFormat="1" ht="54" x14ac:dyDescent="0.25">
      <c r="A149" s="554">
        <f t="shared" si="8"/>
        <v>142</v>
      </c>
      <c r="B149" s="555" t="s">
        <v>32</v>
      </c>
      <c r="C149" s="556">
        <v>3.32</v>
      </c>
      <c r="D149" s="555" t="s">
        <v>46</v>
      </c>
      <c r="E149" s="667" t="s">
        <v>2141</v>
      </c>
      <c r="F149" s="555" t="s">
        <v>46</v>
      </c>
      <c r="G149" s="555" t="s">
        <v>5114</v>
      </c>
      <c r="H149" s="576">
        <v>20</v>
      </c>
      <c r="I149" s="576">
        <v>1</v>
      </c>
      <c r="J149" s="794">
        <f t="shared" si="9"/>
        <v>20</v>
      </c>
      <c r="K149" s="794">
        <f t="shared" si="10"/>
        <v>1</v>
      </c>
    </row>
    <row r="150" spans="1:11" s="529" customFormat="1" ht="54" x14ac:dyDescent="0.25">
      <c r="A150" s="554">
        <f t="shared" si="8"/>
        <v>143</v>
      </c>
      <c r="B150" s="555" t="s">
        <v>32</v>
      </c>
      <c r="C150" s="556">
        <v>3.33</v>
      </c>
      <c r="D150" s="555" t="s">
        <v>46</v>
      </c>
      <c r="E150" s="667" t="s">
        <v>2142</v>
      </c>
      <c r="F150" s="555" t="s">
        <v>46</v>
      </c>
      <c r="G150" s="555" t="s">
        <v>5114</v>
      </c>
      <c r="H150" s="576">
        <v>23</v>
      </c>
      <c r="I150" s="576">
        <v>1</v>
      </c>
      <c r="J150" s="794">
        <f t="shared" si="9"/>
        <v>23</v>
      </c>
      <c r="K150" s="794">
        <f t="shared" si="10"/>
        <v>1</v>
      </c>
    </row>
    <row r="151" spans="1:11" s="529" customFormat="1" ht="40.5" x14ac:dyDescent="0.25">
      <c r="A151" s="554">
        <f t="shared" si="8"/>
        <v>144</v>
      </c>
      <c r="B151" s="555" t="s">
        <v>32</v>
      </c>
      <c r="C151" s="556">
        <v>3.34</v>
      </c>
      <c r="D151" s="555" t="s">
        <v>46</v>
      </c>
      <c r="E151" s="667" t="s">
        <v>2143</v>
      </c>
      <c r="F151" s="555" t="s">
        <v>46</v>
      </c>
      <c r="G151" s="555" t="s">
        <v>5114</v>
      </c>
      <c r="H151" s="576">
        <v>13</v>
      </c>
      <c r="I151" s="576">
        <v>1</v>
      </c>
      <c r="J151" s="794">
        <f t="shared" si="9"/>
        <v>13</v>
      </c>
      <c r="K151" s="794">
        <f t="shared" si="10"/>
        <v>1</v>
      </c>
    </row>
    <row r="152" spans="1:11" s="529" customFormat="1" ht="126" customHeight="1" x14ac:dyDescent="0.25">
      <c r="A152" s="554">
        <f t="shared" si="8"/>
        <v>145</v>
      </c>
      <c r="B152" s="555" t="s">
        <v>32</v>
      </c>
      <c r="C152" s="556" t="s">
        <v>47</v>
      </c>
      <c r="D152" s="555" t="s">
        <v>11</v>
      </c>
      <c r="E152" s="667" t="s">
        <v>2144</v>
      </c>
      <c r="F152" s="555" t="s">
        <v>48</v>
      </c>
      <c r="G152" s="555" t="s">
        <v>5114</v>
      </c>
      <c r="H152" s="576">
        <v>280</v>
      </c>
      <c r="I152" s="576">
        <v>8</v>
      </c>
      <c r="J152" s="794">
        <f t="shared" si="9"/>
        <v>280</v>
      </c>
      <c r="K152" s="794">
        <f t="shared" si="10"/>
        <v>8</v>
      </c>
    </row>
    <row r="153" spans="1:11" s="529" customFormat="1" ht="113.25" customHeight="1" x14ac:dyDescent="0.25">
      <c r="A153" s="554">
        <f t="shared" si="8"/>
        <v>146</v>
      </c>
      <c r="B153" s="555" t="s">
        <v>32</v>
      </c>
      <c r="C153" s="556" t="s">
        <v>49</v>
      </c>
      <c r="D153" s="555" t="s">
        <v>11</v>
      </c>
      <c r="E153" s="667" t="s">
        <v>2145</v>
      </c>
      <c r="F153" s="555" t="s">
        <v>48</v>
      </c>
      <c r="G153" s="555" t="s">
        <v>5114</v>
      </c>
      <c r="H153" s="576">
        <v>291</v>
      </c>
      <c r="I153" s="576">
        <v>8</v>
      </c>
      <c r="J153" s="794">
        <f t="shared" si="9"/>
        <v>291</v>
      </c>
      <c r="K153" s="794">
        <f t="shared" si="10"/>
        <v>8</v>
      </c>
    </row>
    <row r="154" spans="1:11" s="529" customFormat="1" ht="139.5" customHeight="1" x14ac:dyDescent="0.25">
      <c r="A154" s="554">
        <f t="shared" si="8"/>
        <v>147</v>
      </c>
      <c r="B154" s="555" t="s">
        <v>32</v>
      </c>
      <c r="C154" s="556" t="s">
        <v>50</v>
      </c>
      <c r="D154" s="555" t="s">
        <v>11</v>
      </c>
      <c r="E154" s="667" t="s">
        <v>2146</v>
      </c>
      <c r="F154" s="555" t="s">
        <v>48</v>
      </c>
      <c r="G154" s="555" t="s">
        <v>5114</v>
      </c>
      <c r="H154" s="576">
        <v>277</v>
      </c>
      <c r="I154" s="576">
        <v>3</v>
      </c>
      <c r="J154" s="794">
        <f t="shared" si="9"/>
        <v>277</v>
      </c>
      <c r="K154" s="794">
        <f t="shared" si="10"/>
        <v>3</v>
      </c>
    </row>
    <row r="155" spans="1:11" s="529" customFormat="1" ht="126.75" customHeight="1" x14ac:dyDescent="0.25">
      <c r="A155" s="554">
        <f t="shared" si="8"/>
        <v>148</v>
      </c>
      <c r="B155" s="555" t="s">
        <v>32</v>
      </c>
      <c r="C155" s="556" t="s">
        <v>51</v>
      </c>
      <c r="D155" s="555" t="s">
        <v>11</v>
      </c>
      <c r="E155" s="667" t="s">
        <v>2147</v>
      </c>
      <c r="F155" s="555" t="s">
        <v>48</v>
      </c>
      <c r="G155" s="555" t="s">
        <v>5114</v>
      </c>
      <c r="H155" s="576">
        <v>289</v>
      </c>
      <c r="I155" s="576">
        <v>3</v>
      </c>
      <c r="J155" s="794">
        <f t="shared" si="9"/>
        <v>289</v>
      </c>
      <c r="K155" s="794">
        <f t="shared" si="10"/>
        <v>3</v>
      </c>
    </row>
    <row r="156" spans="1:11" s="529" customFormat="1" ht="121.5" x14ac:dyDescent="0.25">
      <c r="A156" s="554">
        <f t="shared" si="8"/>
        <v>149</v>
      </c>
      <c r="B156" s="555" t="s">
        <v>32</v>
      </c>
      <c r="C156" s="556" t="s">
        <v>52</v>
      </c>
      <c r="D156" s="555" t="s">
        <v>11</v>
      </c>
      <c r="E156" s="667" t="s">
        <v>2148</v>
      </c>
      <c r="F156" s="555" t="s">
        <v>48</v>
      </c>
      <c r="G156" s="555" t="s">
        <v>5114</v>
      </c>
      <c r="H156" s="576">
        <v>210</v>
      </c>
      <c r="I156" s="576">
        <v>9</v>
      </c>
      <c r="J156" s="794">
        <f t="shared" si="9"/>
        <v>210</v>
      </c>
      <c r="K156" s="794">
        <f t="shared" si="10"/>
        <v>9</v>
      </c>
    </row>
    <row r="157" spans="1:11" s="529" customFormat="1" ht="108" x14ac:dyDescent="0.25">
      <c r="A157" s="554">
        <f t="shared" si="8"/>
        <v>150</v>
      </c>
      <c r="B157" s="555" t="s">
        <v>32</v>
      </c>
      <c r="C157" s="556" t="s">
        <v>53</v>
      </c>
      <c r="D157" s="555" t="s">
        <v>11</v>
      </c>
      <c r="E157" s="667" t="s">
        <v>2149</v>
      </c>
      <c r="F157" s="555" t="s">
        <v>48</v>
      </c>
      <c r="G157" s="555" t="s">
        <v>5114</v>
      </c>
      <c r="H157" s="576">
        <v>218</v>
      </c>
      <c r="I157" s="576">
        <v>9</v>
      </c>
      <c r="J157" s="794">
        <f t="shared" si="9"/>
        <v>218</v>
      </c>
      <c r="K157" s="794">
        <f t="shared" si="10"/>
        <v>9</v>
      </c>
    </row>
    <row r="158" spans="1:11" s="529" customFormat="1" ht="121.5" x14ac:dyDescent="0.25">
      <c r="A158" s="554">
        <f t="shared" si="8"/>
        <v>151</v>
      </c>
      <c r="B158" s="555" t="s">
        <v>32</v>
      </c>
      <c r="C158" s="556" t="s">
        <v>54</v>
      </c>
      <c r="D158" s="555" t="s">
        <v>11</v>
      </c>
      <c r="E158" s="667" t="s">
        <v>2150</v>
      </c>
      <c r="F158" s="555" t="s">
        <v>48</v>
      </c>
      <c r="G158" s="555" t="s">
        <v>5114</v>
      </c>
      <c r="H158" s="576">
        <v>223</v>
      </c>
      <c r="I158" s="576">
        <v>2</v>
      </c>
      <c r="J158" s="794">
        <f t="shared" si="9"/>
        <v>223</v>
      </c>
      <c r="K158" s="794">
        <f t="shared" si="10"/>
        <v>2</v>
      </c>
    </row>
    <row r="159" spans="1:11" s="529" customFormat="1" ht="121.5" x14ac:dyDescent="0.25">
      <c r="A159" s="554">
        <f t="shared" si="8"/>
        <v>152</v>
      </c>
      <c r="B159" s="555" t="s">
        <v>32</v>
      </c>
      <c r="C159" s="556" t="s">
        <v>55</v>
      </c>
      <c r="D159" s="555" t="s">
        <v>11</v>
      </c>
      <c r="E159" s="667" t="s">
        <v>2151</v>
      </c>
      <c r="F159" s="555" t="s">
        <v>48</v>
      </c>
      <c r="G159" s="555" t="s">
        <v>5114</v>
      </c>
      <c r="H159" s="576">
        <v>231</v>
      </c>
      <c r="I159" s="576">
        <v>2</v>
      </c>
      <c r="J159" s="794">
        <f t="shared" si="9"/>
        <v>231</v>
      </c>
      <c r="K159" s="794">
        <f t="shared" si="10"/>
        <v>2</v>
      </c>
    </row>
    <row r="160" spans="1:11" s="529" customFormat="1" ht="108" x14ac:dyDescent="0.25">
      <c r="A160" s="554">
        <f t="shared" si="8"/>
        <v>153</v>
      </c>
      <c r="B160" s="555" t="s">
        <v>32</v>
      </c>
      <c r="C160" s="556">
        <v>3.39</v>
      </c>
      <c r="D160" s="555" t="s">
        <v>56</v>
      </c>
      <c r="E160" s="667" t="s">
        <v>2152</v>
      </c>
      <c r="F160" s="555" t="s">
        <v>56</v>
      </c>
      <c r="G160" s="555" t="s">
        <v>5114</v>
      </c>
      <c r="H160" s="576">
        <v>342</v>
      </c>
      <c r="I160" s="576">
        <v>3</v>
      </c>
      <c r="J160" s="794">
        <f t="shared" si="9"/>
        <v>342</v>
      </c>
      <c r="K160" s="794">
        <f t="shared" si="10"/>
        <v>3</v>
      </c>
    </row>
    <row r="161" spans="1:11" s="529" customFormat="1" ht="94.5" x14ac:dyDescent="0.25">
      <c r="A161" s="554">
        <f t="shared" si="8"/>
        <v>154</v>
      </c>
      <c r="B161" s="555" t="s">
        <v>32</v>
      </c>
      <c r="C161" s="556">
        <v>3.4</v>
      </c>
      <c r="D161" s="555" t="s">
        <v>56</v>
      </c>
      <c r="E161" s="667" t="s">
        <v>2153</v>
      </c>
      <c r="F161" s="555" t="s">
        <v>56</v>
      </c>
      <c r="G161" s="555" t="s">
        <v>4809</v>
      </c>
      <c r="H161" s="576">
        <v>7644</v>
      </c>
      <c r="I161" s="576">
        <v>81</v>
      </c>
      <c r="J161" s="794">
        <f t="shared" si="9"/>
        <v>7644</v>
      </c>
      <c r="K161" s="794">
        <f t="shared" si="10"/>
        <v>81</v>
      </c>
    </row>
    <row r="162" spans="1:11" s="529" customFormat="1" ht="148.5" x14ac:dyDescent="0.25">
      <c r="A162" s="554">
        <f t="shared" si="8"/>
        <v>155</v>
      </c>
      <c r="B162" s="555" t="s">
        <v>32</v>
      </c>
      <c r="C162" s="556">
        <v>3.42</v>
      </c>
      <c r="D162" s="555" t="s">
        <v>56</v>
      </c>
      <c r="E162" s="667" t="s">
        <v>2154</v>
      </c>
      <c r="F162" s="555" t="s">
        <v>56</v>
      </c>
      <c r="G162" s="555" t="s">
        <v>4809</v>
      </c>
      <c r="H162" s="576">
        <v>7295</v>
      </c>
      <c r="I162" s="576">
        <v>81</v>
      </c>
      <c r="J162" s="794">
        <f t="shared" si="9"/>
        <v>7295</v>
      </c>
      <c r="K162" s="794">
        <f t="shared" si="10"/>
        <v>81</v>
      </c>
    </row>
    <row r="163" spans="1:11" s="529" customFormat="1" ht="108" x14ac:dyDescent="0.25">
      <c r="A163" s="554">
        <f t="shared" si="8"/>
        <v>156</v>
      </c>
      <c r="B163" s="555" t="s">
        <v>32</v>
      </c>
      <c r="C163" s="556">
        <v>3.44</v>
      </c>
      <c r="D163" s="555" t="s">
        <v>3544</v>
      </c>
      <c r="E163" s="667" t="s">
        <v>2155</v>
      </c>
      <c r="F163" s="555" t="s">
        <v>3544</v>
      </c>
      <c r="G163" s="555" t="s">
        <v>4809</v>
      </c>
      <c r="H163" s="576">
        <v>9664</v>
      </c>
      <c r="I163" s="576">
        <v>85</v>
      </c>
      <c r="J163" s="794">
        <f t="shared" si="9"/>
        <v>9664</v>
      </c>
      <c r="K163" s="794">
        <f t="shared" si="10"/>
        <v>85</v>
      </c>
    </row>
    <row r="164" spans="1:11" s="529" customFormat="1" ht="162" x14ac:dyDescent="0.25">
      <c r="A164" s="554">
        <f t="shared" si="8"/>
        <v>157</v>
      </c>
      <c r="B164" s="555" t="s">
        <v>32</v>
      </c>
      <c r="C164" s="556">
        <v>3.46</v>
      </c>
      <c r="D164" s="555" t="s">
        <v>3544</v>
      </c>
      <c r="E164" s="667" t="s">
        <v>2156</v>
      </c>
      <c r="F164" s="555" t="s">
        <v>3544</v>
      </c>
      <c r="G164" s="555" t="s">
        <v>4809</v>
      </c>
      <c r="H164" s="576">
        <v>9178</v>
      </c>
      <c r="I164" s="576">
        <v>85</v>
      </c>
      <c r="J164" s="794">
        <f t="shared" si="9"/>
        <v>9178</v>
      </c>
      <c r="K164" s="794">
        <f t="shared" si="10"/>
        <v>85</v>
      </c>
    </row>
    <row r="165" spans="1:11" s="529" customFormat="1" ht="121.5" x14ac:dyDescent="0.25">
      <c r="A165" s="554">
        <f t="shared" si="8"/>
        <v>158</v>
      </c>
      <c r="B165" s="555" t="s">
        <v>32</v>
      </c>
      <c r="C165" s="556">
        <v>3.48</v>
      </c>
      <c r="D165" s="555" t="s">
        <v>57</v>
      </c>
      <c r="E165" s="667" t="s">
        <v>2157</v>
      </c>
      <c r="F165" s="555" t="s">
        <v>57</v>
      </c>
      <c r="G165" s="555" t="s">
        <v>4809</v>
      </c>
      <c r="H165" s="576">
        <v>10599</v>
      </c>
      <c r="I165" s="576">
        <v>86</v>
      </c>
      <c r="J165" s="794">
        <f t="shared" si="9"/>
        <v>10599</v>
      </c>
      <c r="K165" s="794">
        <f t="shared" si="10"/>
        <v>86</v>
      </c>
    </row>
    <row r="166" spans="1:11" s="529" customFormat="1" ht="108" x14ac:dyDescent="0.25">
      <c r="A166" s="554">
        <f t="shared" si="8"/>
        <v>159</v>
      </c>
      <c r="B166" s="555" t="s">
        <v>32</v>
      </c>
      <c r="C166" s="556">
        <v>3.5</v>
      </c>
      <c r="D166" s="555" t="s">
        <v>57</v>
      </c>
      <c r="E166" s="667" t="s">
        <v>2158</v>
      </c>
      <c r="F166" s="555" t="s">
        <v>58</v>
      </c>
      <c r="G166" s="555" t="s">
        <v>4809</v>
      </c>
      <c r="H166" s="576">
        <v>10627</v>
      </c>
      <c r="I166" s="576">
        <v>86</v>
      </c>
      <c r="J166" s="794">
        <f t="shared" si="9"/>
        <v>10627</v>
      </c>
      <c r="K166" s="794">
        <f t="shared" si="10"/>
        <v>86</v>
      </c>
    </row>
    <row r="167" spans="1:11" s="529" customFormat="1" ht="18.75" x14ac:dyDescent="0.25">
      <c r="A167" s="914" t="s">
        <v>5464</v>
      </c>
      <c r="B167" s="915"/>
      <c r="C167" s="915"/>
      <c r="D167" s="915"/>
      <c r="E167" s="915"/>
      <c r="F167" s="915"/>
      <c r="G167" s="915"/>
      <c r="H167" s="915"/>
      <c r="I167" s="916"/>
      <c r="J167" s="794">
        <f t="shared" si="9"/>
        <v>0</v>
      </c>
      <c r="K167" s="794">
        <f t="shared" si="10"/>
        <v>0</v>
      </c>
    </row>
    <row r="168" spans="1:11" ht="67.5" x14ac:dyDescent="0.25">
      <c r="A168" s="554">
        <f>A166+1</f>
        <v>160</v>
      </c>
      <c r="B168" s="555" t="s">
        <v>59</v>
      </c>
      <c r="C168" s="556">
        <v>4.01</v>
      </c>
      <c r="D168" s="555" t="s">
        <v>61</v>
      </c>
      <c r="E168" s="667" t="s">
        <v>2159</v>
      </c>
      <c r="F168" s="555" t="s">
        <v>61</v>
      </c>
      <c r="G168" s="555" t="s">
        <v>5114</v>
      </c>
      <c r="H168" s="578">
        <v>75</v>
      </c>
      <c r="I168" s="578">
        <v>1</v>
      </c>
      <c r="J168" s="794">
        <f t="shared" si="9"/>
        <v>75</v>
      </c>
      <c r="K168" s="794">
        <f t="shared" si="10"/>
        <v>1</v>
      </c>
    </row>
    <row r="169" spans="1:11" ht="67.5" x14ac:dyDescent="0.25">
      <c r="A169" s="554">
        <f>A168+1</f>
        <v>161</v>
      </c>
      <c r="B169" s="555" t="s">
        <v>59</v>
      </c>
      <c r="C169" s="556">
        <v>4.03</v>
      </c>
      <c r="D169" s="555" t="s">
        <v>61</v>
      </c>
      <c r="E169" s="667" t="s">
        <v>2160</v>
      </c>
      <c r="F169" s="555" t="s">
        <v>61</v>
      </c>
      <c r="G169" s="555" t="s">
        <v>5114</v>
      </c>
      <c r="H169" s="578">
        <v>67</v>
      </c>
      <c r="I169" s="578">
        <v>1</v>
      </c>
      <c r="J169" s="794">
        <f t="shared" si="9"/>
        <v>67</v>
      </c>
      <c r="K169" s="794">
        <f t="shared" si="10"/>
        <v>1</v>
      </c>
    </row>
    <row r="170" spans="1:11" ht="81" x14ac:dyDescent="0.25">
      <c r="A170" s="554">
        <f t="shared" ref="A170:A176" si="11">A169+1</f>
        <v>162</v>
      </c>
      <c r="B170" s="555" t="s">
        <v>59</v>
      </c>
      <c r="C170" s="556">
        <v>4.04</v>
      </c>
      <c r="D170" s="555" t="s">
        <v>58</v>
      </c>
      <c r="E170" s="667" t="s">
        <v>2161</v>
      </c>
      <c r="F170" s="555" t="s">
        <v>58</v>
      </c>
      <c r="G170" s="555" t="s">
        <v>5114</v>
      </c>
      <c r="H170" s="578">
        <v>98</v>
      </c>
      <c r="I170" s="578">
        <v>1</v>
      </c>
      <c r="J170" s="794">
        <f t="shared" si="9"/>
        <v>98</v>
      </c>
      <c r="K170" s="794">
        <f t="shared" si="10"/>
        <v>1</v>
      </c>
    </row>
    <row r="171" spans="1:11" ht="81" x14ac:dyDescent="0.25">
      <c r="A171" s="554">
        <f t="shared" si="11"/>
        <v>163</v>
      </c>
      <c r="B171" s="555" t="s">
        <v>59</v>
      </c>
      <c r="C171" s="556">
        <v>4.05</v>
      </c>
      <c r="D171" s="555" t="s">
        <v>58</v>
      </c>
      <c r="E171" s="667" t="s">
        <v>2162</v>
      </c>
      <c r="F171" s="555" t="s">
        <v>58</v>
      </c>
      <c r="G171" s="555" t="s">
        <v>5114</v>
      </c>
      <c r="H171" s="578">
        <v>80</v>
      </c>
      <c r="I171" s="578">
        <v>1</v>
      </c>
      <c r="J171" s="794">
        <f t="shared" si="9"/>
        <v>80</v>
      </c>
      <c r="K171" s="794">
        <f t="shared" si="10"/>
        <v>1</v>
      </c>
    </row>
    <row r="172" spans="1:11" ht="81" x14ac:dyDescent="0.25">
      <c r="A172" s="554">
        <f t="shared" si="11"/>
        <v>164</v>
      </c>
      <c r="B172" s="555" t="s">
        <v>59</v>
      </c>
      <c r="C172" s="556">
        <v>4.0599999999999996</v>
      </c>
      <c r="D172" s="555" t="s">
        <v>58</v>
      </c>
      <c r="E172" s="667" t="s">
        <v>2163</v>
      </c>
      <c r="F172" s="555" t="s">
        <v>58</v>
      </c>
      <c r="G172" s="555" t="s">
        <v>5114</v>
      </c>
      <c r="H172" s="578">
        <v>74</v>
      </c>
      <c r="I172" s="578">
        <v>1</v>
      </c>
      <c r="J172" s="794">
        <f t="shared" si="9"/>
        <v>74</v>
      </c>
      <c r="K172" s="794">
        <f t="shared" si="10"/>
        <v>1</v>
      </c>
    </row>
    <row r="173" spans="1:11" ht="81" x14ac:dyDescent="0.25">
      <c r="A173" s="554">
        <f t="shared" si="11"/>
        <v>165</v>
      </c>
      <c r="B173" s="555" t="s">
        <v>59</v>
      </c>
      <c r="C173" s="556">
        <v>4.07</v>
      </c>
      <c r="D173" s="555" t="s">
        <v>58</v>
      </c>
      <c r="E173" s="667" t="s">
        <v>2164</v>
      </c>
      <c r="F173" s="555" t="s">
        <v>58</v>
      </c>
      <c r="G173" s="555" t="s">
        <v>5114</v>
      </c>
      <c r="H173" s="578">
        <v>65</v>
      </c>
      <c r="I173" s="578">
        <v>1</v>
      </c>
      <c r="J173" s="794">
        <f t="shared" si="9"/>
        <v>65</v>
      </c>
      <c r="K173" s="794">
        <f t="shared" si="10"/>
        <v>1</v>
      </c>
    </row>
    <row r="174" spans="1:11" ht="54" x14ac:dyDescent="0.25">
      <c r="A174" s="554">
        <f t="shared" si="11"/>
        <v>166</v>
      </c>
      <c r="B174" s="555" t="s">
        <v>59</v>
      </c>
      <c r="C174" s="556">
        <v>4.1100000000000003</v>
      </c>
      <c r="D174" s="555" t="s">
        <v>60</v>
      </c>
      <c r="E174" s="667" t="s">
        <v>5925</v>
      </c>
      <c r="F174" s="555" t="s">
        <v>60</v>
      </c>
      <c r="G174" s="555" t="s">
        <v>5114</v>
      </c>
      <c r="H174" s="578">
        <v>179</v>
      </c>
      <c r="I174" s="578">
        <v>5</v>
      </c>
      <c r="J174" s="794">
        <f t="shared" si="9"/>
        <v>179</v>
      </c>
      <c r="K174" s="794">
        <f t="shared" si="10"/>
        <v>5</v>
      </c>
    </row>
    <row r="175" spans="1:11" ht="108" x14ac:dyDescent="0.25">
      <c r="A175" s="554">
        <f t="shared" si="11"/>
        <v>167</v>
      </c>
      <c r="B175" s="555" t="s">
        <v>59</v>
      </c>
      <c r="C175" s="556">
        <v>4.12</v>
      </c>
      <c r="D175" s="555" t="s">
        <v>60</v>
      </c>
      <c r="E175" s="667" t="s">
        <v>2165</v>
      </c>
      <c r="F175" s="555" t="s">
        <v>60</v>
      </c>
      <c r="G175" s="555" t="s">
        <v>5114</v>
      </c>
      <c r="H175" s="578">
        <v>193</v>
      </c>
      <c r="I175" s="578">
        <v>5</v>
      </c>
      <c r="J175" s="794">
        <f t="shared" si="9"/>
        <v>193</v>
      </c>
      <c r="K175" s="794">
        <f t="shared" si="10"/>
        <v>5</v>
      </c>
    </row>
    <row r="176" spans="1:11" ht="81" x14ac:dyDescent="0.25">
      <c r="A176" s="554">
        <f t="shared" si="11"/>
        <v>168</v>
      </c>
      <c r="B176" s="555" t="s">
        <v>59</v>
      </c>
      <c r="C176" s="556">
        <v>4.13</v>
      </c>
      <c r="D176" s="555" t="s">
        <v>61</v>
      </c>
      <c r="E176" s="667" t="s">
        <v>2166</v>
      </c>
      <c r="F176" s="555" t="s">
        <v>61</v>
      </c>
      <c r="G176" s="555" t="s">
        <v>5114</v>
      </c>
      <c r="H176" s="578">
        <v>116</v>
      </c>
      <c r="I176" s="578">
        <v>6</v>
      </c>
      <c r="J176" s="794">
        <f t="shared" si="9"/>
        <v>116</v>
      </c>
      <c r="K176" s="794">
        <f t="shared" si="10"/>
        <v>6</v>
      </c>
    </row>
    <row r="177" spans="1:11" ht="18.75" x14ac:dyDescent="0.25">
      <c r="A177" s="914" t="s">
        <v>5465</v>
      </c>
      <c r="B177" s="915"/>
      <c r="C177" s="915"/>
      <c r="D177" s="915"/>
      <c r="E177" s="915"/>
      <c r="F177" s="915"/>
      <c r="G177" s="915"/>
      <c r="H177" s="915"/>
      <c r="I177" s="916"/>
      <c r="J177" s="794">
        <f t="shared" si="9"/>
        <v>0</v>
      </c>
      <c r="K177" s="794">
        <f t="shared" si="10"/>
        <v>0</v>
      </c>
    </row>
    <row r="178" spans="1:11" ht="189" x14ac:dyDescent="0.25">
      <c r="A178" s="554">
        <f>A176+1</f>
        <v>169</v>
      </c>
      <c r="B178" s="555" t="s">
        <v>62</v>
      </c>
      <c r="C178" s="556">
        <v>5.01</v>
      </c>
      <c r="D178" s="555" t="s">
        <v>63</v>
      </c>
      <c r="E178" s="667" t="s">
        <v>5926</v>
      </c>
      <c r="F178" s="555" t="s">
        <v>63</v>
      </c>
      <c r="G178" s="555" t="s">
        <v>4809</v>
      </c>
      <c r="H178" s="578">
        <v>7582</v>
      </c>
      <c r="I178" s="578">
        <v>210</v>
      </c>
      <c r="J178" s="794">
        <f t="shared" si="9"/>
        <v>7582</v>
      </c>
      <c r="K178" s="794">
        <f t="shared" si="10"/>
        <v>210</v>
      </c>
    </row>
    <row r="179" spans="1:11" ht="189" x14ac:dyDescent="0.25">
      <c r="A179" s="554">
        <f>A178+1</f>
        <v>170</v>
      </c>
      <c r="B179" s="555" t="s">
        <v>62</v>
      </c>
      <c r="C179" s="556">
        <v>5.0199999999999996</v>
      </c>
      <c r="D179" s="555" t="s">
        <v>63</v>
      </c>
      <c r="E179" s="667" t="s">
        <v>5927</v>
      </c>
      <c r="F179" s="555" t="s">
        <v>63</v>
      </c>
      <c r="G179" s="555" t="s">
        <v>4809</v>
      </c>
      <c r="H179" s="578">
        <v>7698</v>
      </c>
      <c r="I179" s="578">
        <v>205</v>
      </c>
      <c r="J179" s="794">
        <f t="shared" si="9"/>
        <v>7698</v>
      </c>
      <c r="K179" s="794">
        <f t="shared" si="10"/>
        <v>205</v>
      </c>
    </row>
    <row r="180" spans="1:11" ht="189" x14ac:dyDescent="0.25">
      <c r="A180" s="554">
        <f t="shared" ref="A180:A200" si="12">A179+1</f>
        <v>171</v>
      </c>
      <c r="B180" s="555" t="s">
        <v>62</v>
      </c>
      <c r="C180" s="556">
        <v>5.03</v>
      </c>
      <c r="D180" s="555" t="s">
        <v>63</v>
      </c>
      <c r="E180" s="667" t="s">
        <v>5928</v>
      </c>
      <c r="F180" s="555" t="s">
        <v>63</v>
      </c>
      <c r="G180" s="555" t="s">
        <v>4809</v>
      </c>
      <c r="H180" s="578">
        <v>7793</v>
      </c>
      <c r="I180" s="578">
        <v>205</v>
      </c>
      <c r="J180" s="794">
        <f t="shared" si="9"/>
        <v>7793</v>
      </c>
      <c r="K180" s="794">
        <f t="shared" si="10"/>
        <v>205</v>
      </c>
    </row>
    <row r="181" spans="1:11" ht="189" x14ac:dyDescent="0.25">
      <c r="A181" s="554">
        <f t="shared" si="12"/>
        <v>172</v>
      </c>
      <c r="B181" s="555" t="s">
        <v>62</v>
      </c>
      <c r="C181" s="556">
        <v>5.04</v>
      </c>
      <c r="D181" s="555" t="s">
        <v>63</v>
      </c>
      <c r="E181" s="667" t="s">
        <v>5929</v>
      </c>
      <c r="F181" s="555" t="s">
        <v>63</v>
      </c>
      <c r="G181" s="555" t="s">
        <v>4809</v>
      </c>
      <c r="H181" s="578">
        <v>7736</v>
      </c>
      <c r="I181" s="578">
        <v>1007</v>
      </c>
      <c r="J181" s="794">
        <f t="shared" si="9"/>
        <v>7736</v>
      </c>
      <c r="K181" s="794">
        <f t="shared" si="10"/>
        <v>1007</v>
      </c>
    </row>
    <row r="182" spans="1:11" ht="189" x14ac:dyDescent="0.25">
      <c r="A182" s="554">
        <f t="shared" si="12"/>
        <v>173</v>
      </c>
      <c r="B182" s="555" t="s">
        <v>62</v>
      </c>
      <c r="C182" s="556">
        <v>5.05</v>
      </c>
      <c r="D182" s="555" t="s">
        <v>63</v>
      </c>
      <c r="E182" s="667" t="s">
        <v>5930</v>
      </c>
      <c r="F182" s="555" t="s">
        <v>63</v>
      </c>
      <c r="G182" s="555" t="s">
        <v>4809</v>
      </c>
      <c r="H182" s="578">
        <v>7858</v>
      </c>
      <c r="I182" s="578">
        <v>1007</v>
      </c>
      <c r="J182" s="794">
        <f t="shared" si="9"/>
        <v>7858</v>
      </c>
      <c r="K182" s="794">
        <f t="shared" si="10"/>
        <v>1007</v>
      </c>
    </row>
    <row r="183" spans="1:11" ht="189" x14ac:dyDescent="0.25">
      <c r="A183" s="554">
        <f t="shared" si="12"/>
        <v>174</v>
      </c>
      <c r="B183" s="555" t="s">
        <v>62</v>
      </c>
      <c r="C183" s="556">
        <v>5.0599999999999996</v>
      </c>
      <c r="D183" s="555" t="s">
        <v>63</v>
      </c>
      <c r="E183" s="667" t="s">
        <v>5931</v>
      </c>
      <c r="F183" s="555" t="s">
        <v>63</v>
      </c>
      <c r="G183" s="555" t="s">
        <v>4809</v>
      </c>
      <c r="H183" s="578">
        <v>7954</v>
      </c>
      <c r="I183" s="578">
        <v>1007</v>
      </c>
      <c r="J183" s="794">
        <f t="shared" si="9"/>
        <v>7954</v>
      </c>
      <c r="K183" s="794">
        <f t="shared" si="10"/>
        <v>1007</v>
      </c>
    </row>
    <row r="184" spans="1:11" ht="175.5" x14ac:dyDescent="0.25">
      <c r="A184" s="554">
        <f t="shared" si="12"/>
        <v>175</v>
      </c>
      <c r="B184" s="555" t="s">
        <v>62</v>
      </c>
      <c r="C184" s="556">
        <v>5.07</v>
      </c>
      <c r="D184" s="555" t="s">
        <v>63</v>
      </c>
      <c r="E184" s="667" t="s">
        <v>2167</v>
      </c>
      <c r="F184" s="555" t="s">
        <v>63</v>
      </c>
      <c r="G184" s="555" t="s">
        <v>4809</v>
      </c>
      <c r="H184" s="578">
        <v>7161</v>
      </c>
      <c r="I184" s="578">
        <v>210</v>
      </c>
      <c r="J184" s="794">
        <f t="shared" si="9"/>
        <v>7161</v>
      </c>
      <c r="K184" s="794">
        <f t="shared" si="10"/>
        <v>210</v>
      </c>
    </row>
    <row r="185" spans="1:11" ht="202.5" x14ac:dyDescent="0.25">
      <c r="A185" s="554">
        <f t="shared" si="12"/>
        <v>176</v>
      </c>
      <c r="B185" s="555" t="s">
        <v>62</v>
      </c>
      <c r="C185" s="556">
        <v>5.08</v>
      </c>
      <c r="D185" s="555" t="s">
        <v>63</v>
      </c>
      <c r="E185" s="667" t="s">
        <v>5932</v>
      </c>
      <c r="F185" s="555" t="s">
        <v>63</v>
      </c>
      <c r="G185" s="555" t="s">
        <v>4809</v>
      </c>
      <c r="H185" s="578">
        <v>7262</v>
      </c>
      <c r="I185" s="578">
        <v>205</v>
      </c>
      <c r="J185" s="794">
        <f t="shared" si="9"/>
        <v>7262</v>
      </c>
      <c r="K185" s="794">
        <f t="shared" si="10"/>
        <v>205</v>
      </c>
    </row>
    <row r="186" spans="1:11" ht="175.5" x14ac:dyDescent="0.25">
      <c r="A186" s="554">
        <f t="shared" si="12"/>
        <v>177</v>
      </c>
      <c r="B186" s="555" t="s">
        <v>62</v>
      </c>
      <c r="C186" s="556">
        <v>5.09</v>
      </c>
      <c r="D186" s="555" t="s">
        <v>63</v>
      </c>
      <c r="E186" s="667" t="s">
        <v>2168</v>
      </c>
      <c r="F186" s="555" t="s">
        <v>63</v>
      </c>
      <c r="G186" s="555" t="s">
        <v>4809</v>
      </c>
      <c r="H186" s="578">
        <v>7346</v>
      </c>
      <c r="I186" s="578">
        <v>205</v>
      </c>
      <c r="J186" s="794">
        <f t="shared" si="9"/>
        <v>7346</v>
      </c>
      <c r="K186" s="794">
        <f t="shared" si="10"/>
        <v>205</v>
      </c>
    </row>
    <row r="187" spans="1:11" ht="202.5" x14ac:dyDescent="0.25">
      <c r="A187" s="554">
        <f t="shared" si="12"/>
        <v>178</v>
      </c>
      <c r="B187" s="555" t="s">
        <v>62</v>
      </c>
      <c r="C187" s="556">
        <v>5.0999999999999996</v>
      </c>
      <c r="D187" s="555" t="s">
        <v>63</v>
      </c>
      <c r="E187" s="667" t="s">
        <v>5933</v>
      </c>
      <c r="F187" s="555" t="s">
        <v>63</v>
      </c>
      <c r="G187" s="555" t="s">
        <v>4809</v>
      </c>
      <c r="H187" s="578">
        <v>7337</v>
      </c>
      <c r="I187" s="578">
        <v>1034</v>
      </c>
      <c r="J187" s="794">
        <f t="shared" si="9"/>
        <v>7337</v>
      </c>
      <c r="K187" s="794">
        <f t="shared" si="10"/>
        <v>1034</v>
      </c>
    </row>
    <row r="188" spans="1:11" ht="175.5" x14ac:dyDescent="0.25">
      <c r="A188" s="554">
        <f t="shared" si="12"/>
        <v>179</v>
      </c>
      <c r="B188" s="555" t="s">
        <v>62</v>
      </c>
      <c r="C188" s="556">
        <v>5.1100000000000003</v>
      </c>
      <c r="D188" s="555" t="s">
        <v>63</v>
      </c>
      <c r="E188" s="667" t="s">
        <v>2169</v>
      </c>
      <c r="F188" s="555" t="s">
        <v>63</v>
      </c>
      <c r="G188" s="555" t="s">
        <v>4809</v>
      </c>
      <c r="H188" s="578">
        <v>7444</v>
      </c>
      <c r="I188" s="578">
        <v>1034</v>
      </c>
      <c r="J188" s="794">
        <f t="shared" si="9"/>
        <v>7444</v>
      </c>
      <c r="K188" s="794">
        <f t="shared" si="10"/>
        <v>1034</v>
      </c>
    </row>
    <row r="189" spans="1:11" ht="202.5" x14ac:dyDescent="0.25">
      <c r="A189" s="554">
        <f t="shared" si="12"/>
        <v>180</v>
      </c>
      <c r="B189" s="555" t="s">
        <v>62</v>
      </c>
      <c r="C189" s="556">
        <v>5.12</v>
      </c>
      <c r="D189" s="555" t="s">
        <v>63</v>
      </c>
      <c r="E189" s="667" t="s">
        <v>5934</v>
      </c>
      <c r="F189" s="555" t="s">
        <v>63</v>
      </c>
      <c r="G189" s="555" t="s">
        <v>4809</v>
      </c>
      <c r="H189" s="578">
        <v>7529</v>
      </c>
      <c r="I189" s="578">
        <v>1034</v>
      </c>
      <c r="J189" s="794">
        <f t="shared" si="9"/>
        <v>7529</v>
      </c>
      <c r="K189" s="794">
        <f t="shared" si="10"/>
        <v>1034</v>
      </c>
    </row>
    <row r="190" spans="1:11" ht="162" x14ac:dyDescent="0.25">
      <c r="A190" s="554">
        <f t="shared" si="12"/>
        <v>181</v>
      </c>
      <c r="B190" s="555" t="s">
        <v>62</v>
      </c>
      <c r="C190" s="556">
        <v>5.13</v>
      </c>
      <c r="D190" s="555" t="s">
        <v>64</v>
      </c>
      <c r="E190" s="667" t="s">
        <v>5935</v>
      </c>
      <c r="F190" s="555" t="s">
        <v>64</v>
      </c>
      <c r="G190" s="555" t="s">
        <v>4809</v>
      </c>
      <c r="H190" s="578">
        <v>3659</v>
      </c>
      <c r="I190" s="578">
        <v>53</v>
      </c>
      <c r="J190" s="794">
        <f t="shared" si="9"/>
        <v>3659</v>
      </c>
      <c r="K190" s="794">
        <f t="shared" si="10"/>
        <v>53</v>
      </c>
    </row>
    <row r="191" spans="1:11" ht="81" x14ac:dyDescent="0.25">
      <c r="A191" s="554">
        <f t="shared" si="12"/>
        <v>182</v>
      </c>
      <c r="B191" s="555" t="s">
        <v>62</v>
      </c>
      <c r="C191" s="556">
        <v>5.14</v>
      </c>
      <c r="D191" s="555" t="s">
        <v>3547</v>
      </c>
      <c r="E191" s="667" t="s">
        <v>2170</v>
      </c>
      <c r="F191" s="555" t="s">
        <v>3547</v>
      </c>
      <c r="G191" s="555" t="s">
        <v>4812</v>
      </c>
      <c r="H191" s="578">
        <v>538</v>
      </c>
      <c r="I191" s="578">
        <v>156</v>
      </c>
      <c r="J191" s="794">
        <f t="shared" si="9"/>
        <v>538</v>
      </c>
      <c r="K191" s="794">
        <f t="shared" si="10"/>
        <v>156</v>
      </c>
    </row>
    <row r="192" spans="1:11" ht="81" x14ac:dyDescent="0.25">
      <c r="A192" s="554">
        <f t="shared" si="12"/>
        <v>183</v>
      </c>
      <c r="B192" s="555" t="s">
        <v>62</v>
      </c>
      <c r="C192" s="556">
        <v>5.15</v>
      </c>
      <c r="D192" s="555" t="s">
        <v>3547</v>
      </c>
      <c r="E192" s="667" t="s">
        <v>2171</v>
      </c>
      <c r="F192" s="555" t="s">
        <v>3547</v>
      </c>
      <c r="G192" s="555" t="s">
        <v>4812</v>
      </c>
      <c r="H192" s="578">
        <v>394</v>
      </c>
      <c r="I192" s="578">
        <v>156</v>
      </c>
      <c r="J192" s="794">
        <f t="shared" si="9"/>
        <v>394</v>
      </c>
      <c r="K192" s="794">
        <f t="shared" si="10"/>
        <v>156</v>
      </c>
    </row>
    <row r="193" spans="1:11" ht="81" x14ac:dyDescent="0.25">
      <c r="A193" s="554">
        <f t="shared" si="12"/>
        <v>184</v>
      </c>
      <c r="B193" s="555" t="s">
        <v>62</v>
      </c>
      <c r="C193" s="556">
        <v>5.16</v>
      </c>
      <c r="D193" s="555" t="s">
        <v>3548</v>
      </c>
      <c r="E193" s="667" t="s">
        <v>2172</v>
      </c>
      <c r="F193" s="555" t="s">
        <v>3548</v>
      </c>
      <c r="G193" s="555" t="s">
        <v>4812</v>
      </c>
      <c r="H193" s="578">
        <v>306</v>
      </c>
      <c r="I193" s="578">
        <v>156</v>
      </c>
      <c r="J193" s="794">
        <f t="shared" si="9"/>
        <v>306</v>
      </c>
      <c r="K193" s="794">
        <f t="shared" si="10"/>
        <v>156</v>
      </c>
    </row>
    <row r="194" spans="1:11" ht="67.5" x14ac:dyDescent="0.25">
      <c r="A194" s="554">
        <f t="shared" si="12"/>
        <v>185</v>
      </c>
      <c r="B194" s="555" t="s">
        <v>62</v>
      </c>
      <c r="C194" s="556">
        <v>5.17</v>
      </c>
      <c r="D194" s="555" t="s">
        <v>3549</v>
      </c>
      <c r="E194" s="667" t="s">
        <v>2173</v>
      </c>
      <c r="F194" s="555" t="s">
        <v>3549</v>
      </c>
      <c r="G194" s="555" t="s">
        <v>4804</v>
      </c>
      <c r="H194" s="578">
        <v>76</v>
      </c>
      <c r="I194" s="578">
        <v>19</v>
      </c>
      <c r="J194" s="794">
        <f t="shared" si="9"/>
        <v>76</v>
      </c>
      <c r="K194" s="794">
        <f t="shared" si="10"/>
        <v>19</v>
      </c>
    </row>
    <row r="195" spans="1:11" ht="121.5" x14ac:dyDescent="0.25">
      <c r="A195" s="554">
        <f t="shared" si="12"/>
        <v>186</v>
      </c>
      <c r="B195" s="555" t="s">
        <v>62</v>
      </c>
      <c r="C195" s="556">
        <v>5.18</v>
      </c>
      <c r="D195" s="555" t="s">
        <v>3549</v>
      </c>
      <c r="E195" s="667" t="s">
        <v>5096</v>
      </c>
      <c r="F195" s="555" t="s">
        <v>3549</v>
      </c>
      <c r="G195" s="555" t="s">
        <v>4804</v>
      </c>
      <c r="H195" s="578">
        <v>311</v>
      </c>
      <c r="I195" s="578">
        <v>29</v>
      </c>
      <c r="J195" s="794">
        <f t="shared" si="9"/>
        <v>311</v>
      </c>
      <c r="K195" s="794">
        <f t="shared" si="10"/>
        <v>29</v>
      </c>
    </row>
    <row r="196" spans="1:11" ht="40.5" x14ac:dyDescent="0.25">
      <c r="A196" s="554">
        <f t="shared" si="12"/>
        <v>187</v>
      </c>
      <c r="B196" s="555" t="s">
        <v>62</v>
      </c>
      <c r="C196" s="556">
        <v>5.19</v>
      </c>
      <c r="D196" s="555" t="s">
        <v>3550</v>
      </c>
      <c r="E196" s="667" t="s">
        <v>2174</v>
      </c>
      <c r="F196" s="555" t="s">
        <v>3550</v>
      </c>
      <c r="G196" s="555" t="s">
        <v>5114</v>
      </c>
      <c r="H196" s="578">
        <v>30</v>
      </c>
      <c r="I196" s="578">
        <v>8</v>
      </c>
      <c r="J196" s="794">
        <f t="shared" si="9"/>
        <v>30</v>
      </c>
      <c r="K196" s="794">
        <f t="shared" si="10"/>
        <v>8</v>
      </c>
    </row>
    <row r="197" spans="1:11" ht="135" x14ac:dyDescent="0.25">
      <c r="A197" s="554">
        <f t="shared" si="12"/>
        <v>188</v>
      </c>
      <c r="B197" s="555" t="s">
        <v>62</v>
      </c>
      <c r="C197" s="556">
        <v>5.2</v>
      </c>
      <c r="D197" s="555" t="s">
        <v>65</v>
      </c>
      <c r="E197" s="667" t="s">
        <v>2175</v>
      </c>
      <c r="F197" s="555" t="s">
        <v>66</v>
      </c>
      <c r="G197" s="555" t="s">
        <v>5114</v>
      </c>
      <c r="H197" s="578">
        <v>1153</v>
      </c>
      <c r="I197" s="578">
        <v>100</v>
      </c>
      <c r="J197" s="794">
        <f t="shared" ref="J197:J260" si="13">ROUNDUP(H197,0)</f>
        <v>1153</v>
      </c>
      <c r="K197" s="794">
        <f t="shared" ref="K197:K260" si="14">ROUNDUP(I197,0)</f>
        <v>100</v>
      </c>
    </row>
    <row r="198" spans="1:11" ht="121.5" x14ac:dyDescent="0.25">
      <c r="A198" s="554">
        <f t="shared" si="12"/>
        <v>189</v>
      </c>
      <c r="B198" s="555" t="s">
        <v>62</v>
      </c>
      <c r="C198" s="556">
        <v>5.21</v>
      </c>
      <c r="D198" s="555" t="s">
        <v>65</v>
      </c>
      <c r="E198" s="667" t="s">
        <v>2176</v>
      </c>
      <c r="F198" s="555" t="s">
        <v>66</v>
      </c>
      <c r="G198" s="555" t="s">
        <v>5114</v>
      </c>
      <c r="H198" s="578">
        <v>1173</v>
      </c>
      <c r="I198" s="578">
        <v>118</v>
      </c>
      <c r="J198" s="794">
        <f t="shared" si="13"/>
        <v>1173</v>
      </c>
      <c r="K198" s="794">
        <f t="shared" si="14"/>
        <v>118</v>
      </c>
    </row>
    <row r="199" spans="1:11" ht="94.5" x14ac:dyDescent="0.25">
      <c r="A199" s="554">
        <f t="shared" si="12"/>
        <v>190</v>
      </c>
      <c r="B199" s="555" t="s">
        <v>62</v>
      </c>
      <c r="C199" s="556">
        <v>5.22</v>
      </c>
      <c r="D199" s="555" t="s">
        <v>65</v>
      </c>
      <c r="E199" s="667" t="s">
        <v>5936</v>
      </c>
      <c r="F199" s="555" t="s">
        <v>63</v>
      </c>
      <c r="G199" s="555" t="s">
        <v>4809</v>
      </c>
      <c r="H199" s="578">
        <v>8446</v>
      </c>
      <c r="I199" s="578">
        <v>2049</v>
      </c>
      <c r="J199" s="794">
        <f t="shared" si="13"/>
        <v>8446</v>
      </c>
      <c r="K199" s="794">
        <f t="shared" si="14"/>
        <v>2049</v>
      </c>
    </row>
    <row r="200" spans="1:11" ht="135" x14ac:dyDescent="0.25">
      <c r="A200" s="554">
        <f t="shared" si="12"/>
        <v>191</v>
      </c>
      <c r="B200" s="555" t="s">
        <v>62</v>
      </c>
      <c r="C200" s="556" t="s">
        <v>67</v>
      </c>
      <c r="D200" s="555" t="s">
        <v>65</v>
      </c>
      <c r="E200" s="667" t="s">
        <v>5937</v>
      </c>
      <c r="F200" s="555" t="s">
        <v>63</v>
      </c>
      <c r="G200" s="555" t="s">
        <v>4809</v>
      </c>
      <c r="H200" s="578">
        <v>8636</v>
      </c>
      <c r="I200" s="578">
        <v>2049</v>
      </c>
      <c r="J200" s="794">
        <f t="shared" si="13"/>
        <v>8636</v>
      </c>
      <c r="K200" s="794">
        <f t="shared" si="14"/>
        <v>2049</v>
      </c>
    </row>
    <row r="201" spans="1:11" s="533" customFormat="1" ht="18.75" x14ac:dyDescent="0.25">
      <c r="A201" s="914" t="s">
        <v>5466</v>
      </c>
      <c r="B201" s="915"/>
      <c r="C201" s="915"/>
      <c r="D201" s="915"/>
      <c r="E201" s="915"/>
      <c r="F201" s="915"/>
      <c r="G201" s="915"/>
      <c r="H201" s="915"/>
      <c r="I201" s="916"/>
      <c r="J201" s="794"/>
      <c r="K201" s="794"/>
    </row>
    <row r="202" spans="1:11" ht="40.5" x14ac:dyDescent="0.25">
      <c r="A202" s="554"/>
      <c r="B202" s="555" t="s">
        <v>79</v>
      </c>
      <c r="C202" s="557">
        <v>6.02</v>
      </c>
      <c r="D202" s="555" t="s">
        <v>86</v>
      </c>
      <c r="E202" s="667" t="s">
        <v>87</v>
      </c>
      <c r="F202" s="555"/>
      <c r="G202" s="555"/>
      <c r="H202" s="578"/>
      <c r="I202" s="578"/>
      <c r="J202" s="794"/>
      <c r="K202" s="794"/>
    </row>
    <row r="203" spans="1:11" x14ac:dyDescent="0.25">
      <c r="A203" s="554">
        <f>A200+1</f>
        <v>192</v>
      </c>
      <c r="B203" s="555" t="s">
        <v>79</v>
      </c>
      <c r="C203" s="557" t="s">
        <v>83</v>
      </c>
      <c r="D203" s="555" t="s">
        <v>86</v>
      </c>
      <c r="E203" s="667" t="s">
        <v>88</v>
      </c>
      <c r="F203" s="555" t="s">
        <v>86</v>
      </c>
      <c r="G203" s="555" t="s">
        <v>4812</v>
      </c>
      <c r="H203" s="578">
        <v>1027</v>
      </c>
      <c r="I203" s="578">
        <v>371</v>
      </c>
      <c r="J203" s="794">
        <f t="shared" si="13"/>
        <v>1027</v>
      </c>
      <c r="K203" s="794">
        <f t="shared" si="14"/>
        <v>371</v>
      </c>
    </row>
    <row r="204" spans="1:11" x14ac:dyDescent="0.25">
      <c r="A204" s="554">
        <f>A203+1</f>
        <v>193</v>
      </c>
      <c r="B204" s="555" t="s">
        <v>79</v>
      </c>
      <c r="C204" s="557" t="s">
        <v>84</v>
      </c>
      <c r="D204" s="555" t="s">
        <v>5899</v>
      </c>
      <c r="E204" s="667" t="s">
        <v>89</v>
      </c>
      <c r="F204" s="555" t="s">
        <v>86</v>
      </c>
      <c r="G204" s="555" t="s">
        <v>4812</v>
      </c>
      <c r="H204" s="578">
        <v>3249</v>
      </c>
      <c r="I204" s="578">
        <v>1110</v>
      </c>
      <c r="J204" s="794">
        <f t="shared" si="13"/>
        <v>3249</v>
      </c>
      <c r="K204" s="794">
        <f t="shared" si="14"/>
        <v>1110</v>
      </c>
    </row>
    <row r="205" spans="1:11" x14ac:dyDescent="0.25">
      <c r="A205" s="554">
        <f>A204+1</f>
        <v>194</v>
      </c>
      <c r="B205" s="555" t="s">
        <v>79</v>
      </c>
      <c r="C205" s="557" t="s">
        <v>85</v>
      </c>
      <c r="D205" s="555" t="s">
        <v>86</v>
      </c>
      <c r="E205" s="667" t="s">
        <v>90</v>
      </c>
      <c r="F205" s="555" t="s">
        <v>86</v>
      </c>
      <c r="G205" s="555" t="s">
        <v>4812</v>
      </c>
      <c r="H205" s="578">
        <v>5355</v>
      </c>
      <c r="I205" s="578">
        <v>2048</v>
      </c>
      <c r="J205" s="794">
        <f t="shared" si="13"/>
        <v>5355</v>
      </c>
      <c r="K205" s="794">
        <f t="shared" si="14"/>
        <v>2048</v>
      </c>
    </row>
    <row r="206" spans="1:11" ht="40.5" x14ac:dyDescent="0.25">
      <c r="A206" s="554"/>
      <c r="B206" s="555" t="s">
        <v>79</v>
      </c>
      <c r="C206" s="557">
        <v>6.03</v>
      </c>
      <c r="D206" s="555" t="s">
        <v>41</v>
      </c>
      <c r="E206" s="667" t="s">
        <v>91</v>
      </c>
      <c r="F206" s="555"/>
      <c r="G206" s="555"/>
      <c r="H206" s="578"/>
      <c r="I206" s="578"/>
      <c r="J206" s="794"/>
      <c r="K206" s="794"/>
    </row>
    <row r="207" spans="1:11" x14ac:dyDescent="0.25">
      <c r="A207" s="554">
        <f>A205+1</f>
        <v>195</v>
      </c>
      <c r="B207" s="555" t="s">
        <v>79</v>
      </c>
      <c r="C207" s="557" t="s">
        <v>83</v>
      </c>
      <c r="D207" s="555" t="s">
        <v>41</v>
      </c>
      <c r="E207" s="667" t="s">
        <v>92</v>
      </c>
      <c r="F207" s="555" t="s">
        <v>86</v>
      </c>
      <c r="G207" s="555" t="s">
        <v>4812</v>
      </c>
      <c r="H207" s="578">
        <v>737</v>
      </c>
      <c r="I207" s="578">
        <v>549</v>
      </c>
      <c r="J207" s="794">
        <f t="shared" si="13"/>
        <v>737</v>
      </c>
      <c r="K207" s="794">
        <f t="shared" si="14"/>
        <v>549</v>
      </c>
    </row>
    <row r="208" spans="1:11" x14ac:dyDescent="0.25">
      <c r="A208" s="554">
        <f>A207+1</f>
        <v>196</v>
      </c>
      <c r="B208" s="555" t="s">
        <v>79</v>
      </c>
      <c r="C208" s="557" t="s">
        <v>84</v>
      </c>
      <c r="D208" s="555" t="s">
        <v>41</v>
      </c>
      <c r="E208" s="667" t="s">
        <v>93</v>
      </c>
      <c r="F208" s="555" t="s">
        <v>86</v>
      </c>
      <c r="G208" s="555" t="s">
        <v>4812</v>
      </c>
      <c r="H208" s="578">
        <v>437</v>
      </c>
      <c r="I208" s="578">
        <v>321</v>
      </c>
      <c r="J208" s="794">
        <f t="shared" si="13"/>
        <v>437</v>
      </c>
      <c r="K208" s="794">
        <f t="shared" si="14"/>
        <v>321</v>
      </c>
    </row>
    <row r="209" spans="1:11" x14ac:dyDescent="0.25">
      <c r="A209" s="554">
        <f>A208+1</f>
        <v>197</v>
      </c>
      <c r="B209" s="555" t="s">
        <v>79</v>
      </c>
      <c r="C209" s="557" t="s">
        <v>85</v>
      </c>
      <c r="D209" s="555" t="s">
        <v>41</v>
      </c>
      <c r="E209" s="667" t="s">
        <v>94</v>
      </c>
      <c r="F209" s="555" t="s">
        <v>86</v>
      </c>
      <c r="G209" s="555" t="s">
        <v>4812</v>
      </c>
      <c r="H209" s="578">
        <v>87</v>
      </c>
      <c r="I209" s="578">
        <v>64</v>
      </c>
      <c r="J209" s="794">
        <f t="shared" si="13"/>
        <v>87</v>
      </c>
      <c r="K209" s="794">
        <f t="shared" si="14"/>
        <v>64</v>
      </c>
    </row>
    <row r="210" spans="1:11" ht="27" x14ac:dyDescent="0.25">
      <c r="A210" s="554"/>
      <c r="B210" s="555" t="s">
        <v>79</v>
      </c>
      <c r="C210" s="557">
        <v>6.04</v>
      </c>
      <c r="D210" s="555" t="s">
        <v>95</v>
      </c>
      <c r="E210" s="667" t="s">
        <v>96</v>
      </c>
      <c r="F210" s="555"/>
      <c r="G210" s="555"/>
      <c r="H210" s="578"/>
      <c r="I210" s="578"/>
      <c r="J210" s="794"/>
      <c r="K210" s="794"/>
    </row>
    <row r="211" spans="1:11" x14ac:dyDescent="0.25">
      <c r="A211" s="554">
        <f>A209+1</f>
        <v>198</v>
      </c>
      <c r="B211" s="555" t="s">
        <v>79</v>
      </c>
      <c r="C211" s="557" t="s">
        <v>83</v>
      </c>
      <c r="D211" s="555" t="s">
        <v>95</v>
      </c>
      <c r="E211" s="667" t="s">
        <v>97</v>
      </c>
      <c r="F211" s="555" t="s">
        <v>95</v>
      </c>
      <c r="G211" s="555" t="s">
        <v>4812</v>
      </c>
      <c r="H211" s="578">
        <v>147</v>
      </c>
      <c r="I211" s="578">
        <v>108</v>
      </c>
      <c r="J211" s="794">
        <f t="shared" si="13"/>
        <v>147</v>
      </c>
      <c r="K211" s="794">
        <f t="shared" si="14"/>
        <v>108</v>
      </c>
    </row>
    <row r="212" spans="1:11" x14ac:dyDescent="0.25">
      <c r="A212" s="554">
        <f>A211+1</f>
        <v>199</v>
      </c>
      <c r="B212" s="555" t="s">
        <v>79</v>
      </c>
      <c r="C212" s="557" t="s">
        <v>84</v>
      </c>
      <c r="D212" s="555" t="s">
        <v>95</v>
      </c>
      <c r="E212" s="667" t="s">
        <v>98</v>
      </c>
      <c r="F212" s="555" t="s">
        <v>95</v>
      </c>
      <c r="G212" s="555" t="s">
        <v>4812</v>
      </c>
      <c r="H212" s="578">
        <v>509</v>
      </c>
      <c r="I212" s="578">
        <v>339</v>
      </c>
      <c r="J212" s="794">
        <f t="shared" si="13"/>
        <v>509</v>
      </c>
      <c r="K212" s="794">
        <f t="shared" si="14"/>
        <v>339</v>
      </c>
    </row>
    <row r="213" spans="1:11" x14ac:dyDescent="0.25">
      <c r="A213" s="554">
        <f t="shared" ref="A213:A220" si="15">A212+1</f>
        <v>200</v>
      </c>
      <c r="B213" s="555" t="s">
        <v>79</v>
      </c>
      <c r="C213" s="557" t="s">
        <v>85</v>
      </c>
      <c r="D213" s="555" t="s">
        <v>95</v>
      </c>
      <c r="E213" s="667" t="s">
        <v>99</v>
      </c>
      <c r="F213" s="555" t="s">
        <v>95</v>
      </c>
      <c r="G213" s="555" t="s">
        <v>4812</v>
      </c>
      <c r="H213" s="578">
        <v>518</v>
      </c>
      <c r="I213" s="578">
        <v>265</v>
      </c>
      <c r="J213" s="794">
        <f t="shared" si="13"/>
        <v>518</v>
      </c>
      <c r="K213" s="794">
        <f t="shared" si="14"/>
        <v>265</v>
      </c>
    </row>
    <row r="214" spans="1:11" x14ac:dyDescent="0.25">
      <c r="A214" s="554">
        <f t="shared" si="15"/>
        <v>201</v>
      </c>
      <c r="B214" s="555" t="s">
        <v>79</v>
      </c>
      <c r="C214" s="557" t="s">
        <v>100</v>
      </c>
      <c r="D214" s="555" t="s">
        <v>95</v>
      </c>
      <c r="E214" s="667" t="s">
        <v>101</v>
      </c>
      <c r="F214" s="555" t="s">
        <v>82</v>
      </c>
      <c r="G214" s="555" t="s">
        <v>4812</v>
      </c>
      <c r="H214" s="578">
        <v>43</v>
      </c>
      <c r="I214" s="578">
        <v>20</v>
      </c>
      <c r="J214" s="794">
        <f t="shared" si="13"/>
        <v>43</v>
      </c>
      <c r="K214" s="794">
        <f t="shared" si="14"/>
        <v>20</v>
      </c>
    </row>
    <row r="215" spans="1:11" x14ac:dyDescent="0.25">
      <c r="A215" s="554">
        <f t="shared" si="15"/>
        <v>202</v>
      </c>
      <c r="B215" s="555" t="s">
        <v>79</v>
      </c>
      <c r="C215" s="557" t="s">
        <v>102</v>
      </c>
      <c r="D215" s="555" t="s">
        <v>103</v>
      </c>
      <c r="E215" s="667" t="s">
        <v>104</v>
      </c>
      <c r="F215" s="555" t="s">
        <v>103</v>
      </c>
      <c r="G215" s="555" t="s">
        <v>4812</v>
      </c>
      <c r="H215" s="578">
        <v>203</v>
      </c>
      <c r="I215" s="578">
        <v>129</v>
      </c>
      <c r="J215" s="794">
        <f t="shared" si="13"/>
        <v>203</v>
      </c>
      <c r="K215" s="794">
        <f t="shared" si="14"/>
        <v>129</v>
      </c>
    </row>
    <row r="216" spans="1:11" x14ac:dyDescent="0.25">
      <c r="A216" s="554">
        <f t="shared" si="15"/>
        <v>203</v>
      </c>
      <c r="B216" s="555" t="s">
        <v>79</v>
      </c>
      <c r="C216" s="557" t="s">
        <v>105</v>
      </c>
      <c r="D216" s="555" t="s">
        <v>103</v>
      </c>
      <c r="E216" s="667" t="s">
        <v>106</v>
      </c>
      <c r="F216" s="555" t="s">
        <v>103</v>
      </c>
      <c r="G216" s="555" t="s">
        <v>4812</v>
      </c>
      <c r="H216" s="578">
        <v>253</v>
      </c>
      <c r="I216" s="578">
        <v>163</v>
      </c>
      <c r="J216" s="794">
        <f t="shared" si="13"/>
        <v>253</v>
      </c>
      <c r="K216" s="794">
        <f t="shared" si="14"/>
        <v>163</v>
      </c>
    </row>
    <row r="217" spans="1:11" ht="27" x14ac:dyDescent="0.25">
      <c r="A217" s="554">
        <f t="shared" si="15"/>
        <v>204</v>
      </c>
      <c r="B217" s="555" t="s">
        <v>79</v>
      </c>
      <c r="C217" s="557" t="s">
        <v>107</v>
      </c>
      <c r="D217" s="555" t="s">
        <v>103</v>
      </c>
      <c r="E217" s="667" t="s">
        <v>4814</v>
      </c>
      <c r="F217" s="555" t="s">
        <v>103</v>
      </c>
      <c r="G217" s="555" t="s">
        <v>4812</v>
      </c>
      <c r="H217" s="578">
        <v>30</v>
      </c>
      <c r="I217" s="578">
        <v>17</v>
      </c>
      <c r="J217" s="794">
        <f t="shared" si="13"/>
        <v>30</v>
      </c>
      <c r="K217" s="794">
        <f t="shared" si="14"/>
        <v>17</v>
      </c>
    </row>
    <row r="218" spans="1:11" ht="27" x14ac:dyDescent="0.25">
      <c r="A218" s="554">
        <f t="shared" si="15"/>
        <v>205</v>
      </c>
      <c r="B218" s="555" t="s">
        <v>79</v>
      </c>
      <c r="C218" s="557">
        <v>6.05</v>
      </c>
      <c r="D218" s="555" t="s">
        <v>103</v>
      </c>
      <c r="E218" s="667" t="s">
        <v>108</v>
      </c>
      <c r="F218" s="555" t="s">
        <v>103</v>
      </c>
      <c r="G218" s="555" t="s">
        <v>4812</v>
      </c>
      <c r="H218" s="578">
        <v>29</v>
      </c>
      <c r="I218" s="578">
        <v>23</v>
      </c>
      <c r="J218" s="794">
        <f t="shared" si="13"/>
        <v>29</v>
      </c>
      <c r="K218" s="794">
        <f t="shared" si="14"/>
        <v>23</v>
      </c>
    </row>
    <row r="219" spans="1:11" ht="27" x14ac:dyDescent="0.25">
      <c r="A219" s="554">
        <f t="shared" si="15"/>
        <v>206</v>
      </c>
      <c r="B219" s="555" t="s">
        <v>79</v>
      </c>
      <c r="C219" s="557">
        <v>6.06</v>
      </c>
      <c r="D219" s="555" t="s">
        <v>103</v>
      </c>
      <c r="E219" s="667" t="s">
        <v>4815</v>
      </c>
      <c r="F219" s="555" t="s">
        <v>103</v>
      </c>
      <c r="G219" s="555" t="s">
        <v>4812</v>
      </c>
      <c r="H219" s="578">
        <v>31</v>
      </c>
      <c r="I219" s="578">
        <v>25</v>
      </c>
      <c r="J219" s="794">
        <f t="shared" si="13"/>
        <v>31</v>
      </c>
      <c r="K219" s="794">
        <f t="shared" si="14"/>
        <v>25</v>
      </c>
    </row>
    <row r="220" spans="1:11" ht="40.5" x14ac:dyDescent="0.25">
      <c r="A220" s="554">
        <f t="shared" si="15"/>
        <v>207</v>
      </c>
      <c r="B220" s="555" t="s">
        <v>79</v>
      </c>
      <c r="C220" s="557">
        <v>6.07</v>
      </c>
      <c r="D220" s="555" t="s">
        <v>103</v>
      </c>
      <c r="E220" s="667" t="s">
        <v>109</v>
      </c>
      <c r="F220" s="555" t="s">
        <v>103</v>
      </c>
      <c r="G220" s="555" t="s">
        <v>4812</v>
      </c>
      <c r="H220" s="578">
        <v>57</v>
      </c>
      <c r="I220" s="578">
        <v>35</v>
      </c>
      <c r="J220" s="794">
        <f t="shared" si="13"/>
        <v>57</v>
      </c>
      <c r="K220" s="794">
        <f t="shared" si="14"/>
        <v>35</v>
      </c>
    </row>
    <row r="221" spans="1:11" ht="67.5" x14ac:dyDescent="0.25">
      <c r="A221" s="554"/>
      <c r="B221" s="555" t="s">
        <v>79</v>
      </c>
      <c r="C221" s="557">
        <v>6.08</v>
      </c>
      <c r="D221" s="555" t="s">
        <v>103</v>
      </c>
      <c r="E221" s="667" t="s">
        <v>110</v>
      </c>
      <c r="F221" s="555"/>
      <c r="G221" s="555"/>
      <c r="H221" s="578"/>
      <c r="I221" s="578"/>
      <c r="J221" s="794"/>
      <c r="K221" s="794"/>
    </row>
    <row r="222" spans="1:11" ht="27" x14ac:dyDescent="0.25">
      <c r="A222" s="554">
        <f>A220+1</f>
        <v>208</v>
      </c>
      <c r="B222" s="555" t="s">
        <v>79</v>
      </c>
      <c r="C222" s="557" t="s">
        <v>83</v>
      </c>
      <c r="D222" s="555" t="s">
        <v>103</v>
      </c>
      <c r="E222" s="667" t="s">
        <v>111</v>
      </c>
      <c r="F222" s="555" t="s">
        <v>112</v>
      </c>
      <c r="G222" s="555" t="s">
        <v>5109</v>
      </c>
      <c r="H222" s="578">
        <v>196</v>
      </c>
      <c r="I222" s="578">
        <v>139</v>
      </c>
      <c r="J222" s="794">
        <f t="shared" si="13"/>
        <v>196</v>
      </c>
      <c r="K222" s="794">
        <f t="shared" si="14"/>
        <v>139</v>
      </c>
    </row>
    <row r="223" spans="1:11" ht="27" x14ac:dyDescent="0.25">
      <c r="A223" s="554">
        <f t="shared" ref="A223:A233" si="16">A222+1</f>
        <v>209</v>
      </c>
      <c r="B223" s="555" t="s">
        <v>79</v>
      </c>
      <c r="C223" s="557" t="s">
        <v>84</v>
      </c>
      <c r="D223" s="555" t="s">
        <v>103</v>
      </c>
      <c r="E223" s="667" t="s">
        <v>113</v>
      </c>
      <c r="F223" s="555" t="s">
        <v>112</v>
      </c>
      <c r="G223" s="555" t="s">
        <v>5109</v>
      </c>
      <c r="H223" s="578">
        <v>164</v>
      </c>
      <c r="I223" s="578">
        <v>111</v>
      </c>
      <c r="J223" s="794">
        <f t="shared" si="13"/>
        <v>164</v>
      </c>
      <c r="K223" s="794">
        <f t="shared" si="14"/>
        <v>111</v>
      </c>
    </row>
    <row r="224" spans="1:11" ht="27" x14ac:dyDescent="0.25">
      <c r="A224" s="554">
        <f t="shared" si="16"/>
        <v>210</v>
      </c>
      <c r="B224" s="555" t="s">
        <v>79</v>
      </c>
      <c r="C224" s="557" t="s">
        <v>85</v>
      </c>
      <c r="D224" s="555" t="s">
        <v>103</v>
      </c>
      <c r="E224" s="667" t="s">
        <v>114</v>
      </c>
      <c r="F224" s="555" t="s">
        <v>112</v>
      </c>
      <c r="G224" s="555" t="s">
        <v>5109</v>
      </c>
      <c r="H224" s="578">
        <v>140</v>
      </c>
      <c r="I224" s="578">
        <v>101</v>
      </c>
      <c r="J224" s="794">
        <f t="shared" si="13"/>
        <v>140</v>
      </c>
      <c r="K224" s="794">
        <f t="shared" si="14"/>
        <v>101</v>
      </c>
    </row>
    <row r="225" spans="1:11" ht="27" x14ac:dyDescent="0.25">
      <c r="A225" s="554">
        <f t="shared" si="16"/>
        <v>211</v>
      </c>
      <c r="B225" s="555" t="s">
        <v>79</v>
      </c>
      <c r="C225" s="557" t="s">
        <v>100</v>
      </c>
      <c r="D225" s="555" t="s">
        <v>103</v>
      </c>
      <c r="E225" s="667" t="s">
        <v>113</v>
      </c>
      <c r="F225" s="555" t="s">
        <v>112</v>
      </c>
      <c r="G225" s="555" t="s">
        <v>5109</v>
      </c>
      <c r="H225" s="578">
        <v>152</v>
      </c>
      <c r="I225" s="578">
        <v>111</v>
      </c>
      <c r="J225" s="794">
        <f t="shared" si="13"/>
        <v>152</v>
      </c>
      <c r="K225" s="794">
        <f t="shared" si="14"/>
        <v>111</v>
      </c>
    </row>
    <row r="226" spans="1:11" ht="216" x14ac:dyDescent="0.25">
      <c r="A226" s="554">
        <f t="shared" si="16"/>
        <v>212</v>
      </c>
      <c r="B226" s="555" t="s">
        <v>79</v>
      </c>
      <c r="C226" s="557">
        <v>6.09</v>
      </c>
      <c r="D226" s="555" t="s">
        <v>115</v>
      </c>
      <c r="E226" s="667" t="s">
        <v>116</v>
      </c>
      <c r="F226" s="555" t="s">
        <v>118</v>
      </c>
      <c r="G226" s="555" t="s">
        <v>4812</v>
      </c>
      <c r="H226" s="578">
        <v>366</v>
      </c>
      <c r="I226" s="578">
        <v>82</v>
      </c>
      <c r="J226" s="794">
        <f t="shared" si="13"/>
        <v>366</v>
      </c>
      <c r="K226" s="794">
        <f t="shared" si="14"/>
        <v>82</v>
      </c>
    </row>
    <row r="227" spans="1:11" ht="243" x14ac:dyDescent="0.25">
      <c r="A227" s="554">
        <f t="shared" si="16"/>
        <v>213</v>
      </c>
      <c r="B227" s="555" t="s">
        <v>79</v>
      </c>
      <c r="C227" s="557">
        <v>6.1</v>
      </c>
      <c r="D227" s="555" t="s">
        <v>115</v>
      </c>
      <c r="E227" s="667" t="s">
        <v>117</v>
      </c>
      <c r="F227" s="555" t="s">
        <v>115</v>
      </c>
      <c r="G227" s="555" t="s">
        <v>4812</v>
      </c>
      <c r="H227" s="578">
        <v>458</v>
      </c>
      <c r="I227" s="578">
        <v>29</v>
      </c>
      <c r="J227" s="794">
        <f t="shared" si="13"/>
        <v>458</v>
      </c>
      <c r="K227" s="794">
        <f t="shared" si="14"/>
        <v>29</v>
      </c>
    </row>
    <row r="228" spans="1:11" ht="121.5" x14ac:dyDescent="0.25">
      <c r="A228" s="554">
        <f t="shared" si="16"/>
        <v>214</v>
      </c>
      <c r="B228" s="555" t="s">
        <v>79</v>
      </c>
      <c r="C228" s="557">
        <v>6.11</v>
      </c>
      <c r="D228" s="555" t="s">
        <v>118</v>
      </c>
      <c r="E228" s="667" t="s">
        <v>119</v>
      </c>
      <c r="F228" s="555" t="s">
        <v>118</v>
      </c>
      <c r="G228" s="555" t="s">
        <v>5109</v>
      </c>
      <c r="H228" s="578">
        <v>5297</v>
      </c>
      <c r="I228" s="578">
        <v>1907</v>
      </c>
      <c r="J228" s="794">
        <f t="shared" si="13"/>
        <v>5297</v>
      </c>
      <c r="K228" s="794">
        <f t="shared" si="14"/>
        <v>1907</v>
      </c>
    </row>
    <row r="229" spans="1:11" ht="162" x14ac:dyDescent="0.25">
      <c r="A229" s="554">
        <f t="shared" si="16"/>
        <v>215</v>
      </c>
      <c r="B229" s="555" t="s">
        <v>79</v>
      </c>
      <c r="C229" s="557" t="s">
        <v>5692</v>
      </c>
      <c r="D229" s="555" t="s">
        <v>120</v>
      </c>
      <c r="E229" s="667" t="s">
        <v>5706</v>
      </c>
      <c r="F229" s="555" t="s">
        <v>120</v>
      </c>
      <c r="G229" s="555" t="s">
        <v>5109</v>
      </c>
      <c r="H229" s="578">
        <v>666</v>
      </c>
      <c r="I229" s="578">
        <v>27</v>
      </c>
      <c r="J229" s="794">
        <f t="shared" si="13"/>
        <v>666</v>
      </c>
      <c r="K229" s="794">
        <f t="shared" si="14"/>
        <v>27</v>
      </c>
    </row>
    <row r="230" spans="1:11" ht="105.6" customHeight="1" x14ac:dyDescent="0.25">
      <c r="A230" s="554">
        <f t="shared" si="16"/>
        <v>216</v>
      </c>
      <c r="B230" s="555" t="s">
        <v>79</v>
      </c>
      <c r="C230" s="557" t="s">
        <v>121</v>
      </c>
      <c r="D230" s="555" t="s">
        <v>120</v>
      </c>
      <c r="E230" s="667" t="s">
        <v>122</v>
      </c>
      <c r="F230" s="555" t="s">
        <v>120</v>
      </c>
      <c r="G230" s="555" t="s">
        <v>5109</v>
      </c>
      <c r="H230" s="578">
        <v>1516</v>
      </c>
      <c r="I230" s="578">
        <v>58</v>
      </c>
      <c r="J230" s="794">
        <f t="shared" si="13"/>
        <v>1516</v>
      </c>
      <c r="K230" s="794">
        <f t="shared" si="14"/>
        <v>58</v>
      </c>
    </row>
    <row r="231" spans="1:11" ht="256.5" x14ac:dyDescent="0.25">
      <c r="A231" s="554">
        <f t="shared" si="16"/>
        <v>217</v>
      </c>
      <c r="B231" s="555" t="s">
        <v>79</v>
      </c>
      <c r="C231" s="557">
        <v>6.13</v>
      </c>
      <c r="D231" s="555" t="s">
        <v>115</v>
      </c>
      <c r="E231" s="667" t="s">
        <v>123</v>
      </c>
      <c r="F231" s="555" t="s">
        <v>115</v>
      </c>
      <c r="G231" s="555" t="s">
        <v>5109</v>
      </c>
      <c r="H231" s="578">
        <v>8403</v>
      </c>
      <c r="I231" s="578">
        <v>375</v>
      </c>
      <c r="J231" s="794">
        <f t="shared" si="13"/>
        <v>8403</v>
      </c>
      <c r="K231" s="794">
        <f t="shared" si="14"/>
        <v>375</v>
      </c>
    </row>
    <row r="232" spans="1:11" ht="270" x14ac:dyDescent="0.25">
      <c r="A232" s="554">
        <f t="shared" si="16"/>
        <v>218</v>
      </c>
      <c r="B232" s="555" t="s">
        <v>79</v>
      </c>
      <c r="C232" s="557">
        <v>6.14</v>
      </c>
      <c r="D232" s="555" t="s">
        <v>115</v>
      </c>
      <c r="E232" s="667" t="s">
        <v>124</v>
      </c>
      <c r="F232" s="555" t="s">
        <v>115</v>
      </c>
      <c r="G232" s="555" t="s">
        <v>4812</v>
      </c>
      <c r="H232" s="578">
        <v>2990</v>
      </c>
      <c r="I232" s="578">
        <v>474</v>
      </c>
      <c r="J232" s="794">
        <f t="shared" si="13"/>
        <v>2990</v>
      </c>
      <c r="K232" s="794">
        <f t="shared" si="14"/>
        <v>474</v>
      </c>
    </row>
    <row r="233" spans="1:11" ht="67.5" x14ac:dyDescent="0.25">
      <c r="A233" s="554">
        <f t="shared" si="16"/>
        <v>219</v>
      </c>
      <c r="B233" s="555" t="s">
        <v>79</v>
      </c>
      <c r="C233" s="557">
        <v>6.15</v>
      </c>
      <c r="D233" s="555" t="s">
        <v>115</v>
      </c>
      <c r="E233" s="667" t="s">
        <v>125</v>
      </c>
      <c r="F233" s="555" t="s">
        <v>115</v>
      </c>
      <c r="G233" s="555" t="s">
        <v>4812</v>
      </c>
      <c r="H233" s="578">
        <v>822</v>
      </c>
      <c r="I233" s="578">
        <v>21</v>
      </c>
      <c r="J233" s="794">
        <f t="shared" si="13"/>
        <v>822</v>
      </c>
      <c r="K233" s="794">
        <f t="shared" si="14"/>
        <v>21</v>
      </c>
    </row>
    <row r="234" spans="1:11" ht="108" x14ac:dyDescent="0.25">
      <c r="A234" s="554">
        <f t="shared" ref="A234:A241" si="17">A233+1</f>
        <v>220</v>
      </c>
      <c r="B234" s="555" t="s">
        <v>79</v>
      </c>
      <c r="C234" s="557">
        <v>6.16</v>
      </c>
      <c r="D234" s="555" t="s">
        <v>115</v>
      </c>
      <c r="E234" s="667" t="s">
        <v>126</v>
      </c>
      <c r="F234" s="555" t="s">
        <v>115</v>
      </c>
      <c r="G234" s="555" t="s">
        <v>4812</v>
      </c>
      <c r="H234" s="578">
        <v>1006</v>
      </c>
      <c r="I234" s="578">
        <v>21</v>
      </c>
      <c r="J234" s="794">
        <f t="shared" si="13"/>
        <v>1006</v>
      </c>
      <c r="K234" s="794">
        <f t="shared" si="14"/>
        <v>21</v>
      </c>
    </row>
    <row r="235" spans="1:11" x14ac:dyDescent="0.25">
      <c r="A235" s="554"/>
      <c r="B235" s="555" t="s">
        <v>79</v>
      </c>
      <c r="C235" s="557">
        <v>6.17</v>
      </c>
      <c r="D235" s="555"/>
      <c r="E235" s="667" t="s">
        <v>21</v>
      </c>
      <c r="F235" s="555"/>
      <c r="G235" s="555"/>
      <c r="H235" s="578"/>
      <c r="I235" s="578"/>
      <c r="J235" s="794"/>
      <c r="K235" s="794"/>
    </row>
    <row r="236" spans="1:11" x14ac:dyDescent="0.25">
      <c r="A236" s="554">
        <f>A234+1</f>
        <v>221</v>
      </c>
      <c r="B236" s="555" t="s">
        <v>79</v>
      </c>
      <c r="C236" s="557">
        <v>6.18</v>
      </c>
      <c r="D236" s="555" t="s">
        <v>115</v>
      </c>
      <c r="E236" s="667" t="s">
        <v>127</v>
      </c>
      <c r="F236" s="555" t="s">
        <v>115</v>
      </c>
      <c r="G236" s="555" t="s">
        <v>4812</v>
      </c>
      <c r="H236" s="578">
        <v>415</v>
      </c>
      <c r="I236" s="578">
        <v>138</v>
      </c>
      <c r="J236" s="794">
        <f t="shared" si="13"/>
        <v>415</v>
      </c>
      <c r="K236" s="794">
        <f t="shared" si="14"/>
        <v>138</v>
      </c>
    </row>
    <row r="237" spans="1:11" ht="27" x14ac:dyDescent="0.25">
      <c r="A237" s="554">
        <f t="shared" si="17"/>
        <v>222</v>
      </c>
      <c r="B237" s="555" t="s">
        <v>79</v>
      </c>
      <c r="C237" s="557">
        <v>6.19</v>
      </c>
      <c r="D237" s="555" t="s">
        <v>103</v>
      </c>
      <c r="E237" s="667" t="s">
        <v>128</v>
      </c>
      <c r="F237" s="555" t="s">
        <v>103</v>
      </c>
      <c r="G237" s="555" t="s">
        <v>4812</v>
      </c>
      <c r="H237" s="578">
        <v>975</v>
      </c>
      <c r="I237" s="578">
        <v>123</v>
      </c>
      <c r="J237" s="794">
        <f t="shared" si="13"/>
        <v>975</v>
      </c>
      <c r="K237" s="794">
        <f t="shared" si="14"/>
        <v>123</v>
      </c>
    </row>
    <row r="238" spans="1:11" ht="27" x14ac:dyDescent="0.25">
      <c r="A238" s="554">
        <f t="shared" si="17"/>
        <v>223</v>
      </c>
      <c r="B238" s="555" t="s">
        <v>79</v>
      </c>
      <c r="C238" s="557">
        <v>6.2</v>
      </c>
      <c r="D238" s="555" t="s">
        <v>103</v>
      </c>
      <c r="E238" s="667" t="s">
        <v>129</v>
      </c>
      <c r="F238" s="555" t="s">
        <v>103</v>
      </c>
      <c r="G238" s="555" t="s">
        <v>4812</v>
      </c>
      <c r="H238" s="578">
        <v>1949</v>
      </c>
      <c r="I238" s="578">
        <v>246</v>
      </c>
      <c r="J238" s="794">
        <f t="shared" si="13"/>
        <v>1949</v>
      </c>
      <c r="K238" s="794">
        <f t="shared" si="14"/>
        <v>246</v>
      </c>
    </row>
    <row r="239" spans="1:11" ht="94.5" x14ac:dyDescent="0.25">
      <c r="A239" s="554">
        <f t="shared" si="17"/>
        <v>224</v>
      </c>
      <c r="B239" s="555" t="s">
        <v>79</v>
      </c>
      <c r="C239" s="557">
        <v>6.21</v>
      </c>
      <c r="D239" s="555" t="s">
        <v>115</v>
      </c>
      <c r="E239" s="667" t="s">
        <v>130</v>
      </c>
      <c r="F239" s="555" t="s">
        <v>115</v>
      </c>
      <c r="G239" s="555" t="s">
        <v>4812</v>
      </c>
      <c r="H239" s="578">
        <v>545</v>
      </c>
      <c r="I239" s="578">
        <v>140</v>
      </c>
      <c r="J239" s="794">
        <f t="shared" si="13"/>
        <v>545</v>
      </c>
      <c r="K239" s="794">
        <f t="shared" si="14"/>
        <v>140</v>
      </c>
    </row>
    <row r="240" spans="1:11" ht="94.5" x14ac:dyDescent="0.25">
      <c r="A240" s="554">
        <f t="shared" si="17"/>
        <v>225</v>
      </c>
      <c r="B240" s="555" t="s">
        <v>79</v>
      </c>
      <c r="C240" s="557">
        <v>6.22</v>
      </c>
      <c r="D240" s="555" t="s">
        <v>103</v>
      </c>
      <c r="E240" s="667" t="s">
        <v>131</v>
      </c>
      <c r="F240" s="555" t="s">
        <v>103</v>
      </c>
      <c r="G240" s="555" t="s">
        <v>4804</v>
      </c>
      <c r="H240" s="578">
        <v>1443</v>
      </c>
      <c r="I240" s="578">
        <v>225</v>
      </c>
      <c r="J240" s="794">
        <f t="shared" si="13"/>
        <v>1443</v>
      </c>
      <c r="K240" s="794">
        <f t="shared" si="14"/>
        <v>225</v>
      </c>
    </row>
    <row r="241" spans="1:11" ht="94.5" x14ac:dyDescent="0.25">
      <c r="A241" s="554">
        <f t="shared" si="17"/>
        <v>226</v>
      </c>
      <c r="B241" s="555" t="s">
        <v>79</v>
      </c>
      <c r="C241" s="557">
        <v>6.23</v>
      </c>
      <c r="D241" s="555" t="s">
        <v>103</v>
      </c>
      <c r="E241" s="667" t="s">
        <v>132</v>
      </c>
      <c r="F241" s="555" t="s">
        <v>103</v>
      </c>
      <c r="G241" s="555" t="s">
        <v>4804</v>
      </c>
      <c r="H241" s="578">
        <v>1347</v>
      </c>
      <c r="I241" s="578">
        <v>274</v>
      </c>
      <c r="J241" s="794">
        <f t="shared" si="13"/>
        <v>1347</v>
      </c>
      <c r="K241" s="794">
        <f t="shared" si="14"/>
        <v>274</v>
      </c>
    </row>
    <row r="242" spans="1:11" ht="81" x14ac:dyDescent="0.25">
      <c r="A242" s="554"/>
      <c r="B242" s="555" t="s">
        <v>79</v>
      </c>
      <c r="C242" s="557">
        <v>6.24</v>
      </c>
      <c r="D242" s="555" t="s">
        <v>103</v>
      </c>
      <c r="E242" s="667" t="s">
        <v>133</v>
      </c>
      <c r="F242" s="555"/>
      <c r="G242" s="555"/>
      <c r="H242" s="578"/>
      <c r="I242" s="578"/>
      <c r="J242" s="794"/>
      <c r="K242" s="794"/>
    </row>
    <row r="243" spans="1:11" ht="27" x14ac:dyDescent="0.25">
      <c r="A243" s="554">
        <f>A241+1</f>
        <v>227</v>
      </c>
      <c r="B243" s="555" t="s">
        <v>79</v>
      </c>
      <c r="C243" s="557" t="s">
        <v>83</v>
      </c>
      <c r="D243" s="555"/>
      <c r="E243" s="667" t="s">
        <v>134</v>
      </c>
      <c r="F243" s="555" t="s">
        <v>103</v>
      </c>
      <c r="G243" s="555" t="s">
        <v>4804</v>
      </c>
      <c r="H243" s="578">
        <v>853</v>
      </c>
      <c r="I243" s="578">
        <v>175</v>
      </c>
      <c r="J243" s="794">
        <f t="shared" si="13"/>
        <v>853</v>
      </c>
      <c r="K243" s="794">
        <f t="shared" si="14"/>
        <v>175</v>
      </c>
    </row>
    <row r="244" spans="1:11" ht="27" x14ac:dyDescent="0.25">
      <c r="A244" s="554">
        <f>A243+1</f>
        <v>228</v>
      </c>
      <c r="B244" s="555" t="s">
        <v>79</v>
      </c>
      <c r="C244" s="557" t="s">
        <v>84</v>
      </c>
      <c r="D244" s="555" t="s">
        <v>103</v>
      </c>
      <c r="E244" s="667" t="s">
        <v>135</v>
      </c>
      <c r="F244" s="555" t="s">
        <v>103</v>
      </c>
      <c r="G244" s="555" t="s">
        <v>4804</v>
      </c>
      <c r="H244" s="578">
        <v>572</v>
      </c>
      <c r="I244" s="578">
        <v>175</v>
      </c>
      <c r="J244" s="794">
        <f t="shared" si="13"/>
        <v>572</v>
      </c>
      <c r="K244" s="794">
        <f t="shared" si="14"/>
        <v>175</v>
      </c>
    </row>
    <row r="245" spans="1:11" ht="67.5" x14ac:dyDescent="0.25">
      <c r="A245" s="554">
        <f>A244+1</f>
        <v>229</v>
      </c>
      <c r="B245" s="555" t="s">
        <v>79</v>
      </c>
      <c r="C245" s="557">
        <v>6.25</v>
      </c>
      <c r="D245" s="555" t="s">
        <v>103</v>
      </c>
      <c r="E245" s="667" t="s">
        <v>136</v>
      </c>
      <c r="F245" s="555" t="s">
        <v>103</v>
      </c>
      <c r="G245" s="555" t="s">
        <v>4804</v>
      </c>
      <c r="H245" s="578">
        <v>411</v>
      </c>
      <c r="I245" s="578">
        <v>175</v>
      </c>
      <c r="J245" s="794">
        <f t="shared" si="13"/>
        <v>411</v>
      </c>
      <c r="K245" s="794">
        <f t="shared" si="14"/>
        <v>175</v>
      </c>
    </row>
    <row r="246" spans="1:11" ht="108" x14ac:dyDescent="0.25">
      <c r="A246" s="554"/>
      <c r="B246" s="555" t="s">
        <v>79</v>
      </c>
      <c r="C246" s="557">
        <v>6.26</v>
      </c>
      <c r="D246" s="555" t="s">
        <v>86</v>
      </c>
      <c r="E246" s="667" t="s">
        <v>137</v>
      </c>
      <c r="F246" s="555"/>
      <c r="G246" s="555"/>
      <c r="H246" s="578"/>
      <c r="I246" s="578"/>
      <c r="J246" s="794"/>
      <c r="K246" s="794"/>
    </row>
    <row r="247" spans="1:11" x14ac:dyDescent="0.25">
      <c r="A247" s="554">
        <f>A245+1</f>
        <v>230</v>
      </c>
      <c r="B247" s="555" t="s">
        <v>79</v>
      </c>
      <c r="C247" s="557" t="s">
        <v>83</v>
      </c>
      <c r="D247" s="555" t="s">
        <v>86</v>
      </c>
      <c r="E247" s="667" t="s">
        <v>138</v>
      </c>
      <c r="F247" s="555" t="s">
        <v>86</v>
      </c>
      <c r="G247" s="555" t="s">
        <v>4812</v>
      </c>
      <c r="H247" s="578">
        <v>13833</v>
      </c>
      <c r="I247" s="578">
        <v>4264</v>
      </c>
      <c r="J247" s="794">
        <f t="shared" si="13"/>
        <v>13833</v>
      </c>
      <c r="K247" s="794">
        <f t="shared" si="14"/>
        <v>4264</v>
      </c>
    </row>
    <row r="248" spans="1:11" x14ac:dyDescent="0.25">
      <c r="A248" s="554">
        <f>A247+1</f>
        <v>231</v>
      </c>
      <c r="B248" s="555" t="s">
        <v>79</v>
      </c>
      <c r="C248" s="557" t="s">
        <v>84</v>
      </c>
      <c r="D248" s="555" t="s">
        <v>86</v>
      </c>
      <c r="E248" s="667" t="s">
        <v>139</v>
      </c>
      <c r="F248" s="555" t="s">
        <v>86</v>
      </c>
      <c r="G248" s="555" t="s">
        <v>4812</v>
      </c>
      <c r="H248" s="578">
        <v>16487</v>
      </c>
      <c r="I248" s="578">
        <v>4736</v>
      </c>
      <c r="J248" s="794">
        <f t="shared" si="13"/>
        <v>16487</v>
      </c>
      <c r="K248" s="794">
        <f t="shared" si="14"/>
        <v>4736</v>
      </c>
    </row>
    <row r="249" spans="1:11" ht="229.5" x14ac:dyDescent="0.25">
      <c r="A249" s="554"/>
      <c r="B249" s="555" t="s">
        <v>79</v>
      </c>
      <c r="C249" s="557">
        <v>6.27</v>
      </c>
      <c r="D249" s="555" t="s">
        <v>103</v>
      </c>
      <c r="E249" s="667" t="s">
        <v>185</v>
      </c>
      <c r="F249" s="555"/>
      <c r="G249" s="555"/>
      <c r="H249" s="578"/>
      <c r="I249" s="578"/>
      <c r="J249" s="794"/>
      <c r="K249" s="794"/>
    </row>
    <row r="250" spans="1:11" x14ac:dyDescent="0.25">
      <c r="A250" s="554">
        <f>A248+1</f>
        <v>232</v>
      </c>
      <c r="B250" s="555" t="s">
        <v>79</v>
      </c>
      <c r="C250" s="557" t="s">
        <v>83</v>
      </c>
      <c r="D250" s="555" t="s">
        <v>103</v>
      </c>
      <c r="E250" s="667" t="s">
        <v>140</v>
      </c>
      <c r="F250" s="555" t="s">
        <v>103</v>
      </c>
      <c r="G250" s="555" t="s">
        <v>4812</v>
      </c>
      <c r="H250" s="578">
        <v>4516</v>
      </c>
      <c r="I250" s="578">
        <v>706</v>
      </c>
      <c r="J250" s="794">
        <f t="shared" si="13"/>
        <v>4516</v>
      </c>
      <c r="K250" s="794">
        <f t="shared" si="14"/>
        <v>706</v>
      </c>
    </row>
    <row r="251" spans="1:11" x14ac:dyDescent="0.25">
      <c r="A251" s="554">
        <f>A250+1</f>
        <v>233</v>
      </c>
      <c r="B251" s="555" t="s">
        <v>79</v>
      </c>
      <c r="C251" s="557" t="s">
        <v>84</v>
      </c>
      <c r="D251" s="555" t="s">
        <v>103</v>
      </c>
      <c r="E251" s="667" t="s">
        <v>5857</v>
      </c>
      <c r="F251" s="555" t="s">
        <v>103</v>
      </c>
      <c r="G251" s="555" t="s">
        <v>4812</v>
      </c>
      <c r="H251" s="578">
        <v>4548</v>
      </c>
      <c r="I251" s="578">
        <v>706</v>
      </c>
      <c r="J251" s="794">
        <f t="shared" si="13"/>
        <v>4548</v>
      </c>
      <c r="K251" s="794">
        <f t="shared" si="14"/>
        <v>706</v>
      </c>
    </row>
    <row r="252" spans="1:11" x14ac:dyDescent="0.25">
      <c r="A252" s="554">
        <f t="shared" ref="A252:A257" si="18">A251+1</f>
        <v>234</v>
      </c>
      <c r="B252" s="555" t="s">
        <v>79</v>
      </c>
      <c r="C252" s="557" t="s">
        <v>85</v>
      </c>
      <c r="D252" s="555" t="s">
        <v>103</v>
      </c>
      <c r="E252" s="667" t="s">
        <v>141</v>
      </c>
      <c r="F252" s="555" t="s">
        <v>103</v>
      </c>
      <c r="G252" s="555" t="s">
        <v>4812</v>
      </c>
      <c r="H252" s="578">
        <v>5735</v>
      </c>
      <c r="I252" s="578">
        <v>706</v>
      </c>
      <c r="J252" s="794">
        <f t="shared" si="13"/>
        <v>5735</v>
      </c>
      <c r="K252" s="794">
        <f t="shared" si="14"/>
        <v>706</v>
      </c>
    </row>
    <row r="253" spans="1:11" x14ac:dyDescent="0.25">
      <c r="A253" s="554">
        <f t="shared" si="18"/>
        <v>235</v>
      </c>
      <c r="B253" s="555" t="s">
        <v>79</v>
      </c>
      <c r="C253" s="557" t="s">
        <v>100</v>
      </c>
      <c r="D253" s="555" t="s">
        <v>103</v>
      </c>
      <c r="E253" s="667" t="s">
        <v>142</v>
      </c>
      <c r="F253" s="555" t="s">
        <v>103</v>
      </c>
      <c r="G253" s="555" t="s">
        <v>4812</v>
      </c>
      <c r="H253" s="578">
        <v>5788</v>
      </c>
      <c r="I253" s="578">
        <v>706</v>
      </c>
      <c r="J253" s="794">
        <f t="shared" si="13"/>
        <v>5788</v>
      </c>
      <c r="K253" s="794">
        <f t="shared" si="14"/>
        <v>706</v>
      </c>
    </row>
    <row r="254" spans="1:11" x14ac:dyDescent="0.25">
      <c r="A254" s="554">
        <f t="shared" si="18"/>
        <v>236</v>
      </c>
      <c r="B254" s="555" t="s">
        <v>79</v>
      </c>
      <c r="C254" s="557" t="s">
        <v>102</v>
      </c>
      <c r="D254" s="555" t="s">
        <v>103</v>
      </c>
      <c r="E254" s="667" t="s">
        <v>143</v>
      </c>
      <c r="F254" s="555" t="s">
        <v>103</v>
      </c>
      <c r="G254" s="555" t="s">
        <v>4812</v>
      </c>
      <c r="H254" s="578">
        <v>7094</v>
      </c>
      <c r="I254" s="578">
        <v>706</v>
      </c>
      <c r="J254" s="794">
        <f t="shared" si="13"/>
        <v>7094</v>
      </c>
      <c r="K254" s="794">
        <f t="shared" si="14"/>
        <v>706</v>
      </c>
    </row>
    <row r="255" spans="1:11" x14ac:dyDescent="0.25">
      <c r="A255" s="554">
        <f t="shared" si="18"/>
        <v>237</v>
      </c>
      <c r="B255" s="555" t="s">
        <v>79</v>
      </c>
      <c r="C255" s="557" t="s">
        <v>105</v>
      </c>
      <c r="D255" s="555" t="s">
        <v>103</v>
      </c>
      <c r="E255" s="667" t="s">
        <v>5856</v>
      </c>
      <c r="F255" s="555" t="s">
        <v>103</v>
      </c>
      <c r="G255" s="555" t="s">
        <v>4812</v>
      </c>
      <c r="H255" s="578">
        <v>7172</v>
      </c>
      <c r="I255" s="578">
        <v>706</v>
      </c>
      <c r="J255" s="794">
        <f t="shared" si="13"/>
        <v>7172</v>
      </c>
      <c r="K255" s="794">
        <f t="shared" si="14"/>
        <v>706</v>
      </c>
    </row>
    <row r="256" spans="1:11" x14ac:dyDescent="0.25">
      <c r="A256" s="554">
        <f t="shared" si="18"/>
        <v>238</v>
      </c>
      <c r="B256" s="555" t="s">
        <v>79</v>
      </c>
      <c r="C256" s="557" t="s">
        <v>107</v>
      </c>
      <c r="D256" s="555" t="s">
        <v>103</v>
      </c>
      <c r="E256" s="667" t="s">
        <v>149</v>
      </c>
      <c r="F256" s="555" t="s">
        <v>103</v>
      </c>
      <c r="G256" s="555" t="s">
        <v>4812</v>
      </c>
      <c r="H256" s="578">
        <v>10590</v>
      </c>
      <c r="I256" s="578">
        <v>706</v>
      </c>
      <c r="J256" s="794">
        <f t="shared" si="13"/>
        <v>10590</v>
      </c>
      <c r="K256" s="794">
        <f t="shared" si="14"/>
        <v>706</v>
      </c>
    </row>
    <row r="257" spans="1:11" ht="16.5" customHeight="1" x14ac:dyDescent="0.25">
      <c r="A257" s="554">
        <f t="shared" si="18"/>
        <v>239</v>
      </c>
      <c r="B257" s="555" t="s">
        <v>79</v>
      </c>
      <c r="C257" s="557" t="s">
        <v>144</v>
      </c>
      <c r="D257" s="555" t="s">
        <v>103</v>
      </c>
      <c r="E257" s="667" t="s">
        <v>145</v>
      </c>
      <c r="F257" s="555" t="s">
        <v>103</v>
      </c>
      <c r="G257" s="555" t="s">
        <v>4812</v>
      </c>
      <c r="H257" s="578">
        <v>10727</v>
      </c>
      <c r="I257" s="578">
        <v>706</v>
      </c>
      <c r="J257" s="794">
        <f t="shared" si="13"/>
        <v>10727</v>
      </c>
      <c r="K257" s="794">
        <f t="shared" si="14"/>
        <v>706</v>
      </c>
    </row>
    <row r="258" spans="1:11" ht="229.5" x14ac:dyDescent="0.25">
      <c r="A258" s="554"/>
      <c r="B258" s="555" t="s">
        <v>79</v>
      </c>
      <c r="C258" s="557">
        <v>6.28</v>
      </c>
      <c r="D258" s="555" t="s">
        <v>103</v>
      </c>
      <c r="E258" s="667" t="s">
        <v>186</v>
      </c>
      <c r="F258" s="555"/>
      <c r="G258" s="555"/>
      <c r="H258" s="578"/>
      <c r="I258" s="578"/>
      <c r="J258" s="794"/>
      <c r="K258" s="794"/>
    </row>
    <row r="259" spans="1:11" x14ac:dyDescent="0.25">
      <c r="A259" s="554">
        <f>A257+1</f>
        <v>240</v>
      </c>
      <c r="B259" s="555" t="s">
        <v>79</v>
      </c>
      <c r="C259" s="557" t="s">
        <v>83</v>
      </c>
      <c r="D259" s="555" t="s">
        <v>103</v>
      </c>
      <c r="E259" s="667" t="s">
        <v>140</v>
      </c>
      <c r="F259" s="555" t="s">
        <v>103</v>
      </c>
      <c r="G259" s="555" t="s">
        <v>4812</v>
      </c>
      <c r="H259" s="578">
        <v>5364</v>
      </c>
      <c r="I259" s="578">
        <v>706</v>
      </c>
      <c r="J259" s="794">
        <f t="shared" si="13"/>
        <v>5364</v>
      </c>
      <c r="K259" s="794">
        <f t="shared" si="14"/>
        <v>706</v>
      </c>
    </row>
    <row r="260" spans="1:11" x14ac:dyDescent="0.25">
      <c r="A260" s="554">
        <f>A259+1</f>
        <v>241</v>
      </c>
      <c r="B260" s="555" t="s">
        <v>79</v>
      </c>
      <c r="C260" s="557" t="s">
        <v>84</v>
      </c>
      <c r="D260" s="555" t="s">
        <v>103</v>
      </c>
      <c r="E260" s="667" t="s">
        <v>146</v>
      </c>
      <c r="F260" s="555" t="s">
        <v>103</v>
      </c>
      <c r="G260" s="555" t="s">
        <v>4812</v>
      </c>
      <c r="H260" s="578">
        <v>5396</v>
      </c>
      <c r="I260" s="578">
        <v>706</v>
      </c>
      <c r="J260" s="794">
        <f t="shared" si="13"/>
        <v>5396</v>
      </c>
      <c r="K260" s="794">
        <f t="shared" si="14"/>
        <v>706</v>
      </c>
    </row>
    <row r="261" spans="1:11" x14ac:dyDescent="0.25">
      <c r="A261" s="554">
        <f>A260+1</f>
        <v>242</v>
      </c>
      <c r="B261" s="555" t="s">
        <v>79</v>
      </c>
      <c r="C261" s="557" t="s">
        <v>85</v>
      </c>
      <c r="D261" s="555" t="s">
        <v>103</v>
      </c>
      <c r="E261" s="667" t="s">
        <v>141</v>
      </c>
      <c r="F261" s="555" t="s">
        <v>103</v>
      </c>
      <c r="G261" s="555" t="s">
        <v>4812</v>
      </c>
      <c r="H261" s="578">
        <v>7107</v>
      </c>
      <c r="I261" s="578">
        <v>706</v>
      </c>
      <c r="J261" s="794">
        <f t="shared" ref="J261:J324" si="19">ROUNDUP(H261,0)</f>
        <v>7107</v>
      </c>
      <c r="K261" s="794">
        <f t="shared" ref="K261:K324" si="20">ROUNDUP(I261,0)</f>
        <v>706</v>
      </c>
    </row>
    <row r="262" spans="1:11" x14ac:dyDescent="0.25">
      <c r="A262" s="554">
        <f>A261+1</f>
        <v>243</v>
      </c>
      <c r="B262" s="555" t="s">
        <v>79</v>
      </c>
      <c r="C262" s="557" t="s">
        <v>100</v>
      </c>
      <c r="D262" s="555" t="s">
        <v>103</v>
      </c>
      <c r="E262" s="667" t="s">
        <v>147</v>
      </c>
      <c r="F262" s="555" t="s">
        <v>103</v>
      </c>
      <c r="G262" s="555" t="s">
        <v>4812</v>
      </c>
      <c r="H262" s="578">
        <v>7161</v>
      </c>
      <c r="I262" s="578">
        <v>706</v>
      </c>
      <c r="J262" s="794">
        <f t="shared" si="19"/>
        <v>7161</v>
      </c>
      <c r="K262" s="794">
        <f t="shared" si="20"/>
        <v>706</v>
      </c>
    </row>
    <row r="263" spans="1:11" x14ac:dyDescent="0.25">
      <c r="A263" s="554">
        <f t="shared" ref="A263:A266" si="21">A262+1</f>
        <v>244</v>
      </c>
      <c r="B263" s="555" t="s">
        <v>79</v>
      </c>
      <c r="C263" s="557" t="s">
        <v>102</v>
      </c>
      <c r="D263" s="555" t="s">
        <v>103</v>
      </c>
      <c r="E263" s="667" t="s">
        <v>143</v>
      </c>
      <c r="F263" s="555" t="s">
        <v>103</v>
      </c>
      <c r="G263" s="555" t="s">
        <v>4812</v>
      </c>
      <c r="H263" s="578">
        <v>9165</v>
      </c>
      <c r="I263" s="578">
        <v>706</v>
      </c>
      <c r="J263" s="794">
        <f t="shared" si="19"/>
        <v>9165</v>
      </c>
      <c r="K263" s="794">
        <f t="shared" si="20"/>
        <v>706</v>
      </c>
    </row>
    <row r="264" spans="1:11" x14ac:dyDescent="0.25">
      <c r="A264" s="554">
        <f t="shared" si="21"/>
        <v>245</v>
      </c>
      <c r="B264" s="555" t="s">
        <v>79</v>
      </c>
      <c r="C264" s="557" t="s">
        <v>105</v>
      </c>
      <c r="D264" s="555" t="s">
        <v>103</v>
      </c>
      <c r="E264" s="667" t="s">
        <v>148</v>
      </c>
      <c r="F264" s="555" t="s">
        <v>103</v>
      </c>
      <c r="G264" s="555" t="s">
        <v>4812</v>
      </c>
      <c r="H264" s="578">
        <v>9242</v>
      </c>
      <c r="I264" s="578">
        <v>706</v>
      </c>
      <c r="J264" s="794">
        <f t="shared" si="19"/>
        <v>9242</v>
      </c>
      <c r="K264" s="794">
        <f t="shared" si="20"/>
        <v>706</v>
      </c>
    </row>
    <row r="265" spans="1:11" x14ac:dyDescent="0.25">
      <c r="A265" s="554">
        <f t="shared" si="21"/>
        <v>246</v>
      </c>
      <c r="B265" s="555" t="s">
        <v>79</v>
      </c>
      <c r="C265" s="557" t="s">
        <v>107</v>
      </c>
      <c r="D265" s="555" t="s">
        <v>103</v>
      </c>
      <c r="E265" s="667" t="s">
        <v>149</v>
      </c>
      <c r="F265" s="555" t="s">
        <v>103</v>
      </c>
      <c r="G265" s="555" t="s">
        <v>4812</v>
      </c>
      <c r="H265" s="578">
        <v>14563</v>
      </c>
      <c r="I265" s="578">
        <v>706</v>
      </c>
      <c r="J265" s="794">
        <f t="shared" si="19"/>
        <v>14563</v>
      </c>
      <c r="K265" s="794">
        <f t="shared" si="20"/>
        <v>706</v>
      </c>
    </row>
    <row r="266" spans="1:11" x14ac:dyDescent="0.25">
      <c r="A266" s="554">
        <f t="shared" si="21"/>
        <v>247</v>
      </c>
      <c r="B266" s="555" t="s">
        <v>79</v>
      </c>
      <c r="C266" s="557" t="s">
        <v>144</v>
      </c>
      <c r="D266" s="555" t="s">
        <v>103</v>
      </c>
      <c r="E266" s="667" t="s">
        <v>150</v>
      </c>
      <c r="F266" s="555" t="s">
        <v>103</v>
      </c>
      <c r="G266" s="555" t="s">
        <v>4812</v>
      </c>
      <c r="H266" s="578">
        <v>14700</v>
      </c>
      <c r="I266" s="578">
        <v>706</v>
      </c>
      <c r="J266" s="794">
        <f t="shared" si="19"/>
        <v>14700</v>
      </c>
      <c r="K266" s="794">
        <f t="shared" si="20"/>
        <v>706</v>
      </c>
    </row>
    <row r="267" spans="1:11" ht="229.5" x14ac:dyDescent="0.25">
      <c r="A267" s="554"/>
      <c r="B267" s="555" t="s">
        <v>79</v>
      </c>
      <c r="C267" s="557">
        <v>6.29</v>
      </c>
      <c r="D267" s="555" t="s">
        <v>103</v>
      </c>
      <c r="E267" s="667" t="s">
        <v>187</v>
      </c>
      <c r="F267" s="555"/>
      <c r="G267" s="555"/>
      <c r="H267" s="578"/>
      <c r="I267" s="578"/>
      <c r="J267" s="794"/>
      <c r="K267" s="794"/>
    </row>
    <row r="268" spans="1:11" x14ac:dyDescent="0.25">
      <c r="A268" s="554">
        <f>A266+1</f>
        <v>248</v>
      </c>
      <c r="B268" s="555" t="s">
        <v>79</v>
      </c>
      <c r="C268" s="557" t="s">
        <v>83</v>
      </c>
      <c r="D268" s="555" t="s">
        <v>103</v>
      </c>
      <c r="E268" s="667" t="s">
        <v>151</v>
      </c>
      <c r="F268" s="555" t="s">
        <v>103</v>
      </c>
      <c r="G268" s="555" t="s">
        <v>4812</v>
      </c>
      <c r="H268" s="578">
        <v>3829</v>
      </c>
      <c r="I268" s="578">
        <v>706</v>
      </c>
      <c r="J268" s="794">
        <f t="shared" si="19"/>
        <v>3829</v>
      </c>
      <c r="K268" s="794">
        <f t="shared" si="20"/>
        <v>706</v>
      </c>
    </row>
    <row r="269" spans="1:11" x14ac:dyDescent="0.25">
      <c r="A269" s="554">
        <f>A268+1</f>
        <v>249</v>
      </c>
      <c r="B269" s="555" t="s">
        <v>79</v>
      </c>
      <c r="C269" s="557" t="s">
        <v>84</v>
      </c>
      <c r="D269" s="555" t="s">
        <v>103</v>
      </c>
      <c r="E269" s="667" t="s">
        <v>152</v>
      </c>
      <c r="F269" s="555" t="s">
        <v>103</v>
      </c>
      <c r="G269" s="555" t="s">
        <v>4812</v>
      </c>
      <c r="H269" s="578">
        <v>3847</v>
      </c>
      <c r="I269" s="578">
        <v>706</v>
      </c>
      <c r="J269" s="794">
        <f t="shared" si="19"/>
        <v>3847</v>
      </c>
      <c r="K269" s="794">
        <f t="shared" si="20"/>
        <v>706</v>
      </c>
    </row>
    <row r="270" spans="1:11" x14ac:dyDescent="0.25">
      <c r="A270" s="554">
        <f t="shared" ref="A270:A275" si="22">A269+1</f>
        <v>250</v>
      </c>
      <c r="B270" s="555" t="s">
        <v>79</v>
      </c>
      <c r="C270" s="557" t="s">
        <v>85</v>
      </c>
      <c r="D270" s="555" t="s">
        <v>103</v>
      </c>
      <c r="E270" s="667" t="s">
        <v>153</v>
      </c>
      <c r="F270" s="555" t="s">
        <v>103</v>
      </c>
      <c r="G270" s="555" t="s">
        <v>4812</v>
      </c>
      <c r="H270" s="578">
        <v>4299</v>
      </c>
      <c r="I270" s="578">
        <v>706</v>
      </c>
      <c r="J270" s="794">
        <f t="shared" si="19"/>
        <v>4299</v>
      </c>
      <c r="K270" s="794">
        <f t="shared" si="20"/>
        <v>706</v>
      </c>
    </row>
    <row r="271" spans="1:11" x14ac:dyDescent="0.25">
      <c r="A271" s="554">
        <f t="shared" si="22"/>
        <v>251</v>
      </c>
      <c r="B271" s="555" t="s">
        <v>79</v>
      </c>
      <c r="C271" s="557" t="s">
        <v>100</v>
      </c>
      <c r="D271" s="555" t="s">
        <v>103</v>
      </c>
      <c r="E271" s="667" t="s">
        <v>154</v>
      </c>
      <c r="F271" s="555" t="s">
        <v>103</v>
      </c>
      <c r="G271" s="555" t="s">
        <v>4812</v>
      </c>
      <c r="H271" s="578">
        <v>4325</v>
      </c>
      <c r="I271" s="578">
        <v>706</v>
      </c>
      <c r="J271" s="794">
        <f t="shared" si="19"/>
        <v>4325</v>
      </c>
      <c r="K271" s="794">
        <f t="shared" si="20"/>
        <v>706</v>
      </c>
    </row>
    <row r="272" spans="1:11" x14ac:dyDescent="0.25">
      <c r="A272" s="554">
        <f t="shared" si="22"/>
        <v>252</v>
      </c>
      <c r="B272" s="555" t="s">
        <v>79</v>
      </c>
      <c r="C272" s="557" t="s">
        <v>102</v>
      </c>
      <c r="D272" s="555" t="s">
        <v>103</v>
      </c>
      <c r="E272" s="667" t="s">
        <v>155</v>
      </c>
      <c r="F272" s="555" t="s">
        <v>103</v>
      </c>
      <c r="G272" s="555" t="s">
        <v>4812</v>
      </c>
      <c r="H272" s="578">
        <v>5212</v>
      </c>
      <c r="I272" s="578">
        <v>706</v>
      </c>
      <c r="J272" s="794">
        <f t="shared" si="19"/>
        <v>5212</v>
      </c>
      <c r="K272" s="794">
        <f t="shared" si="20"/>
        <v>706</v>
      </c>
    </row>
    <row r="273" spans="1:11" x14ac:dyDescent="0.25">
      <c r="A273" s="554">
        <f t="shared" si="22"/>
        <v>253</v>
      </c>
      <c r="B273" s="555" t="s">
        <v>79</v>
      </c>
      <c r="C273" s="557" t="s">
        <v>105</v>
      </c>
      <c r="D273" s="555" t="s">
        <v>103</v>
      </c>
      <c r="E273" s="667" t="s">
        <v>156</v>
      </c>
      <c r="F273" s="555" t="s">
        <v>103</v>
      </c>
      <c r="G273" s="555" t="s">
        <v>4812</v>
      </c>
      <c r="H273" s="578">
        <v>5254</v>
      </c>
      <c r="I273" s="578">
        <v>706</v>
      </c>
      <c r="J273" s="794">
        <f t="shared" si="19"/>
        <v>5254</v>
      </c>
      <c r="K273" s="794">
        <f t="shared" si="20"/>
        <v>706</v>
      </c>
    </row>
    <row r="274" spans="1:11" x14ac:dyDescent="0.25">
      <c r="A274" s="554">
        <f t="shared" si="22"/>
        <v>254</v>
      </c>
      <c r="B274" s="555" t="s">
        <v>79</v>
      </c>
      <c r="C274" s="557" t="s">
        <v>107</v>
      </c>
      <c r="D274" s="555" t="s">
        <v>103</v>
      </c>
      <c r="E274" s="667" t="s">
        <v>157</v>
      </c>
      <c r="F274" s="555" t="s">
        <v>103</v>
      </c>
      <c r="G274" s="555" t="s">
        <v>4812</v>
      </c>
      <c r="H274" s="578">
        <v>7072</v>
      </c>
      <c r="I274" s="578">
        <v>706</v>
      </c>
      <c r="J274" s="794">
        <f t="shared" si="19"/>
        <v>7072</v>
      </c>
      <c r="K274" s="794">
        <f t="shared" si="20"/>
        <v>706</v>
      </c>
    </row>
    <row r="275" spans="1:11" x14ac:dyDescent="0.25">
      <c r="A275" s="554">
        <f t="shared" si="22"/>
        <v>255</v>
      </c>
      <c r="B275" s="555" t="s">
        <v>79</v>
      </c>
      <c r="C275" s="557" t="s">
        <v>144</v>
      </c>
      <c r="D275" s="555" t="s">
        <v>103</v>
      </c>
      <c r="E275" s="667" t="s">
        <v>158</v>
      </c>
      <c r="F275" s="555" t="s">
        <v>103</v>
      </c>
      <c r="G275" s="555" t="s">
        <v>4812</v>
      </c>
      <c r="H275" s="578">
        <v>7148</v>
      </c>
      <c r="I275" s="578">
        <v>706</v>
      </c>
      <c r="J275" s="794">
        <f t="shared" si="19"/>
        <v>7148</v>
      </c>
      <c r="K275" s="794">
        <f t="shared" si="20"/>
        <v>706</v>
      </c>
    </row>
    <row r="276" spans="1:11" ht="229.5" x14ac:dyDescent="0.25">
      <c r="A276" s="554"/>
      <c r="B276" s="555" t="s">
        <v>79</v>
      </c>
      <c r="C276" s="557">
        <v>6.3</v>
      </c>
      <c r="D276" s="555" t="s">
        <v>103</v>
      </c>
      <c r="E276" s="667" t="s">
        <v>188</v>
      </c>
      <c r="F276" s="555"/>
      <c r="G276" s="555"/>
      <c r="H276" s="578"/>
      <c r="I276" s="578"/>
      <c r="J276" s="794"/>
      <c r="K276" s="794"/>
    </row>
    <row r="277" spans="1:11" x14ac:dyDescent="0.25">
      <c r="A277" s="554">
        <f>A275+1</f>
        <v>256</v>
      </c>
      <c r="B277" s="555" t="s">
        <v>79</v>
      </c>
      <c r="C277" s="557" t="s">
        <v>83</v>
      </c>
      <c r="D277" s="555" t="s">
        <v>103</v>
      </c>
      <c r="E277" s="667" t="s">
        <v>159</v>
      </c>
      <c r="F277" s="555" t="s">
        <v>103</v>
      </c>
      <c r="G277" s="555" t="s">
        <v>4812</v>
      </c>
      <c r="H277" s="578">
        <v>4291</v>
      </c>
      <c r="I277" s="578">
        <v>706</v>
      </c>
      <c r="J277" s="794">
        <f t="shared" si="19"/>
        <v>4291</v>
      </c>
      <c r="K277" s="794">
        <f t="shared" si="20"/>
        <v>706</v>
      </c>
    </row>
    <row r="278" spans="1:11" x14ac:dyDescent="0.25">
      <c r="A278" s="554">
        <f>A277+1</f>
        <v>257</v>
      </c>
      <c r="B278" s="555" t="s">
        <v>79</v>
      </c>
      <c r="C278" s="557" t="s">
        <v>84</v>
      </c>
      <c r="D278" s="555" t="s">
        <v>103</v>
      </c>
      <c r="E278" s="667" t="s">
        <v>160</v>
      </c>
      <c r="F278" s="555" t="s">
        <v>103</v>
      </c>
      <c r="G278" s="555" t="s">
        <v>4812</v>
      </c>
      <c r="H278" s="578">
        <v>4309</v>
      </c>
      <c r="I278" s="578">
        <v>706</v>
      </c>
      <c r="J278" s="794">
        <f t="shared" si="19"/>
        <v>4309</v>
      </c>
      <c r="K278" s="794">
        <f t="shared" si="20"/>
        <v>706</v>
      </c>
    </row>
    <row r="279" spans="1:11" x14ac:dyDescent="0.25">
      <c r="A279" s="554">
        <f t="shared" ref="A279:A284" si="23">A278+1</f>
        <v>258</v>
      </c>
      <c r="B279" s="555" t="s">
        <v>79</v>
      </c>
      <c r="C279" s="557" t="s">
        <v>85</v>
      </c>
      <c r="D279" s="555" t="s">
        <v>103</v>
      </c>
      <c r="E279" s="667" t="s">
        <v>161</v>
      </c>
      <c r="F279" s="555" t="s">
        <v>103</v>
      </c>
      <c r="G279" s="555" t="s">
        <v>4812</v>
      </c>
      <c r="H279" s="578">
        <v>4933</v>
      </c>
      <c r="I279" s="578">
        <v>706</v>
      </c>
      <c r="J279" s="794">
        <f t="shared" si="19"/>
        <v>4933</v>
      </c>
      <c r="K279" s="794">
        <f t="shared" si="20"/>
        <v>706</v>
      </c>
    </row>
    <row r="280" spans="1:11" x14ac:dyDescent="0.25">
      <c r="A280" s="554">
        <f t="shared" si="23"/>
        <v>259</v>
      </c>
      <c r="B280" s="555" t="s">
        <v>79</v>
      </c>
      <c r="C280" s="557" t="s">
        <v>100</v>
      </c>
      <c r="D280" s="555" t="s">
        <v>103</v>
      </c>
      <c r="E280" s="667" t="s">
        <v>162</v>
      </c>
      <c r="F280" s="555" t="s">
        <v>103</v>
      </c>
      <c r="G280" s="555" t="s">
        <v>4812</v>
      </c>
      <c r="H280" s="578">
        <v>4958</v>
      </c>
      <c r="I280" s="578">
        <v>706</v>
      </c>
      <c r="J280" s="794">
        <f t="shared" si="19"/>
        <v>4958</v>
      </c>
      <c r="K280" s="794">
        <f t="shared" si="20"/>
        <v>706</v>
      </c>
    </row>
    <row r="281" spans="1:11" x14ac:dyDescent="0.25">
      <c r="A281" s="554">
        <f t="shared" si="23"/>
        <v>260</v>
      </c>
      <c r="B281" s="555" t="s">
        <v>79</v>
      </c>
      <c r="C281" s="557" t="s">
        <v>102</v>
      </c>
      <c r="D281" s="555" t="s">
        <v>103</v>
      </c>
      <c r="E281" s="667" t="s">
        <v>163</v>
      </c>
      <c r="F281" s="555" t="s">
        <v>103</v>
      </c>
      <c r="G281" s="555" t="s">
        <v>4812</v>
      </c>
      <c r="H281" s="578">
        <v>6289</v>
      </c>
      <c r="I281" s="578">
        <v>706</v>
      </c>
      <c r="J281" s="794">
        <f t="shared" si="19"/>
        <v>6289</v>
      </c>
      <c r="K281" s="794">
        <f t="shared" si="20"/>
        <v>706</v>
      </c>
    </row>
    <row r="282" spans="1:11" x14ac:dyDescent="0.25">
      <c r="A282" s="554">
        <f t="shared" si="23"/>
        <v>261</v>
      </c>
      <c r="B282" s="555" t="s">
        <v>79</v>
      </c>
      <c r="C282" s="557" t="s">
        <v>105</v>
      </c>
      <c r="D282" s="555" t="s">
        <v>103</v>
      </c>
      <c r="E282" s="667" t="s">
        <v>164</v>
      </c>
      <c r="F282" s="555" t="s">
        <v>103</v>
      </c>
      <c r="G282" s="555" t="s">
        <v>4812</v>
      </c>
      <c r="H282" s="578">
        <v>6331</v>
      </c>
      <c r="I282" s="578">
        <v>706</v>
      </c>
      <c r="J282" s="794">
        <f t="shared" si="19"/>
        <v>6331</v>
      </c>
      <c r="K282" s="794">
        <f t="shared" si="20"/>
        <v>706</v>
      </c>
    </row>
    <row r="283" spans="1:11" x14ac:dyDescent="0.25">
      <c r="A283" s="554">
        <f t="shared" si="23"/>
        <v>262</v>
      </c>
      <c r="B283" s="555" t="s">
        <v>79</v>
      </c>
      <c r="C283" s="557" t="s">
        <v>107</v>
      </c>
      <c r="D283" s="555" t="s">
        <v>103</v>
      </c>
      <c r="E283" s="667" t="s">
        <v>165</v>
      </c>
      <c r="F283" s="555" t="s">
        <v>103</v>
      </c>
      <c r="G283" s="555" t="s">
        <v>4812</v>
      </c>
      <c r="H283" s="578">
        <v>9085</v>
      </c>
      <c r="I283" s="578">
        <v>706</v>
      </c>
      <c r="J283" s="794">
        <f t="shared" si="19"/>
        <v>9085</v>
      </c>
      <c r="K283" s="794">
        <f t="shared" si="20"/>
        <v>706</v>
      </c>
    </row>
    <row r="284" spans="1:11" x14ac:dyDescent="0.25">
      <c r="A284" s="554">
        <f t="shared" si="23"/>
        <v>263</v>
      </c>
      <c r="B284" s="555" t="s">
        <v>79</v>
      </c>
      <c r="C284" s="557" t="s">
        <v>144</v>
      </c>
      <c r="D284" s="555" t="s">
        <v>103</v>
      </c>
      <c r="E284" s="667" t="s">
        <v>166</v>
      </c>
      <c r="F284" s="555" t="s">
        <v>103</v>
      </c>
      <c r="G284" s="555" t="s">
        <v>4812</v>
      </c>
      <c r="H284" s="578">
        <v>9160</v>
      </c>
      <c r="I284" s="578">
        <v>706</v>
      </c>
      <c r="J284" s="794">
        <f t="shared" si="19"/>
        <v>9160</v>
      </c>
      <c r="K284" s="794">
        <f t="shared" si="20"/>
        <v>706</v>
      </c>
    </row>
    <row r="285" spans="1:11" ht="229.5" x14ac:dyDescent="0.25">
      <c r="A285" s="554"/>
      <c r="B285" s="555" t="s">
        <v>79</v>
      </c>
      <c r="C285" s="557">
        <v>6.31</v>
      </c>
      <c r="D285" s="555" t="s">
        <v>103</v>
      </c>
      <c r="E285" s="667" t="s">
        <v>189</v>
      </c>
      <c r="F285" s="555"/>
      <c r="G285" s="555"/>
      <c r="H285" s="578"/>
      <c r="I285" s="578"/>
      <c r="J285" s="794"/>
      <c r="K285" s="794"/>
    </row>
    <row r="286" spans="1:11" x14ac:dyDescent="0.25">
      <c r="A286" s="554">
        <f>A284+1</f>
        <v>264</v>
      </c>
      <c r="B286" s="555" t="s">
        <v>79</v>
      </c>
      <c r="C286" s="557" t="s">
        <v>83</v>
      </c>
      <c r="D286" s="555" t="s">
        <v>103</v>
      </c>
      <c r="E286" s="667" t="s">
        <v>161</v>
      </c>
      <c r="F286" s="555" t="s">
        <v>103</v>
      </c>
      <c r="G286" s="555" t="s">
        <v>4812</v>
      </c>
      <c r="H286" s="578">
        <v>6540</v>
      </c>
      <c r="I286" s="578">
        <v>706</v>
      </c>
      <c r="J286" s="794">
        <f t="shared" si="19"/>
        <v>6540</v>
      </c>
      <c r="K286" s="794">
        <f t="shared" si="20"/>
        <v>706</v>
      </c>
    </row>
    <row r="287" spans="1:11" x14ac:dyDescent="0.25">
      <c r="A287" s="554">
        <f>A286+1</f>
        <v>265</v>
      </c>
      <c r="B287" s="555" t="s">
        <v>79</v>
      </c>
      <c r="C287" s="557" t="s">
        <v>84</v>
      </c>
      <c r="D287" s="555" t="s">
        <v>103</v>
      </c>
      <c r="E287" s="667" t="s">
        <v>167</v>
      </c>
      <c r="F287" s="555" t="s">
        <v>103</v>
      </c>
      <c r="G287" s="555" t="s">
        <v>4812</v>
      </c>
      <c r="H287" s="578">
        <v>6608</v>
      </c>
      <c r="I287" s="578">
        <v>706</v>
      </c>
      <c r="J287" s="794">
        <f t="shared" si="19"/>
        <v>6608</v>
      </c>
      <c r="K287" s="794">
        <f t="shared" si="20"/>
        <v>706</v>
      </c>
    </row>
    <row r="288" spans="1:11" x14ac:dyDescent="0.25">
      <c r="A288" s="554">
        <f t="shared" ref="A288:A289" si="24">A287+1</f>
        <v>266</v>
      </c>
      <c r="B288" s="555" t="s">
        <v>79</v>
      </c>
      <c r="C288" s="557" t="s">
        <v>85</v>
      </c>
      <c r="D288" s="555" t="s">
        <v>103</v>
      </c>
      <c r="E288" s="667" t="s">
        <v>155</v>
      </c>
      <c r="F288" s="555" t="s">
        <v>103</v>
      </c>
      <c r="G288" s="555" t="s">
        <v>4812</v>
      </c>
      <c r="H288" s="578">
        <v>8252</v>
      </c>
      <c r="I288" s="578">
        <v>706</v>
      </c>
      <c r="J288" s="794">
        <f t="shared" si="19"/>
        <v>8252</v>
      </c>
      <c r="K288" s="794">
        <f t="shared" si="20"/>
        <v>706</v>
      </c>
    </row>
    <row r="289" spans="1:11" x14ac:dyDescent="0.25">
      <c r="A289" s="554">
        <f t="shared" si="24"/>
        <v>267</v>
      </c>
      <c r="B289" s="555" t="s">
        <v>79</v>
      </c>
      <c r="C289" s="557" t="s">
        <v>100</v>
      </c>
      <c r="D289" s="555" t="s">
        <v>103</v>
      </c>
      <c r="E289" s="667" t="s">
        <v>156</v>
      </c>
      <c r="F289" s="555" t="s">
        <v>103</v>
      </c>
      <c r="G289" s="555" t="s">
        <v>4812</v>
      </c>
      <c r="H289" s="578">
        <v>8350</v>
      </c>
      <c r="I289" s="578">
        <v>706</v>
      </c>
      <c r="J289" s="794">
        <f t="shared" si="19"/>
        <v>8350</v>
      </c>
      <c r="K289" s="794">
        <f t="shared" si="20"/>
        <v>706</v>
      </c>
    </row>
    <row r="290" spans="1:11" ht="216" x14ac:dyDescent="0.25">
      <c r="A290" s="554"/>
      <c r="B290" s="555" t="s">
        <v>79</v>
      </c>
      <c r="C290" s="557">
        <v>6.32</v>
      </c>
      <c r="D290" s="555" t="s">
        <v>103</v>
      </c>
      <c r="E290" s="667" t="s">
        <v>190</v>
      </c>
      <c r="F290" s="555"/>
      <c r="G290" s="555"/>
      <c r="H290" s="578"/>
      <c r="I290" s="578"/>
      <c r="J290" s="794"/>
      <c r="K290" s="794"/>
    </row>
    <row r="291" spans="1:11" x14ac:dyDescent="0.25">
      <c r="A291" s="554">
        <f>A289+1</f>
        <v>268</v>
      </c>
      <c r="B291" s="555" t="s">
        <v>79</v>
      </c>
      <c r="C291" s="557" t="s">
        <v>83</v>
      </c>
      <c r="D291" s="555" t="s">
        <v>103</v>
      </c>
      <c r="E291" s="667" t="s">
        <v>168</v>
      </c>
      <c r="F291" s="555" t="s">
        <v>103</v>
      </c>
      <c r="G291" s="555" t="s">
        <v>4812</v>
      </c>
      <c r="H291" s="578">
        <v>8337</v>
      </c>
      <c r="I291" s="578">
        <v>706</v>
      </c>
      <c r="J291" s="794">
        <f t="shared" si="19"/>
        <v>8337</v>
      </c>
      <c r="K291" s="794">
        <f t="shared" si="20"/>
        <v>706</v>
      </c>
    </row>
    <row r="292" spans="1:11" x14ac:dyDescent="0.25">
      <c r="A292" s="554">
        <f>A291+1</f>
        <v>269</v>
      </c>
      <c r="B292" s="555" t="s">
        <v>79</v>
      </c>
      <c r="C292" s="557" t="s">
        <v>84</v>
      </c>
      <c r="D292" s="555" t="s">
        <v>103</v>
      </c>
      <c r="E292" s="667" t="s">
        <v>162</v>
      </c>
      <c r="F292" s="555" t="s">
        <v>103</v>
      </c>
      <c r="G292" s="555" t="s">
        <v>4812</v>
      </c>
      <c r="H292" s="578">
        <v>8405</v>
      </c>
      <c r="I292" s="578">
        <v>706</v>
      </c>
      <c r="J292" s="794">
        <f t="shared" si="19"/>
        <v>8405</v>
      </c>
      <c r="K292" s="794">
        <f t="shared" si="20"/>
        <v>706</v>
      </c>
    </row>
    <row r="293" spans="1:11" x14ac:dyDescent="0.25">
      <c r="A293" s="554">
        <f>A292+1</f>
        <v>270</v>
      </c>
      <c r="B293" s="555" t="s">
        <v>79</v>
      </c>
      <c r="C293" s="557" t="s">
        <v>85</v>
      </c>
      <c r="D293" s="555" t="s">
        <v>103</v>
      </c>
      <c r="E293" s="667" t="s">
        <v>169</v>
      </c>
      <c r="F293" s="555" t="s">
        <v>103</v>
      </c>
      <c r="G293" s="555" t="s">
        <v>4812</v>
      </c>
      <c r="H293" s="578">
        <v>10951</v>
      </c>
      <c r="I293" s="578">
        <v>706</v>
      </c>
      <c r="J293" s="794">
        <f t="shared" si="19"/>
        <v>10951</v>
      </c>
      <c r="K293" s="794">
        <f t="shared" si="20"/>
        <v>706</v>
      </c>
    </row>
    <row r="294" spans="1:11" x14ac:dyDescent="0.25">
      <c r="A294" s="554">
        <f>A293+1</f>
        <v>271</v>
      </c>
      <c r="B294" s="555" t="s">
        <v>79</v>
      </c>
      <c r="C294" s="557" t="s">
        <v>100</v>
      </c>
      <c r="D294" s="555" t="s">
        <v>103</v>
      </c>
      <c r="E294" s="667" t="s">
        <v>164</v>
      </c>
      <c r="F294" s="555" t="s">
        <v>103</v>
      </c>
      <c r="G294" s="555" t="s">
        <v>4812</v>
      </c>
      <c r="H294" s="578">
        <v>11049</v>
      </c>
      <c r="I294" s="578">
        <v>706</v>
      </c>
      <c r="J294" s="794">
        <f t="shared" si="19"/>
        <v>11049</v>
      </c>
      <c r="K294" s="794">
        <f t="shared" si="20"/>
        <v>706</v>
      </c>
    </row>
    <row r="295" spans="1:11" ht="283.5" x14ac:dyDescent="0.25">
      <c r="A295" s="554"/>
      <c r="B295" s="555" t="s">
        <v>79</v>
      </c>
      <c r="C295" s="557">
        <v>6.33</v>
      </c>
      <c r="D295" s="555"/>
      <c r="E295" s="667" t="s">
        <v>5110</v>
      </c>
      <c r="F295" s="555"/>
      <c r="G295" s="555"/>
      <c r="H295" s="578"/>
      <c r="I295" s="578"/>
      <c r="J295" s="794"/>
      <c r="K295" s="794"/>
    </row>
    <row r="296" spans="1:11" ht="27" x14ac:dyDescent="0.25">
      <c r="A296" s="554">
        <f>A294+1</f>
        <v>272</v>
      </c>
      <c r="B296" s="555" t="s">
        <v>79</v>
      </c>
      <c r="C296" s="557" t="s">
        <v>83</v>
      </c>
      <c r="D296" s="555" t="s">
        <v>103</v>
      </c>
      <c r="E296" s="667" t="s">
        <v>170</v>
      </c>
      <c r="F296" s="555" t="s">
        <v>103</v>
      </c>
      <c r="G296" s="555" t="s">
        <v>5545</v>
      </c>
      <c r="H296" s="578">
        <v>9667</v>
      </c>
      <c r="I296" s="578">
        <v>675</v>
      </c>
      <c r="J296" s="794">
        <f t="shared" si="19"/>
        <v>9667</v>
      </c>
      <c r="K296" s="794">
        <f t="shared" si="20"/>
        <v>675</v>
      </c>
    </row>
    <row r="297" spans="1:11" ht="27" x14ac:dyDescent="0.25">
      <c r="A297" s="554">
        <f>A296+1</f>
        <v>273</v>
      </c>
      <c r="B297" s="555" t="s">
        <v>79</v>
      </c>
      <c r="C297" s="557" t="s">
        <v>84</v>
      </c>
      <c r="D297" s="555" t="s">
        <v>103</v>
      </c>
      <c r="E297" s="667" t="s">
        <v>171</v>
      </c>
      <c r="F297" s="555" t="s">
        <v>103</v>
      </c>
      <c r="G297" s="555" t="s">
        <v>5545</v>
      </c>
      <c r="H297" s="578">
        <v>9788</v>
      </c>
      <c r="I297" s="578">
        <v>675</v>
      </c>
      <c r="J297" s="794">
        <f t="shared" si="19"/>
        <v>9788</v>
      </c>
      <c r="K297" s="794">
        <f t="shared" si="20"/>
        <v>675</v>
      </c>
    </row>
    <row r="298" spans="1:11" ht="27" x14ac:dyDescent="0.25">
      <c r="A298" s="554">
        <f>A297+1</f>
        <v>274</v>
      </c>
      <c r="B298" s="555" t="s">
        <v>79</v>
      </c>
      <c r="C298" s="557" t="s">
        <v>85</v>
      </c>
      <c r="D298" s="555" t="s">
        <v>103</v>
      </c>
      <c r="E298" s="667" t="s">
        <v>172</v>
      </c>
      <c r="F298" s="555" t="s">
        <v>103</v>
      </c>
      <c r="G298" s="555" t="s">
        <v>5545</v>
      </c>
      <c r="H298" s="578">
        <v>13109</v>
      </c>
      <c r="I298" s="578">
        <v>675</v>
      </c>
      <c r="J298" s="794">
        <f t="shared" si="19"/>
        <v>13109</v>
      </c>
      <c r="K298" s="794">
        <f t="shared" si="20"/>
        <v>675</v>
      </c>
    </row>
    <row r="299" spans="1:11" ht="27" x14ac:dyDescent="0.25">
      <c r="A299" s="554">
        <f>A298+1</f>
        <v>275</v>
      </c>
      <c r="B299" s="555" t="s">
        <v>79</v>
      </c>
      <c r="C299" s="557" t="s">
        <v>100</v>
      </c>
      <c r="D299" s="555" t="s">
        <v>103</v>
      </c>
      <c r="E299" s="667" t="s">
        <v>173</v>
      </c>
      <c r="F299" s="555" t="s">
        <v>103</v>
      </c>
      <c r="G299" s="555" t="s">
        <v>5545</v>
      </c>
      <c r="H299" s="578">
        <v>13230</v>
      </c>
      <c r="I299" s="578">
        <v>675</v>
      </c>
      <c r="J299" s="794">
        <f t="shared" si="19"/>
        <v>13230</v>
      </c>
      <c r="K299" s="794">
        <f t="shared" si="20"/>
        <v>675</v>
      </c>
    </row>
    <row r="300" spans="1:11" ht="297" x14ac:dyDescent="0.25">
      <c r="A300" s="554"/>
      <c r="B300" s="555" t="s">
        <v>79</v>
      </c>
      <c r="C300" s="557">
        <v>6.34</v>
      </c>
      <c r="D300" s="555"/>
      <c r="E300" s="667" t="s">
        <v>5111</v>
      </c>
      <c r="F300" s="555"/>
      <c r="G300" s="555"/>
      <c r="H300" s="578"/>
      <c r="I300" s="578"/>
      <c r="J300" s="794"/>
      <c r="K300" s="794"/>
    </row>
    <row r="301" spans="1:11" ht="27" x14ac:dyDescent="0.25">
      <c r="A301" s="554">
        <f>A299+1</f>
        <v>276</v>
      </c>
      <c r="B301" s="555" t="s">
        <v>79</v>
      </c>
      <c r="C301" s="557" t="s">
        <v>83</v>
      </c>
      <c r="D301" s="555" t="s">
        <v>103</v>
      </c>
      <c r="E301" s="667" t="s">
        <v>170</v>
      </c>
      <c r="F301" s="555" t="s">
        <v>103</v>
      </c>
      <c r="G301" s="555" t="s">
        <v>5545</v>
      </c>
      <c r="H301" s="578">
        <v>12364</v>
      </c>
      <c r="I301" s="578">
        <v>679</v>
      </c>
      <c r="J301" s="794">
        <f t="shared" si="19"/>
        <v>12364</v>
      </c>
      <c r="K301" s="794">
        <f t="shared" si="20"/>
        <v>679</v>
      </c>
    </row>
    <row r="302" spans="1:11" ht="27" x14ac:dyDescent="0.25">
      <c r="A302" s="554">
        <f>A301+1</f>
        <v>277</v>
      </c>
      <c r="B302" s="555" t="s">
        <v>79</v>
      </c>
      <c r="C302" s="557" t="s">
        <v>84</v>
      </c>
      <c r="D302" s="555" t="s">
        <v>103</v>
      </c>
      <c r="E302" s="667" t="s">
        <v>174</v>
      </c>
      <c r="F302" s="555" t="s">
        <v>103</v>
      </c>
      <c r="G302" s="555" t="s">
        <v>5545</v>
      </c>
      <c r="H302" s="578">
        <v>12485</v>
      </c>
      <c r="I302" s="578">
        <v>679</v>
      </c>
      <c r="J302" s="794">
        <f t="shared" si="19"/>
        <v>12485</v>
      </c>
      <c r="K302" s="794">
        <f t="shared" si="20"/>
        <v>679</v>
      </c>
    </row>
    <row r="303" spans="1:11" ht="27" x14ac:dyDescent="0.25">
      <c r="A303" s="554">
        <f>A302+1</f>
        <v>278</v>
      </c>
      <c r="B303" s="555" t="s">
        <v>79</v>
      </c>
      <c r="C303" s="557" t="s">
        <v>85</v>
      </c>
      <c r="D303" s="555" t="s">
        <v>103</v>
      </c>
      <c r="E303" s="667" t="s">
        <v>175</v>
      </c>
      <c r="F303" s="555" t="s">
        <v>103</v>
      </c>
      <c r="G303" s="555" t="s">
        <v>5545</v>
      </c>
      <c r="H303" s="578">
        <v>15805</v>
      </c>
      <c r="I303" s="578">
        <v>679</v>
      </c>
      <c r="J303" s="794">
        <f t="shared" si="19"/>
        <v>15805</v>
      </c>
      <c r="K303" s="794">
        <f t="shared" si="20"/>
        <v>679</v>
      </c>
    </row>
    <row r="304" spans="1:11" ht="27" x14ac:dyDescent="0.25">
      <c r="A304" s="554">
        <f>A303+1</f>
        <v>279</v>
      </c>
      <c r="B304" s="555" t="s">
        <v>79</v>
      </c>
      <c r="C304" s="557" t="s">
        <v>100</v>
      </c>
      <c r="D304" s="555" t="s">
        <v>103</v>
      </c>
      <c r="E304" s="667" t="s">
        <v>176</v>
      </c>
      <c r="F304" s="555" t="s">
        <v>103</v>
      </c>
      <c r="G304" s="555" t="s">
        <v>5545</v>
      </c>
      <c r="H304" s="578">
        <v>15926</v>
      </c>
      <c r="I304" s="578">
        <v>679</v>
      </c>
      <c r="J304" s="794">
        <f t="shared" si="19"/>
        <v>15926</v>
      </c>
      <c r="K304" s="794">
        <f t="shared" si="20"/>
        <v>679</v>
      </c>
    </row>
    <row r="305" spans="1:11" ht="256.5" x14ac:dyDescent="0.25">
      <c r="A305" s="554"/>
      <c r="B305" s="555" t="s">
        <v>79</v>
      </c>
      <c r="C305" s="557">
        <v>6.35</v>
      </c>
      <c r="D305" s="555" t="s">
        <v>103</v>
      </c>
      <c r="E305" s="667" t="s">
        <v>177</v>
      </c>
      <c r="F305" s="555"/>
      <c r="G305" s="555"/>
      <c r="H305" s="578"/>
      <c r="I305" s="578"/>
      <c r="J305" s="794"/>
      <c r="K305" s="794"/>
    </row>
    <row r="306" spans="1:11" ht="27" x14ac:dyDescent="0.25">
      <c r="A306" s="554">
        <f>A304+1</f>
        <v>280</v>
      </c>
      <c r="B306" s="555" t="s">
        <v>79</v>
      </c>
      <c r="C306" s="557" t="s">
        <v>83</v>
      </c>
      <c r="D306" s="555" t="s">
        <v>103</v>
      </c>
      <c r="E306" s="667" t="s">
        <v>178</v>
      </c>
      <c r="F306" s="555" t="s">
        <v>103</v>
      </c>
      <c r="G306" s="555" t="s">
        <v>5545</v>
      </c>
      <c r="H306" s="578">
        <v>6761</v>
      </c>
      <c r="I306" s="578">
        <v>173</v>
      </c>
      <c r="J306" s="794">
        <f t="shared" si="19"/>
        <v>6761</v>
      </c>
      <c r="K306" s="794">
        <f t="shared" si="20"/>
        <v>173</v>
      </c>
    </row>
    <row r="307" spans="1:11" ht="27" x14ac:dyDescent="0.25">
      <c r="A307" s="554">
        <f>A306+1</f>
        <v>281</v>
      </c>
      <c r="B307" s="555" t="s">
        <v>79</v>
      </c>
      <c r="C307" s="557" t="s">
        <v>84</v>
      </c>
      <c r="D307" s="555" t="s">
        <v>103</v>
      </c>
      <c r="E307" s="667" t="s">
        <v>179</v>
      </c>
      <c r="F307" s="555" t="s">
        <v>103</v>
      </c>
      <c r="G307" s="555" t="s">
        <v>5545</v>
      </c>
      <c r="H307" s="578">
        <v>6882</v>
      </c>
      <c r="I307" s="578">
        <v>173</v>
      </c>
      <c r="J307" s="794">
        <f t="shared" si="19"/>
        <v>6882</v>
      </c>
      <c r="K307" s="794">
        <f t="shared" si="20"/>
        <v>173</v>
      </c>
    </row>
    <row r="308" spans="1:11" ht="27" x14ac:dyDescent="0.25">
      <c r="A308" s="554">
        <f>A307+1</f>
        <v>282</v>
      </c>
      <c r="B308" s="555" t="s">
        <v>79</v>
      </c>
      <c r="C308" s="557" t="s">
        <v>85</v>
      </c>
      <c r="D308" s="555" t="s">
        <v>103</v>
      </c>
      <c r="E308" s="667" t="s">
        <v>180</v>
      </c>
      <c r="F308" s="555" t="s">
        <v>103</v>
      </c>
      <c r="G308" s="555" t="s">
        <v>5545</v>
      </c>
      <c r="H308" s="578">
        <v>10202</v>
      </c>
      <c r="I308" s="578">
        <v>173</v>
      </c>
      <c r="J308" s="794">
        <f t="shared" si="19"/>
        <v>10202</v>
      </c>
      <c r="K308" s="794">
        <f t="shared" si="20"/>
        <v>173</v>
      </c>
    </row>
    <row r="309" spans="1:11" ht="27" x14ac:dyDescent="0.25">
      <c r="A309" s="554">
        <f>A308+1</f>
        <v>283</v>
      </c>
      <c r="B309" s="555" t="s">
        <v>79</v>
      </c>
      <c r="C309" s="557" t="s">
        <v>100</v>
      </c>
      <c r="D309" s="555" t="s">
        <v>103</v>
      </c>
      <c r="E309" s="667" t="s">
        <v>181</v>
      </c>
      <c r="F309" s="555" t="s">
        <v>103</v>
      </c>
      <c r="G309" s="555" t="s">
        <v>5545</v>
      </c>
      <c r="H309" s="578">
        <v>10323</v>
      </c>
      <c r="I309" s="578">
        <v>173</v>
      </c>
      <c r="J309" s="794">
        <f t="shared" si="19"/>
        <v>10323</v>
      </c>
      <c r="K309" s="794">
        <f t="shared" si="20"/>
        <v>173</v>
      </c>
    </row>
    <row r="310" spans="1:11" ht="175.5" x14ac:dyDescent="0.25">
      <c r="A310" s="554">
        <f>A309+1</f>
        <v>284</v>
      </c>
      <c r="B310" s="555" t="s">
        <v>79</v>
      </c>
      <c r="C310" s="557">
        <v>6.36</v>
      </c>
      <c r="D310" s="555" t="s">
        <v>103</v>
      </c>
      <c r="E310" s="667" t="s">
        <v>182</v>
      </c>
      <c r="F310" s="555" t="s">
        <v>103</v>
      </c>
      <c r="G310" s="555" t="s">
        <v>4812</v>
      </c>
      <c r="H310" s="578">
        <v>9963</v>
      </c>
      <c r="I310" s="578">
        <v>3021</v>
      </c>
      <c r="J310" s="794">
        <f t="shared" si="19"/>
        <v>9963</v>
      </c>
      <c r="K310" s="794">
        <f t="shared" si="20"/>
        <v>3021</v>
      </c>
    </row>
    <row r="311" spans="1:11" ht="54" x14ac:dyDescent="0.25">
      <c r="A311" s="554">
        <f t="shared" ref="A311:A332" si="25">A310+1</f>
        <v>285</v>
      </c>
      <c r="B311" s="555" t="s">
        <v>79</v>
      </c>
      <c r="C311" s="557">
        <v>6.37</v>
      </c>
      <c r="D311" s="555" t="s">
        <v>86</v>
      </c>
      <c r="E311" s="667" t="s">
        <v>183</v>
      </c>
      <c r="F311" s="555" t="s">
        <v>184</v>
      </c>
      <c r="G311" s="555" t="s">
        <v>4812</v>
      </c>
      <c r="H311" s="578">
        <v>2008</v>
      </c>
      <c r="I311" s="578">
        <v>265</v>
      </c>
      <c r="J311" s="794">
        <f t="shared" si="19"/>
        <v>2008</v>
      </c>
      <c r="K311" s="794">
        <f t="shared" si="20"/>
        <v>265</v>
      </c>
    </row>
    <row r="312" spans="1:11" ht="175.5" x14ac:dyDescent="0.25">
      <c r="A312" s="554">
        <f t="shared" si="25"/>
        <v>286</v>
      </c>
      <c r="B312" s="555" t="s">
        <v>79</v>
      </c>
      <c r="C312" s="557">
        <v>6.38</v>
      </c>
      <c r="D312" s="555" t="s">
        <v>80</v>
      </c>
      <c r="E312" s="667" t="s">
        <v>4816</v>
      </c>
      <c r="F312" s="555" t="s">
        <v>80</v>
      </c>
      <c r="G312" s="555" t="s">
        <v>4817</v>
      </c>
      <c r="H312" s="578">
        <v>4702</v>
      </c>
      <c r="I312" s="578">
        <v>953</v>
      </c>
      <c r="J312" s="794">
        <f t="shared" si="19"/>
        <v>4702</v>
      </c>
      <c r="K312" s="794">
        <f t="shared" si="20"/>
        <v>953</v>
      </c>
    </row>
    <row r="313" spans="1:11" ht="175.5" x14ac:dyDescent="0.25">
      <c r="A313" s="554">
        <f t="shared" si="25"/>
        <v>287</v>
      </c>
      <c r="B313" s="555" t="s">
        <v>79</v>
      </c>
      <c r="C313" s="557">
        <v>6.39</v>
      </c>
      <c r="D313" s="555" t="s">
        <v>80</v>
      </c>
      <c r="E313" s="667" t="s">
        <v>4818</v>
      </c>
      <c r="F313" s="555" t="s">
        <v>80</v>
      </c>
      <c r="G313" s="555" t="s">
        <v>4817</v>
      </c>
      <c r="H313" s="578">
        <v>5805</v>
      </c>
      <c r="I313" s="578">
        <v>953</v>
      </c>
      <c r="J313" s="794">
        <f t="shared" si="19"/>
        <v>5805</v>
      </c>
      <c r="K313" s="794">
        <f t="shared" si="20"/>
        <v>953</v>
      </c>
    </row>
    <row r="314" spans="1:11" ht="148.5" x14ac:dyDescent="0.25">
      <c r="A314" s="554">
        <f t="shared" si="25"/>
        <v>288</v>
      </c>
      <c r="B314" s="555" t="s">
        <v>79</v>
      </c>
      <c r="C314" s="557">
        <v>6.4</v>
      </c>
      <c r="D314" s="555" t="s">
        <v>80</v>
      </c>
      <c r="E314" s="667" t="s">
        <v>2177</v>
      </c>
      <c r="F314" s="555" t="s">
        <v>80</v>
      </c>
      <c r="G314" s="555" t="s">
        <v>4817</v>
      </c>
      <c r="H314" s="578">
        <v>5106</v>
      </c>
      <c r="I314" s="578">
        <v>1625</v>
      </c>
      <c r="J314" s="794">
        <f t="shared" si="19"/>
        <v>5106</v>
      </c>
      <c r="K314" s="794">
        <f t="shared" si="20"/>
        <v>1625</v>
      </c>
    </row>
    <row r="315" spans="1:11" ht="175.5" x14ac:dyDescent="0.25">
      <c r="A315" s="554">
        <f t="shared" si="25"/>
        <v>289</v>
      </c>
      <c r="B315" s="555" t="s">
        <v>79</v>
      </c>
      <c r="C315" s="557">
        <v>6.41</v>
      </c>
      <c r="D315" s="555" t="s">
        <v>80</v>
      </c>
      <c r="E315" s="667" t="s">
        <v>2178</v>
      </c>
      <c r="F315" s="555" t="s">
        <v>80</v>
      </c>
      <c r="G315" s="555" t="s">
        <v>4817</v>
      </c>
      <c r="H315" s="578">
        <v>17458</v>
      </c>
      <c r="I315" s="578">
        <v>2310</v>
      </c>
      <c r="J315" s="794">
        <f t="shared" si="19"/>
        <v>17458</v>
      </c>
      <c r="K315" s="794">
        <f t="shared" si="20"/>
        <v>2310</v>
      </c>
    </row>
    <row r="316" spans="1:11" ht="189" x14ac:dyDescent="0.25">
      <c r="A316" s="554">
        <f t="shared" si="25"/>
        <v>290</v>
      </c>
      <c r="B316" s="555" t="s">
        <v>79</v>
      </c>
      <c r="C316" s="557">
        <v>6.42</v>
      </c>
      <c r="D316" s="555" t="s">
        <v>80</v>
      </c>
      <c r="E316" s="667" t="s">
        <v>2179</v>
      </c>
      <c r="F316" s="555" t="s">
        <v>80</v>
      </c>
      <c r="G316" s="555" t="s">
        <v>4817</v>
      </c>
      <c r="H316" s="578">
        <v>20480</v>
      </c>
      <c r="I316" s="578">
        <v>2310</v>
      </c>
      <c r="J316" s="794">
        <f t="shared" si="19"/>
        <v>20480</v>
      </c>
      <c r="K316" s="794">
        <f t="shared" si="20"/>
        <v>2310</v>
      </c>
    </row>
    <row r="317" spans="1:11" ht="162" x14ac:dyDescent="0.25">
      <c r="A317" s="554">
        <f t="shared" si="25"/>
        <v>291</v>
      </c>
      <c r="B317" s="555" t="s">
        <v>79</v>
      </c>
      <c r="C317" s="557">
        <v>6.43</v>
      </c>
      <c r="D317" s="555" t="s">
        <v>80</v>
      </c>
      <c r="E317" s="667" t="s">
        <v>2180</v>
      </c>
      <c r="F317" s="555" t="s">
        <v>80</v>
      </c>
      <c r="G317" s="555" t="s">
        <v>4817</v>
      </c>
      <c r="H317" s="578">
        <v>19712</v>
      </c>
      <c r="I317" s="578">
        <v>2144</v>
      </c>
      <c r="J317" s="794">
        <f t="shared" si="19"/>
        <v>19712</v>
      </c>
      <c r="K317" s="794">
        <f t="shared" si="20"/>
        <v>2144</v>
      </c>
    </row>
    <row r="318" spans="1:11" ht="175.5" x14ac:dyDescent="0.25">
      <c r="A318" s="554">
        <f t="shared" si="25"/>
        <v>292</v>
      </c>
      <c r="B318" s="555" t="s">
        <v>79</v>
      </c>
      <c r="C318" s="557">
        <v>6.44</v>
      </c>
      <c r="D318" s="555" t="s">
        <v>80</v>
      </c>
      <c r="E318" s="667" t="s">
        <v>2181</v>
      </c>
      <c r="F318" s="555" t="s">
        <v>80</v>
      </c>
      <c r="G318" s="555" t="s">
        <v>4817</v>
      </c>
      <c r="H318" s="578">
        <v>19448</v>
      </c>
      <c r="I318" s="578">
        <v>2512</v>
      </c>
      <c r="J318" s="794">
        <f t="shared" si="19"/>
        <v>19448</v>
      </c>
      <c r="K318" s="794">
        <f t="shared" si="20"/>
        <v>2512</v>
      </c>
    </row>
    <row r="319" spans="1:11" ht="189" x14ac:dyDescent="0.25">
      <c r="A319" s="554">
        <f t="shared" si="25"/>
        <v>293</v>
      </c>
      <c r="B319" s="555" t="s">
        <v>79</v>
      </c>
      <c r="C319" s="557">
        <v>6.45</v>
      </c>
      <c r="D319" s="555" t="s">
        <v>80</v>
      </c>
      <c r="E319" s="667" t="s">
        <v>2182</v>
      </c>
      <c r="F319" s="555" t="s">
        <v>80</v>
      </c>
      <c r="G319" s="555" t="s">
        <v>4817</v>
      </c>
      <c r="H319" s="578">
        <v>23816</v>
      </c>
      <c r="I319" s="578">
        <v>2382</v>
      </c>
      <c r="J319" s="794">
        <f t="shared" si="19"/>
        <v>23816</v>
      </c>
      <c r="K319" s="794">
        <f t="shared" si="20"/>
        <v>2382</v>
      </c>
    </row>
    <row r="320" spans="1:11" ht="175.5" x14ac:dyDescent="0.25">
      <c r="A320" s="554">
        <f t="shared" si="25"/>
        <v>294</v>
      </c>
      <c r="B320" s="555" t="s">
        <v>79</v>
      </c>
      <c r="C320" s="557">
        <v>6.46</v>
      </c>
      <c r="D320" s="555" t="s">
        <v>80</v>
      </c>
      <c r="E320" s="667" t="s">
        <v>2183</v>
      </c>
      <c r="F320" s="555" t="s">
        <v>80</v>
      </c>
      <c r="G320" s="555" t="s">
        <v>4817</v>
      </c>
      <c r="H320" s="578">
        <v>23960</v>
      </c>
      <c r="I320" s="578">
        <v>2499</v>
      </c>
      <c r="J320" s="794">
        <f t="shared" si="19"/>
        <v>23960</v>
      </c>
      <c r="K320" s="794">
        <f t="shared" si="20"/>
        <v>2499</v>
      </c>
    </row>
    <row r="321" spans="1:11" ht="175.5" x14ac:dyDescent="0.25">
      <c r="A321" s="554">
        <f t="shared" si="25"/>
        <v>295</v>
      </c>
      <c r="B321" s="555" t="s">
        <v>79</v>
      </c>
      <c r="C321" s="557">
        <v>6.47</v>
      </c>
      <c r="D321" s="555" t="s">
        <v>80</v>
      </c>
      <c r="E321" s="667" t="s">
        <v>2184</v>
      </c>
      <c r="F321" s="555" t="s">
        <v>80</v>
      </c>
      <c r="G321" s="555" t="s">
        <v>4817</v>
      </c>
      <c r="H321" s="578">
        <v>7814</v>
      </c>
      <c r="I321" s="578">
        <v>1482</v>
      </c>
      <c r="J321" s="794">
        <f t="shared" si="19"/>
        <v>7814</v>
      </c>
      <c r="K321" s="794">
        <f t="shared" si="20"/>
        <v>1482</v>
      </c>
    </row>
    <row r="322" spans="1:11" ht="162" x14ac:dyDescent="0.25">
      <c r="A322" s="554">
        <f t="shared" si="25"/>
        <v>296</v>
      </c>
      <c r="B322" s="555" t="s">
        <v>79</v>
      </c>
      <c r="C322" s="557">
        <v>6.48</v>
      </c>
      <c r="D322" s="555" t="s">
        <v>81</v>
      </c>
      <c r="E322" s="667" t="s">
        <v>2185</v>
      </c>
      <c r="F322" s="555" t="s">
        <v>81</v>
      </c>
      <c r="G322" s="555" t="s">
        <v>4817</v>
      </c>
      <c r="H322" s="578">
        <v>11535</v>
      </c>
      <c r="I322" s="578">
        <v>1280</v>
      </c>
      <c r="J322" s="794">
        <f t="shared" si="19"/>
        <v>11535</v>
      </c>
      <c r="K322" s="794">
        <f t="shared" si="20"/>
        <v>1280</v>
      </c>
    </row>
    <row r="323" spans="1:11" ht="175.5" x14ac:dyDescent="0.25">
      <c r="A323" s="554">
        <f t="shared" si="25"/>
        <v>297</v>
      </c>
      <c r="B323" s="555" t="s">
        <v>79</v>
      </c>
      <c r="C323" s="557">
        <v>6.49</v>
      </c>
      <c r="D323" s="555" t="s">
        <v>80</v>
      </c>
      <c r="E323" s="667" t="s">
        <v>2186</v>
      </c>
      <c r="F323" s="555" t="s">
        <v>80</v>
      </c>
      <c r="G323" s="555" t="s">
        <v>4817</v>
      </c>
      <c r="H323" s="578">
        <v>11497</v>
      </c>
      <c r="I323" s="578">
        <v>1182</v>
      </c>
      <c r="J323" s="794">
        <f t="shared" si="19"/>
        <v>11497</v>
      </c>
      <c r="K323" s="794">
        <f t="shared" si="20"/>
        <v>1182</v>
      </c>
    </row>
    <row r="324" spans="1:11" ht="121.5" x14ac:dyDescent="0.25">
      <c r="A324" s="554">
        <f t="shared" si="25"/>
        <v>298</v>
      </c>
      <c r="B324" s="555" t="s">
        <v>79</v>
      </c>
      <c r="C324" s="557">
        <v>6.5</v>
      </c>
      <c r="D324" s="555" t="s">
        <v>80</v>
      </c>
      <c r="E324" s="667" t="s">
        <v>2187</v>
      </c>
      <c r="F324" s="555" t="s">
        <v>80</v>
      </c>
      <c r="G324" s="555" t="s">
        <v>4817</v>
      </c>
      <c r="H324" s="578">
        <v>7461</v>
      </c>
      <c r="I324" s="578">
        <v>1147</v>
      </c>
      <c r="J324" s="794">
        <f t="shared" si="19"/>
        <v>7461</v>
      </c>
      <c r="K324" s="794">
        <f t="shared" si="20"/>
        <v>1147</v>
      </c>
    </row>
    <row r="325" spans="1:11" ht="148.5" x14ac:dyDescent="0.25">
      <c r="A325" s="554">
        <f t="shared" si="25"/>
        <v>299</v>
      </c>
      <c r="B325" s="555" t="s">
        <v>79</v>
      </c>
      <c r="C325" s="557">
        <v>6.51</v>
      </c>
      <c r="D325" s="555" t="s">
        <v>80</v>
      </c>
      <c r="E325" s="667" t="s">
        <v>2188</v>
      </c>
      <c r="F325" s="555" t="s">
        <v>80</v>
      </c>
      <c r="G325" s="555" t="s">
        <v>4817</v>
      </c>
      <c r="H325" s="578">
        <v>8971</v>
      </c>
      <c r="I325" s="578">
        <v>1072</v>
      </c>
      <c r="J325" s="794">
        <f t="shared" ref="J325:J388" si="26">ROUNDUP(H325,0)</f>
        <v>8971</v>
      </c>
      <c r="K325" s="794">
        <f t="shared" ref="K325:K388" si="27">ROUNDUP(I325,0)</f>
        <v>1072</v>
      </c>
    </row>
    <row r="326" spans="1:11" ht="162" x14ac:dyDescent="0.25">
      <c r="A326" s="554">
        <f t="shared" si="25"/>
        <v>300</v>
      </c>
      <c r="B326" s="555" t="s">
        <v>79</v>
      </c>
      <c r="C326" s="557">
        <v>6.52</v>
      </c>
      <c r="D326" s="555" t="s">
        <v>80</v>
      </c>
      <c r="E326" s="667" t="s">
        <v>2189</v>
      </c>
      <c r="F326" s="555" t="s">
        <v>80</v>
      </c>
      <c r="G326" s="555" t="s">
        <v>4817</v>
      </c>
      <c r="H326" s="578">
        <v>8625</v>
      </c>
      <c r="I326" s="578">
        <v>931</v>
      </c>
      <c r="J326" s="794">
        <f t="shared" si="26"/>
        <v>8625</v>
      </c>
      <c r="K326" s="794">
        <f t="shared" si="27"/>
        <v>931</v>
      </c>
    </row>
    <row r="327" spans="1:11" ht="189" x14ac:dyDescent="0.25">
      <c r="A327" s="554">
        <f t="shared" si="25"/>
        <v>301</v>
      </c>
      <c r="B327" s="555" t="s">
        <v>79</v>
      </c>
      <c r="C327" s="557">
        <v>6.53</v>
      </c>
      <c r="D327" s="555" t="s">
        <v>80</v>
      </c>
      <c r="E327" s="667" t="s">
        <v>4819</v>
      </c>
      <c r="F327" s="555" t="s">
        <v>80</v>
      </c>
      <c r="G327" s="555" t="s">
        <v>4817</v>
      </c>
      <c r="H327" s="578">
        <v>4110</v>
      </c>
      <c r="I327" s="578">
        <v>875</v>
      </c>
      <c r="J327" s="794">
        <f t="shared" si="26"/>
        <v>4110</v>
      </c>
      <c r="K327" s="794">
        <f t="shared" si="27"/>
        <v>875</v>
      </c>
    </row>
    <row r="328" spans="1:11" ht="175.5" x14ac:dyDescent="0.25">
      <c r="A328" s="554">
        <f t="shared" si="25"/>
        <v>302</v>
      </c>
      <c r="B328" s="555" t="s">
        <v>79</v>
      </c>
      <c r="C328" s="557">
        <v>6.54</v>
      </c>
      <c r="D328" s="555" t="s">
        <v>80</v>
      </c>
      <c r="E328" s="667" t="s">
        <v>4820</v>
      </c>
      <c r="F328" s="555" t="s">
        <v>80</v>
      </c>
      <c r="G328" s="555" t="s">
        <v>4817</v>
      </c>
      <c r="H328" s="578">
        <v>4739</v>
      </c>
      <c r="I328" s="578">
        <v>875</v>
      </c>
      <c r="J328" s="794">
        <f t="shared" si="26"/>
        <v>4739</v>
      </c>
      <c r="K328" s="794">
        <f t="shared" si="27"/>
        <v>875</v>
      </c>
    </row>
    <row r="329" spans="1:11" ht="189" x14ac:dyDescent="0.25">
      <c r="A329" s="554">
        <f t="shared" si="25"/>
        <v>303</v>
      </c>
      <c r="B329" s="555" t="s">
        <v>79</v>
      </c>
      <c r="C329" s="557">
        <v>6.55</v>
      </c>
      <c r="D329" s="555" t="s">
        <v>80</v>
      </c>
      <c r="E329" s="667" t="s">
        <v>2190</v>
      </c>
      <c r="F329" s="555" t="s">
        <v>80</v>
      </c>
      <c r="G329" s="555" t="s">
        <v>4817</v>
      </c>
      <c r="H329" s="578">
        <v>14129</v>
      </c>
      <c r="I329" s="578">
        <v>1917</v>
      </c>
      <c r="J329" s="794">
        <f t="shared" si="26"/>
        <v>14129</v>
      </c>
      <c r="K329" s="794">
        <f t="shared" si="27"/>
        <v>1917</v>
      </c>
    </row>
    <row r="330" spans="1:11" ht="162" x14ac:dyDescent="0.25">
      <c r="A330" s="554">
        <f t="shared" si="25"/>
        <v>304</v>
      </c>
      <c r="B330" s="555" t="s">
        <v>79</v>
      </c>
      <c r="C330" s="557">
        <v>6.56</v>
      </c>
      <c r="D330" s="555" t="s">
        <v>80</v>
      </c>
      <c r="E330" s="667" t="s">
        <v>2191</v>
      </c>
      <c r="F330" s="555" t="s">
        <v>80</v>
      </c>
      <c r="G330" s="555" t="s">
        <v>4817</v>
      </c>
      <c r="H330" s="578">
        <v>15169</v>
      </c>
      <c r="I330" s="578">
        <v>1917</v>
      </c>
      <c r="J330" s="794">
        <f t="shared" si="26"/>
        <v>15169</v>
      </c>
      <c r="K330" s="794">
        <f t="shared" si="27"/>
        <v>1917</v>
      </c>
    </row>
    <row r="331" spans="1:11" ht="162" x14ac:dyDescent="0.25">
      <c r="A331" s="554">
        <f t="shared" si="25"/>
        <v>305</v>
      </c>
      <c r="B331" s="555" t="s">
        <v>79</v>
      </c>
      <c r="C331" s="557">
        <v>6.57</v>
      </c>
      <c r="D331" s="555" t="s">
        <v>80</v>
      </c>
      <c r="E331" s="667" t="s">
        <v>2192</v>
      </c>
      <c r="F331" s="555" t="s">
        <v>80</v>
      </c>
      <c r="G331" s="555" t="s">
        <v>4817</v>
      </c>
      <c r="H331" s="578">
        <v>16160</v>
      </c>
      <c r="I331" s="578">
        <v>1917</v>
      </c>
      <c r="J331" s="794">
        <f t="shared" si="26"/>
        <v>16160</v>
      </c>
      <c r="K331" s="794">
        <f t="shared" si="27"/>
        <v>1917</v>
      </c>
    </row>
    <row r="332" spans="1:11" ht="135" x14ac:dyDescent="0.25">
      <c r="A332" s="554">
        <f t="shared" si="25"/>
        <v>306</v>
      </c>
      <c r="B332" s="555" t="s">
        <v>79</v>
      </c>
      <c r="C332" s="557">
        <v>6.58</v>
      </c>
      <c r="D332" s="555" t="s">
        <v>80</v>
      </c>
      <c r="E332" s="667" t="s">
        <v>2193</v>
      </c>
      <c r="F332" s="555" t="s">
        <v>80</v>
      </c>
      <c r="G332" s="555" t="s">
        <v>5545</v>
      </c>
      <c r="H332" s="578">
        <v>11059</v>
      </c>
      <c r="I332" s="578">
        <v>1233</v>
      </c>
      <c r="J332" s="794">
        <f t="shared" si="26"/>
        <v>11059</v>
      </c>
      <c r="K332" s="794">
        <f t="shared" si="27"/>
        <v>1233</v>
      </c>
    </row>
    <row r="333" spans="1:11" ht="18.75" x14ac:dyDescent="0.25">
      <c r="A333" s="914" t="s">
        <v>5467</v>
      </c>
      <c r="B333" s="915"/>
      <c r="C333" s="915"/>
      <c r="D333" s="915"/>
      <c r="E333" s="915"/>
      <c r="F333" s="915"/>
      <c r="G333" s="915"/>
      <c r="H333" s="915"/>
      <c r="I333" s="916"/>
      <c r="J333" s="794"/>
      <c r="K333" s="794"/>
    </row>
    <row r="334" spans="1:11" ht="81" x14ac:dyDescent="0.25">
      <c r="A334" s="554">
        <f>A332+1</f>
        <v>307</v>
      </c>
      <c r="B334" s="555" t="s">
        <v>68</v>
      </c>
      <c r="C334" s="556">
        <v>7.01</v>
      </c>
      <c r="D334" s="555" t="s">
        <v>8</v>
      </c>
      <c r="E334" s="667" t="s">
        <v>2194</v>
      </c>
      <c r="F334" s="555" t="s">
        <v>8</v>
      </c>
      <c r="G334" s="555" t="s">
        <v>4804</v>
      </c>
      <c r="H334" s="578">
        <v>554</v>
      </c>
      <c r="I334" s="578">
        <v>171</v>
      </c>
      <c r="J334" s="794">
        <f t="shared" si="26"/>
        <v>554</v>
      </c>
      <c r="K334" s="794">
        <f t="shared" si="27"/>
        <v>171</v>
      </c>
    </row>
    <row r="335" spans="1:11" ht="81" x14ac:dyDescent="0.25">
      <c r="A335" s="554">
        <f>A334+1</f>
        <v>308</v>
      </c>
      <c r="B335" s="555" t="s">
        <v>68</v>
      </c>
      <c r="C335" s="556">
        <v>7.02</v>
      </c>
      <c r="D335" s="555" t="s">
        <v>8</v>
      </c>
      <c r="E335" s="667" t="s">
        <v>2195</v>
      </c>
      <c r="F335" s="555" t="s">
        <v>8</v>
      </c>
      <c r="G335" s="555" t="s">
        <v>4804</v>
      </c>
      <c r="H335" s="578">
        <v>519</v>
      </c>
      <c r="I335" s="578">
        <v>164</v>
      </c>
      <c r="J335" s="794">
        <f t="shared" si="26"/>
        <v>519</v>
      </c>
      <c r="K335" s="794">
        <f t="shared" si="27"/>
        <v>164</v>
      </c>
    </row>
    <row r="336" spans="1:11" ht="81" x14ac:dyDescent="0.25">
      <c r="A336" s="554">
        <f>A335+1</f>
        <v>309</v>
      </c>
      <c r="B336" s="555" t="s">
        <v>68</v>
      </c>
      <c r="C336" s="556">
        <v>7.03</v>
      </c>
      <c r="D336" s="555" t="s">
        <v>8</v>
      </c>
      <c r="E336" s="667" t="s">
        <v>2196</v>
      </c>
      <c r="F336" s="555" t="s">
        <v>8</v>
      </c>
      <c r="G336" s="555" t="s">
        <v>4804</v>
      </c>
      <c r="H336" s="578">
        <v>492</v>
      </c>
      <c r="I336" s="578">
        <v>159</v>
      </c>
      <c r="J336" s="794">
        <f t="shared" si="26"/>
        <v>492</v>
      </c>
      <c r="K336" s="794">
        <f t="shared" si="27"/>
        <v>159</v>
      </c>
    </row>
    <row r="337" spans="1:11" ht="81" x14ac:dyDescent="0.25">
      <c r="A337" s="554">
        <f>A336+1</f>
        <v>310</v>
      </c>
      <c r="B337" s="555" t="s">
        <v>68</v>
      </c>
      <c r="C337" s="556">
        <v>7.04</v>
      </c>
      <c r="D337" s="555" t="s">
        <v>8</v>
      </c>
      <c r="E337" s="667" t="s">
        <v>2197</v>
      </c>
      <c r="F337" s="555" t="s">
        <v>8</v>
      </c>
      <c r="G337" s="555" t="s">
        <v>4804</v>
      </c>
      <c r="H337" s="578">
        <v>972</v>
      </c>
      <c r="I337" s="578">
        <v>213</v>
      </c>
      <c r="J337" s="794">
        <f t="shared" si="26"/>
        <v>972</v>
      </c>
      <c r="K337" s="794">
        <f t="shared" si="27"/>
        <v>213</v>
      </c>
    </row>
    <row r="338" spans="1:11" ht="81" x14ac:dyDescent="0.25">
      <c r="A338" s="554">
        <f>A337+1</f>
        <v>311</v>
      </c>
      <c r="B338" s="555" t="s">
        <v>68</v>
      </c>
      <c r="C338" s="556">
        <v>7.05</v>
      </c>
      <c r="D338" s="555" t="s">
        <v>8</v>
      </c>
      <c r="E338" s="667" t="s">
        <v>2198</v>
      </c>
      <c r="F338" s="555" t="s">
        <v>8</v>
      </c>
      <c r="G338" s="555" t="s">
        <v>4804</v>
      </c>
      <c r="H338" s="578">
        <v>858</v>
      </c>
      <c r="I338" s="578">
        <v>189</v>
      </c>
      <c r="J338" s="794">
        <f t="shared" si="26"/>
        <v>858</v>
      </c>
      <c r="K338" s="794">
        <f t="shared" si="27"/>
        <v>189</v>
      </c>
    </row>
    <row r="339" spans="1:11" ht="81" x14ac:dyDescent="0.25">
      <c r="A339" s="554">
        <f t="shared" ref="A339:A367" si="28">A338+1</f>
        <v>312</v>
      </c>
      <c r="B339" s="555" t="s">
        <v>68</v>
      </c>
      <c r="C339" s="556">
        <v>7.06</v>
      </c>
      <c r="D339" s="555" t="s">
        <v>8</v>
      </c>
      <c r="E339" s="667" t="s">
        <v>2199</v>
      </c>
      <c r="F339" s="555" t="s">
        <v>8</v>
      </c>
      <c r="G339" s="555" t="s">
        <v>4804</v>
      </c>
      <c r="H339" s="578">
        <v>774</v>
      </c>
      <c r="I339" s="578">
        <v>174</v>
      </c>
      <c r="J339" s="794">
        <f t="shared" si="26"/>
        <v>774</v>
      </c>
      <c r="K339" s="794">
        <f t="shared" si="27"/>
        <v>174</v>
      </c>
    </row>
    <row r="340" spans="1:11" ht="67.5" x14ac:dyDescent="0.25">
      <c r="A340" s="554">
        <f t="shared" si="28"/>
        <v>313</v>
      </c>
      <c r="B340" s="555" t="s">
        <v>68</v>
      </c>
      <c r="C340" s="556">
        <v>7.07</v>
      </c>
      <c r="D340" s="555" t="s">
        <v>65</v>
      </c>
      <c r="E340" s="667" t="s">
        <v>2200</v>
      </c>
      <c r="F340" s="555" t="s">
        <v>1</v>
      </c>
      <c r="G340" s="555" t="s">
        <v>4804</v>
      </c>
      <c r="H340" s="578">
        <v>3214</v>
      </c>
      <c r="I340" s="578">
        <v>171</v>
      </c>
      <c r="J340" s="794">
        <f t="shared" si="26"/>
        <v>3214</v>
      </c>
      <c r="K340" s="794">
        <f t="shared" si="27"/>
        <v>171</v>
      </c>
    </row>
    <row r="341" spans="1:11" ht="67.5" x14ac:dyDescent="0.25">
      <c r="A341" s="554">
        <f t="shared" si="28"/>
        <v>314</v>
      </c>
      <c r="B341" s="555" t="s">
        <v>68</v>
      </c>
      <c r="C341" s="556">
        <v>7.08</v>
      </c>
      <c r="D341" s="555" t="s">
        <v>65</v>
      </c>
      <c r="E341" s="667" t="s">
        <v>2201</v>
      </c>
      <c r="F341" s="555" t="s">
        <v>1</v>
      </c>
      <c r="G341" s="555" t="s">
        <v>4804</v>
      </c>
      <c r="H341" s="578">
        <v>2156</v>
      </c>
      <c r="I341" s="578">
        <v>128</v>
      </c>
      <c r="J341" s="794">
        <f t="shared" si="26"/>
        <v>2156</v>
      </c>
      <c r="K341" s="794">
        <f t="shared" si="27"/>
        <v>128</v>
      </c>
    </row>
    <row r="342" spans="1:11" ht="54" x14ac:dyDescent="0.25">
      <c r="A342" s="554">
        <f t="shared" si="28"/>
        <v>315</v>
      </c>
      <c r="B342" s="555" t="s">
        <v>68</v>
      </c>
      <c r="C342" s="556">
        <v>7.09</v>
      </c>
      <c r="D342" s="555" t="s">
        <v>65</v>
      </c>
      <c r="E342" s="667" t="s">
        <v>2202</v>
      </c>
      <c r="F342" s="555" t="s">
        <v>1</v>
      </c>
      <c r="G342" s="555" t="s">
        <v>4804</v>
      </c>
      <c r="H342" s="578">
        <v>2797</v>
      </c>
      <c r="I342" s="578">
        <v>182</v>
      </c>
      <c r="J342" s="794">
        <f t="shared" si="26"/>
        <v>2797</v>
      </c>
      <c r="K342" s="794">
        <f t="shared" si="27"/>
        <v>182</v>
      </c>
    </row>
    <row r="343" spans="1:11" ht="67.5" x14ac:dyDescent="0.25">
      <c r="A343" s="554">
        <f t="shared" si="28"/>
        <v>316</v>
      </c>
      <c r="B343" s="555" t="s">
        <v>68</v>
      </c>
      <c r="C343" s="556">
        <v>7.1</v>
      </c>
      <c r="D343" s="555" t="s">
        <v>65</v>
      </c>
      <c r="E343" s="667" t="s">
        <v>2203</v>
      </c>
      <c r="F343" s="555" t="s">
        <v>1</v>
      </c>
      <c r="G343" s="555" t="s">
        <v>4804</v>
      </c>
      <c r="H343" s="578">
        <v>3241</v>
      </c>
      <c r="I343" s="578">
        <v>249</v>
      </c>
      <c r="J343" s="794">
        <f t="shared" si="26"/>
        <v>3241</v>
      </c>
      <c r="K343" s="794">
        <f t="shared" si="27"/>
        <v>249</v>
      </c>
    </row>
    <row r="344" spans="1:11" ht="54" x14ac:dyDescent="0.25">
      <c r="A344" s="554">
        <f t="shared" si="28"/>
        <v>317</v>
      </c>
      <c r="B344" s="555" t="s">
        <v>68</v>
      </c>
      <c r="C344" s="556">
        <v>7.11</v>
      </c>
      <c r="D344" s="555" t="s">
        <v>6</v>
      </c>
      <c r="E344" s="667" t="s">
        <v>2204</v>
      </c>
      <c r="F344" s="555" t="s">
        <v>69</v>
      </c>
      <c r="G344" s="555" t="s">
        <v>5559</v>
      </c>
      <c r="H344" s="578">
        <v>6378</v>
      </c>
      <c r="I344" s="578">
        <v>447</v>
      </c>
      <c r="J344" s="794">
        <f t="shared" si="26"/>
        <v>6378</v>
      </c>
      <c r="K344" s="794">
        <f t="shared" si="27"/>
        <v>447</v>
      </c>
    </row>
    <row r="345" spans="1:11" ht="81" x14ac:dyDescent="0.25">
      <c r="A345" s="554">
        <f t="shared" si="28"/>
        <v>318</v>
      </c>
      <c r="B345" s="555" t="s">
        <v>68</v>
      </c>
      <c r="C345" s="556">
        <v>7.12</v>
      </c>
      <c r="D345" s="555" t="s">
        <v>6</v>
      </c>
      <c r="E345" s="667" t="s">
        <v>2205</v>
      </c>
      <c r="F345" s="555" t="s">
        <v>2</v>
      </c>
      <c r="G345" s="555" t="s">
        <v>5559</v>
      </c>
      <c r="H345" s="578">
        <v>578</v>
      </c>
      <c r="I345" s="578">
        <v>0</v>
      </c>
      <c r="J345" s="794">
        <f t="shared" si="26"/>
        <v>578</v>
      </c>
      <c r="K345" s="794">
        <f t="shared" si="27"/>
        <v>0</v>
      </c>
    </row>
    <row r="346" spans="1:11" ht="81" x14ac:dyDescent="0.25">
      <c r="A346" s="554">
        <f t="shared" si="28"/>
        <v>319</v>
      </c>
      <c r="B346" s="555" t="s">
        <v>68</v>
      </c>
      <c r="C346" s="556">
        <v>7.13</v>
      </c>
      <c r="D346" s="555" t="s">
        <v>6</v>
      </c>
      <c r="E346" s="667" t="s">
        <v>2206</v>
      </c>
      <c r="F346" s="555" t="s">
        <v>2</v>
      </c>
      <c r="G346" s="555" t="s">
        <v>5105</v>
      </c>
      <c r="H346" s="578">
        <v>1148</v>
      </c>
      <c r="I346" s="578">
        <v>0</v>
      </c>
      <c r="J346" s="794">
        <f t="shared" si="26"/>
        <v>1148</v>
      </c>
      <c r="K346" s="794">
        <f t="shared" si="27"/>
        <v>0</v>
      </c>
    </row>
    <row r="347" spans="1:11" ht="81" x14ac:dyDescent="0.25">
      <c r="A347" s="554">
        <f t="shared" si="28"/>
        <v>320</v>
      </c>
      <c r="B347" s="555" t="s">
        <v>68</v>
      </c>
      <c r="C347" s="556">
        <v>7.14</v>
      </c>
      <c r="D347" s="555" t="s">
        <v>6</v>
      </c>
      <c r="E347" s="667" t="s">
        <v>2207</v>
      </c>
      <c r="F347" s="555" t="s">
        <v>2</v>
      </c>
      <c r="G347" s="555" t="s">
        <v>5105</v>
      </c>
      <c r="H347" s="578">
        <v>574</v>
      </c>
      <c r="I347" s="578">
        <v>43</v>
      </c>
      <c r="J347" s="794">
        <f t="shared" si="26"/>
        <v>574</v>
      </c>
      <c r="K347" s="794">
        <f t="shared" si="27"/>
        <v>43</v>
      </c>
    </row>
    <row r="348" spans="1:11" ht="94.5" x14ac:dyDescent="0.25">
      <c r="A348" s="554">
        <f t="shared" si="28"/>
        <v>321</v>
      </c>
      <c r="B348" s="555" t="s">
        <v>68</v>
      </c>
      <c r="C348" s="556">
        <v>7.15</v>
      </c>
      <c r="D348" s="555" t="s">
        <v>6</v>
      </c>
      <c r="E348" s="667" t="s">
        <v>2208</v>
      </c>
      <c r="F348" s="555" t="s">
        <v>2</v>
      </c>
      <c r="G348" s="555" t="s">
        <v>5105</v>
      </c>
      <c r="H348" s="578">
        <v>14</v>
      </c>
      <c r="I348" s="578">
        <v>1</v>
      </c>
      <c r="J348" s="794">
        <f t="shared" si="26"/>
        <v>14</v>
      </c>
      <c r="K348" s="794">
        <f t="shared" si="27"/>
        <v>1</v>
      </c>
    </row>
    <row r="349" spans="1:11" ht="54" x14ac:dyDescent="0.25">
      <c r="A349" s="554">
        <f t="shared" si="28"/>
        <v>322</v>
      </c>
      <c r="B349" s="555" t="s">
        <v>68</v>
      </c>
      <c r="C349" s="556">
        <v>7.16</v>
      </c>
      <c r="D349" s="555" t="s">
        <v>70</v>
      </c>
      <c r="E349" s="667" t="s">
        <v>2209</v>
      </c>
      <c r="F349" s="555" t="s">
        <v>70</v>
      </c>
      <c r="G349" s="555" t="s">
        <v>5114</v>
      </c>
      <c r="H349" s="578">
        <v>180</v>
      </c>
      <c r="I349" s="578">
        <v>81</v>
      </c>
      <c r="J349" s="794">
        <f t="shared" si="26"/>
        <v>180</v>
      </c>
      <c r="K349" s="794">
        <f t="shared" si="27"/>
        <v>81</v>
      </c>
    </row>
    <row r="350" spans="1:11" ht="54" x14ac:dyDescent="0.25">
      <c r="A350" s="554">
        <f t="shared" si="28"/>
        <v>323</v>
      </c>
      <c r="B350" s="555" t="s">
        <v>68</v>
      </c>
      <c r="C350" s="556">
        <v>7.17</v>
      </c>
      <c r="D350" s="555" t="s">
        <v>70</v>
      </c>
      <c r="E350" s="667" t="s">
        <v>2210</v>
      </c>
      <c r="F350" s="555" t="s">
        <v>70</v>
      </c>
      <c r="G350" s="555" t="s">
        <v>5114</v>
      </c>
      <c r="H350" s="578">
        <v>180</v>
      </c>
      <c r="I350" s="578">
        <v>81</v>
      </c>
      <c r="J350" s="794">
        <f t="shared" si="26"/>
        <v>180</v>
      </c>
      <c r="K350" s="794">
        <f t="shared" si="27"/>
        <v>81</v>
      </c>
    </row>
    <row r="351" spans="1:11" ht="54" x14ac:dyDescent="0.25">
      <c r="A351" s="554">
        <f t="shared" si="28"/>
        <v>324</v>
      </c>
      <c r="B351" s="555" t="s">
        <v>68</v>
      </c>
      <c r="C351" s="556">
        <v>7.18</v>
      </c>
      <c r="D351" s="555" t="s">
        <v>70</v>
      </c>
      <c r="E351" s="667" t="s">
        <v>2211</v>
      </c>
      <c r="F351" s="555" t="s">
        <v>70</v>
      </c>
      <c r="G351" s="555" t="s">
        <v>5114</v>
      </c>
      <c r="H351" s="578">
        <v>180</v>
      </c>
      <c r="I351" s="578">
        <v>81</v>
      </c>
      <c r="J351" s="794">
        <f t="shared" si="26"/>
        <v>180</v>
      </c>
      <c r="K351" s="794">
        <f t="shared" si="27"/>
        <v>81</v>
      </c>
    </row>
    <row r="352" spans="1:11" ht="54" x14ac:dyDescent="0.25">
      <c r="A352" s="554">
        <f t="shared" si="28"/>
        <v>325</v>
      </c>
      <c r="B352" s="555" t="s">
        <v>68</v>
      </c>
      <c r="C352" s="556">
        <v>7.19</v>
      </c>
      <c r="D352" s="555" t="s">
        <v>70</v>
      </c>
      <c r="E352" s="667" t="s">
        <v>2212</v>
      </c>
      <c r="F352" s="555" t="s">
        <v>70</v>
      </c>
      <c r="G352" s="555" t="s">
        <v>5114</v>
      </c>
      <c r="H352" s="578">
        <v>171</v>
      </c>
      <c r="I352" s="578">
        <v>80</v>
      </c>
      <c r="J352" s="794">
        <f t="shared" si="26"/>
        <v>171</v>
      </c>
      <c r="K352" s="794">
        <f t="shared" si="27"/>
        <v>80</v>
      </c>
    </row>
    <row r="353" spans="1:11" ht="54" x14ac:dyDescent="0.25">
      <c r="A353" s="554">
        <f t="shared" si="28"/>
        <v>326</v>
      </c>
      <c r="B353" s="555" t="s">
        <v>68</v>
      </c>
      <c r="C353" s="556">
        <v>7.2</v>
      </c>
      <c r="D353" s="555" t="s">
        <v>70</v>
      </c>
      <c r="E353" s="667" t="s">
        <v>2213</v>
      </c>
      <c r="F353" s="555" t="s">
        <v>70</v>
      </c>
      <c r="G353" s="555" t="s">
        <v>5114</v>
      </c>
      <c r="H353" s="578">
        <v>257</v>
      </c>
      <c r="I353" s="578">
        <v>103</v>
      </c>
      <c r="J353" s="794">
        <f t="shared" si="26"/>
        <v>257</v>
      </c>
      <c r="K353" s="794">
        <f t="shared" si="27"/>
        <v>103</v>
      </c>
    </row>
    <row r="354" spans="1:11" ht="108" x14ac:dyDescent="0.25">
      <c r="A354" s="554">
        <f t="shared" si="28"/>
        <v>327</v>
      </c>
      <c r="B354" s="555" t="s">
        <v>68</v>
      </c>
      <c r="C354" s="556">
        <v>7.21</v>
      </c>
      <c r="D354" s="555" t="s">
        <v>65</v>
      </c>
      <c r="E354" s="667" t="s">
        <v>2214</v>
      </c>
      <c r="F354" s="555" t="s">
        <v>71</v>
      </c>
      <c r="G354" s="555" t="s">
        <v>4809</v>
      </c>
      <c r="H354" s="578">
        <v>4309</v>
      </c>
      <c r="I354" s="578">
        <v>614</v>
      </c>
      <c r="J354" s="794">
        <f t="shared" si="26"/>
        <v>4309</v>
      </c>
      <c r="K354" s="794">
        <f t="shared" si="27"/>
        <v>614</v>
      </c>
    </row>
    <row r="355" spans="1:11" ht="108" x14ac:dyDescent="0.25">
      <c r="A355" s="554">
        <f t="shared" si="28"/>
        <v>328</v>
      </c>
      <c r="B355" s="555" t="s">
        <v>68</v>
      </c>
      <c r="C355" s="556">
        <v>7.22</v>
      </c>
      <c r="D355" s="555" t="s">
        <v>65</v>
      </c>
      <c r="E355" s="667" t="s">
        <v>2215</v>
      </c>
      <c r="F355" s="555" t="s">
        <v>71</v>
      </c>
      <c r="G355" s="555" t="s">
        <v>4809</v>
      </c>
      <c r="H355" s="578">
        <v>4292</v>
      </c>
      <c r="I355" s="578">
        <v>726</v>
      </c>
      <c r="J355" s="794">
        <f t="shared" si="26"/>
        <v>4292</v>
      </c>
      <c r="K355" s="794">
        <f t="shared" si="27"/>
        <v>726</v>
      </c>
    </row>
    <row r="356" spans="1:11" ht="54" x14ac:dyDescent="0.25">
      <c r="A356" s="554">
        <f t="shared" si="28"/>
        <v>329</v>
      </c>
      <c r="B356" s="555" t="s">
        <v>68</v>
      </c>
      <c r="C356" s="556">
        <v>7.23</v>
      </c>
      <c r="D356" s="555" t="s">
        <v>70</v>
      </c>
      <c r="E356" s="667" t="s">
        <v>2216</v>
      </c>
      <c r="F356" s="555" t="s">
        <v>70</v>
      </c>
      <c r="G356" s="555" t="s">
        <v>5114</v>
      </c>
      <c r="H356" s="578">
        <v>176</v>
      </c>
      <c r="I356" s="578">
        <v>78</v>
      </c>
      <c r="J356" s="794">
        <f t="shared" si="26"/>
        <v>176</v>
      </c>
      <c r="K356" s="794">
        <f t="shared" si="27"/>
        <v>78</v>
      </c>
    </row>
    <row r="357" spans="1:11" ht="54" x14ac:dyDescent="0.25">
      <c r="A357" s="554">
        <f t="shared" si="28"/>
        <v>330</v>
      </c>
      <c r="B357" s="555" t="s">
        <v>68</v>
      </c>
      <c r="C357" s="556">
        <v>7.24</v>
      </c>
      <c r="D357" s="555" t="s">
        <v>72</v>
      </c>
      <c r="E357" s="667" t="s">
        <v>2217</v>
      </c>
      <c r="F357" s="555" t="s">
        <v>70</v>
      </c>
      <c r="G357" s="555" t="s">
        <v>5114</v>
      </c>
      <c r="H357" s="578">
        <v>176</v>
      </c>
      <c r="I357" s="578">
        <v>78</v>
      </c>
      <c r="J357" s="794">
        <f t="shared" si="26"/>
        <v>176</v>
      </c>
      <c r="K357" s="794">
        <f t="shared" si="27"/>
        <v>78</v>
      </c>
    </row>
    <row r="358" spans="1:11" ht="54" x14ac:dyDescent="0.25">
      <c r="A358" s="554">
        <f t="shared" si="28"/>
        <v>331</v>
      </c>
      <c r="B358" s="555" t="s">
        <v>68</v>
      </c>
      <c r="C358" s="556">
        <v>7.25</v>
      </c>
      <c r="D358" s="555" t="s">
        <v>41</v>
      </c>
      <c r="E358" s="667" t="s">
        <v>2218</v>
      </c>
      <c r="F358" s="555" t="s">
        <v>41</v>
      </c>
      <c r="G358" s="555" t="s">
        <v>4812</v>
      </c>
      <c r="H358" s="578">
        <v>371</v>
      </c>
      <c r="I358" s="578">
        <v>347</v>
      </c>
      <c r="J358" s="794">
        <f t="shared" si="26"/>
        <v>371</v>
      </c>
      <c r="K358" s="794">
        <f t="shared" si="27"/>
        <v>347</v>
      </c>
    </row>
    <row r="359" spans="1:11" ht="67.5" x14ac:dyDescent="0.25">
      <c r="A359" s="554">
        <f t="shared" si="28"/>
        <v>332</v>
      </c>
      <c r="B359" s="555" t="s">
        <v>68</v>
      </c>
      <c r="C359" s="556">
        <v>7.29</v>
      </c>
      <c r="D359" s="555" t="s">
        <v>74</v>
      </c>
      <c r="E359" s="667" t="s">
        <v>2219</v>
      </c>
      <c r="F359" s="555" t="s">
        <v>74</v>
      </c>
      <c r="G359" s="555" t="s">
        <v>5163</v>
      </c>
      <c r="H359" s="578">
        <v>910</v>
      </c>
      <c r="I359" s="578">
        <v>89</v>
      </c>
      <c r="J359" s="794">
        <f t="shared" si="26"/>
        <v>910</v>
      </c>
      <c r="K359" s="794">
        <f t="shared" si="27"/>
        <v>89</v>
      </c>
    </row>
    <row r="360" spans="1:11" ht="108" x14ac:dyDescent="0.25">
      <c r="A360" s="554">
        <f t="shared" si="28"/>
        <v>333</v>
      </c>
      <c r="B360" s="555" t="s">
        <v>68</v>
      </c>
      <c r="C360" s="556">
        <v>7.3</v>
      </c>
      <c r="D360" s="555" t="s">
        <v>76</v>
      </c>
      <c r="E360" s="667" t="s">
        <v>2220</v>
      </c>
      <c r="F360" s="555" t="s">
        <v>76</v>
      </c>
      <c r="G360" s="555" t="s">
        <v>4804</v>
      </c>
      <c r="H360" s="578">
        <v>4912</v>
      </c>
      <c r="I360" s="578">
        <v>263</v>
      </c>
      <c r="J360" s="794">
        <f t="shared" si="26"/>
        <v>4912</v>
      </c>
      <c r="K360" s="794">
        <f t="shared" si="27"/>
        <v>263</v>
      </c>
    </row>
    <row r="361" spans="1:11" ht="108" x14ac:dyDescent="0.25">
      <c r="A361" s="554">
        <f t="shared" si="28"/>
        <v>334</v>
      </c>
      <c r="B361" s="555" t="s">
        <v>68</v>
      </c>
      <c r="C361" s="556">
        <v>7.31</v>
      </c>
      <c r="D361" s="555" t="s">
        <v>76</v>
      </c>
      <c r="E361" s="667" t="s">
        <v>2221</v>
      </c>
      <c r="F361" s="555" t="s">
        <v>76</v>
      </c>
      <c r="G361" s="555" t="s">
        <v>4804</v>
      </c>
      <c r="H361" s="578">
        <v>6520</v>
      </c>
      <c r="I361" s="578">
        <v>263</v>
      </c>
      <c r="J361" s="794">
        <f t="shared" si="26"/>
        <v>6520</v>
      </c>
      <c r="K361" s="794">
        <f t="shared" si="27"/>
        <v>263</v>
      </c>
    </row>
    <row r="362" spans="1:11" ht="148.5" x14ac:dyDescent="0.25">
      <c r="A362" s="554">
        <f t="shared" si="28"/>
        <v>335</v>
      </c>
      <c r="B362" s="555" t="s">
        <v>68</v>
      </c>
      <c r="C362" s="556">
        <v>7.32</v>
      </c>
      <c r="D362" s="555" t="s">
        <v>77</v>
      </c>
      <c r="E362" s="667" t="s">
        <v>2222</v>
      </c>
      <c r="F362" s="555" t="s">
        <v>77</v>
      </c>
      <c r="G362" s="555" t="s">
        <v>4804</v>
      </c>
      <c r="H362" s="578">
        <v>3092</v>
      </c>
      <c r="I362" s="578">
        <v>158</v>
      </c>
      <c r="J362" s="794">
        <f t="shared" si="26"/>
        <v>3092</v>
      </c>
      <c r="K362" s="794">
        <f t="shared" si="27"/>
        <v>158</v>
      </c>
    </row>
    <row r="363" spans="1:11" ht="108" x14ac:dyDescent="0.25">
      <c r="A363" s="554">
        <f t="shared" si="28"/>
        <v>336</v>
      </c>
      <c r="B363" s="555" t="s">
        <v>68</v>
      </c>
      <c r="C363" s="556">
        <v>7.33</v>
      </c>
      <c r="D363" s="555" t="s">
        <v>77</v>
      </c>
      <c r="E363" s="667" t="s">
        <v>2223</v>
      </c>
      <c r="F363" s="555" t="s">
        <v>77</v>
      </c>
      <c r="G363" s="555" t="s">
        <v>4804</v>
      </c>
      <c r="H363" s="578">
        <v>2255</v>
      </c>
      <c r="I363" s="578">
        <v>78</v>
      </c>
      <c r="J363" s="794">
        <f t="shared" si="26"/>
        <v>2255</v>
      </c>
      <c r="K363" s="794">
        <f t="shared" si="27"/>
        <v>78</v>
      </c>
    </row>
    <row r="364" spans="1:11" ht="94.5" x14ac:dyDescent="0.25">
      <c r="A364" s="554">
        <f t="shared" si="28"/>
        <v>337</v>
      </c>
      <c r="B364" s="555" t="s">
        <v>68</v>
      </c>
      <c r="C364" s="556">
        <v>7.34</v>
      </c>
      <c r="D364" s="555" t="s">
        <v>77</v>
      </c>
      <c r="E364" s="667" t="s">
        <v>2224</v>
      </c>
      <c r="F364" s="555" t="s">
        <v>77</v>
      </c>
      <c r="G364" s="555" t="s">
        <v>4804</v>
      </c>
      <c r="H364" s="578">
        <v>1437</v>
      </c>
      <c r="I364" s="578">
        <v>105</v>
      </c>
      <c r="J364" s="794">
        <f t="shared" si="26"/>
        <v>1437</v>
      </c>
      <c r="K364" s="794">
        <f t="shared" si="27"/>
        <v>105</v>
      </c>
    </row>
    <row r="365" spans="1:11" ht="121.5" x14ac:dyDescent="0.25">
      <c r="A365" s="554">
        <f t="shared" si="28"/>
        <v>338</v>
      </c>
      <c r="B365" s="555" t="s">
        <v>68</v>
      </c>
      <c r="C365" s="556">
        <v>7.35</v>
      </c>
      <c r="D365" s="555" t="s">
        <v>78</v>
      </c>
      <c r="E365" s="667" t="s">
        <v>2225</v>
      </c>
      <c r="F365" s="555" t="s">
        <v>78</v>
      </c>
      <c r="G365" s="555" t="s">
        <v>4804</v>
      </c>
      <c r="H365" s="578">
        <v>4058</v>
      </c>
      <c r="I365" s="578">
        <v>119</v>
      </c>
      <c r="J365" s="794">
        <f t="shared" si="26"/>
        <v>4058</v>
      </c>
      <c r="K365" s="794">
        <f t="shared" si="27"/>
        <v>119</v>
      </c>
    </row>
    <row r="366" spans="1:11" ht="121.5" x14ac:dyDescent="0.25">
      <c r="A366" s="554">
        <f t="shared" si="28"/>
        <v>339</v>
      </c>
      <c r="B366" s="555" t="s">
        <v>68</v>
      </c>
      <c r="C366" s="556">
        <v>7.36</v>
      </c>
      <c r="D366" s="555" t="s">
        <v>78</v>
      </c>
      <c r="E366" s="667" t="s">
        <v>2226</v>
      </c>
      <c r="F366" s="555" t="s">
        <v>78</v>
      </c>
      <c r="G366" s="555" t="s">
        <v>4804</v>
      </c>
      <c r="H366" s="578">
        <v>4213</v>
      </c>
      <c r="I366" s="578">
        <v>119</v>
      </c>
      <c r="J366" s="794">
        <f t="shared" si="26"/>
        <v>4213</v>
      </c>
      <c r="K366" s="794">
        <f t="shared" si="27"/>
        <v>119</v>
      </c>
    </row>
    <row r="367" spans="1:11" ht="121.5" x14ac:dyDescent="0.25">
      <c r="A367" s="554">
        <f t="shared" si="28"/>
        <v>340</v>
      </c>
      <c r="B367" s="555" t="s">
        <v>68</v>
      </c>
      <c r="C367" s="556">
        <v>7.37</v>
      </c>
      <c r="D367" s="555" t="s">
        <v>78</v>
      </c>
      <c r="E367" s="667" t="s">
        <v>2227</v>
      </c>
      <c r="F367" s="555" t="s">
        <v>78</v>
      </c>
      <c r="G367" s="555" t="s">
        <v>4804</v>
      </c>
      <c r="H367" s="578">
        <v>4234</v>
      </c>
      <c r="I367" s="578">
        <v>119</v>
      </c>
      <c r="J367" s="794">
        <f t="shared" si="26"/>
        <v>4234</v>
      </c>
      <c r="K367" s="794">
        <f t="shared" si="27"/>
        <v>119</v>
      </c>
    </row>
    <row r="368" spans="1:11" ht="18.75" x14ac:dyDescent="0.25">
      <c r="A368" s="914" t="s">
        <v>5468</v>
      </c>
      <c r="B368" s="915"/>
      <c r="C368" s="915"/>
      <c r="D368" s="915"/>
      <c r="E368" s="915"/>
      <c r="F368" s="915"/>
      <c r="G368" s="915"/>
      <c r="H368" s="915"/>
      <c r="I368" s="916"/>
      <c r="J368" s="794">
        <f t="shared" si="26"/>
        <v>0</v>
      </c>
      <c r="K368" s="794">
        <f t="shared" si="27"/>
        <v>0</v>
      </c>
    </row>
    <row r="369" spans="1:11" ht="62.45" customHeight="1" x14ac:dyDescent="0.25">
      <c r="A369" s="554">
        <f>A367+1</f>
        <v>341</v>
      </c>
      <c r="B369" s="555" t="s">
        <v>0</v>
      </c>
      <c r="C369" s="556">
        <v>8.01</v>
      </c>
      <c r="D369" s="555" t="s">
        <v>1</v>
      </c>
      <c r="E369" s="667" t="s">
        <v>2228</v>
      </c>
      <c r="F369" s="555" t="s">
        <v>2</v>
      </c>
      <c r="G369" s="555" t="s">
        <v>5114</v>
      </c>
      <c r="H369" s="578">
        <v>73</v>
      </c>
      <c r="I369" s="578">
        <v>71</v>
      </c>
      <c r="J369" s="794">
        <f t="shared" si="26"/>
        <v>73</v>
      </c>
      <c r="K369" s="794">
        <f t="shared" si="27"/>
        <v>71</v>
      </c>
    </row>
    <row r="370" spans="1:11" ht="48" customHeight="1" x14ac:dyDescent="0.25">
      <c r="A370" s="554">
        <f>A369+1</f>
        <v>342</v>
      </c>
      <c r="B370" s="555" t="s">
        <v>0</v>
      </c>
      <c r="C370" s="556">
        <v>8.02</v>
      </c>
      <c r="D370" s="555" t="s">
        <v>1</v>
      </c>
      <c r="E370" s="667" t="s">
        <v>2229</v>
      </c>
      <c r="F370" s="555" t="s">
        <v>2</v>
      </c>
      <c r="G370" s="555" t="s">
        <v>5114</v>
      </c>
      <c r="H370" s="578">
        <v>94</v>
      </c>
      <c r="I370" s="578">
        <v>60</v>
      </c>
      <c r="J370" s="794">
        <f t="shared" si="26"/>
        <v>94</v>
      </c>
      <c r="K370" s="794">
        <f t="shared" si="27"/>
        <v>60</v>
      </c>
    </row>
    <row r="371" spans="1:11" ht="60.6" customHeight="1" x14ac:dyDescent="0.25">
      <c r="A371" s="554">
        <f t="shared" ref="A371:A403" si="29">A370+1</f>
        <v>343</v>
      </c>
      <c r="B371" s="555" t="s">
        <v>0</v>
      </c>
      <c r="C371" s="556">
        <v>8.0299999999999994</v>
      </c>
      <c r="D371" s="555" t="s">
        <v>3</v>
      </c>
      <c r="E371" s="667" t="s">
        <v>2230</v>
      </c>
      <c r="F371" s="555" t="s">
        <v>3</v>
      </c>
      <c r="G371" s="555" t="s">
        <v>4809</v>
      </c>
      <c r="H371" s="578">
        <v>199</v>
      </c>
      <c r="I371" s="578">
        <v>128</v>
      </c>
      <c r="J371" s="794">
        <f t="shared" si="26"/>
        <v>199</v>
      </c>
      <c r="K371" s="794">
        <f t="shared" si="27"/>
        <v>128</v>
      </c>
    </row>
    <row r="372" spans="1:11" ht="48.6" customHeight="1" x14ac:dyDescent="0.25">
      <c r="A372" s="554">
        <f t="shared" si="29"/>
        <v>344</v>
      </c>
      <c r="B372" s="555" t="s">
        <v>0</v>
      </c>
      <c r="C372" s="556">
        <v>8.0399999999999991</v>
      </c>
      <c r="D372" s="555" t="s">
        <v>4</v>
      </c>
      <c r="E372" s="667" t="s">
        <v>2231</v>
      </c>
      <c r="F372" s="555" t="s">
        <v>4</v>
      </c>
      <c r="G372" s="555" t="s">
        <v>5114</v>
      </c>
      <c r="H372" s="578">
        <v>52</v>
      </c>
      <c r="I372" s="578">
        <v>20</v>
      </c>
      <c r="J372" s="794">
        <f t="shared" si="26"/>
        <v>52</v>
      </c>
      <c r="K372" s="794">
        <f t="shared" si="27"/>
        <v>20</v>
      </c>
    </row>
    <row r="373" spans="1:11" ht="46.15" customHeight="1" x14ac:dyDescent="0.25">
      <c r="A373" s="554">
        <f t="shared" si="29"/>
        <v>345</v>
      </c>
      <c r="B373" s="555" t="s">
        <v>0</v>
      </c>
      <c r="C373" s="556">
        <v>8.0500000000000007</v>
      </c>
      <c r="D373" s="555" t="s">
        <v>4</v>
      </c>
      <c r="E373" s="667" t="s">
        <v>2232</v>
      </c>
      <c r="F373" s="555" t="s">
        <v>4</v>
      </c>
      <c r="G373" s="555" t="s">
        <v>5114</v>
      </c>
      <c r="H373" s="578">
        <v>21</v>
      </c>
      <c r="I373" s="578">
        <v>20</v>
      </c>
      <c r="J373" s="794">
        <f t="shared" si="26"/>
        <v>21</v>
      </c>
      <c r="K373" s="794">
        <f t="shared" si="27"/>
        <v>20</v>
      </c>
    </row>
    <row r="374" spans="1:11" ht="67.5" x14ac:dyDescent="0.25">
      <c r="A374" s="554">
        <f t="shared" si="29"/>
        <v>346</v>
      </c>
      <c r="B374" s="555" t="s">
        <v>0</v>
      </c>
      <c r="C374" s="556">
        <v>8.06</v>
      </c>
      <c r="D374" s="555" t="s">
        <v>5</v>
      </c>
      <c r="E374" s="667" t="s">
        <v>2233</v>
      </c>
      <c r="F374" s="555" t="s">
        <v>5</v>
      </c>
      <c r="G374" s="555" t="s">
        <v>4809</v>
      </c>
      <c r="H374" s="578">
        <v>8939</v>
      </c>
      <c r="I374" s="578">
        <v>1064</v>
      </c>
      <c r="J374" s="794">
        <f t="shared" si="26"/>
        <v>8939</v>
      </c>
      <c r="K374" s="794">
        <f t="shared" si="27"/>
        <v>1064</v>
      </c>
    </row>
    <row r="375" spans="1:11" ht="36" customHeight="1" x14ac:dyDescent="0.25">
      <c r="A375" s="554">
        <f t="shared" si="29"/>
        <v>347</v>
      </c>
      <c r="B375" s="555" t="s">
        <v>0</v>
      </c>
      <c r="C375" s="556">
        <v>8.07</v>
      </c>
      <c r="D375" s="555" t="s">
        <v>1</v>
      </c>
      <c r="E375" s="667" t="s">
        <v>2234</v>
      </c>
      <c r="F375" s="555" t="s">
        <v>2</v>
      </c>
      <c r="G375" s="555" t="s">
        <v>5114</v>
      </c>
      <c r="H375" s="578">
        <v>230</v>
      </c>
      <c r="I375" s="578">
        <v>7</v>
      </c>
      <c r="J375" s="794">
        <f t="shared" si="26"/>
        <v>230</v>
      </c>
      <c r="K375" s="794">
        <f t="shared" si="27"/>
        <v>7</v>
      </c>
    </row>
    <row r="376" spans="1:11" ht="46.9" customHeight="1" x14ac:dyDescent="0.25">
      <c r="A376" s="554">
        <f t="shared" si="29"/>
        <v>348</v>
      </c>
      <c r="B376" s="555" t="s">
        <v>0</v>
      </c>
      <c r="C376" s="556">
        <v>8.08</v>
      </c>
      <c r="D376" s="555" t="s">
        <v>5</v>
      </c>
      <c r="E376" s="667" t="s">
        <v>2235</v>
      </c>
      <c r="F376" s="555" t="s">
        <v>5</v>
      </c>
      <c r="G376" s="555" t="s">
        <v>5114</v>
      </c>
      <c r="H376" s="578">
        <v>342</v>
      </c>
      <c r="I376" s="578">
        <v>119</v>
      </c>
      <c r="J376" s="794">
        <f t="shared" si="26"/>
        <v>342</v>
      </c>
      <c r="K376" s="794">
        <f t="shared" si="27"/>
        <v>119</v>
      </c>
    </row>
    <row r="377" spans="1:11" ht="60.6" customHeight="1" x14ac:dyDescent="0.25">
      <c r="A377" s="554">
        <f t="shared" si="29"/>
        <v>349</v>
      </c>
      <c r="B377" s="555" t="s">
        <v>0</v>
      </c>
      <c r="C377" s="556">
        <v>8.09</v>
      </c>
      <c r="D377" s="555" t="s">
        <v>1</v>
      </c>
      <c r="E377" s="667" t="s">
        <v>2236</v>
      </c>
      <c r="F377" s="555" t="s">
        <v>2</v>
      </c>
      <c r="G377" s="555" t="s">
        <v>5114</v>
      </c>
      <c r="H377" s="578">
        <v>104</v>
      </c>
      <c r="I377" s="578">
        <v>17</v>
      </c>
      <c r="J377" s="794">
        <f t="shared" si="26"/>
        <v>104</v>
      </c>
      <c r="K377" s="794">
        <f t="shared" si="27"/>
        <v>17</v>
      </c>
    </row>
    <row r="378" spans="1:11" ht="90" customHeight="1" x14ac:dyDescent="0.25">
      <c r="A378" s="554">
        <f t="shared" si="29"/>
        <v>350</v>
      </c>
      <c r="B378" s="555" t="s">
        <v>0</v>
      </c>
      <c r="C378" s="556">
        <v>8.1</v>
      </c>
      <c r="D378" s="555" t="s">
        <v>1</v>
      </c>
      <c r="E378" s="667" t="s">
        <v>2237</v>
      </c>
      <c r="F378" s="555" t="s">
        <v>2</v>
      </c>
      <c r="G378" s="555" t="s">
        <v>5114</v>
      </c>
      <c r="H378" s="578">
        <v>115</v>
      </c>
      <c r="I378" s="578">
        <v>14</v>
      </c>
      <c r="J378" s="794">
        <f t="shared" si="26"/>
        <v>115</v>
      </c>
      <c r="K378" s="794">
        <f t="shared" si="27"/>
        <v>14</v>
      </c>
    </row>
    <row r="379" spans="1:11" ht="36.6" customHeight="1" x14ac:dyDescent="0.25">
      <c r="A379" s="554">
        <f t="shared" si="29"/>
        <v>351</v>
      </c>
      <c r="B379" s="555" t="s">
        <v>0</v>
      </c>
      <c r="C379" s="556">
        <v>8.11</v>
      </c>
      <c r="D379" s="555" t="s">
        <v>1</v>
      </c>
      <c r="E379" s="667" t="s">
        <v>2238</v>
      </c>
      <c r="F379" s="555" t="s">
        <v>2</v>
      </c>
      <c r="G379" s="555" t="s">
        <v>5114</v>
      </c>
      <c r="H379" s="578">
        <v>250</v>
      </c>
      <c r="I379" s="578">
        <v>58</v>
      </c>
      <c r="J379" s="794">
        <f t="shared" si="26"/>
        <v>250</v>
      </c>
      <c r="K379" s="794">
        <f t="shared" si="27"/>
        <v>58</v>
      </c>
    </row>
    <row r="380" spans="1:11" ht="34.9" customHeight="1" x14ac:dyDescent="0.25">
      <c r="A380" s="554">
        <f t="shared" si="29"/>
        <v>352</v>
      </c>
      <c r="B380" s="555" t="s">
        <v>0</v>
      </c>
      <c r="C380" s="556">
        <v>8.1199999999999992</v>
      </c>
      <c r="D380" s="555" t="s">
        <v>1</v>
      </c>
      <c r="E380" s="667" t="s">
        <v>2239</v>
      </c>
      <c r="F380" s="555" t="s">
        <v>2</v>
      </c>
      <c r="G380" s="555" t="s">
        <v>4804</v>
      </c>
      <c r="H380" s="578">
        <v>18</v>
      </c>
      <c r="I380" s="578">
        <v>18</v>
      </c>
      <c r="J380" s="794">
        <f t="shared" si="26"/>
        <v>18</v>
      </c>
      <c r="K380" s="794">
        <f t="shared" si="27"/>
        <v>18</v>
      </c>
    </row>
    <row r="381" spans="1:11" ht="27" x14ac:dyDescent="0.25">
      <c r="A381" s="554">
        <f t="shared" si="29"/>
        <v>353</v>
      </c>
      <c r="B381" s="555" t="s">
        <v>0</v>
      </c>
      <c r="C381" s="556">
        <v>8.1300000000000008</v>
      </c>
      <c r="D381" s="555" t="s">
        <v>1</v>
      </c>
      <c r="E381" s="667" t="s">
        <v>2240</v>
      </c>
      <c r="F381" s="555" t="s">
        <v>2</v>
      </c>
      <c r="G381" s="555" t="s">
        <v>4812</v>
      </c>
      <c r="H381" s="578">
        <v>2423</v>
      </c>
      <c r="I381" s="578">
        <v>1161</v>
      </c>
      <c r="J381" s="794">
        <f t="shared" si="26"/>
        <v>2423</v>
      </c>
      <c r="K381" s="794">
        <f t="shared" si="27"/>
        <v>1161</v>
      </c>
    </row>
    <row r="382" spans="1:11" ht="45" customHeight="1" x14ac:dyDescent="0.25">
      <c r="A382" s="554">
        <f t="shared" si="29"/>
        <v>354</v>
      </c>
      <c r="B382" s="555" t="s">
        <v>0</v>
      </c>
      <c r="C382" s="556">
        <v>8.14</v>
      </c>
      <c r="D382" s="555" t="s">
        <v>1</v>
      </c>
      <c r="E382" s="667" t="s">
        <v>2241</v>
      </c>
      <c r="F382" s="555" t="s">
        <v>2</v>
      </c>
      <c r="G382" s="555" t="s">
        <v>5105</v>
      </c>
      <c r="H382" s="578">
        <v>4798</v>
      </c>
      <c r="I382" s="578">
        <v>3127</v>
      </c>
      <c r="J382" s="794">
        <f t="shared" si="26"/>
        <v>4798</v>
      </c>
      <c r="K382" s="794">
        <f t="shared" si="27"/>
        <v>3127</v>
      </c>
    </row>
    <row r="383" spans="1:11" ht="45" customHeight="1" x14ac:dyDescent="0.25">
      <c r="A383" s="554">
        <f t="shared" si="29"/>
        <v>355</v>
      </c>
      <c r="B383" s="555" t="s">
        <v>0</v>
      </c>
      <c r="C383" s="556">
        <v>8.15</v>
      </c>
      <c r="D383" s="555" t="s">
        <v>1</v>
      </c>
      <c r="E383" s="667" t="s">
        <v>2242</v>
      </c>
      <c r="F383" s="555" t="s">
        <v>2</v>
      </c>
      <c r="G383" s="555" t="s">
        <v>5105</v>
      </c>
      <c r="H383" s="578">
        <v>1086</v>
      </c>
      <c r="I383" s="578">
        <v>755</v>
      </c>
      <c r="J383" s="794">
        <f t="shared" si="26"/>
        <v>1086</v>
      </c>
      <c r="K383" s="794">
        <f t="shared" si="27"/>
        <v>755</v>
      </c>
    </row>
    <row r="384" spans="1:11" ht="33" customHeight="1" x14ac:dyDescent="0.25">
      <c r="A384" s="554">
        <f t="shared" si="29"/>
        <v>356</v>
      </c>
      <c r="B384" s="555" t="s">
        <v>0</v>
      </c>
      <c r="C384" s="556">
        <v>8.16</v>
      </c>
      <c r="D384" s="555" t="s">
        <v>1</v>
      </c>
      <c r="E384" s="667" t="s">
        <v>2243</v>
      </c>
      <c r="F384" s="555" t="s">
        <v>2</v>
      </c>
      <c r="G384" s="555" t="s">
        <v>4812</v>
      </c>
      <c r="H384" s="578">
        <v>258</v>
      </c>
      <c r="I384" s="578">
        <v>186</v>
      </c>
      <c r="J384" s="794">
        <f t="shared" si="26"/>
        <v>258</v>
      </c>
      <c r="K384" s="794">
        <f t="shared" si="27"/>
        <v>186</v>
      </c>
    </row>
    <row r="385" spans="1:11" ht="33" customHeight="1" x14ac:dyDescent="0.25">
      <c r="A385" s="554">
        <f t="shared" si="29"/>
        <v>357</v>
      </c>
      <c r="B385" s="555" t="s">
        <v>0</v>
      </c>
      <c r="C385" s="556">
        <v>8.17</v>
      </c>
      <c r="D385" s="555" t="s">
        <v>1</v>
      </c>
      <c r="E385" s="667" t="s">
        <v>2244</v>
      </c>
      <c r="F385" s="555" t="s">
        <v>2</v>
      </c>
      <c r="G385" s="555" t="s">
        <v>5114</v>
      </c>
      <c r="H385" s="578">
        <v>8</v>
      </c>
      <c r="I385" s="578">
        <v>8</v>
      </c>
      <c r="J385" s="794">
        <f t="shared" si="26"/>
        <v>8</v>
      </c>
      <c r="K385" s="794">
        <f t="shared" si="27"/>
        <v>8</v>
      </c>
    </row>
    <row r="386" spans="1:11" ht="40.5" x14ac:dyDescent="0.25">
      <c r="A386" s="554">
        <f t="shared" si="29"/>
        <v>358</v>
      </c>
      <c r="B386" s="555" t="s">
        <v>0</v>
      </c>
      <c r="C386" s="556">
        <v>8.18</v>
      </c>
      <c r="D386" s="555" t="s">
        <v>1</v>
      </c>
      <c r="E386" s="667" t="s">
        <v>2245</v>
      </c>
      <c r="F386" s="555" t="s">
        <v>2</v>
      </c>
      <c r="G386" s="555" t="s">
        <v>5105</v>
      </c>
      <c r="H386" s="578">
        <v>1081</v>
      </c>
      <c r="I386" s="578">
        <v>474</v>
      </c>
      <c r="J386" s="794">
        <f t="shared" si="26"/>
        <v>1081</v>
      </c>
      <c r="K386" s="794">
        <f t="shared" si="27"/>
        <v>474</v>
      </c>
    </row>
    <row r="387" spans="1:11" ht="34.15" customHeight="1" x14ac:dyDescent="0.25">
      <c r="A387" s="554">
        <f t="shared" si="29"/>
        <v>359</v>
      </c>
      <c r="B387" s="555" t="s">
        <v>0</v>
      </c>
      <c r="C387" s="556">
        <v>8.19</v>
      </c>
      <c r="D387" s="555" t="s">
        <v>1</v>
      </c>
      <c r="E387" s="667" t="s">
        <v>2246</v>
      </c>
      <c r="F387" s="555" t="s">
        <v>2</v>
      </c>
      <c r="G387" s="555" t="s">
        <v>4804</v>
      </c>
      <c r="H387" s="578">
        <v>435</v>
      </c>
      <c r="I387" s="578">
        <v>239</v>
      </c>
      <c r="J387" s="794">
        <f t="shared" si="26"/>
        <v>435</v>
      </c>
      <c r="K387" s="794">
        <f t="shared" si="27"/>
        <v>239</v>
      </c>
    </row>
    <row r="388" spans="1:11" ht="34.15" customHeight="1" x14ac:dyDescent="0.25">
      <c r="A388" s="554">
        <f t="shared" si="29"/>
        <v>360</v>
      </c>
      <c r="B388" s="555" t="s">
        <v>0</v>
      </c>
      <c r="C388" s="556">
        <v>8.1999999999999993</v>
      </c>
      <c r="D388" s="555" t="s">
        <v>1</v>
      </c>
      <c r="E388" s="667" t="s">
        <v>2247</v>
      </c>
      <c r="F388" s="555" t="s">
        <v>2</v>
      </c>
      <c r="G388" s="555" t="s">
        <v>4804</v>
      </c>
      <c r="H388" s="578">
        <v>835</v>
      </c>
      <c r="I388" s="578">
        <v>345</v>
      </c>
      <c r="J388" s="794">
        <f t="shared" si="26"/>
        <v>835</v>
      </c>
      <c r="K388" s="794">
        <f t="shared" si="27"/>
        <v>345</v>
      </c>
    </row>
    <row r="389" spans="1:11" ht="34.15" customHeight="1" x14ac:dyDescent="0.25">
      <c r="A389" s="554">
        <f t="shared" si="29"/>
        <v>361</v>
      </c>
      <c r="B389" s="555" t="s">
        <v>0</v>
      </c>
      <c r="C389" s="556">
        <v>8.2100000000000009</v>
      </c>
      <c r="D389" s="555" t="s">
        <v>1</v>
      </c>
      <c r="E389" s="667" t="s">
        <v>2248</v>
      </c>
      <c r="F389" s="555" t="s">
        <v>2</v>
      </c>
      <c r="G389" s="555" t="s">
        <v>4804</v>
      </c>
      <c r="H389" s="578">
        <v>506</v>
      </c>
      <c r="I389" s="578">
        <v>395</v>
      </c>
      <c r="J389" s="794">
        <f t="shared" ref="J389:J452" si="30">ROUNDUP(H389,0)</f>
        <v>506</v>
      </c>
      <c r="K389" s="794">
        <f t="shared" ref="K389:K452" si="31">ROUNDUP(I389,0)</f>
        <v>395</v>
      </c>
    </row>
    <row r="390" spans="1:11" ht="40.5" x14ac:dyDescent="0.25">
      <c r="A390" s="554">
        <f t="shared" si="29"/>
        <v>362</v>
      </c>
      <c r="B390" s="555" t="s">
        <v>0</v>
      </c>
      <c r="C390" s="556">
        <v>8.2200000000000006</v>
      </c>
      <c r="D390" s="555" t="s">
        <v>1</v>
      </c>
      <c r="E390" s="667" t="s">
        <v>2249</v>
      </c>
      <c r="F390" s="555" t="s">
        <v>2</v>
      </c>
      <c r="G390" s="555" t="s">
        <v>5114</v>
      </c>
      <c r="H390" s="578">
        <v>26</v>
      </c>
      <c r="I390" s="578">
        <v>15</v>
      </c>
      <c r="J390" s="794">
        <f t="shared" si="30"/>
        <v>26</v>
      </c>
      <c r="K390" s="794">
        <f t="shared" si="31"/>
        <v>15</v>
      </c>
    </row>
    <row r="391" spans="1:11" ht="67.5" x14ac:dyDescent="0.25">
      <c r="A391" s="554">
        <f t="shared" si="29"/>
        <v>363</v>
      </c>
      <c r="B391" s="555" t="s">
        <v>0</v>
      </c>
      <c r="C391" s="556">
        <v>8.23</v>
      </c>
      <c r="D391" s="555" t="s">
        <v>1</v>
      </c>
      <c r="E391" s="667" t="s">
        <v>2250</v>
      </c>
      <c r="F391" s="555" t="s">
        <v>2</v>
      </c>
      <c r="G391" s="555" t="s">
        <v>5114</v>
      </c>
      <c r="H391" s="578">
        <v>10</v>
      </c>
      <c r="I391" s="578">
        <v>0</v>
      </c>
      <c r="J391" s="794">
        <f t="shared" si="30"/>
        <v>10</v>
      </c>
      <c r="K391" s="794">
        <f t="shared" si="31"/>
        <v>0</v>
      </c>
    </row>
    <row r="392" spans="1:11" ht="121.5" x14ac:dyDescent="0.25">
      <c r="A392" s="554">
        <f t="shared" si="29"/>
        <v>364</v>
      </c>
      <c r="B392" s="555" t="s">
        <v>0</v>
      </c>
      <c r="C392" s="556">
        <v>8.24</v>
      </c>
      <c r="D392" s="555" t="s">
        <v>6</v>
      </c>
      <c r="E392" s="667" t="s">
        <v>2251</v>
      </c>
      <c r="F392" s="555" t="s">
        <v>2</v>
      </c>
      <c r="G392" s="555" t="s">
        <v>5114</v>
      </c>
      <c r="H392" s="578">
        <v>938</v>
      </c>
      <c r="I392" s="578">
        <v>48</v>
      </c>
      <c r="J392" s="794">
        <f t="shared" si="30"/>
        <v>938</v>
      </c>
      <c r="K392" s="794">
        <f t="shared" si="31"/>
        <v>48</v>
      </c>
    </row>
    <row r="393" spans="1:11" ht="121.5" x14ac:dyDescent="0.25">
      <c r="A393" s="554">
        <f t="shared" si="29"/>
        <v>365</v>
      </c>
      <c r="B393" s="555" t="s">
        <v>0</v>
      </c>
      <c r="C393" s="556">
        <v>8.25</v>
      </c>
      <c r="D393" s="555" t="s">
        <v>7</v>
      </c>
      <c r="E393" s="667" t="s">
        <v>2252</v>
      </c>
      <c r="F393" s="555" t="s">
        <v>2</v>
      </c>
      <c r="G393" s="555" t="s">
        <v>5114</v>
      </c>
      <c r="H393" s="578">
        <v>136</v>
      </c>
      <c r="I393" s="578">
        <v>6</v>
      </c>
      <c r="J393" s="794">
        <f t="shared" si="30"/>
        <v>136</v>
      </c>
      <c r="K393" s="794">
        <f t="shared" si="31"/>
        <v>6</v>
      </c>
    </row>
    <row r="394" spans="1:11" ht="121.5" x14ac:dyDescent="0.25">
      <c r="A394" s="554">
        <f t="shared" si="29"/>
        <v>366</v>
      </c>
      <c r="B394" s="555" t="s">
        <v>0</v>
      </c>
      <c r="C394" s="556">
        <v>8.26</v>
      </c>
      <c r="D394" s="555" t="s">
        <v>7</v>
      </c>
      <c r="E394" s="667" t="s">
        <v>2253</v>
      </c>
      <c r="F394" s="555" t="s">
        <v>2</v>
      </c>
      <c r="G394" s="555" t="s">
        <v>5114</v>
      </c>
      <c r="H394" s="578">
        <v>127</v>
      </c>
      <c r="I394" s="578">
        <v>4</v>
      </c>
      <c r="J394" s="794">
        <f t="shared" si="30"/>
        <v>127</v>
      </c>
      <c r="K394" s="794">
        <f t="shared" si="31"/>
        <v>4</v>
      </c>
    </row>
    <row r="395" spans="1:11" ht="40.5" x14ac:dyDescent="0.25">
      <c r="A395" s="554">
        <f t="shared" si="29"/>
        <v>367</v>
      </c>
      <c r="B395" s="555" t="s">
        <v>0</v>
      </c>
      <c r="C395" s="556">
        <v>8.27</v>
      </c>
      <c r="D395" s="555" t="s">
        <v>8</v>
      </c>
      <c r="E395" s="667" t="s">
        <v>2254</v>
      </c>
      <c r="F395" s="555" t="s">
        <v>2</v>
      </c>
      <c r="G395" s="555" t="s">
        <v>4804</v>
      </c>
      <c r="H395" s="578">
        <v>353</v>
      </c>
      <c r="I395" s="578">
        <v>48</v>
      </c>
      <c r="J395" s="794">
        <f t="shared" si="30"/>
        <v>353</v>
      </c>
      <c r="K395" s="794">
        <f t="shared" si="31"/>
        <v>48</v>
      </c>
    </row>
    <row r="396" spans="1:11" ht="135" x14ac:dyDescent="0.25">
      <c r="A396" s="554">
        <f t="shared" si="29"/>
        <v>368</v>
      </c>
      <c r="B396" s="555" t="s">
        <v>0</v>
      </c>
      <c r="C396" s="555">
        <v>8.2799999999999994</v>
      </c>
      <c r="D396" s="555" t="s">
        <v>2</v>
      </c>
      <c r="E396" s="667" t="s">
        <v>2255</v>
      </c>
      <c r="F396" s="555"/>
      <c r="G396" s="558" t="s">
        <v>5114</v>
      </c>
      <c r="H396" s="578">
        <v>881</v>
      </c>
      <c r="I396" s="578">
        <v>101</v>
      </c>
      <c r="J396" s="794">
        <f t="shared" si="30"/>
        <v>881</v>
      </c>
      <c r="K396" s="794">
        <f t="shared" si="31"/>
        <v>101</v>
      </c>
    </row>
    <row r="397" spans="1:11" ht="297" x14ac:dyDescent="0.25">
      <c r="A397" s="554">
        <f t="shared" si="29"/>
        <v>369</v>
      </c>
      <c r="B397" s="555" t="s">
        <v>0</v>
      </c>
      <c r="C397" s="555">
        <v>8.2899999999999991</v>
      </c>
      <c r="D397" s="555" t="s">
        <v>2</v>
      </c>
      <c r="E397" s="667" t="s">
        <v>2256</v>
      </c>
      <c r="F397" s="555"/>
      <c r="G397" s="558" t="s">
        <v>4812</v>
      </c>
      <c r="H397" s="578">
        <v>1290</v>
      </c>
      <c r="I397" s="578">
        <v>97</v>
      </c>
      <c r="J397" s="794">
        <f t="shared" si="30"/>
        <v>1290</v>
      </c>
      <c r="K397" s="794">
        <f t="shared" si="31"/>
        <v>97</v>
      </c>
    </row>
    <row r="398" spans="1:11" ht="135" x14ac:dyDescent="0.25">
      <c r="A398" s="554">
        <f t="shared" si="29"/>
        <v>370</v>
      </c>
      <c r="B398" s="555" t="s">
        <v>0</v>
      </c>
      <c r="C398" s="677">
        <v>8.3000000000000007</v>
      </c>
      <c r="D398" s="555" t="s">
        <v>2</v>
      </c>
      <c r="E398" s="667" t="s">
        <v>2257</v>
      </c>
      <c r="F398" s="555"/>
      <c r="G398" s="558" t="s">
        <v>4812</v>
      </c>
      <c r="H398" s="578">
        <v>1127</v>
      </c>
      <c r="I398" s="578">
        <v>97</v>
      </c>
      <c r="J398" s="794">
        <f t="shared" si="30"/>
        <v>1127</v>
      </c>
      <c r="K398" s="794">
        <f t="shared" si="31"/>
        <v>97</v>
      </c>
    </row>
    <row r="399" spans="1:11" ht="108" x14ac:dyDescent="0.25">
      <c r="A399" s="554">
        <f t="shared" si="29"/>
        <v>371</v>
      </c>
      <c r="B399" s="555" t="s">
        <v>0</v>
      </c>
      <c r="C399" s="555">
        <v>8.31</v>
      </c>
      <c r="D399" s="555" t="s">
        <v>2</v>
      </c>
      <c r="E399" s="667" t="s">
        <v>2258</v>
      </c>
      <c r="F399" s="555"/>
      <c r="G399" s="558" t="s">
        <v>4812</v>
      </c>
      <c r="H399" s="578">
        <v>125</v>
      </c>
      <c r="I399" s="578">
        <v>125</v>
      </c>
      <c r="J399" s="794">
        <f t="shared" si="30"/>
        <v>125</v>
      </c>
      <c r="K399" s="794">
        <f t="shared" si="31"/>
        <v>125</v>
      </c>
    </row>
    <row r="400" spans="1:11" ht="108" x14ac:dyDescent="0.25">
      <c r="A400" s="554">
        <f t="shared" si="29"/>
        <v>372</v>
      </c>
      <c r="B400" s="555" t="s">
        <v>0</v>
      </c>
      <c r="C400" s="556">
        <v>8.32</v>
      </c>
      <c r="D400" s="555" t="s">
        <v>9</v>
      </c>
      <c r="E400" s="667" t="s">
        <v>2259</v>
      </c>
      <c r="F400" s="555" t="s">
        <v>2</v>
      </c>
      <c r="G400" s="555" t="s">
        <v>5545</v>
      </c>
      <c r="H400" s="578">
        <v>715</v>
      </c>
      <c r="I400" s="578">
        <v>121</v>
      </c>
      <c r="J400" s="794">
        <f t="shared" si="30"/>
        <v>715</v>
      </c>
      <c r="K400" s="794">
        <f t="shared" si="31"/>
        <v>121</v>
      </c>
    </row>
    <row r="401" spans="1:11" ht="108" x14ac:dyDescent="0.25">
      <c r="A401" s="554">
        <f t="shared" si="29"/>
        <v>373</v>
      </c>
      <c r="B401" s="555" t="s">
        <v>0</v>
      </c>
      <c r="C401" s="556">
        <v>8.33</v>
      </c>
      <c r="D401" s="555" t="s">
        <v>10</v>
      </c>
      <c r="E401" s="667" t="s">
        <v>2260</v>
      </c>
      <c r="F401" s="555" t="s">
        <v>2</v>
      </c>
      <c r="G401" s="555" t="s">
        <v>5545</v>
      </c>
      <c r="H401" s="578">
        <v>552</v>
      </c>
      <c r="I401" s="578">
        <v>121</v>
      </c>
      <c r="J401" s="794">
        <f t="shared" si="30"/>
        <v>552</v>
      </c>
      <c r="K401" s="794">
        <f t="shared" si="31"/>
        <v>121</v>
      </c>
    </row>
    <row r="402" spans="1:11" ht="121.5" x14ac:dyDescent="0.25">
      <c r="A402" s="554">
        <f t="shared" si="29"/>
        <v>374</v>
      </c>
      <c r="B402" s="555" t="s">
        <v>0</v>
      </c>
      <c r="C402" s="556">
        <v>8.34</v>
      </c>
      <c r="D402" s="558" t="s">
        <v>11</v>
      </c>
      <c r="E402" s="667" t="s">
        <v>2261</v>
      </c>
      <c r="F402" s="555" t="s">
        <v>2</v>
      </c>
      <c r="G402" s="555" t="s">
        <v>5545</v>
      </c>
      <c r="H402" s="578">
        <v>331</v>
      </c>
      <c r="I402" s="578">
        <v>5</v>
      </c>
      <c r="J402" s="794">
        <f t="shared" si="30"/>
        <v>331</v>
      </c>
      <c r="K402" s="794">
        <f t="shared" si="31"/>
        <v>5</v>
      </c>
    </row>
    <row r="403" spans="1:11" ht="108" x14ac:dyDescent="0.25">
      <c r="A403" s="554">
        <f t="shared" si="29"/>
        <v>375</v>
      </c>
      <c r="B403" s="555" t="s">
        <v>0</v>
      </c>
      <c r="C403" s="556">
        <v>8.35</v>
      </c>
      <c r="D403" s="558" t="s">
        <v>11</v>
      </c>
      <c r="E403" s="667" t="s">
        <v>2262</v>
      </c>
      <c r="F403" s="555" t="s">
        <v>2</v>
      </c>
      <c r="G403" s="555" t="s">
        <v>5545</v>
      </c>
      <c r="H403" s="578">
        <v>265</v>
      </c>
      <c r="I403" s="578">
        <v>4</v>
      </c>
      <c r="J403" s="794">
        <f t="shared" si="30"/>
        <v>265</v>
      </c>
      <c r="K403" s="794">
        <f t="shared" si="31"/>
        <v>4</v>
      </c>
    </row>
    <row r="404" spans="1:11" ht="18.75" x14ac:dyDescent="0.25">
      <c r="A404" s="914" t="s">
        <v>5469</v>
      </c>
      <c r="B404" s="915"/>
      <c r="C404" s="915"/>
      <c r="D404" s="915"/>
      <c r="E404" s="915"/>
      <c r="F404" s="915"/>
      <c r="G404" s="915"/>
      <c r="H404" s="915"/>
      <c r="I404" s="916"/>
      <c r="J404" s="794">
        <f t="shared" si="30"/>
        <v>0</v>
      </c>
      <c r="K404" s="794">
        <f t="shared" si="31"/>
        <v>0</v>
      </c>
    </row>
    <row r="405" spans="1:11" s="528" customFormat="1" ht="27" x14ac:dyDescent="0.25">
      <c r="A405" s="554">
        <f>A403+1</f>
        <v>376</v>
      </c>
      <c r="B405" s="555" t="s">
        <v>1290</v>
      </c>
      <c r="C405" s="556">
        <v>11.01</v>
      </c>
      <c r="D405" s="558" t="s">
        <v>1291</v>
      </c>
      <c r="E405" s="667" t="s">
        <v>1292</v>
      </c>
      <c r="F405" s="555" t="s">
        <v>2063</v>
      </c>
      <c r="G405" s="555" t="s">
        <v>5102</v>
      </c>
      <c r="H405" s="564">
        <v>1701</v>
      </c>
      <c r="I405" s="564">
        <v>443</v>
      </c>
      <c r="J405" s="794">
        <f t="shared" si="30"/>
        <v>1701</v>
      </c>
      <c r="K405" s="794">
        <f t="shared" si="31"/>
        <v>443</v>
      </c>
    </row>
    <row r="406" spans="1:11" s="528" customFormat="1" ht="67.5" x14ac:dyDescent="0.25">
      <c r="A406" s="554">
        <f>A405+1</f>
        <v>377</v>
      </c>
      <c r="B406" s="555" t="s">
        <v>1290</v>
      </c>
      <c r="C406" s="556">
        <v>11.02</v>
      </c>
      <c r="D406" s="558" t="s">
        <v>1294</v>
      </c>
      <c r="E406" s="667" t="s">
        <v>2064</v>
      </c>
      <c r="F406" s="555" t="s">
        <v>2065</v>
      </c>
      <c r="G406" s="555" t="s">
        <v>5102</v>
      </c>
      <c r="H406" s="564">
        <v>6061</v>
      </c>
      <c r="I406" s="564">
        <v>1538</v>
      </c>
      <c r="J406" s="794">
        <f t="shared" si="30"/>
        <v>6061</v>
      </c>
      <c r="K406" s="794">
        <f t="shared" si="31"/>
        <v>1538</v>
      </c>
    </row>
    <row r="407" spans="1:11" s="528" customFormat="1" ht="54" x14ac:dyDescent="0.25">
      <c r="A407" s="554">
        <v>380</v>
      </c>
      <c r="B407" s="555" t="s">
        <v>1290</v>
      </c>
      <c r="C407" s="556">
        <v>11.03</v>
      </c>
      <c r="D407" s="558"/>
      <c r="E407" s="667" t="s">
        <v>2066</v>
      </c>
      <c r="F407" s="555"/>
      <c r="G407" s="555" t="s">
        <v>5102</v>
      </c>
      <c r="H407" s="564">
        <v>5728</v>
      </c>
      <c r="I407" s="564">
        <v>1538</v>
      </c>
      <c r="J407" s="794">
        <f t="shared" si="30"/>
        <v>5728</v>
      </c>
      <c r="K407" s="794">
        <f t="shared" si="31"/>
        <v>1538</v>
      </c>
    </row>
    <row r="408" spans="1:11" s="528" customFormat="1" ht="67.5" x14ac:dyDescent="0.25">
      <c r="A408" s="554">
        <f t="shared" ref="A408" si="32">A407+1</f>
        <v>381</v>
      </c>
      <c r="B408" s="555" t="s">
        <v>1290</v>
      </c>
      <c r="C408" s="556">
        <v>11.04</v>
      </c>
      <c r="D408" s="558" t="s">
        <v>1295</v>
      </c>
      <c r="E408" s="667" t="s">
        <v>2067</v>
      </c>
      <c r="F408" s="555" t="s">
        <v>2068</v>
      </c>
      <c r="G408" s="555" t="s">
        <v>5102</v>
      </c>
      <c r="H408" s="564">
        <v>5695</v>
      </c>
      <c r="I408" s="564">
        <v>1538</v>
      </c>
      <c r="J408" s="794">
        <f t="shared" si="30"/>
        <v>5695</v>
      </c>
      <c r="K408" s="794">
        <f t="shared" si="31"/>
        <v>1538</v>
      </c>
    </row>
    <row r="409" spans="1:11" s="528" customFormat="1" ht="40.5" x14ac:dyDescent="0.25">
      <c r="A409" s="554">
        <v>382</v>
      </c>
      <c r="B409" s="555" t="s">
        <v>1290</v>
      </c>
      <c r="C409" s="556">
        <v>11.06</v>
      </c>
      <c r="D409" s="558" t="s">
        <v>1296</v>
      </c>
      <c r="E409" s="667" t="s">
        <v>1297</v>
      </c>
      <c r="F409" s="555" t="s">
        <v>2069</v>
      </c>
      <c r="G409" s="555" t="s">
        <v>5109</v>
      </c>
      <c r="H409" s="564">
        <v>2334</v>
      </c>
      <c r="I409" s="564">
        <v>982</v>
      </c>
      <c r="J409" s="794">
        <f t="shared" si="30"/>
        <v>2334</v>
      </c>
      <c r="K409" s="794">
        <f t="shared" si="31"/>
        <v>982</v>
      </c>
    </row>
    <row r="410" spans="1:11" s="528" customFormat="1" ht="67.5" x14ac:dyDescent="0.25">
      <c r="A410" s="554">
        <v>383</v>
      </c>
      <c r="B410" s="555" t="s">
        <v>1290</v>
      </c>
      <c r="C410" s="556">
        <v>11.07</v>
      </c>
      <c r="D410" s="558" t="s">
        <v>1298</v>
      </c>
      <c r="E410" s="667" t="s">
        <v>1299</v>
      </c>
      <c r="F410" s="555" t="s">
        <v>2070</v>
      </c>
      <c r="G410" s="555" t="s">
        <v>5102</v>
      </c>
      <c r="H410" s="564">
        <v>5597</v>
      </c>
      <c r="I410" s="564">
        <v>2168</v>
      </c>
      <c r="J410" s="794">
        <f t="shared" si="30"/>
        <v>5597</v>
      </c>
      <c r="K410" s="794">
        <f t="shared" si="31"/>
        <v>2168</v>
      </c>
    </row>
    <row r="411" spans="1:11" s="528" customFormat="1" ht="40.5" x14ac:dyDescent="0.25">
      <c r="A411" s="554">
        <f>A410+1</f>
        <v>384</v>
      </c>
      <c r="B411" s="555" t="s">
        <v>1290</v>
      </c>
      <c r="C411" s="556">
        <v>11.08</v>
      </c>
      <c r="D411" s="558" t="s">
        <v>1300</v>
      </c>
      <c r="E411" s="667" t="s">
        <v>1301</v>
      </c>
      <c r="F411" s="555" t="s">
        <v>2071</v>
      </c>
      <c r="G411" s="555" t="s">
        <v>4804</v>
      </c>
      <c r="H411" s="564">
        <v>1949</v>
      </c>
      <c r="I411" s="564">
        <v>432</v>
      </c>
      <c r="J411" s="794">
        <f t="shared" si="30"/>
        <v>1949</v>
      </c>
      <c r="K411" s="794">
        <f t="shared" si="31"/>
        <v>432</v>
      </c>
    </row>
    <row r="412" spans="1:11" s="528" customFormat="1" ht="40.5" x14ac:dyDescent="0.25">
      <c r="A412" s="554">
        <f t="shared" ref="A412:A432" si="33">A411+1</f>
        <v>385</v>
      </c>
      <c r="B412" s="555" t="s">
        <v>1290</v>
      </c>
      <c r="C412" s="556">
        <v>11.09</v>
      </c>
      <c r="D412" s="558" t="s">
        <v>1300</v>
      </c>
      <c r="E412" s="667" t="s">
        <v>1302</v>
      </c>
      <c r="F412" s="555" t="s">
        <v>2071</v>
      </c>
      <c r="G412" s="555" t="s">
        <v>4804</v>
      </c>
      <c r="H412" s="564">
        <v>2733</v>
      </c>
      <c r="I412" s="564">
        <v>432</v>
      </c>
      <c r="J412" s="794">
        <f t="shared" si="30"/>
        <v>2733</v>
      </c>
      <c r="K412" s="794">
        <f t="shared" si="31"/>
        <v>432</v>
      </c>
    </row>
    <row r="413" spans="1:11" s="528" customFormat="1" ht="40.5" x14ac:dyDescent="0.25">
      <c r="A413" s="554">
        <f t="shared" si="33"/>
        <v>386</v>
      </c>
      <c r="B413" s="555" t="s">
        <v>1290</v>
      </c>
      <c r="C413" s="556">
        <v>11.1</v>
      </c>
      <c r="D413" s="558" t="s">
        <v>1300</v>
      </c>
      <c r="E413" s="667" t="s">
        <v>1303</v>
      </c>
      <c r="F413" s="555" t="s">
        <v>2071</v>
      </c>
      <c r="G413" s="555" t="s">
        <v>4804</v>
      </c>
      <c r="H413" s="564">
        <v>4099</v>
      </c>
      <c r="I413" s="564">
        <v>432</v>
      </c>
      <c r="J413" s="794">
        <f t="shared" si="30"/>
        <v>4099</v>
      </c>
      <c r="K413" s="794">
        <f t="shared" si="31"/>
        <v>432</v>
      </c>
    </row>
    <row r="414" spans="1:11" s="528" customFormat="1" ht="40.5" x14ac:dyDescent="0.25">
      <c r="A414" s="554">
        <f t="shared" si="33"/>
        <v>387</v>
      </c>
      <c r="B414" s="555" t="s">
        <v>1290</v>
      </c>
      <c r="C414" s="556">
        <v>11.11</v>
      </c>
      <c r="D414" s="558" t="s">
        <v>1300</v>
      </c>
      <c r="E414" s="667" t="s">
        <v>1304</v>
      </c>
      <c r="F414" s="555" t="s">
        <v>2071</v>
      </c>
      <c r="G414" s="555" t="s">
        <v>4804</v>
      </c>
      <c r="H414" s="564">
        <v>4844</v>
      </c>
      <c r="I414" s="564">
        <v>432</v>
      </c>
      <c r="J414" s="794">
        <f t="shared" si="30"/>
        <v>4844</v>
      </c>
      <c r="K414" s="794">
        <f t="shared" si="31"/>
        <v>432</v>
      </c>
    </row>
    <row r="415" spans="1:11" s="528" customFormat="1" ht="40.5" x14ac:dyDescent="0.25">
      <c r="A415" s="554">
        <f t="shared" si="33"/>
        <v>388</v>
      </c>
      <c r="B415" s="555" t="s">
        <v>1290</v>
      </c>
      <c r="C415" s="556">
        <v>11.12</v>
      </c>
      <c r="D415" s="558" t="s">
        <v>1300</v>
      </c>
      <c r="E415" s="667" t="s">
        <v>1305</v>
      </c>
      <c r="F415" s="555" t="s">
        <v>2071</v>
      </c>
      <c r="G415" s="555" t="s">
        <v>4804</v>
      </c>
      <c r="H415" s="564">
        <v>5465</v>
      </c>
      <c r="I415" s="564">
        <v>432</v>
      </c>
      <c r="J415" s="794">
        <f t="shared" si="30"/>
        <v>5465</v>
      </c>
      <c r="K415" s="794">
        <f t="shared" si="31"/>
        <v>432</v>
      </c>
    </row>
    <row r="416" spans="1:11" s="528" customFormat="1" ht="40.5" x14ac:dyDescent="0.25">
      <c r="A416" s="554">
        <f t="shared" si="33"/>
        <v>389</v>
      </c>
      <c r="B416" s="555" t="s">
        <v>1290</v>
      </c>
      <c r="C416" s="556">
        <v>11.13</v>
      </c>
      <c r="D416" s="558" t="s">
        <v>1300</v>
      </c>
      <c r="E416" s="667" t="s">
        <v>1306</v>
      </c>
      <c r="F416" s="555" t="s">
        <v>2071</v>
      </c>
      <c r="G416" s="555" t="s">
        <v>4804</v>
      </c>
      <c r="H416" s="564">
        <v>7670</v>
      </c>
      <c r="I416" s="564">
        <v>432</v>
      </c>
      <c r="J416" s="794">
        <f t="shared" si="30"/>
        <v>7670</v>
      </c>
      <c r="K416" s="794">
        <f t="shared" si="31"/>
        <v>432</v>
      </c>
    </row>
    <row r="417" spans="1:11" s="528" customFormat="1" ht="27" x14ac:dyDescent="0.25">
      <c r="A417" s="554">
        <f t="shared" si="33"/>
        <v>390</v>
      </c>
      <c r="B417" s="555" t="s">
        <v>1290</v>
      </c>
      <c r="C417" s="556">
        <v>11.14</v>
      </c>
      <c r="D417" s="558" t="s">
        <v>1300</v>
      </c>
      <c r="E417" s="667" t="s">
        <v>1307</v>
      </c>
      <c r="F417" s="555" t="s">
        <v>2071</v>
      </c>
      <c r="G417" s="555" t="s">
        <v>4804</v>
      </c>
      <c r="H417" s="564">
        <v>4792</v>
      </c>
      <c r="I417" s="564">
        <v>727</v>
      </c>
      <c r="J417" s="794">
        <f t="shared" si="30"/>
        <v>4792</v>
      </c>
      <c r="K417" s="794">
        <f t="shared" si="31"/>
        <v>727</v>
      </c>
    </row>
    <row r="418" spans="1:11" s="528" customFormat="1" ht="27" x14ac:dyDescent="0.25">
      <c r="A418" s="554">
        <f t="shared" si="33"/>
        <v>391</v>
      </c>
      <c r="B418" s="555" t="s">
        <v>1290</v>
      </c>
      <c r="C418" s="556">
        <v>11.15</v>
      </c>
      <c r="D418" s="558" t="s">
        <v>1300</v>
      </c>
      <c r="E418" s="667" t="s">
        <v>1308</v>
      </c>
      <c r="F418" s="555" t="s">
        <v>2071</v>
      </c>
      <c r="G418" s="555" t="s">
        <v>4804</v>
      </c>
      <c r="H418" s="564">
        <v>7456</v>
      </c>
      <c r="I418" s="564">
        <v>727</v>
      </c>
      <c r="J418" s="794">
        <f t="shared" si="30"/>
        <v>7456</v>
      </c>
      <c r="K418" s="794">
        <f t="shared" si="31"/>
        <v>727</v>
      </c>
    </row>
    <row r="419" spans="1:11" s="528" customFormat="1" ht="27" x14ac:dyDescent="0.25">
      <c r="A419" s="554">
        <f t="shared" si="33"/>
        <v>392</v>
      </c>
      <c r="B419" s="555" t="s">
        <v>1290</v>
      </c>
      <c r="C419" s="556">
        <v>11.16</v>
      </c>
      <c r="D419" s="558" t="s">
        <v>1300</v>
      </c>
      <c r="E419" s="667" t="s">
        <v>1309</v>
      </c>
      <c r="F419" s="555" t="s">
        <v>2071</v>
      </c>
      <c r="G419" s="555" t="s">
        <v>4804</v>
      </c>
      <c r="H419" s="564">
        <v>8272</v>
      </c>
      <c r="I419" s="564">
        <v>727</v>
      </c>
      <c r="J419" s="794">
        <f t="shared" si="30"/>
        <v>8272</v>
      </c>
      <c r="K419" s="794">
        <f t="shared" si="31"/>
        <v>727</v>
      </c>
    </row>
    <row r="420" spans="1:11" s="528" customFormat="1" ht="27" x14ac:dyDescent="0.25">
      <c r="A420" s="554">
        <f t="shared" si="33"/>
        <v>393</v>
      </c>
      <c r="B420" s="555" t="s">
        <v>1290</v>
      </c>
      <c r="C420" s="556">
        <v>11.17</v>
      </c>
      <c r="D420" s="558" t="s">
        <v>1300</v>
      </c>
      <c r="E420" s="667" t="s">
        <v>1310</v>
      </c>
      <c r="F420" s="555" t="s">
        <v>2071</v>
      </c>
      <c r="G420" s="555" t="s">
        <v>4804</v>
      </c>
      <c r="H420" s="564">
        <v>9114</v>
      </c>
      <c r="I420" s="564">
        <v>727</v>
      </c>
      <c r="J420" s="794">
        <f t="shared" si="30"/>
        <v>9114</v>
      </c>
      <c r="K420" s="794">
        <f t="shared" si="31"/>
        <v>727</v>
      </c>
    </row>
    <row r="421" spans="1:11" s="528" customFormat="1" ht="27" x14ac:dyDescent="0.25">
      <c r="A421" s="554">
        <f t="shared" si="33"/>
        <v>394</v>
      </c>
      <c r="B421" s="555" t="s">
        <v>1290</v>
      </c>
      <c r="C421" s="556">
        <v>11.18</v>
      </c>
      <c r="D421" s="558" t="s">
        <v>1300</v>
      </c>
      <c r="E421" s="667" t="s">
        <v>1311</v>
      </c>
      <c r="F421" s="555" t="s">
        <v>2071</v>
      </c>
      <c r="G421" s="555" t="s">
        <v>4804</v>
      </c>
      <c r="H421" s="564">
        <v>11790</v>
      </c>
      <c r="I421" s="564">
        <v>727</v>
      </c>
      <c r="J421" s="794">
        <f t="shared" si="30"/>
        <v>11790</v>
      </c>
      <c r="K421" s="794">
        <f t="shared" si="31"/>
        <v>727</v>
      </c>
    </row>
    <row r="422" spans="1:11" s="528" customFormat="1" ht="27" x14ac:dyDescent="0.25">
      <c r="A422" s="554">
        <f t="shared" si="33"/>
        <v>395</v>
      </c>
      <c r="B422" s="555" t="s">
        <v>1290</v>
      </c>
      <c r="C422" s="556">
        <v>11.19</v>
      </c>
      <c r="D422" s="558" t="s">
        <v>1300</v>
      </c>
      <c r="E422" s="667" t="s">
        <v>1312</v>
      </c>
      <c r="F422" s="555" t="s">
        <v>1313</v>
      </c>
      <c r="G422" s="555" t="s">
        <v>4804</v>
      </c>
      <c r="H422" s="564">
        <v>9085</v>
      </c>
      <c r="I422" s="564">
        <v>727</v>
      </c>
      <c r="J422" s="794">
        <f t="shared" si="30"/>
        <v>9085</v>
      </c>
      <c r="K422" s="794">
        <f t="shared" si="31"/>
        <v>727</v>
      </c>
    </row>
    <row r="423" spans="1:11" s="528" customFormat="1" ht="27" x14ac:dyDescent="0.25">
      <c r="A423" s="554">
        <f t="shared" si="33"/>
        <v>396</v>
      </c>
      <c r="B423" s="555" t="s">
        <v>1290</v>
      </c>
      <c r="C423" s="556">
        <v>11.2</v>
      </c>
      <c r="D423" s="558" t="s">
        <v>1300</v>
      </c>
      <c r="E423" s="667" t="s">
        <v>1314</v>
      </c>
      <c r="F423" s="555" t="s">
        <v>1313</v>
      </c>
      <c r="G423" s="555" t="s">
        <v>4804</v>
      </c>
      <c r="H423" s="564">
        <v>11082</v>
      </c>
      <c r="I423" s="564">
        <v>727</v>
      </c>
      <c r="J423" s="794">
        <f t="shared" si="30"/>
        <v>11082</v>
      </c>
      <c r="K423" s="794">
        <f t="shared" si="31"/>
        <v>727</v>
      </c>
    </row>
    <row r="424" spans="1:11" s="528" customFormat="1" ht="27" x14ac:dyDescent="0.25">
      <c r="A424" s="554">
        <f t="shared" si="33"/>
        <v>397</v>
      </c>
      <c r="B424" s="555" t="s">
        <v>1290</v>
      </c>
      <c r="C424" s="556">
        <v>11.21</v>
      </c>
      <c r="D424" s="558" t="s">
        <v>1300</v>
      </c>
      <c r="E424" s="667" t="s">
        <v>1315</v>
      </c>
      <c r="F424" s="555" t="s">
        <v>1313</v>
      </c>
      <c r="G424" s="555" t="s">
        <v>4804</v>
      </c>
      <c r="H424" s="564">
        <v>12983</v>
      </c>
      <c r="I424" s="564">
        <v>727</v>
      </c>
      <c r="J424" s="794">
        <f t="shared" si="30"/>
        <v>12983</v>
      </c>
      <c r="K424" s="794">
        <f t="shared" si="31"/>
        <v>727</v>
      </c>
    </row>
    <row r="425" spans="1:11" s="528" customFormat="1" ht="81" x14ac:dyDescent="0.25">
      <c r="A425" s="554">
        <f t="shared" si="33"/>
        <v>398</v>
      </c>
      <c r="B425" s="555" t="s">
        <v>1290</v>
      </c>
      <c r="C425" s="556">
        <v>11.22</v>
      </c>
      <c r="D425" s="558" t="s">
        <v>1316</v>
      </c>
      <c r="E425" s="667" t="s">
        <v>2072</v>
      </c>
      <c r="F425" s="555" t="s">
        <v>2073</v>
      </c>
      <c r="G425" s="555" t="s">
        <v>5102</v>
      </c>
      <c r="H425" s="564">
        <v>8321</v>
      </c>
      <c r="I425" s="564">
        <v>3169</v>
      </c>
      <c r="J425" s="794">
        <f t="shared" si="30"/>
        <v>8321</v>
      </c>
      <c r="K425" s="794">
        <f t="shared" si="31"/>
        <v>3169</v>
      </c>
    </row>
    <row r="426" spans="1:11" s="528" customFormat="1" ht="27" x14ac:dyDescent="0.25">
      <c r="A426" s="554">
        <f t="shared" si="33"/>
        <v>399</v>
      </c>
      <c r="B426" s="555" t="s">
        <v>1290</v>
      </c>
      <c r="C426" s="556">
        <v>11.24</v>
      </c>
      <c r="D426" s="558" t="s">
        <v>1317</v>
      </c>
      <c r="E426" s="667" t="s">
        <v>1318</v>
      </c>
      <c r="F426" s="555" t="s">
        <v>2074</v>
      </c>
      <c r="G426" s="555" t="s">
        <v>5102</v>
      </c>
      <c r="H426" s="564">
        <v>660</v>
      </c>
      <c r="I426" s="564">
        <v>225</v>
      </c>
      <c r="J426" s="794">
        <f t="shared" si="30"/>
        <v>660</v>
      </c>
      <c r="K426" s="794">
        <f t="shared" si="31"/>
        <v>225</v>
      </c>
    </row>
    <row r="427" spans="1:11" s="528" customFormat="1" ht="81" x14ac:dyDescent="0.25">
      <c r="A427" s="554">
        <f t="shared" si="33"/>
        <v>400</v>
      </c>
      <c r="B427" s="555" t="s">
        <v>1290</v>
      </c>
      <c r="C427" s="556">
        <v>11.25</v>
      </c>
      <c r="D427" s="558" t="s">
        <v>1319</v>
      </c>
      <c r="E427" s="667" t="s">
        <v>2075</v>
      </c>
      <c r="F427" s="555" t="s">
        <v>2076</v>
      </c>
      <c r="G427" s="555" t="s">
        <v>5102</v>
      </c>
      <c r="H427" s="564">
        <v>7225</v>
      </c>
      <c r="I427" s="564">
        <v>1530</v>
      </c>
      <c r="J427" s="794">
        <f t="shared" si="30"/>
        <v>7225</v>
      </c>
      <c r="K427" s="794">
        <f t="shared" si="31"/>
        <v>1530</v>
      </c>
    </row>
    <row r="428" spans="1:11" s="528" customFormat="1" ht="27" x14ac:dyDescent="0.25">
      <c r="A428" s="554">
        <f t="shared" si="33"/>
        <v>401</v>
      </c>
      <c r="B428" s="555" t="s">
        <v>1290</v>
      </c>
      <c r="C428" s="556">
        <v>11.27</v>
      </c>
      <c r="D428" s="558" t="s">
        <v>1317</v>
      </c>
      <c r="E428" s="667" t="s">
        <v>1320</v>
      </c>
      <c r="F428" s="555" t="s">
        <v>2077</v>
      </c>
      <c r="G428" s="555" t="s">
        <v>4812</v>
      </c>
      <c r="H428" s="564">
        <v>963</v>
      </c>
      <c r="I428" s="564">
        <v>194</v>
      </c>
      <c r="J428" s="794">
        <f t="shared" si="30"/>
        <v>963</v>
      </c>
      <c r="K428" s="794">
        <f t="shared" si="31"/>
        <v>194</v>
      </c>
    </row>
    <row r="429" spans="1:11" s="528" customFormat="1" ht="81" x14ac:dyDescent="0.25">
      <c r="A429" s="554">
        <f t="shared" si="33"/>
        <v>402</v>
      </c>
      <c r="B429" s="555" t="s">
        <v>1290</v>
      </c>
      <c r="C429" s="556">
        <v>11.28</v>
      </c>
      <c r="D429" s="558" t="s">
        <v>1319</v>
      </c>
      <c r="E429" s="667" t="s">
        <v>2078</v>
      </c>
      <c r="F429" s="555" t="s">
        <v>1321</v>
      </c>
      <c r="G429" s="555" t="s">
        <v>5102</v>
      </c>
      <c r="H429" s="564">
        <v>8717</v>
      </c>
      <c r="I429" s="564">
        <v>3169</v>
      </c>
      <c r="J429" s="794">
        <f t="shared" si="30"/>
        <v>8717</v>
      </c>
      <c r="K429" s="794">
        <f t="shared" si="31"/>
        <v>3169</v>
      </c>
    </row>
    <row r="430" spans="1:11" s="528" customFormat="1" ht="54" x14ac:dyDescent="0.25">
      <c r="A430" s="554">
        <f t="shared" si="33"/>
        <v>403</v>
      </c>
      <c r="B430" s="555" t="s">
        <v>1290</v>
      </c>
      <c r="C430" s="556">
        <v>11.29</v>
      </c>
      <c r="D430" s="558" t="s">
        <v>1319</v>
      </c>
      <c r="E430" s="667" t="s">
        <v>1322</v>
      </c>
      <c r="F430" s="555" t="s">
        <v>1321</v>
      </c>
      <c r="G430" s="555" t="s">
        <v>5102</v>
      </c>
      <c r="H430" s="564">
        <v>9747</v>
      </c>
      <c r="I430" s="564">
        <v>3169</v>
      </c>
      <c r="J430" s="794">
        <f t="shared" si="30"/>
        <v>9747</v>
      </c>
      <c r="K430" s="794">
        <f t="shared" si="31"/>
        <v>3169</v>
      </c>
    </row>
    <row r="431" spans="1:11" s="528" customFormat="1" ht="67.5" x14ac:dyDescent="0.25">
      <c r="A431" s="554">
        <f t="shared" si="33"/>
        <v>404</v>
      </c>
      <c r="B431" s="555" t="s">
        <v>1290</v>
      </c>
      <c r="C431" s="556">
        <v>11.3</v>
      </c>
      <c r="D431" s="558" t="s">
        <v>1319</v>
      </c>
      <c r="E431" s="667" t="s">
        <v>2079</v>
      </c>
      <c r="F431" s="555" t="s">
        <v>1323</v>
      </c>
      <c r="G431" s="555" t="s">
        <v>5102</v>
      </c>
      <c r="H431" s="564">
        <v>9106</v>
      </c>
      <c r="I431" s="564">
        <v>3169</v>
      </c>
      <c r="J431" s="794">
        <f t="shared" si="30"/>
        <v>9106</v>
      </c>
      <c r="K431" s="794">
        <f t="shared" si="31"/>
        <v>3169</v>
      </c>
    </row>
    <row r="432" spans="1:11" s="528" customFormat="1" ht="67.5" x14ac:dyDescent="0.25">
      <c r="A432" s="554">
        <f t="shared" si="33"/>
        <v>405</v>
      </c>
      <c r="B432" s="555" t="s">
        <v>1290</v>
      </c>
      <c r="C432" s="556">
        <v>11.31</v>
      </c>
      <c r="D432" s="558" t="s">
        <v>1319</v>
      </c>
      <c r="E432" s="667" t="s">
        <v>2080</v>
      </c>
      <c r="F432" s="555" t="s">
        <v>1324</v>
      </c>
      <c r="G432" s="555" t="s">
        <v>5102</v>
      </c>
      <c r="H432" s="564">
        <v>9258</v>
      </c>
      <c r="I432" s="564">
        <v>3169</v>
      </c>
      <c r="J432" s="794">
        <f t="shared" si="30"/>
        <v>9258</v>
      </c>
      <c r="K432" s="794">
        <f t="shared" si="31"/>
        <v>3169</v>
      </c>
    </row>
    <row r="433" spans="1:11" ht="18.75" x14ac:dyDescent="0.25">
      <c r="A433" s="914" t="s">
        <v>5470</v>
      </c>
      <c r="B433" s="915"/>
      <c r="C433" s="915"/>
      <c r="D433" s="915"/>
      <c r="E433" s="915"/>
      <c r="F433" s="915"/>
      <c r="G433" s="915"/>
      <c r="H433" s="915"/>
      <c r="I433" s="916"/>
      <c r="J433" s="794">
        <f t="shared" si="30"/>
        <v>0</v>
      </c>
      <c r="K433" s="794">
        <f t="shared" si="31"/>
        <v>0</v>
      </c>
    </row>
    <row r="434" spans="1:11" s="528" customFormat="1" ht="102" customHeight="1" x14ac:dyDescent="0.25">
      <c r="A434" s="554">
        <v>406</v>
      </c>
      <c r="B434" s="555" t="s">
        <v>1325</v>
      </c>
      <c r="C434" s="556">
        <v>12.02</v>
      </c>
      <c r="D434" s="558" t="s">
        <v>1326</v>
      </c>
      <c r="E434" s="667" t="s">
        <v>1327</v>
      </c>
      <c r="F434" s="555" t="s">
        <v>4821</v>
      </c>
      <c r="G434" s="555" t="s">
        <v>4809</v>
      </c>
      <c r="H434" s="564">
        <v>239</v>
      </c>
      <c r="I434" s="564">
        <v>239</v>
      </c>
      <c r="J434" s="794">
        <f t="shared" si="30"/>
        <v>239</v>
      </c>
      <c r="K434" s="794">
        <f t="shared" si="31"/>
        <v>239</v>
      </c>
    </row>
    <row r="435" spans="1:11" s="528" customFormat="1" ht="102" customHeight="1" x14ac:dyDescent="0.25">
      <c r="A435" s="554">
        <f>A434+1</f>
        <v>407</v>
      </c>
      <c r="B435" s="555" t="s">
        <v>1325</v>
      </c>
      <c r="C435" s="556">
        <v>12.03</v>
      </c>
      <c r="D435" s="558" t="s">
        <v>1326</v>
      </c>
      <c r="E435" s="667" t="s">
        <v>1328</v>
      </c>
      <c r="F435" s="555" t="s">
        <v>4821</v>
      </c>
      <c r="G435" s="555" t="s">
        <v>4809</v>
      </c>
      <c r="H435" s="564">
        <v>90</v>
      </c>
      <c r="I435" s="564">
        <v>14</v>
      </c>
      <c r="J435" s="794">
        <f t="shared" si="30"/>
        <v>90</v>
      </c>
      <c r="K435" s="794">
        <f t="shared" si="31"/>
        <v>14</v>
      </c>
    </row>
    <row r="436" spans="1:11" s="528" customFormat="1" ht="100.5" customHeight="1" x14ac:dyDescent="0.25">
      <c r="A436" s="554">
        <f t="shared" ref="A436:A476" si="34">A435+1</f>
        <v>408</v>
      </c>
      <c r="B436" s="555" t="s">
        <v>1325</v>
      </c>
      <c r="C436" s="556">
        <v>12.04</v>
      </c>
      <c r="D436" s="558" t="s">
        <v>1329</v>
      </c>
      <c r="E436" s="667" t="s">
        <v>1330</v>
      </c>
      <c r="F436" s="555" t="s">
        <v>4821</v>
      </c>
      <c r="G436" s="555" t="s">
        <v>4809</v>
      </c>
      <c r="H436" s="564">
        <v>241</v>
      </c>
      <c r="I436" s="564">
        <v>116</v>
      </c>
      <c r="J436" s="794">
        <f t="shared" si="30"/>
        <v>241</v>
      </c>
      <c r="K436" s="794">
        <f t="shared" si="31"/>
        <v>116</v>
      </c>
    </row>
    <row r="437" spans="1:11" s="528" customFormat="1" ht="98.25" customHeight="1" x14ac:dyDescent="0.25">
      <c r="A437" s="554">
        <f t="shared" si="34"/>
        <v>409</v>
      </c>
      <c r="B437" s="555" t="s">
        <v>1325</v>
      </c>
      <c r="C437" s="556">
        <v>12.06</v>
      </c>
      <c r="D437" s="558" t="s">
        <v>1331</v>
      </c>
      <c r="E437" s="667" t="s">
        <v>1332</v>
      </c>
      <c r="F437" s="555" t="s">
        <v>4821</v>
      </c>
      <c r="G437" s="555" t="s">
        <v>4809</v>
      </c>
      <c r="H437" s="564">
        <v>286</v>
      </c>
      <c r="I437" s="564">
        <v>155</v>
      </c>
      <c r="J437" s="794">
        <f t="shared" si="30"/>
        <v>286</v>
      </c>
      <c r="K437" s="794">
        <f t="shared" si="31"/>
        <v>155</v>
      </c>
    </row>
    <row r="438" spans="1:11" s="528" customFormat="1" ht="94.5" x14ac:dyDescent="0.25">
      <c r="A438" s="554">
        <f t="shared" si="34"/>
        <v>410</v>
      </c>
      <c r="B438" s="555" t="s">
        <v>1325</v>
      </c>
      <c r="C438" s="556">
        <v>12.08</v>
      </c>
      <c r="D438" s="558" t="s">
        <v>1333</v>
      </c>
      <c r="E438" s="667" t="s">
        <v>1334</v>
      </c>
      <c r="F438" s="555" t="s">
        <v>4821</v>
      </c>
      <c r="G438" s="555" t="s">
        <v>4809</v>
      </c>
      <c r="H438" s="564">
        <v>557</v>
      </c>
      <c r="I438" s="564">
        <v>232</v>
      </c>
      <c r="J438" s="794">
        <f t="shared" si="30"/>
        <v>557</v>
      </c>
      <c r="K438" s="794">
        <f t="shared" si="31"/>
        <v>232</v>
      </c>
    </row>
    <row r="439" spans="1:11" s="528" customFormat="1" ht="102" customHeight="1" x14ac:dyDescent="0.25">
      <c r="A439" s="554">
        <f t="shared" si="34"/>
        <v>411</v>
      </c>
      <c r="B439" s="555" t="s">
        <v>1325</v>
      </c>
      <c r="C439" s="556">
        <v>12.09</v>
      </c>
      <c r="D439" s="558" t="s">
        <v>1335</v>
      </c>
      <c r="E439" s="667" t="s">
        <v>1336</v>
      </c>
      <c r="F439" s="555" t="s">
        <v>4821</v>
      </c>
      <c r="G439" s="555" t="s">
        <v>4809</v>
      </c>
      <c r="H439" s="564">
        <v>1232</v>
      </c>
      <c r="I439" s="564">
        <v>378</v>
      </c>
      <c r="J439" s="794">
        <f t="shared" si="30"/>
        <v>1232</v>
      </c>
      <c r="K439" s="794">
        <f t="shared" si="31"/>
        <v>378</v>
      </c>
    </row>
    <row r="440" spans="1:11" s="528" customFormat="1" ht="97.5" customHeight="1" x14ac:dyDescent="0.25">
      <c r="A440" s="554">
        <f t="shared" si="34"/>
        <v>412</v>
      </c>
      <c r="B440" s="555" t="s">
        <v>1325</v>
      </c>
      <c r="C440" s="556">
        <v>12.1</v>
      </c>
      <c r="D440" s="558" t="s">
        <v>1335</v>
      </c>
      <c r="E440" s="667" t="s">
        <v>1337</v>
      </c>
      <c r="F440" s="555" t="s">
        <v>4821</v>
      </c>
      <c r="G440" s="555" t="s">
        <v>4809</v>
      </c>
      <c r="H440" s="564">
        <v>1328</v>
      </c>
      <c r="I440" s="564">
        <v>416</v>
      </c>
      <c r="J440" s="794">
        <f t="shared" si="30"/>
        <v>1328</v>
      </c>
      <c r="K440" s="794">
        <f t="shared" si="31"/>
        <v>416</v>
      </c>
    </row>
    <row r="441" spans="1:11" s="528" customFormat="1" ht="99.75" customHeight="1" x14ac:dyDescent="0.25">
      <c r="A441" s="554">
        <f t="shared" si="34"/>
        <v>413</v>
      </c>
      <c r="B441" s="555" t="s">
        <v>1325</v>
      </c>
      <c r="C441" s="556">
        <v>12.11</v>
      </c>
      <c r="D441" s="558" t="s">
        <v>1338</v>
      </c>
      <c r="E441" s="667" t="s">
        <v>1339</v>
      </c>
      <c r="F441" s="555" t="s">
        <v>4822</v>
      </c>
      <c r="G441" s="555" t="s">
        <v>4809</v>
      </c>
      <c r="H441" s="564">
        <v>1932</v>
      </c>
      <c r="I441" s="564">
        <v>1932</v>
      </c>
      <c r="J441" s="794">
        <f t="shared" si="30"/>
        <v>1932</v>
      </c>
      <c r="K441" s="794">
        <f t="shared" si="31"/>
        <v>1932</v>
      </c>
    </row>
    <row r="442" spans="1:11" s="528" customFormat="1" ht="101.25" customHeight="1" x14ac:dyDescent="0.25">
      <c r="A442" s="554">
        <f t="shared" si="34"/>
        <v>414</v>
      </c>
      <c r="B442" s="555" t="s">
        <v>1325</v>
      </c>
      <c r="C442" s="556">
        <v>12.12</v>
      </c>
      <c r="D442" s="558" t="s">
        <v>1340</v>
      </c>
      <c r="E442" s="667" t="s">
        <v>1341</v>
      </c>
      <c r="F442" s="555" t="s">
        <v>4821</v>
      </c>
      <c r="G442" s="555" t="s">
        <v>4809</v>
      </c>
      <c r="H442" s="564">
        <v>1771</v>
      </c>
      <c r="I442" s="564">
        <v>1771</v>
      </c>
      <c r="J442" s="794">
        <f t="shared" si="30"/>
        <v>1771</v>
      </c>
      <c r="K442" s="794">
        <f t="shared" si="31"/>
        <v>1771</v>
      </c>
    </row>
    <row r="443" spans="1:11" s="528" customFormat="1" ht="40.5" x14ac:dyDescent="0.25">
      <c r="A443" s="554">
        <f t="shared" si="34"/>
        <v>415</v>
      </c>
      <c r="B443" s="555" t="s">
        <v>1325</v>
      </c>
      <c r="C443" s="556">
        <v>12.13</v>
      </c>
      <c r="D443" s="558" t="s">
        <v>1340</v>
      </c>
      <c r="E443" s="667" t="s">
        <v>1342</v>
      </c>
      <c r="F443" s="555" t="s">
        <v>231</v>
      </c>
      <c r="G443" s="555" t="s">
        <v>4812</v>
      </c>
      <c r="H443" s="564">
        <v>1674</v>
      </c>
      <c r="I443" s="564">
        <v>455</v>
      </c>
      <c r="J443" s="794">
        <f t="shared" si="30"/>
        <v>1674</v>
      </c>
      <c r="K443" s="794">
        <f t="shared" si="31"/>
        <v>455</v>
      </c>
    </row>
    <row r="444" spans="1:11" s="528" customFormat="1" ht="67.5" x14ac:dyDescent="0.25">
      <c r="A444" s="554">
        <f t="shared" si="34"/>
        <v>416</v>
      </c>
      <c r="B444" s="555" t="s">
        <v>1325</v>
      </c>
      <c r="C444" s="556">
        <v>12.22</v>
      </c>
      <c r="D444" s="558" t="s">
        <v>1343</v>
      </c>
      <c r="E444" s="667" t="s">
        <v>1344</v>
      </c>
      <c r="F444" s="555" t="s">
        <v>1345</v>
      </c>
      <c r="G444" s="555" t="s">
        <v>5164</v>
      </c>
      <c r="H444" s="564">
        <v>179</v>
      </c>
      <c r="I444" s="564">
        <v>136</v>
      </c>
      <c r="J444" s="794">
        <f t="shared" si="30"/>
        <v>179</v>
      </c>
      <c r="K444" s="794">
        <f t="shared" si="31"/>
        <v>136</v>
      </c>
    </row>
    <row r="445" spans="1:11" s="528" customFormat="1" ht="67.5" x14ac:dyDescent="0.25">
      <c r="A445" s="554">
        <f t="shared" si="34"/>
        <v>417</v>
      </c>
      <c r="B445" s="555" t="s">
        <v>1325</v>
      </c>
      <c r="C445" s="556">
        <v>12.23</v>
      </c>
      <c r="D445" s="558" t="s">
        <v>1343</v>
      </c>
      <c r="E445" s="667" t="s">
        <v>1347</v>
      </c>
      <c r="F445" s="555" t="s">
        <v>1345</v>
      </c>
      <c r="G445" s="555" t="s">
        <v>5164</v>
      </c>
      <c r="H445" s="564">
        <v>201</v>
      </c>
      <c r="I445" s="564">
        <v>136</v>
      </c>
      <c r="J445" s="794">
        <f t="shared" si="30"/>
        <v>201</v>
      </c>
      <c r="K445" s="794">
        <f t="shared" si="31"/>
        <v>136</v>
      </c>
    </row>
    <row r="446" spans="1:11" s="528" customFormat="1" ht="67.5" x14ac:dyDescent="0.25">
      <c r="A446" s="554">
        <f t="shared" si="34"/>
        <v>418</v>
      </c>
      <c r="B446" s="555" t="s">
        <v>1325</v>
      </c>
      <c r="C446" s="556">
        <v>12.24</v>
      </c>
      <c r="D446" s="558" t="s">
        <v>1343</v>
      </c>
      <c r="E446" s="667" t="s">
        <v>1348</v>
      </c>
      <c r="F446" s="555" t="s">
        <v>1345</v>
      </c>
      <c r="G446" s="555" t="s">
        <v>5164</v>
      </c>
      <c r="H446" s="564">
        <v>223</v>
      </c>
      <c r="I446" s="564">
        <v>136</v>
      </c>
      <c r="J446" s="794">
        <f t="shared" si="30"/>
        <v>223</v>
      </c>
      <c r="K446" s="794">
        <f t="shared" si="31"/>
        <v>136</v>
      </c>
    </row>
    <row r="447" spans="1:11" s="528" customFormat="1" ht="81" x14ac:dyDescent="0.25">
      <c r="A447" s="554">
        <f t="shared" si="34"/>
        <v>419</v>
      </c>
      <c r="B447" s="555" t="s">
        <v>1325</v>
      </c>
      <c r="C447" s="556">
        <v>12.25</v>
      </c>
      <c r="D447" s="558" t="s">
        <v>1349</v>
      </c>
      <c r="E447" s="667" t="s">
        <v>1350</v>
      </c>
      <c r="F447" s="555" t="s">
        <v>4823</v>
      </c>
      <c r="G447" s="555" t="s">
        <v>4809</v>
      </c>
      <c r="H447" s="564">
        <v>5593</v>
      </c>
      <c r="I447" s="564">
        <v>866</v>
      </c>
      <c r="J447" s="794">
        <f t="shared" si="30"/>
        <v>5593</v>
      </c>
      <c r="K447" s="794">
        <f t="shared" si="31"/>
        <v>866</v>
      </c>
    </row>
    <row r="448" spans="1:11" s="528" customFormat="1" ht="40.5" x14ac:dyDescent="0.25">
      <c r="A448" s="554">
        <f t="shared" si="34"/>
        <v>420</v>
      </c>
      <c r="B448" s="555" t="s">
        <v>1325</v>
      </c>
      <c r="C448" s="556">
        <v>12.27</v>
      </c>
      <c r="D448" s="558" t="s">
        <v>1351</v>
      </c>
      <c r="E448" s="667" t="s">
        <v>1352</v>
      </c>
      <c r="F448" s="555" t="s">
        <v>4824</v>
      </c>
      <c r="G448" s="555" t="s">
        <v>4809</v>
      </c>
      <c r="H448" s="564">
        <v>5022</v>
      </c>
      <c r="I448" s="564">
        <v>2402</v>
      </c>
      <c r="J448" s="794">
        <f t="shared" si="30"/>
        <v>5022</v>
      </c>
      <c r="K448" s="794">
        <f t="shared" si="31"/>
        <v>2402</v>
      </c>
    </row>
    <row r="449" spans="1:11" s="528" customFormat="1" ht="40.5" x14ac:dyDescent="0.25">
      <c r="A449" s="554">
        <f t="shared" si="34"/>
        <v>421</v>
      </c>
      <c r="B449" s="555" t="s">
        <v>1325</v>
      </c>
      <c r="C449" s="556">
        <v>12.28</v>
      </c>
      <c r="D449" s="558" t="s">
        <v>1353</v>
      </c>
      <c r="E449" s="667" t="s">
        <v>1354</v>
      </c>
      <c r="F449" s="555" t="s">
        <v>4825</v>
      </c>
      <c r="G449" s="555" t="s">
        <v>5095</v>
      </c>
      <c r="H449" s="564">
        <v>95341</v>
      </c>
      <c r="I449" s="564">
        <v>20745</v>
      </c>
      <c r="J449" s="794">
        <f t="shared" si="30"/>
        <v>95341</v>
      </c>
      <c r="K449" s="794">
        <f t="shared" si="31"/>
        <v>20745</v>
      </c>
    </row>
    <row r="450" spans="1:11" s="528" customFormat="1" ht="81" x14ac:dyDescent="0.25">
      <c r="A450" s="554">
        <f t="shared" si="34"/>
        <v>422</v>
      </c>
      <c r="B450" s="555" t="s">
        <v>1325</v>
      </c>
      <c r="C450" s="556">
        <v>12.29</v>
      </c>
      <c r="D450" s="558" t="s">
        <v>1355</v>
      </c>
      <c r="E450" s="667" t="s">
        <v>1356</v>
      </c>
      <c r="F450" s="555" t="s">
        <v>4826</v>
      </c>
      <c r="G450" s="555" t="s">
        <v>4809</v>
      </c>
      <c r="H450" s="564">
        <v>5360</v>
      </c>
      <c r="I450" s="564">
        <v>1174</v>
      </c>
      <c r="J450" s="794">
        <f t="shared" si="30"/>
        <v>5360</v>
      </c>
      <c r="K450" s="794">
        <f t="shared" si="31"/>
        <v>1174</v>
      </c>
    </row>
    <row r="451" spans="1:11" s="528" customFormat="1" ht="40.5" x14ac:dyDescent="0.25">
      <c r="A451" s="554">
        <f t="shared" si="34"/>
        <v>423</v>
      </c>
      <c r="B451" s="555" t="s">
        <v>1325</v>
      </c>
      <c r="C451" s="556">
        <v>12.31</v>
      </c>
      <c r="D451" s="558" t="s">
        <v>1357</v>
      </c>
      <c r="E451" s="667" t="s">
        <v>1358</v>
      </c>
      <c r="F451" s="555" t="s">
        <v>4827</v>
      </c>
      <c r="G451" s="555" t="s">
        <v>5095</v>
      </c>
      <c r="H451" s="564">
        <v>87664</v>
      </c>
      <c r="I451" s="564">
        <v>11762</v>
      </c>
      <c r="J451" s="794">
        <f t="shared" si="30"/>
        <v>87664</v>
      </c>
      <c r="K451" s="794">
        <f t="shared" si="31"/>
        <v>11762</v>
      </c>
    </row>
    <row r="452" spans="1:11" s="528" customFormat="1" ht="81" x14ac:dyDescent="0.25">
      <c r="A452" s="554">
        <f t="shared" si="34"/>
        <v>424</v>
      </c>
      <c r="B452" s="555" t="s">
        <v>1325</v>
      </c>
      <c r="C452" s="556">
        <v>12.32</v>
      </c>
      <c r="D452" s="558" t="s">
        <v>1359</v>
      </c>
      <c r="E452" s="667" t="s">
        <v>1360</v>
      </c>
      <c r="F452" s="555" t="s">
        <v>4828</v>
      </c>
      <c r="G452" s="555" t="s">
        <v>4809</v>
      </c>
      <c r="H452" s="564">
        <v>6976</v>
      </c>
      <c r="I452" s="564">
        <v>1280</v>
      </c>
      <c r="J452" s="794">
        <f t="shared" si="30"/>
        <v>6976</v>
      </c>
      <c r="K452" s="794">
        <f t="shared" si="31"/>
        <v>1280</v>
      </c>
    </row>
    <row r="453" spans="1:11" s="528" customFormat="1" ht="81" x14ac:dyDescent="0.25">
      <c r="A453" s="554">
        <f t="shared" si="34"/>
        <v>425</v>
      </c>
      <c r="B453" s="555" t="s">
        <v>1325</v>
      </c>
      <c r="C453" s="556">
        <v>12.34</v>
      </c>
      <c r="D453" s="558" t="s">
        <v>1359</v>
      </c>
      <c r="E453" s="667" t="s">
        <v>1361</v>
      </c>
      <c r="F453" s="555" t="s">
        <v>4828</v>
      </c>
      <c r="G453" s="555" t="s">
        <v>4809</v>
      </c>
      <c r="H453" s="564">
        <v>7057</v>
      </c>
      <c r="I453" s="564">
        <v>1280</v>
      </c>
      <c r="J453" s="794">
        <f t="shared" ref="J453:J516" si="35">ROUNDUP(H453,0)</f>
        <v>7057</v>
      </c>
      <c r="K453" s="794">
        <f t="shared" ref="K453:K516" si="36">ROUNDUP(I453,0)</f>
        <v>1280</v>
      </c>
    </row>
    <row r="454" spans="1:11" s="528" customFormat="1" ht="81" x14ac:dyDescent="0.25">
      <c r="A454" s="554">
        <f t="shared" si="34"/>
        <v>426</v>
      </c>
      <c r="B454" s="555" t="s">
        <v>1325</v>
      </c>
      <c r="C454" s="556">
        <v>12.36</v>
      </c>
      <c r="D454" s="558" t="s">
        <v>192</v>
      </c>
      <c r="E454" s="667" t="s">
        <v>1362</v>
      </c>
      <c r="F454" s="555" t="s">
        <v>4828</v>
      </c>
      <c r="G454" s="555" t="s">
        <v>4809</v>
      </c>
      <c r="H454" s="564">
        <v>6976</v>
      </c>
      <c r="I454" s="564">
        <v>1280</v>
      </c>
      <c r="J454" s="794">
        <f t="shared" si="35"/>
        <v>6976</v>
      </c>
      <c r="K454" s="794">
        <f t="shared" si="36"/>
        <v>1280</v>
      </c>
    </row>
    <row r="455" spans="1:11" s="528" customFormat="1" ht="81" x14ac:dyDescent="0.25">
      <c r="A455" s="554">
        <f t="shared" si="34"/>
        <v>427</v>
      </c>
      <c r="B455" s="555" t="s">
        <v>1325</v>
      </c>
      <c r="C455" s="556">
        <v>12.38</v>
      </c>
      <c r="D455" s="558" t="s">
        <v>192</v>
      </c>
      <c r="E455" s="667" t="s">
        <v>1363</v>
      </c>
      <c r="F455" s="555" t="s">
        <v>4828</v>
      </c>
      <c r="G455" s="555" t="s">
        <v>4809</v>
      </c>
      <c r="H455" s="564">
        <v>7012</v>
      </c>
      <c r="I455" s="564">
        <v>1280</v>
      </c>
      <c r="J455" s="794">
        <f t="shared" si="35"/>
        <v>7012</v>
      </c>
      <c r="K455" s="794">
        <f t="shared" si="36"/>
        <v>1280</v>
      </c>
    </row>
    <row r="456" spans="1:11" s="528" customFormat="1" ht="148.5" x14ac:dyDescent="0.25">
      <c r="A456" s="554">
        <f t="shared" si="34"/>
        <v>428</v>
      </c>
      <c r="B456" s="555" t="s">
        <v>1325</v>
      </c>
      <c r="C456" s="556">
        <v>12.4</v>
      </c>
      <c r="D456" s="558" t="s">
        <v>1364</v>
      </c>
      <c r="E456" s="667" t="s">
        <v>1365</v>
      </c>
      <c r="F456" s="555" t="s">
        <v>4829</v>
      </c>
      <c r="G456" s="555" t="s">
        <v>4804</v>
      </c>
      <c r="H456" s="564">
        <v>43279</v>
      </c>
      <c r="I456" s="564">
        <v>9207</v>
      </c>
      <c r="J456" s="794">
        <f t="shared" si="35"/>
        <v>43279</v>
      </c>
      <c r="K456" s="794">
        <f t="shared" si="36"/>
        <v>9207</v>
      </c>
    </row>
    <row r="457" spans="1:11" s="528" customFormat="1" ht="148.5" x14ac:dyDescent="0.25">
      <c r="A457" s="554">
        <f t="shared" si="34"/>
        <v>429</v>
      </c>
      <c r="B457" s="555" t="s">
        <v>1325</v>
      </c>
      <c r="C457" s="556">
        <v>12.41</v>
      </c>
      <c r="D457" s="558" t="s">
        <v>1364</v>
      </c>
      <c r="E457" s="667" t="s">
        <v>1366</v>
      </c>
      <c r="F457" s="555" t="s">
        <v>4829</v>
      </c>
      <c r="G457" s="555" t="s">
        <v>4804</v>
      </c>
      <c r="H457" s="564">
        <v>54819</v>
      </c>
      <c r="I457" s="564">
        <v>9886</v>
      </c>
      <c r="J457" s="794">
        <f t="shared" si="35"/>
        <v>54819</v>
      </c>
      <c r="K457" s="794">
        <f t="shared" si="36"/>
        <v>9886</v>
      </c>
    </row>
    <row r="458" spans="1:11" s="528" customFormat="1" ht="148.5" x14ac:dyDescent="0.25">
      <c r="A458" s="554">
        <f t="shared" si="34"/>
        <v>430</v>
      </c>
      <c r="B458" s="555" t="s">
        <v>1325</v>
      </c>
      <c r="C458" s="556">
        <v>12.42</v>
      </c>
      <c r="D458" s="558" t="s">
        <v>1364</v>
      </c>
      <c r="E458" s="667" t="s">
        <v>1367</v>
      </c>
      <c r="F458" s="555" t="s">
        <v>4829</v>
      </c>
      <c r="G458" s="555" t="s">
        <v>4804</v>
      </c>
      <c r="H458" s="564">
        <v>59747</v>
      </c>
      <c r="I458" s="564">
        <v>11863</v>
      </c>
      <c r="J458" s="794">
        <f t="shared" si="35"/>
        <v>59747</v>
      </c>
      <c r="K458" s="794">
        <f t="shared" si="36"/>
        <v>11863</v>
      </c>
    </row>
    <row r="459" spans="1:11" s="528" customFormat="1" ht="148.5" x14ac:dyDescent="0.25">
      <c r="A459" s="554">
        <f t="shared" si="34"/>
        <v>431</v>
      </c>
      <c r="B459" s="555" t="s">
        <v>1325</v>
      </c>
      <c r="C459" s="556">
        <v>12.43</v>
      </c>
      <c r="D459" s="558" t="s">
        <v>1364</v>
      </c>
      <c r="E459" s="667" t="s">
        <v>1368</v>
      </c>
      <c r="F459" s="555" t="s">
        <v>4829</v>
      </c>
      <c r="G459" s="555" t="s">
        <v>4804</v>
      </c>
      <c r="H459" s="564">
        <v>84298</v>
      </c>
      <c r="I459" s="564">
        <v>14460</v>
      </c>
      <c r="J459" s="794">
        <f t="shared" si="35"/>
        <v>84298</v>
      </c>
      <c r="K459" s="794">
        <f t="shared" si="36"/>
        <v>14460</v>
      </c>
    </row>
    <row r="460" spans="1:11" s="528" customFormat="1" ht="148.5" x14ac:dyDescent="0.25">
      <c r="A460" s="554">
        <f t="shared" si="34"/>
        <v>432</v>
      </c>
      <c r="B460" s="555" t="s">
        <v>1325</v>
      </c>
      <c r="C460" s="556">
        <v>12.44</v>
      </c>
      <c r="D460" s="558" t="s">
        <v>1364</v>
      </c>
      <c r="E460" s="667" t="s">
        <v>1369</v>
      </c>
      <c r="F460" s="555" t="s">
        <v>4829</v>
      </c>
      <c r="G460" s="555" t="s">
        <v>4804</v>
      </c>
      <c r="H460" s="564">
        <v>94494</v>
      </c>
      <c r="I460" s="564">
        <v>18415</v>
      </c>
      <c r="J460" s="794">
        <f t="shared" si="35"/>
        <v>94494</v>
      </c>
      <c r="K460" s="794">
        <f t="shared" si="36"/>
        <v>18415</v>
      </c>
    </row>
    <row r="461" spans="1:11" s="528" customFormat="1" ht="148.5" x14ac:dyDescent="0.25">
      <c r="A461" s="554">
        <f t="shared" si="34"/>
        <v>433</v>
      </c>
      <c r="B461" s="555" t="s">
        <v>1325</v>
      </c>
      <c r="C461" s="556">
        <v>12.45</v>
      </c>
      <c r="D461" s="558" t="s">
        <v>1364</v>
      </c>
      <c r="E461" s="667" t="s">
        <v>1370</v>
      </c>
      <c r="F461" s="555" t="s">
        <v>4829</v>
      </c>
      <c r="G461" s="555" t="s">
        <v>4804</v>
      </c>
      <c r="H461" s="564">
        <v>100965</v>
      </c>
      <c r="I461" s="564">
        <v>19713</v>
      </c>
      <c r="J461" s="794">
        <f t="shared" si="35"/>
        <v>100965</v>
      </c>
      <c r="K461" s="794">
        <f t="shared" si="36"/>
        <v>19713</v>
      </c>
    </row>
    <row r="462" spans="1:11" s="528" customFormat="1" ht="40.5" x14ac:dyDescent="0.25">
      <c r="A462" s="554">
        <f t="shared" si="34"/>
        <v>434</v>
      </c>
      <c r="B462" s="555" t="s">
        <v>1325</v>
      </c>
      <c r="C462" s="556">
        <v>12.46</v>
      </c>
      <c r="D462" s="558" t="s">
        <v>1364</v>
      </c>
      <c r="E462" s="667" t="s">
        <v>1371</v>
      </c>
      <c r="F462" s="555" t="s">
        <v>4830</v>
      </c>
      <c r="G462" s="555" t="s">
        <v>4804</v>
      </c>
      <c r="H462" s="564">
        <v>2842</v>
      </c>
      <c r="I462" s="564">
        <v>2842</v>
      </c>
      <c r="J462" s="794">
        <f t="shared" si="35"/>
        <v>2842</v>
      </c>
      <c r="K462" s="794">
        <f t="shared" si="36"/>
        <v>2842</v>
      </c>
    </row>
    <row r="463" spans="1:11" s="528" customFormat="1" ht="54" x14ac:dyDescent="0.25">
      <c r="A463" s="554">
        <f t="shared" si="34"/>
        <v>435</v>
      </c>
      <c r="B463" s="555" t="s">
        <v>1325</v>
      </c>
      <c r="C463" s="556">
        <v>12.47</v>
      </c>
      <c r="D463" s="558" t="s">
        <v>1372</v>
      </c>
      <c r="E463" s="667" t="s">
        <v>1373</v>
      </c>
      <c r="F463" s="555" t="s">
        <v>4831</v>
      </c>
      <c r="G463" s="555" t="s">
        <v>4812</v>
      </c>
      <c r="H463" s="564">
        <v>7859</v>
      </c>
      <c r="I463" s="564">
        <v>1361</v>
      </c>
      <c r="J463" s="794">
        <f t="shared" si="35"/>
        <v>7859</v>
      </c>
      <c r="K463" s="794">
        <f t="shared" si="36"/>
        <v>1361</v>
      </c>
    </row>
    <row r="464" spans="1:11" s="528" customFormat="1" ht="54" x14ac:dyDescent="0.25">
      <c r="A464" s="554">
        <f t="shared" si="34"/>
        <v>436</v>
      </c>
      <c r="B464" s="555" t="s">
        <v>1325</v>
      </c>
      <c r="C464" s="556">
        <v>12.48</v>
      </c>
      <c r="D464" s="558" t="s">
        <v>1374</v>
      </c>
      <c r="E464" s="667" t="s">
        <v>1375</v>
      </c>
      <c r="F464" s="555" t="s">
        <v>4832</v>
      </c>
      <c r="G464" s="555" t="s">
        <v>4812</v>
      </c>
      <c r="H464" s="564">
        <v>8270</v>
      </c>
      <c r="I464" s="564">
        <v>1701</v>
      </c>
      <c r="J464" s="794">
        <f t="shared" si="35"/>
        <v>8270</v>
      </c>
      <c r="K464" s="794">
        <f t="shared" si="36"/>
        <v>1701</v>
      </c>
    </row>
    <row r="465" spans="1:11" s="528" customFormat="1" ht="81" x14ac:dyDescent="0.25">
      <c r="A465" s="554">
        <f t="shared" si="34"/>
        <v>437</v>
      </c>
      <c r="B465" s="555" t="s">
        <v>1325</v>
      </c>
      <c r="C465" s="556">
        <v>12.49</v>
      </c>
      <c r="D465" s="558" t="s">
        <v>1376</v>
      </c>
      <c r="E465" s="667" t="s">
        <v>1377</v>
      </c>
      <c r="F465" s="555" t="s">
        <v>4833</v>
      </c>
      <c r="G465" s="555" t="s">
        <v>4809</v>
      </c>
      <c r="H465" s="564">
        <v>6975</v>
      </c>
      <c r="I465" s="564">
        <v>1755</v>
      </c>
      <c r="J465" s="794">
        <f t="shared" si="35"/>
        <v>6975</v>
      </c>
      <c r="K465" s="794">
        <f t="shared" si="36"/>
        <v>1755</v>
      </c>
    </row>
    <row r="466" spans="1:11" s="528" customFormat="1" ht="81" x14ac:dyDescent="0.25">
      <c r="A466" s="554">
        <f t="shared" si="34"/>
        <v>438</v>
      </c>
      <c r="B466" s="555" t="s">
        <v>1325</v>
      </c>
      <c r="C466" s="556">
        <v>12.51</v>
      </c>
      <c r="D466" s="558" t="s">
        <v>1378</v>
      </c>
      <c r="E466" s="667" t="s">
        <v>1379</v>
      </c>
      <c r="F466" s="555" t="s">
        <v>4833</v>
      </c>
      <c r="G466" s="555" t="s">
        <v>4809</v>
      </c>
      <c r="H466" s="564">
        <v>7576</v>
      </c>
      <c r="I466" s="564">
        <v>2247</v>
      </c>
      <c r="J466" s="794">
        <f t="shared" si="35"/>
        <v>7576</v>
      </c>
      <c r="K466" s="794">
        <f t="shared" si="36"/>
        <v>2247</v>
      </c>
    </row>
    <row r="467" spans="1:11" s="528" customFormat="1" ht="81" x14ac:dyDescent="0.25">
      <c r="A467" s="554">
        <f t="shared" si="34"/>
        <v>439</v>
      </c>
      <c r="B467" s="555" t="s">
        <v>1325</v>
      </c>
      <c r="C467" s="556">
        <v>12.55</v>
      </c>
      <c r="D467" s="558" t="s">
        <v>1380</v>
      </c>
      <c r="E467" s="667" t="s">
        <v>1381</v>
      </c>
      <c r="F467" s="555" t="s">
        <v>231</v>
      </c>
      <c r="G467" s="555" t="s">
        <v>4809</v>
      </c>
      <c r="H467" s="564">
        <v>7472</v>
      </c>
      <c r="I467" s="564">
        <v>1376</v>
      </c>
      <c r="J467" s="794">
        <f t="shared" si="35"/>
        <v>7472</v>
      </c>
      <c r="K467" s="794">
        <f t="shared" si="36"/>
        <v>1376</v>
      </c>
    </row>
    <row r="468" spans="1:11" s="528" customFormat="1" ht="94.5" x14ac:dyDescent="0.25">
      <c r="A468" s="554">
        <f t="shared" si="34"/>
        <v>440</v>
      </c>
      <c r="B468" s="555" t="s">
        <v>1325</v>
      </c>
      <c r="C468" s="556">
        <v>12.57</v>
      </c>
      <c r="D468" s="558" t="s">
        <v>1380</v>
      </c>
      <c r="E468" s="667" t="s">
        <v>1382</v>
      </c>
      <c r="F468" s="555" t="s">
        <v>231</v>
      </c>
      <c r="G468" s="555" t="s">
        <v>4809</v>
      </c>
      <c r="H468" s="564">
        <v>7937</v>
      </c>
      <c r="I468" s="564">
        <v>1376</v>
      </c>
      <c r="J468" s="794">
        <f t="shared" si="35"/>
        <v>7937</v>
      </c>
      <c r="K468" s="794">
        <f t="shared" si="36"/>
        <v>1376</v>
      </c>
    </row>
    <row r="469" spans="1:11" s="528" customFormat="1" ht="94.5" x14ac:dyDescent="0.25">
      <c r="A469" s="554">
        <f t="shared" si="34"/>
        <v>441</v>
      </c>
      <c r="B469" s="555" t="s">
        <v>1325</v>
      </c>
      <c r="C469" s="556">
        <v>12.59</v>
      </c>
      <c r="D469" s="558" t="s">
        <v>1380</v>
      </c>
      <c r="E469" s="667" t="s">
        <v>1383</v>
      </c>
      <c r="F469" s="555" t="s">
        <v>231</v>
      </c>
      <c r="G469" s="555" t="s">
        <v>4809</v>
      </c>
      <c r="H469" s="564">
        <v>8019</v>
      </c>
      <c r="I469" s="564">
        <v>1376</v>
      </c>
      <c r="J469" s="794">
        <f t="shared" si="35"/>
        <v>8019</v>
      </c>
      <c r="K469" s="794">
        <f t="shared" si="36"/>
        <v>1376</v>
      </c>
    </row>
    <row r="470" spans="1:11" s="528" customFormat="1" ht="81" x14ac:dyDescent="0.25">
      <c r="A470" s="554">
        <f t="shared" si="34"/>
        <v>442</v>
      </c>
      <c r="B470" s="555" t="s">
        <v>1325</v>
      </c>
      <c r="C470" s="556" t="s">
        <v>1384</v>
      </c>
      <c r="D470" s="558" t="s">
        <v>192</v>
      </c>
      <c r="E470" s="667" t="s">
        <v>1385</v>
      </c>
      <c r="F470" s="555" t="s">
        <v>4834</v>
      </c>
      <c r="G470" s="555" t="s">
        <v>4812</v>
      </c>
      <c r="H470" s="564">
        <v>72953</v>
      </c>
      <c r="I470" s="564">
        <v>11490</v>
      </c>
      <c r="J470" s="794">
        <f t="shared" si="35"/>
        <v>72953</v>
      </c>
      <c r="K470" s="794">
        <f t="shared" si="36"/>
        <v>11490</v>
      </c>
    </row>
    <row r="471" spans="1:11" s="528" customFormat="1" ht="81" x14ac:dyDescent="0.25">
      <c r="A471" s="554">
        <f t="shared" si="34"/>
        <v>443</v>
      </c>
      <c r="B471" s="555" t="s">
        <v>1325</v>
      </c>
      <c r="C471" s="556" t="s">
        <v>1386</v>
      </c>
      <c r="D471" s="558" t="s">
        <v>192</v>
      </c>
      <c r="E471" s="667" t="s">
        <v>1387</v>
      </c>
      <c r="F471" s="555" t="s">
        <v>4834</v>
      </c>
      <c r="G471" s="555" t="s">
        <v>4812</v>
      </c>
      <c r="H471" s="564">
        <v>342717</v>
      </c>
      <c r="I471" s="564">
        <v>89891</v>
      </c>
      <c r="J471" s="794">
        <f t="shared" si="35"/>
        <v>342717</v>
      </c>
      <c r="K471" s="794">
        <f t="shared" si="36"/>
        <v>89891</v>
      </c>
    </row>
    <row r="472" spans="1:11" s="528" customFormat="1" ht="81" x14ac:dyDescent="0.25">
      <c r="A472" s="554">
        <f t="shared" si="34"/>
        <v>444</v>
      </c>
      <c r="B472" s="555" t="s">
        <v>1325</v>
      </c>
      <c r="C472" s="556" t="s">
        <v>1388</v>
      </c>
      <c r="D472" s="558" t="s">
        <v>192</v>
      </c>
      <c r="E472" s="667" t="s">
        <v>1389</v>
      </c>
      <c r="F472" s="555" t="s">
        <v>4834</v>
      </c>
      <c r="G472" s="555" t="s">
        <v>4812</v>
      </c>
      <c r="H472" s="564">
        <v>42308</v>
      </c>
      <c r="I472" s="564">
        <v>6463</v>
      </c>
      <c r="J472" s="794">
        <f t="shared" si="35"/>
        <v>42308</v>
      </c>
      <c r="K472" s="794">
        <f t="shared" si="36"/>
        <v>6463</v>
      </c>
    </row>
    <row r="473" spans="1:11" s="528" customFormat="1" ht="81" x14ac:dyDescent="0.25">
      <c r="A473" s="554">
        <f t="shared" si="34"/>
        <v>445</v>
      </c>
      <c r="B473" s="555" t="s">
        <v>1325</v>
      </c>
      <c r="C473" s="556" t="s">
        <v>1390</v>
      </c>
      <c r="D473" s="558" t="s">
        <v>192</v>
      </c>
      <c r="E473" s="667" t="s">
        <v>1391</v>
      </c>
      <c r="F473" s="555" t="s">
        <v>4834</v>
      </c>
      <c r="G473" s="555" t="s">
        <v>4812</v>
      </c>
      <c r="H473" s="564">
        <v>212014</v>
      </c>
      <c r="I473" s="564">
        <v>61182</v>
      </c>
      <c r="J473" s="794">
        <f t="shared" si="35"/>
        <v>212014</v>
      </c>
      <c r="K473" s="794">
        <f t="shared" si="36"/>
        <v>61182</v>
      </c>
    </row>
    <row r="474" spans="1:11" s="528" customFormat="1" ht="40.5" x14ac:dyDescent="0.25">
      <c r="A474" s="554">
        <f t="shared" si="34"/>
        <v>446</v>
      </c>
      <c r="B474" s="555" t="s">
        <v>191</v>
      </c>
      <c r="C474" s="556">
        <v>12.7</v>
      </c>
      <c r="D474" s="558" t="s">
        <v>6</v>
      </c>
      <c r="E474" s="667" t="s">
        <v>1392</v>
      </c>
      <c r="F474" s="555" t="s">
        <v>1393</v>
      </c>
      <c r="G474" s="555" t="s">
        <v>4809</v>
      </c>
      <c r="H474" s="564">
        <v>784</v>
      </c>
      <c r="I474" s="564">
        <v>111</v>
      </c>
      <c r="J474" s="794">
        <f t="shared" si="35"/>
        <v>784</v>
      </c>
      <c r="K474" s="794">
        <f t="shared" si="36"/>
        <v>111</v>
      </c>
    </row>
    <row r="475" spans="1:11" s="528" customFormat="1" ht="40.5" x14ac:dyDescent="0.25">
      <c r="A475" s="554">
        <f t="shared" si="34"/>
        <v>447</v>
      </c>
      <c r="B475" s="555" t="s">
        <v>191</v>
      </c>
      <c r="C475" s="556">
        <v>12.71</v>
      </c>
      <c r="D475" s="558" t="s">
        <v>6</v>
      </c>
      <c r="E475" s="667" t="s">
        <v>1394</v>
      </c>
      <c r="F475" s="555" t="s">
        <v>1393</v>
      </c>
      <c r="G475" s="555" t="s">
        <v>4809</v>
      </c>
      <c r="H475" s="564">
        <v>1860</v>
      </c>
      <c r="I475" s="564">
        <v>111</v>
      </c>
      <c r="J475" s="794">
        <f t="shared" si="35"/>
        <v>1860</v>
      </c>
      <c r="K475" s="794">
        <f t="shared" si="36"/>
        <v>111</v>
      </c>
    </row>
    <row r="476" spans="1:11" s="528" customFormat="1" ht="81" x14ac:dyDescent="0.25">
      <c r="A476" s="554">
        <f t="shared" si="34"/>
        <v>448</v>
      </c>
      <c r="B476" s="555" t="s">
        <v>191</v>
      </c>
      <c r="C476" s="556">
        <v>12.72</v>
      </c>
      <c r="D476" s="558" t="s">
        <v>6</v>
      </c>
      <c r="E476" s="667" t="s">
        <v>1395</v>
      </c>
      <c r="F476" s="555" t="s">
        <v>1393</v>
      </c>
      <c r="G476" s="555" t="s">
        <v>4809</v>
      </c>
      <c r="H476" s="564">
        <v>1212</v>
      </c>
      <c r="I476" s="564">
        <v>148</v>
      </c>
      <c r="J476" s="794">
        <f t="shared" si="35"/>
        <v>1212</v>
      </c>
      <c r="K476" s="794">
        <f t="shared" si="36"/>
        <v>148</v>
      </c>
    </row>
    <row r="477" spans="1:11" ht="18.75" x14ac:dyDescent="0.25">
      <c r="A477" s="914" t="s">
        <v>5471</v>
      </c>
      <c r="B477" s="915"/>
      <c r="C477" s="915"/>
      <c r="D477" s="915"/>
      <c r="E477" s="915"/>
      <c r="F477" s="915"/>
      <c r="G477" s="915"/>
      <c r="H477" s="915"/>
      <c r="I477" s="916"/>
      <c r="J477" s="794">
        <f t="shared" si="35"/>
        <v>0</v>
      </c>
      <c r="K477" s="794">
        <f t="shared" si="36"/>
        <v>0</v>
      </c>
    </row>
    <row r="478" spans="1:11" s="528" customFormat="1" ht="27" x14ac:dyDescent="0.25">
      <c r="A478" s="554">
        <v>449</v>
      </c>
      <c r="B478" s="555" t="s">
        <v>1398</v>
      </c>
      <c r="C478" s="556">
        <v>13.01</v>
      </c>
      <c r="D478" s="558" t="s">
        <v>1407</v>
      </c>
      <c r="E478" s="667" t="s">
        <v>1406</v>
      </c>
      <c r="F478" s="555" t="s">
        <v>231</v>
      </c>
      <c r="G478" s="555" t="s">
        <v>5165</v>
      </c>
      <c r="H478" s="564">
        <v>2.35</v>
      </c>
      <c r="I478" s="564">
        <v>0.51</v>
      </c>
      <c r="J478" s="794">
        <f t="shared" si="35"/>
        <v>3</v>
      </c>
      <c r="K478" s="794">
        <f t="shared" si="36"/>
        <v>1</v>
      </c>
    </row>
    <row r="479" spans="1:11" s="528" customFormat="1" ht="27" x14ac:dyDescent="0.25">
      <c r="A479" s="554">
        <f>A478+1</f>
        <v>450</v>
      </c>
      <c r="B479" s="555" t="s">
        <v>1398</v>
      </c>
      <c r="C479" s="556">
        <v>13.02</v>
      </c>
      <c r="D479" s="558" t="s">
        <v>192</v>
      </c>
      <c r="E479" s="667" t="s">
        <v>1405</v>
      </c>
      <c r="F479" s="555" t="s">
        <v>283</v>
      </c>
      <c r="G479" s="555" t="s">
        <v>5114</v>
      </c>
      <c r="H479" s="564">
        <v>99</v>
      </c>
      <c r="I479" s="564">
        <v>34</v>
      </c>
      <c r="J479" s="794">
        <f t="shared" si="35"/>
        <v>99</v>
      </c>
      <c r="K479" s="794">
        <f t="shared" si="36"/>
        <v>34</v>
      </c>
    </row>
    <row r="480" spans="1:11" s="528" customFormat="1" ht="54" x14ac:dyDescent="0.25">
      <c r="A480" s="554">
        <f t="shared" ref="A480:A485" si="37">A479+1</f>
        <v>451</v>
      </c>
      <c r="B480" s="555" t="s">
        <v>1398</v>
      </c>
      <c r="C480" s="556">
        <v>13.04</v>
      </c>
      <c r="D480" s="558" t="s">
        <v>6</v>
      </c>
      <c r="E480" s="667" t="s">
        <v>1404</v>
      </c>
      <c r="F480" s="555" t="s">
        <v>1403</v>
      </c>
      <c r="G480" s="555" t="s">
        <v>5095</v>
      </c>
      <c r="H480" s="564">
        <v>315</v>
      </c>
      <c r="I480" s="564">
        <v>4</v>
      </c>
      <c r="J480" s="794">
        <f t="shared" si="35"/>
        <v>315</v>
      </c>
      <c r="K480" s="794">
        <f t="shared" si="36"/>
        <v>4</v>
      </c>
    </row>
    <row r="481" spans="1:11" s="528" customFormat="1" ht="54" x14ac:dyDescent="0.25">
      <c r="A481" s="554">
        <f t="shared" si="37"/>
        <v>452</v>
      </c>
      <c r="B481" s="555" t="s">
        <v>1398</v>
      </c>
      <c r="C481" s="556">
        <v>13.05</v>
      </c>
      <c r="D481" s="558" t="s">
        <v>6</v>
      </c>
      <c r="E481" s="667" t="s">
        <v>1402</v>
      </c>
      <c r="F481" s="555" t="s">
        <v>1396</v>
      </c>
      <c r="G481" s="555" t="s">
        <v>5095</v>
      </c>
      <c r="H481" s="564">
        <v>315</v>
      </c>
      <c r="I481" s="564">
        <v>4</v>
      </c>
      <c r="J481" s="794">
        <f t="shared" si="35"/>
        <v>315</v>
      </c>
      <c r="K481" s="794">
        <f t="shared" si="36"/>
        <v>4</v>
      </c>
    </row>
    <row r="482" spans="1:11" s="528" customFormat="1" ht="54" x14ac:dyDescent="0.25">
      <c r="A482" s="554">
        <f t="shared" si="37"/>
        <v>453</v>
      </c>
      <c r="B482" s="555" t="s">
        <v>1398</v>
      </c>
      <c r="C482" s="556">
        <v>13.06</v>
      </c>
      <c r="D482" s="558" t="s">
        <v>6</v>
      </c>
      <c r="E482" s="667" t="s">
        <v>1401</v>
      </c>
      <c r="F482" s="555" t="s">
        <v>1396</v>
      </c>
      <c r="G482" s="555" t="s">
        <v>5095</v>
      </c>
      <c r="H482" s="564">
        <v>303</v>
      </c>
      <c r="I482" s="564">
        <v>17</v>
      </c>
      <c r="J482" s="794">
        <f t="shared" si="35"/>
        <v>303</v>
      </c>
      <c r="K482" s="794">
        <f t="shared" si="36"/>
        <v>17</v>
      </c>
    </row>
    <row r="483" spans="1:11" s="528" customFormat="1" ht="40.5" x14ac:dyDescent="0.25">
      <c r="A483" s="554">
        <f t="shared" si="37"/>
        <v>454</v>
      </c>
      <c r="B483" s="555" t="s">
        <v>1398</v>
      </c>
      <c r="C483" s="556">
        <v>13.07</v>
      </c>
      <c r="D483" s="558" t="s">
        <v>6</v>
      </c>
      <c r="E483" s="667" t="s">
        <v>1400</v>
      </c>
      <c r="F483" s="555" t="s">
        <v>1396</v>
      </c>
      <c r="G483" s="555" t="s">
        <v>5165</v>
      </c>
      <c r="H483" s="564">
        <v>1</v>
      </c>
      <c r="I483" s="564">
        <v>7.0000000000000007E-2</v>
      </c>
      <c r="J483" s="794">
        <f t="shared" si="35"/>
        <v>1</v>
      </c>
      <c r="K483" s="794">
        <f t="shared" si="36"/>
        <v>1</v>
      </c>
    </row>
    <row r="484" spans="1:11" s="528" customFormat="1" ht="54" x14ac:dyDescent="0.25">
      <c r="A484" s="554">
        <f t="shared" si="37"/>
        <v>455</v>
      </c>
      <c r="B484" s="555" t="s">
        <v>1398</v>
      </c>
      <c r="C484" s="556">
        <v>13.08</v>
      </c>
      <c r="D484" s="558" t="s">
        <v>6</v>
      </c>
      <c r="E484" s="667" t="s">
        <v>1399</v>
      </c>
      <c r="F484" s="555" t="s">
        <v>1396</v>
      </c>
      <c r="G484" s="555" t="s">
        <v>5095</v>
      </c>
      <c r="H484" s="564">
        <v>294</v>
      </c>
      <c r="I484" s="564">
        <v>9</v>
      </c>
      <c r="J484" s="794">
        <f t="shared" si="35"/>
        <v>294</v>
      </c>
      <c r="K484" s="794">
        <f t="shared" si="36"/>
        <v>9</v>
      </c>
    </row>
    <row r="485" spans="1:11" s="528" customFormat="1" ht="108" x14ac:dyDescent="0.25">
      <c r="A485" s="554">
        <f t="shared" si="37"/>
        <v>456</v>
      </c>
      <c r="B485" s="555" t="s">
        <v>1398</v>
      </c>
      <c r="C485" s="556">
        <v>13.09</v>
      </c>
      <c r="D485" s="558" t="s">
        <v>6</v>
      </c>
      <c r="E485" s="667" t="s">
        <v>1397</v>
      </c>
      <c r="F485" s="555" t="s">
        <v>1396</v>
      </c>
      <c r="G485" s="555" t="s">
        <v>5095</v>
      </c>
      <c r="H485" s="564">
        <v>214</v>
      </c>
      <c r="I485" s="564">
        <v>7</v>
      </c>
      <c r="J485" s="794">
        <f t="shared" si="35"/>
        <v>214</v>
      </c>
      <c r="K485" s="794">
        <f t="shared" si="36"/>
        <v>7</v>
      </c>
    </row>
    <row r="486" spans="1:11" ht="18.75" x14ac:dyDescent="0.25">
      <c r="A486" s="914" t="s">
        <v>5472</v>
      </c>
      <c r="B486" s="915"/>
      <c r="C486" s="915"/>
      <c r="D486" s="915"/>
      <c r="E486" s="915"/>
      <c r="F486" s="915"/>
      <c r="G486" s="915"/>
      <c r="H486" s="915"/>
      <c r="I486" s="916"/>
      <c r="J486" s="794">
        <f t="shared" si="35"/>
        <v>0</v>
      </c>
      <c r="K486" s="794">
        <f t="shared" si="36"/>
        <v>0</v>
      </c>
    </row>
    <row r="487" spans="1:11" s="528" customFormat="1" ht="40.5" x14ac:dyDescent="0.25">
      <c r="A487" s="554">
        <v>457</v>
      </c>
      <c r="B487" s="555" t="s">
        <v>1408</v>
      </c>
      <c r="C487" s="556">
        <v>14.01</v>
      </c>
      <c r="D487" s="558" t="s">
        <v>1409</v>
      </c>
      <c r="E487" s="667" t="s">
        <v>1410</v>
      </c>
      <c r="F487" s="555" t="s">
        <v>5566</v>
      </c>
      <c r="G487" s="555" t="s">
        <v>5095</v>
      </c>
      <c r="H487" s="564">
        <v>88341</v>
      </c>
      <c r="I487" s="564">
        <v>8367</v>
      </c>
      <c r="J487" s="794">
        <f t="shared" si="35"/>
        <v>88341</v>
      </c>
      <c r="K487" s="794">
        <f t="shared" si="36"/>
        <v>8367</v>
      </c>
    </row>
    <row r="488" spans="1:11" s="528" customFormat="1" ht="27" x14ac:dyDescent="0.25">
      <c r="A488" s="554">
        <f>A487+1</f>
        <v>458</v>
      </c>
      <c r="B488" s="555" t="s">
        <v>1408</v>
      </c>
      <c r="C488" s="556">
        <v>14.02</v>
      </c>
      <c r="D488" s="558" t="s">
        <v>1411</v>
      </c>
      <c r="E488" s="667" t="s">
        <v>1412</v>
      </c>
      <c r="F488" s="555" t="s">
        <v>283</v>
      </c>
      <c r="G488" s="555" t="s">
        <v>4812</v>
      </c>
      <c r="H488" s="564">
        <v>1225</v>
      </c>
      <c r="I488" s="564">
        <v>763</v>
      </c>
      <c r="J488" s="794">
        <f t="shared" si="35"/>
        <v>1225</v>
      </c>
      <c r="K488" s="794">
        <f t="shared" si="36"/>
        <v>763</v>
      </c>
    </row>
    <row r="489" spans="1:11" s="528" customFormat="1" ht="27" x14ac:dyDescent="0.25">
      <c r="A489" s="554">
        <f t="shared" ref="A489:A549" si="38">A488+1</f>
        <v>459</v>
      </c>
      <c r="B489" s="555" t="s">
        <v>1408</v>
      </c>
      <c r="C489" s="556">
        <v>14.03</v>
      </c>
      <c r="D489" s="558" t="s">
        <v>1413</v>
      </c>
      <c r="E489" s="667" t="s">
        <v>1414</v>
      </c>
      <c r="F489" s="555" t="s">
        <v>231</v>
      </c>
      <c r="G489" s="555" t="s">
        <v>4812</v>
      </c>
      <c r="H489" s="564">
        <v>1427</v>
      </c>
      <c r="I489" s="564">
        <v>763</v>
      </c>
      <c r="J489" s="794">
        <f t="shared" si="35"/>
        <v>1427</v>
      </c>
      <c r="K489" s="794">
        <f t="shared" si="36"/>
        <v>763</v>
      </c>
    </row>
    <row r="490" spans="1:11" s="528" customFormat="1" ht="27" x14ac:dyDescent="0.25">
      <c r="A490" s="554">
        <f t="shared" si="38"/>
        <v>460</v>
      </c>
      <c r="B490" s="555" t="s">
        <v>1408</v>
      </c>
      <c r="C490" s="556">
        <v>14.04</v>
      </c>
      <c r="D490" s="558" t="s">
        <v>1415</v>
      </c>
      <c r="E490" s="667" t="s">
        <v>1416</v>
      </c>
      <c r="F490" s="555" t="s">
        <v>5567</v>
      </c>
      <c r="G490" s="555" t="s">
        <v>4812</v>
      </c>
      <c r="H490" s="564">
        <v>430</v>
      </c>
      <c r="I490" s="564">
        <v>323</v>
      </c>
      <c r="J490" s="794">
        <f t="shared" si="35"/>
        <v>430</v>
      </c>
      <c r="K490" s="794">
        <f t="shared" si="36"/>
        <v>323</v>
      </c>
    </row>
    <row r="491" spans="1:11" s="528" customFormat="1" ht="27" x14ac:dyDescent="0.25">
      <c r="A491" s="554">
        <f t="shared" si="38"/>
        <v>461</v>
      </c>
      <c r="B491" s="555" t="s">
        <v>1408</v>
      </c>
      <c r="C491" s="556">
        <v>14.05</v>
      </c>
      <c r="D491" s="558" t="s">
        <v>1417</v>
      </c>
      <c r="E491" s="667" t="s">
        <v>1418</v>
      </c>
      <c r="F491" s="555" t="s">
        <v>5567</v>
      </c>
      <c r="G491" s="555" t="s">
        <v>4812</v>
      </c>
      <c r="H491" s="564">
        <v>438</v>
      </c>
      <c r="I491" s="564">
        <v>323</v>
      </c>
      <c r="J491" s="794">
        <f t="shared" si="35"/>
        <v>438</v>
      </c>
      <c r="K491" s="794">
        <f t="shared" si="36"/>
        <v>323</v>
      </c>
    </row>
    <row r="492" spans="1:11" s="528" customFormat="1" ht="67.5" x14ac:dyDescent="0.25">
      <c r="A492" s="554">
        <f t="shared" si="38"/>
        <v>462</v>
      </c>
      <c r="B492" s="555" t="s">
        <v>1408</v>
      </c>
      <c r="C492" s="556">
        <v>14.06</v>
      </c>
      <c r="D492" s="558" t="s">
        <v>192</v>
      </c>
      <c r="E492" s="667" t="s">
        <v>1419</v>
      </c>
      <c r="F492" s="555" t="s">
        <v>231</v>
      </c>
      <c r="G492" s="555" t="s">
        <v>5095</v>
      </c>
      <c r="H492" s="564">
        <v>185100</v>
      </c>
      <c r="I492" s="564">
        <v>9502</v>
      </c>
      <c r="J492" s="794">
        <f t="shared" si="35"/>
        <v>185100</v>
      </c>
      <c r="K492" s="794">
        <f t="shared" si="36"/>
        <v>9502</v>
      </c>
    </row>
    <row r="493" spans="1:11" s="528" customFormat="1" ht="148.5" x14ac:dyDescent="0.25">
      <c r="A493" s="554">
        <f t="shared" si="38"/>
        <v>463</v>
      </c>
      <c r="B493" s="555" t="s">
        <v>1408</v>
      </c>
      <c r="C493" s="556">
        <v>14.07</v>
      </c>
      <c r="D493" s="558" t="s">
        <v>1420</v>
      </c>
      <c r="E493" s="667" t="s">
        <v>1421</v>
      </c>
      <c r="F493" s="555" t="s">
        <v>5568</v>
      </c>
      <c r="G493" s="555" t="s">
        <v>4809</v>
      </c>
      <c r="H493" s="564">
        <v>10346</v>
      </c>
      <c r="I493" s="564">
        <v>3169</v>
      </c>
      <c r="J493" s="794">
        <f t="shared" si="35"/>
        <v>10346</v>
      </c>
      <c r="K493" s="794">
        <f t="shared" si="36"/>
        <v>3169</v>
      </c>
    </row>
    <row r="494" spans="1:11" s="528" customFormat="1" ht="156.75" customHeight="1" x14ac:dyDescent="0.25">
      <c r="A494" s="554">
        <f t="shared" si="38"/>
        <v>464</v>
      </c>
      <c r="B494" s="555" t="s">
        <v>1408</v>
      </c>
      <c r="C494" s="556">
        <v>14.15</v>
      </c>
      <c r="D494" s="558" t="s">
        <v>192</v>
      </c>
      <c r="E494" s="667" t="s">
        <v>5901</v>
      </c>
      <c r="F494" s="555" t="s">
        <v>5569</v>
      </c>
      <c r="G494" s="555" t="s">
        <v>4809</v>
      </c>
      <c r="H494" s="564">
        <v>11016</v>
      </c>
      <c r="I494" s="564">
        <v>3169</v>
      </c>
      <c r="J494" s="794">
        <f t="shared" si="35"/>
        <v>11016</v>
      </c>
      <c r="K494" s="794">
        <f t="shared" si="36"/>
        <v>3169</v>
      </c>
    </row>
    <row r="495" spans="1:11" s="528" customFormat="1" ht="135" x14ac:dyDescent="0.25">
      <c r="A495" s="554">
        <f t="shared" si="38"/>
        <v>465</v>
      </c>
      <c r="B495" s="555" t="s">
        <v>1408</v>
      </c>
      <c r="C495" s="556">
        <v>14.17</v>
      </c>
      <c r="D495" s="558" t="s">
        <v>192</v>
      </c>
      <c r="E495" s="667" t="s">
        <v>5900</v>
      </c>
      <c r="F495" s="555" t="s">
        <v>5568</v>
      </c>
      <c r="G495" s="555" t="s">
        <v>4809</v>
      </c>
      <c r="H495" s="564">
        <v>11122</v>
      </c>
      <c r="I495" s="564">
        <v>3169</v>
      </c>
      <c r="J495" s="794">
        <f t="shared" si="35"/>
        <v>11122</v>
      </c>
      <c r="K495" s="794">
        <f t="shared" si="36"/>
        <v>3169</v>
      </c>
    </row>
    <row r="496" spans="1:11" s="528" customFormat="1" ht="146.25" customHeight="1" x14ac:dyDescent="0.25">
      <c r="A496" s="554">
        <f t="shared" si="38"/>
        <v>466</v>
      </c>
      <c r="B496" s="555" t="s">
        <v>1408</v>
      </c>
      <c r="C496" s="556">
        <v>14.19</v>
      </c>
      <c r="D496" s="558" t="s">
        <v>1420</v>
      </c>
      <c r="E496" s="667" t="s">
        <v>5902</v>
      </c>
      <c r="F496" s="555" t="s">
        <v>5569</v>
      </c>
      <c r="G496" s="555" t="s">
        <v>4809</v>
      </c>
      <c r="H496" s="564">
        <v>10710</v>
      </c>
      <c r="I496" s="564">
        <v>3169</v>
      </c>
      <c r="J496" s="794">
        <f t="shared" si="35"/>
        <v>10710</v>
      </c>
      <c r="K496" s="794">
        <f t="shared" si="36"/>
        <v>3169</v>
      </c>
    </row>
    <row r="497" spans="1:11" s="528" customFormat="1" ht="135" x14ac:dyDescent="0.25">
      <c r="A497" s="554">
        <f t="shared" si="38"/>
        <v>467</v>
      </c>
      <c r="B497" s="555" t="s">
        <v>1408</v>
      </c>
      <c r="C497" s="556">
        <v>14.27</v>
      </c>
      <c r="D497" s="558" t="s">
        <v>192</v>
      </c>
      <c r="E497" s="667" t="s">
        <v>5903</v>
      </c>
      <c r="F497" s="555" t="s">
        <v>5569</v>
      </c>
      <c r="G497" s="555" t="s">
        <v>4809</v>
      </c>
      <c r="H497" s="564">
        <v>11404</v>
      </c>
      <c r="I497" s="564">
        <v>3169</v>
      </c>
      <c r="J497" s="794">
        <f t="shared" si="35"/>
        <v>11404</v>
      </c>
      <c r="K497" s="794">
        <f t="shared" si="36"/>
        <v>3169</v>
      </c>
    </row>
    <row r="498" spans="1:11" s="528" customFormat="1" ht="141.75" customHeight="1" x14ac:dyDescent="0.25">
      <c r="A498" s="554">
        <f t="shared" si="38"/>
        <v>468</v>
      </c>
      <c r="B498" s="555" t="s">
        <v>1408</v>
      </c>
      <c r="C498" s="556">
        <v>14.29</v>
      </c>
      <c r="D498" s="558" t="s">
        <v>192</v>
      </c>
      <c r="E498" s="667" t="s">
        <v>5508</v>
      </c>
      <c r="F498" s="555" t="s">
        <v>5570</v>
      </c>
      <c r="G498" s="555" t="s">
        <v>4809</v>
      </c>
      <c r="H498" s="564">
        <v>11514</v>
      </c>
      <c r="I498" s="564">
        <v>3169</v>
      </c>
      <c r="J498" s="794">
        <f t="shared" si="35"/>
        <v>11514</v>
      </c>
      <c r="K498" s="794">
        <f t="shared" si="36"/>
        <v>3169</v>
      </c>
    </row>
    <row r="499" spans="1:11" s="528" customFormat="1" ht="89.25" customHeight="1" x14ac:dyDescent="0.25">
      <c r="A499" s="554">
        <f t="shared" si="38"/>
        <v>469</v>
      </c>
      <c r="B499" s="555" t="s">
        <v>1408</v>
      </c>
      <c r="C499" s="556">
        <v>14.31</v>
      </c>
      <c r="D499" s="558" t="s">
        <v>1422</v>
      </c>
      <c r="E499" s="667" t="s">
        <v>1423</v>
      </c>
      <c r="F499" s="555" t="s">
        <v>5560</v>
      </c>
      <c r="G499" s="555" t="s">
        <v>4804</v>
      </c>
      <c r="H499" s="564">
        <v>1035</v>
      </c>
      <c r="I499" s="564">
        <v>213</v>
      </c>
      <c r="J499" s="794">
        <f t="shared" si="35"/>
        <v>1035</v>
      </c>
      <c r="K499" s="794">
        <f t="shared" si="36"/>
        <v>213</v>
      </c>
    </row>
    <row r="500" spans="1:11" s="528" customFormat="1" ht="33.75" customHeight="1" x14ac:dyDescent="0.25">
      <c r="A500" s="554">
        <f t="shared" si="38"/>
        <v>470</v>
      </c>
      <c r="B500" s="555" t="s">
        <v>1408</v>
      </c>
      <c r="C500" s="556">
        <v>14.32</v>
      </c>
      <c r="D500" s="558" t="s">
        <v>1424</v>
      </c>
      <c r="E500" s="667" t="s">
        <v>4835</v>
      </c>
      <c r="F500" s="555" t="s">
        <v>5560</v>
      </c>
      <c r="G500" s="555" t="s">
        <v>4804</v>
      </c>
      <c r="H500" s="564">
        <v>4484</v>
      </c>
      <c r="I500" s="564">
        <v>213</v>
      </c>
      <c r="J500" s="794">
        <f t="shared" si="35"/>
        <v>4484</v>
      </c>
      <c r="K500" s="794">
        <f t="shared" si="36"/>
        <v>213</v>
      </c>
    </row>
    <row r="501" spans="1:11" s="528" customFormat="1" ht="34.5" customHeight="1" x14ac:dyDescent="0.25">
      <c r="A501" s="554">
        <f t="shared" si="38"/>
        <v>471</v>
      </c>
      <c r="B501" s="555" t="s">
        <v>1408</v>
      </c>
      <c r="C501" s="556">
        <v>14.33</v>
      </c>
      <c r="D501" s="558" t="s">
        <v>1425</v>
      </c>
      <c r="E501" s="667" t="s">
        <v>1426</v>
      </c>
      <c r="F501" s="555" t="s">
        <v>5560</v>
      </c>
      <c r="G501" s="555" t="s">
        <v>5114</v>
      </c>
      <c r="H501" s="564">
        <v>1086</v>
      </c>
      <c r="I501" s="564">
        <v>129</v>
      </c>
      <c r="J501" s="794">
        <f t="shared" si="35"/>
        <v>1086</v>
      </c>
      <c r="K501" s="794">
        <f t="shared" si="36"/>
        <v>129</v>
      </c>
    </row>
    <row r="502" spans="1:11" s="528" customFormat="1" ht="78" customHeight="1" x14ac:dyDescent="0.25">
      <c r="A502" s="554">
        <f t="shared" si="38"/>
        <v>472</v>
      </c>
      <c r="B502" s="555" t="s">
        <v>1408</v>
      </c>
      <c r="C502" s="556">
        <v>14.34</v>
      </c>
      <c r="D502" s="558" t="s">
        <v>1427</v>
      </c>
      <c r="E502" s="667" t="s">
        <v>1428</v>
      </c>
      <c r="F502" s="555" t="s">
        <v>5561</v>
      </c>
      <c r="G502" s="555" t="s">
        <v>4809</v>
      </c>
      <c r="H502" s="564">
        <v>5272</v>
      </c>
      <c r="I502" s="564">
        <v>1053</v>
      </c>
      <c r="J502" s="794">
        <f t="shared" si="35"/>
        <v>5272</v>
      </c>
      <c r="K502" s="794">
        <f t="shared" si="36"/>
        <v>1053</v>
      </c>
    </row>
    <row r="503" spans="1:11" s="528" customFormat="1" ht="38.25" customHeight="1" x14ac:dyDescent="0.25">
      <c r="A503" s="554">
        <f t="shared" si="38"/>
        <v>473</v>
      </c>
      <c r="B503" s="555" t="s">
        <v>1408</v>
      </c>
      <c r="C503" s="556">
        <v>14.36</v>
      </c>
      <c r="D503" s="558" t="s">
        <v>1429</v>
      </c>
      <c r="E503" s="667" t="s">
        <v>1430</v>
      </c>
      <c r="F503" s="555" t="s">
        <v>5562</v>
      </c>
      <c r="G503" s="555" t="s">
        <v>4809</v>
      </c>
      <c r="H503" s="564">
        <v>947</v>
      </c>
      <c r="I503" s="564">
        <v>123</v>
      </c>
      <c r="J503" s="794">
        <f t="shared" si="35"/>
        <v>947</v>
      </c>
      <c r="K503" s="794">
        <f t="shared" si="36"/>
        <v>123</v>
      </c>
    </row>
    <row r="504" spans="1:11" s="528" customFormat="1" ht="81" x14ac:dyDescent="0.25">
      <c r="A504" s="554">
        <f t="shared" si="38"/>
        <v>474</v>
      </c>
      <c r="B504" s="555" t="s">
        <v>1408</v>
      </c>
      <c r="C504" s="556">
        <v>14.39</v>
      </c>
      <c r="D504" s="558" t="s">
        <v>192</v>
      </c>
      <c r="E504" s="667" t="s">
        <v>1431</v>
      </c>
      <c r="F504" s="555" t="s">
        <v>5571</v>
      </c>
      <c r="G504" s="555" t="s">
        <v>4809</v>
      </c>
      <c r="H504" s="564">
        <v>6538</v>
      </c>
      <c r="I504" s="564">
        <v>1160</v>
      </c>
      <c r="J504" s="794">
        <f t="shared" si="35"/>
        <v>6538</v>
      </c>
      <c r="K504" s="794">
        <f t="shared" si="36"/>
        <v>1160</v>
      </c>
    </row>
    <row r="505" spans="1:11" s="528" customFormat="1" ht="36.75" customHeight="1" x14ac:dyDescent="0.25">
      <c r="A505" s="554">
        <f t="shared" si="38"/>
        <v>475</v>
      </c>
      <c r="B505" s="555" t="s">
        <v>1408</v>
      </c>
      <c r="C505" s="556">
        <v>14.41</v>
      </c>
      <c r="D505" s="558" t="s">
        <v>1432</v>
      </c>
      <c r="E505" s="667" t="s">
        <v>1433</v>
      </c>
      <c r="F505" s="555" t="s">
        <v>5563</v>
      </c>
      <c r="G505" s="555" t="s">
        <v>4812</v>
      </c>
      <c r="H505" s="564">
        <v>704</v>
      </c>
      <c r="I505" s="564">
        <v>62</v>
      </c>
      <c r="J505" s="794">
        <f t="shared" si="35"/>
        <v>704</v>
      </c>
      <c r="K505" s="794">
        <f t="shared" si="36"/>
        <v>62</v>
      </c>
    </row>
    <row r="506" spans="1:11" s="528" customFormat="1" ht="94.5" x14ac:dyDescent="0.25">
      <c r="A506" s="554">
        <f t="shared" si="38"/>
        <v>476</v>
      </c>
      <c r="B506" s="555" t="s">
        <v>1408</v>
      </c>
      <c r="C506" s="556" t="s">
        <v>1434</v>
      </c>
      <c r="D506" s="558" t="s">
        <v>192</v>
      </c>
      <c r="E506" s="667" t="s">
        <v>1435</v>
      </c>
      <c r="F506" s="555" t="s">
        <v>5572</v>
      </c>
      <c r="G506" s="555" t="s">
        <v>4809</v>
      </c>
      <c r="H506" s="564">
        <v>9587</v>
      </c>
      <c r="I506" s="564">
        <v>3118</v>
      </c>
      <c r="J506" s="794">
        <f t="shared" si="35"/>
        <v>9587</v>
      </c>
      <c r="K506" s="794">
        <f t="shared" si="36"/>
        <v>3118</v>
      </c>
    </row>
    <row r="507" spans="1:11" s="528" customFormat="1" ht="94.5" x14ac:dyDescent="0.25">
      <c r="A507" s="554">
        <f t="shared" si="38"/>
        <v>477</v>
      </c>
      <c r="B507" s="555" t="s">
        <v>1408</v>
      </c>
      <c r="C507" s="556" t="s">
        <v>1436</v>
      </c>
      <c r="D507" s="558" t="s">
        <v>192</v>
      </c>
      <c r="E507" s="667" t="s">
        <v>1437</v>
      </c>
      <c r="F507" s="555" t="s">
        <v>5572</v>
      </c>
      <c r="G507" s="555" t="s">
        <v>4809</v>
      </c>
      <c r="H507" s="564">
        <v>10342</v>
      </c>
      <c r="I507" s="564">
        <v>3118</v>
      </c>
      <c r="J507" s="794">
        <f t="shared" si="35"/>
        <v>10342</v>
      </c>
      <c r="K507" s="794">
        <f t="shared" si="36"/>
        <v>3118</v>
      </c>
    </row>
    <row r="508" spans="1:11" s="528" customFormat="1" ht="94.5" x14ac:dyDescent="0.25">
      <c r="A508" s="554">
        <f t="shared" si="38"/>
        <v>478</v>
      </c>
      <c r="B508" s="555" t="s">
        <v>1408</v>
      </c>
      <c r="C508" s="556" t="s">
        <v>1438</v>
      </c>
      <c r="D508" s="558" t="s">
        <v>192</v>
      </c>
      <c r="E508" s="667" t="s">
        <v>1439</v>
      </c>
      <c r="F508" s="555" t="s">
        <v>5564</v>
      </c>
      <c r="G508" s="555" t="s">
        <v>4809</v>
      </c>
      <c r="H508" s="564">
        <v>11097</v>
      </c>
      <c r="I508" s="564">
        <v>3118</v>
      </c>
      <c r="J508" s="794">
        <f t="shared" si="35"/>
        <v>11097</v>
      </c>
      <c r="K508" s="794">
        <f t="shared" si="36"/>
        <v>3118</v>
      </c>
    </row>
    <row r="509" spans="1:11" s="528" customFormat="1" ht="162" x14ac:dyDescent="0.25">
      <c r="A509" s="554">
        <f t="shared" si="38"/>
        <v>479</v>
      </c>
      <c r="B509" s="555" t="s">
        <v>1408</v>
      </c>
      <c r="C509" s="556">
        <v>14.47</v>
      </c>
      <c r="D509" s="558" t="s">
        <v>6021</v>
      </c>
      <c r="E509" s="667" t="s">
        <v>6006</v>
      </c>
      <c r="F509" s="555" t="s">
        <v>5565</v>
      </c>
      <c r="G509" s="555" t="s">
        <v>4804</v>
      </c>
      <c r="H509" s="564">
        <v>2209</v>
      </c>
      <c r="I509" s="564">
        <v>942</v>
      </c>
      <c r="J509" s="794">
        <f t="shared" si="35"/>
        <v>2209</v>
      </c>
      <c r="K509" s="794">
        <f t="shared" si="36"/>
        <v>942</v>
      </c>
    </row>
    <row r="510" spans="1:11" s="528" customFormat="1" ht="94.5" x14ac:dyDescent="0.25">
      <c r="A510" s="554">
        <f t="shared" si="38"/>
        <v>480</v>
      </c>
      <c r="B510" s="555" t="s">
        <v>1408</v>
      </c>
      <c r="C510" s="556">
        <v>14.48</v>
      </c>
      <c r="D510" s="558" t="s">
        <v>1440</v>
      </c>
      <c r="E510" s="667" t="s">
        <v>1441</v>
      </c>
      <c r="F510" s="555" t="s">
        <v>5573</v>
      </c>
      <c r="G510" s="555" t="s">
        <v>4804</v>
      </c>
      <c r="H510" s="564">
        <v>3870</v>
      </c>
      <c r="I510" s="564">
        <v>37</v>
      </c>
      <c r="J510" s="794">
        <f t="shared" si="35"/>
        <v>3870</v>
      </c>
      <c r="K510" s="794">
        <f t="shared" si="36"/>
        <v>37</v>
      </c>
    </row>
    <row r="511" spans="1:11" s="528" customFormat="1" ht="108" x14ac:dyDescent="0.25">
      <c r="A511" s="554">
        <f t="shared" si="38"/>
        <v>481</v>
      </c>
      <c r="B511" s="555" t="s">
        <v>1408</v>
      </c>
      <c r="C511" s="556">
        <v>14.49</v>
      </c>
      <c r="D511" s="558" t="s">
        <v>6022</v>
      </c>
      <c r="E511" s="667" t="s">
        <v>6003</v>
      </c>
      <c r="F511" s="555" t="s">
        <v>6023</v>
      </c>
      <c r="G511" s="555" t="s">
        <v>4804</v>
      </c>
      <c r="H511" s="564">
        <v>2499</v>
      </c>
      <c r="I511" s="564">
        <v>300</v>
      </c>
      <c r="J511" s="794">
        <f t="shared" si="35"/>
        <v>2499</v>
      </c>
      <c r="K511" s="794">
        <f t="shared" si="36"/>
        <v>300</v>
      </c>
    </row>
    <row r="512" spans="1:11" s="528" customFormat="1" ht="27" x14ac:dyDescent="0.25">
      <c r="A512" s="554">
        <f t="shared" si="38"/>
        <v>482</v>
      </c>
      <c r="B512" s="555" t="s">
        <v>1408</v>
      </c>
      <c r="C512" s="556">
        <v>14.5</v>
      </c>
      <c r="D512" s="558" t="s">
        <v>1442</v>
      </c>
      <c r="E512" s="667" t="s">
        <v>1443</v>
      </c>
      <c r="F512" s="555" t="s">
        <v>5574</v>
      </c>
      <c r="G512" s="555" t="s">
        <v>4812</v>
      </c>
      <c r="H512" s="564">
        <v>1127</v>
      </c>
      <c r="I512" s="564">
        <v>308</v>
      </c>
      <c r="J512" s="794">
        <f t="shared" si="35"/>
        <v>1127</v>
      </c>
      <c r="K512" s="794">
        <f t="shared" si="36"/>
        <v>308</v>
      </c>
    </row>
    <row r="513" spans="1:11" s="528" customFormat="1" ht="108" x14ac:dyDescent="0.25">
      <c r="A513" s="554">
        <f t="shared" si="38"/>
        <v>483</v>
      </c>
      <c r="B513" s="555" t="s">
        <v>1408</v>
      </c>
      <c r="C513" s="556">
        <v>14.55</v>
      </c>
      <c r="D513" s="558" t="s">
        <v>6</v>
      </c>
      <c r="E513" s="667" t="s">
        <v>1444</v>
      </c>
      <c r="F513" s="555" t="s">
        <v>1445</v>
      </c>
      <c r="G513" s="555" t="s">
        <v>5114</v>
      </c>
      <c r="H513" s="564">
        <v>353</v>
      </c>
      <c r="I513" s="564">
        <v>60</v>
      </c>
      <c r="J513" s="794">
        <f t="shared" si="35"/>
        <v>353</v>
      </c>
      <c r="K513" s="794">
        <f t="shared" si="36"/>
        <v>60</v>
      </c>
    </row>
    <row r="514" spans="1:11" s="528" customFormat="1" ht="121.5" x14ac:dyDescent="0.25">
      <c r="A514" s="554">
        <f t="shared" si="38"/>
        <v>484</v>
      </c>
      <c r="B514" s="555" t="s">
        <v>1408</v>
      </c>
      <c r="C514" s="556" t="s">
        <v>1446</v>
      </c>
      <c r="D514" s="558" t="s">
        <v>6</v>
      </c>
      <c r="E514" s="667" t="s">
        <v>5115</v>
      </c>
      <c r="F514" s="555" t="s">
        <v>1445</v>
      </c>
      <c r="G514" s="555" t="s">
        <v>5114</v>
      </c>
      <c r="H514" s="564">
        <v>496</v>
      </c>
      <c r="I514" s="564">
        <v>109</v>
      </c>
      <c r="J514" s="794">
        <f t="shared" si="35"/>
        <v>496</v>
      </c>
      <c r="K514" s="794">
        <f t="shared" si="36"/>
        <v>109</v>
      </c>
    </row>
    <row r="515" spans="1:11" s="528" customFormat="1" ht="67.5" x14ac:dyDescent="0.25">
      <c r="A515" s="554">
        <f t="shared" si="38"/>
        <v>485</v>
      </c>
      <c r="B515" s="555" t="s">
        <v>1408</v>
      </c>
      <c r="C515" s="556">
        <v>14.56</v>
      </c>
      <c r="D515" s="558" t="s">
        <v>6</v>
      </c>
      <c r="E515" s="667" t="s">
        <v>1447</v>
      </c>
      <c r="F515" s="555" t="s">
        <v>1448</v>
      </c>
      <c r="G515" s="555" t="s">
        <v>4804</v>
      </c>
      <c r="H515" s="564">
        <v>2277</v>
      </c>
      <c r="I515" s="564">
        <v>214</v>
      </c>
      <c r="J515" s="794">
        <f t="shared" si="35"/>
        <v>2277</v>
      </c>
      <c r="K515" s="794">
        <f t="shared" si="36"/>
        <v>214</v>
      </c>
    </row>
    <row r="516" spans="1:11" s="528" customFormat="1" ht="108" x14ac:dyDescent="0.25">
      <c r="A516" s="554">
        <f t="shared" si="38"/>
        <v>486</v>
      </c>
      <c r="B516" s="555" t="s">
        <v>1408</v>
      </c>
      <c r="C516" s="556">
        <v>14.57</v>
      </c>
      <c r="D516" s="558" t="s">
        <v>6</v>
      </c>
      <c r="E516" s="667" t="s">
        <v>1449</v>
      </c>
      <c r="F516" s="555" t="s">
        <v>1448</v>
      </c>
      <c r="G516" s="555" t="s">
        <v>4804</v>
      </c>
      <c r="H516" s="564">
        <v>2402</v>
      </c>
      <c r="I516" s="564">
        <v>214</v>
      </c>
      <c r="J516" s="794">
        <f t="shared" si="35"/>
        <v>2402</v>
      </c>
      <c r="K516" s="794">
        <f t="shared" si="36"/>
        <v>214</v>
      </c>
    </row>
    <row r="517" spans="1:11" s="528" customFormat="1" ht="67.5" x14ac:dyDescent="0.25">
      <c r="A517" s="554">
        <f t="shared" si="38"/>
        <v>487</v>
      </c>
      <c r="B517" s="555" t="s">
        <v>1408</v>
      </c>
      <c r="C517" s="556">
        <v>14.58</v>
      </c>
      <c r="D517" s="558" t="s">
        <v>6</v>
      </c>
      <c r="E517" s="667" t="s">
        <v>1450</v>
      </c>
      <c r="F517" s="555" t="s">
        <v>1451</v>
      </c>
      <c r="G517" s="555" t="s">
        <v>4809</v>
      </c>
      <c r="H517" s="564">
        <v>5976</v>
      </c>
      <c r="I517" s="564">
        <v>927</v>
      </c>
      <c r="J517" s="794">
        <f t="shared" ref="J517:J580" si="39">ROUNDUP(H517,0)</f>
        <v>5976</v>
      </c>
      <c r="K517" s="794">
        <f t="shared" ref="K517:K580" si="40">ROUNDUP(I517,0)</f>
        <v>927</v>
      </c>
    </row>
    <row r="518" spans="1:11" s="528" customFormat="1" ht="67.5" x14ac:dyDescent="0.25">
      <c r="A518" s="554">
        <f t="shared" si="38"/>
        <v>488</v>
      </c>
      <c r="B518" s="555" t="s">
        <v>1408</v>
      </c>
      <c r="C518" s="556">
        <v>14.59</v>
      </c>
      <c r="D518" s="558" t="s">
        <v>6</v>
      </c>
      <c r="E518" s="667" t="s">
        <v>1452</v>
      </c>
      <c r="F518" s="555" t="s">
        <v>1453</v>
      </c>
      <c r="G518" s="555" t="s">
        <v>4809</v>
      </c>
      <c r="H518" s="564">
        <v>11341</v>
      </c>
      <c r="I518" s="564">
        <v>1289</v>
      </c>
      <c r="J518" s="794">
        <f t="shared" si="39"/>
        <v>11341</v>
      </c>
      <c r="K518" s="794">
        <f t="shared" si="40"/>
        <v>1289</v>
      </c>
    </row>
    <row r="519" spans="1:11" s="528" customFormat="1" ht="27" x14ac:dyDescent="0.25">
      <c r="A519" s="554">
        <f t="shared" si="38"/>
        <v>489</v>
      </c>
      <c r="B519" s="555" t="s">
        <v>1408</v>
      </c>
      <c r="C519" s="556">
        <v>14.6</v>
      </c>
      <c r="D519" s="558" t="s">
        <v>6</v>
      </c>
      <c r="E519" s="667" t="s">
        <v>1454</v>
      </c>
      <c r="F519" s="555" t="s">
        <v>1455</v>
      </c>
      <c r="G519" s="555" t="s">
        <v>4809</v>
      </c>
      <c r="H519" s="564">
        <v>28781</v>
      </c>
      <c r="I519" s="564">
        <v>4517</v>
      </c>
      <c r="J519" s="794">
        <f t="shared" si="39"/>
        <v>28781</v>
      </c>
      <c r="K519" s="794">
        <f t="shared" si="40"/>
        <v>4517</v>
      </c>
    </row>
    <row r="520" spans="1:11" s="528" customFormat="1" ht="40.5" x14ac:dyDescent="0.25">
      <c r="A520" s="554">
        <f t="shared" si="38"/>
        <v>490</v>
      </c>
      <c r="B520" s="555" t="s">
        <v>1408</v>
      </c>
      <c r="C520" s="556">
        <v>14.61</v>
      </c>
      <c r="D520" s="558" t="s">
        <v>6</v>
      </c>
      <c r="E520" s="667" t="s">
        <v>5116</v>
      </c>
      <c r="F520" s="555" t="s">
        <v>1456</v>
      </c>
      <c r="G520" s="555" t="s">
        <v>5114</v>
      </c>
      <c r="H520" s="564">
        <v>209</v>
      </c>
      <c r="I520" s="564">
        <v>34</v>
      </c>
      <c r="J520" s="794">
        <f t="shared" si="39"/>
        <v>209</v>
      </c>
      <c r="K520" s="794">
        <f t="shared" si="40"/>
        <v>34</v>
      </c>
    </row>
    <row r="521" spans="1:11" s="528" customFormat="1" ht="81" x14ac:dyDescent="0.25">
      <c r="A521" s="554">
        <f t="shared" si="38"/>
        <v>491</v>
      </c>
      <c r="B521" s="555" t="s">
        <v>1408</v>
      </c>
      <c r="C521" s="556">
        <v>14.62</v>
      </c>
      <c r="D521" s="558" t="s">
        <v>6</v>
      </c>
      <c r="E521" s="667" t="s">
        <v>1457</v>
      </c>
      <c r="F521" s="555" t="s">
        <v>1458</v>
      </c>
      <c r="G521" s="555" t="s">
        <v>4804</v>
      </c>
      <c r="H521" s="564">
        <v>2095</v>
      </c>
      <c r="I521" s="564">
        <v>32</v>
      </c>
      <c r="J521" s="794">
        <f t="shared" si="39"/>
        <v>2095</v>
      </c>
      <c r="K521" s="794">
        <f t="shared" si="40"/>
        <v>32</v>
      </c>
    </row>
    <row r="522" spans="1:11" s="528" customFormat="1" ht="27" x14ac:dyDescent="0.25">
      <c r="A522" s="554">
        <f t="shared" si="38"/>
        <v>492</v>
      </c>
      <c r="B522" s="555" t="s">
        <v>1408</v>
      </c>
      <c r="C522" s="556">
        <v>14.63</v>
      </c>
      <c r="D522" s="558" t="s">
        <v>6</v>
      </c>
      <c r="E522" s="667" t="s">
        <v>1459</v>
      </c>
      <c r="F522" s="555" t="s">
        <v>1460</v>
      </c>
      <c r="G522" s="555" t="s">
        <v>4804</v>
      </c>
      <c r="H522" s="564">
        <v>382</v>
      </c>
      <c r="I522" s="564">
        <v>11</v>
      </c>
      <c r="J522" s="794">
        <f t="shared" si="39"/>
        <v>382</v>
      </c>
      <c r="K522" s="794">
        <f t="shared" si="40"/>
        <v>11</v>
      </c>
    </row>
    <row r="523" spans="1:11" s="528" customFormat="1" ht="27" x14ac:dyDescent="0.25">
      <c r="A523" s="554">
        <f t="shared" si="38"/>
        <v>493</v>
      </c>
      <c r="B523" s="555" t="s">
        <v>1408</v>
      </c>
      <c r="C523" s="556">
        <v>14.64</v>
      </c>
      <c r="D523" s="558" t="s">
        <v>6</v>
      </c>
      <c r="E523" s="667" t="s">
        <v>1461</v>
      </c>
      <c r="F523" s="555" t="s">
        <v>1460</v>
      </c>
      <c r="G523" s="555" t="s">
        <v>4804</v>
      </c>
      <c r="H523" s="564">
        <v>46</v>
      </c>
      <c r="I523" s="564">
        <v>32</v>
      </c>
      <c r="J523" s="794">
        <f t="shared" si="39"/>
        <v>46</v>
      </c>
      <c r="K523" s="794">
        <f t="shared" si="40"/>
        <v>32</v>
      </c>
    </row>
    <row r="524" spans="1:11" s="528" customFormat="1" ht="108" x14ac:dyDescent="0.25">
      <c r="A524" s="554">
        <f t="shared" si="38"/>
        <v>494</v>
      </c>
      <c r="B524" s="555" t="s">
        <v>1408</v>
      </c>
      <c r="C524" s="556">
        <v>14.65</v>
      </c>
      <c r="D524" s="558" t="s">
        <v>6</v>
      </c>
      <c r="E524" s="667" t="s">
        <v>1462</v>
      </c>
      <c r="F524" s="555" t="s">
        <v>1460</v>
      </c>
      <c r="G524" s="555" t="s">
        <v>4804</v>
      </c>
      <c r="H524" s="564">
        <v>1752</v>
      </c>
      <c r="I524" s="564">
        <v>71</v>
      </c>
      <c r="J524" s="794">
        <f t="shared" si="39"/>
        <v>1752</v>
      </c>
      <c r="K524" s="794">
        <f t="shared" si="40"/>
        <v>71</v>
      </c>
    </row>
    <row r="525" spans="1:11" s="528" customFormat="1" ht="81" x14ac:dyDescent="0.25">
      <c r="A525" s="554">
        <f t="shared" si="38"/>
        <v>495</v>
      </c>
      <c r="B525" s="555" t="s">
        <v>1408</v>
      </c>
      <c r="C525" s="556">
        <v>14.66</v>
      </c>
      <c r="D525" s="558" t="s">
        <v>6</v>
      </c>
      <c r="E525" s="667" t="s">
        <v>1463</v>
      </c>
      <c r="F525" s="555" t="s">
        <v>1458</v>
      </c>
      <c r="G525" s="555" t="s">
        <v>4804</v>
      </c>
      <c r="H525" s="564">
        <v>13312</v>
      </c>
      <c r="I525" s="564">
        <v>99</v>
      </c>
      <c r="J525" s="794">
        <f t="shared" si="39"/>
        <v>13312</v>
      </c>
      <c r="K525" s="794">
        <f t="shared" si="40"/>
        <v>99</v>
      </c>
    </row>
    <row r="526" spans="1:11" s="528" customFormat="1" ht="67.5" x14ac:dyDescent="0.25">
      <c r="A526" s="554">
        <f t="shared" si="38"/>
        <v>496</v>
      </c>
      <c r="B526" s="555" t="s">
        <v>1408</v>
      </c>
      <c r="C526" s="556">
        <v>14.67</v>
      </c>
      <c r="D526" s="558" t="s">
        <v>6</v>
      </c>
      <c r="E526" s="667" t="s">
        <v>1464</v>
      </c>
      <c r="F526" s="555" t="s">
        <v>1460</v>
      </c>
      <c r="G526" s="555" t="s">
        <v>4804</v>
      </c>
      <c r="H526" s="564">
        <v>4772</v>
      </c>
      <c r="I526" s="564">
        <v>59</v>
      </c>
      <c r="J526" s="794">
        <f t="shared" si="39"/>
        <v>4772</v>
      </c>
      <c r="K526" s="794">
        <f t="shared" si="40"/>
        <v>59</v>
      </c>
    </row>
    <row r="527" spans="1:11" s="528" customFormat="1" ht="67.5" x14ac:dyDescent="0.25">
      <c r="A527" s="554">
        <f t="shared" si="38"/>
        <v>497</v>
      </c>
      <c r="B527" s="555" t="s">
        <v>1408</v>
      </c>
      <c r="C527" s="556">
        <v>14.68</v>
      </c>
      <c r="D527" s="558" t="s">
        <v>6</v>
      </c>
      <c r="E527" s="667" t="s">
        <v>1466</v>
      </c>
      <c r="F527" s="555" t="s">
        <v>1465</v>
      </c>
      <c r="G527" s="555" t="s">
        <v>4804</v>
      </c>
      <c r="H527" s="564">
        <v>13295</v>
      </c>
      <c r="I527" s="564">
        <v>82</v>
      </c>
      <c r="J527" s="794">
        <f t="shared" si="39"/>
        <v>13295</v>
      </c>
      <c r="K527" s="794">
        <f t="shared" si="40"/>
        <v>82</v>
      </c>
    </row>
    <row r="528" spans="1:11" s="528" customFormat="1" ht="54" x14ac:dyDescent="0.25">
      <c r="A528" s="554">
        <f t="shared" si="38"/>
        <v>498</v>
      </c>
      <c r="B528" s="555" t="s">
        <v>1408</v>
      </c>
      <c r="C528" s="556">
        <v>14.69</v>
      </c>
      <c r="D528" s="558" t="s">
        <v>6</v>
      </c>
      <c r="E528" s="667" t="s">
        <v>1467</v>
      </c>
      <c r="F528" s="555" t="s">
        <v>1468</v>
      </c>
      <c r="G528" s="555" t="s">
        <v>4809</v>
      </c>
      <c r="H528" s="564">
        <v>1872</v>
      </c>
      <c r="I528" s="564">
        <v>878</v>
      </c>
      <c r="J528" s="794">
        <f t="shared" si="39"/>
        <v>1872</v>
      </c>
      <c r="K528" s="794">
        <f t="shared" si="40"/>
        <v>878</v>
      </c>
    </row>
    <row r="529" spans="1:11" s="528" customFormat="1" ht="54" x14ac:dyDescent="0.25">
      <c r="A529" s="554">
        <f t="shared" si="38"/>
        <v>499</v>
      </c>
      <c r="B529" s="555" t="s">
        <v>1408</v>
      </c>
      <c r="C529" s="556">
        <v>14.7</v>
      </c>
      <c r="D529" s="558" t="s">
        <v>6</v>
      </c>
      <c r="E529" s="667" t="s">
        <v>1469</v>
      </c>
      <c r="F529" s="555" t="s">
        <v>1468</v>
      </c>
      <c r="G529" s="555" t="s">
        <v>4809</v>
      </c>
      <c r="H529" s="564">
        <v>2634</v>
      </c>
      <c r="I529" s="564">
        <v>632</v>
      </c>
      <c r="J529" s="794">
        <f t="shared" si="39"/>
        <v>2634</v>
      </c>
      <c r="K529" s="794">
        <f t="shared" si="40"/>
        <v>632</v>
      </c>
    </row>
    <row r="530" spans="1:11" s="528" customFormat="1" ht="81" x14ac:dyDescent="0.25">
      <c r="A530" s="554">
        <f t="shared" si="38"/>
        <v>500</v>
      </c>
      <c r="B530" s="555" t="s">
        <v>1408</v>
      </c>
      <c r="C530" s="556">
        <v>14.71</v>
      </c>
      <c r="D530" s="558" t="s">
        <v>6</v>
      </c>
      <c r="E530" s="667" t="s">
        <v>1470</v>
      </c>
      <c r="F530" s="555" t="s">
        <v>1468</v>
      </c>
      <c r="G530" s="555" t="s">
        <v>4809</v>
      </c>
      <c r="H530" s="564">
        <v>6453</v>
      </c>
      <c r="I530" s="564">
        <v>1278</v>
      </c>
      <c r="J530" s="794">
        <f t="shared" si="39"/>
        <v>6453</v>
      </c>
      <c r="K530" s="794">
        <f t="shared" si="40"/>
        <v>1278</v>
      </c>
    </row>
    <row r="531" spans="1:11" s="528" customFormat="1" ht="40.5" x14ac:dyDescent="0.25">
      <c r="A531" s="554">
        <f t="shared" si="38"/>
        <v>501</v>
      </c>
      <c r="B531" s="555" t="s">
        <v>1408</v>
      </c>
      <c r="C531" s="556">
        <v>14.72</v>
      </c>
      <c r="D531" s="558" t="s">
        <v>6</v>
      </c>
      <c r="E531" s="667" t="s">
        <v>1471</v>
      </c>
      <c r="F531" s="555" t="s">
        <v>1468</v>
      </c>
      <c r="G531" s="555" t="s">
        <v>4809</v>
      </c>
      <c r="H531" s="564">
        <v>1872</v>
      </c>
      <c r="I531" s="564">
        <v>878</v>
      </c>
      <c r="J531" s="794">
        <f t="shared" si="39"/>
        <v>1872</v>
      </c>
      <c r="K531" s="794">
        <f t="shared" si="40"/>
        <v>878</v>
      </c>
    </row>
    <row r="532" spans="1:11" s="528" customFormat="1" ht="94.5" x14ac:dyDescent="0.25">
      <c r="A532" s="554">
        <f t="shared" si="38"/>
        <v>502</v>
      </c>
      <c r="B532" s="555" t="s">
        <v>1408</v>
      </c>
      <c r="C532" s="556">
        <v>14.73</v>
      </c>
      <c r="D532" s="558" t="s">
        <v>6</v>
      </c>
      <c r="E532" s="667" t="s">
        <v>1472</v>
      </c>
      <c r="F532" s="555" t="s">
        <v>1468</v>
      </c>
      <c r="G532" s="555" t="s">
        <v>4809</v>
      </c>
      <c r="H532" s="564">
        <v>6288</v>
      </c>
      <c r="I532" s="564">
        <v>1121</v>
      </c>
      <c r="J532" s="794">
        <f t="shared" si="39"/>
        <v>6288</v>
      </c>
      <c r="K532" s="794">
        <f t="shared" si="40"/>
        <v>1121</v>
      </c>
    </row>
    <row r="533" spans="1:11" s="528" customFormat="1" ht="27" x14ac:dyDescent="0.25">
      <c r="A533" s="554">
        <f t="shared" si="38"/>
        <v>503</v>
      </c>
      <c r="B533" s="555" t="s">
        <v>1408</v>
      </c>
      <c r="C533" s="556">
        <v>14.74</v>
      </c>
      <c r="D533" s="558" t="s">
        <v>6</v>
      </c>
      <c r="E533" s="667" t="s">
        <v>1473</v>
      </c>
      <c r="F533" s="555" t="s">
        <v>1468</v>
      </c>
      <c r="G533" s="555" t="s">
        <v>4809</v>
      </c>
      <c r="H533" s="564">
        <v>2506</v>
      </c>
      <c r="I533" s="564">
        <v>981</v>
      </c>
      <c r="J533" s="794">
        <f t="shared" si="39"/>
        <v>2506</v>
      </c>
      <c r="K533" s="794">
        <f t="shared" si="40"/>
        <v>981</v>
      </c>
    </row>
    <row r="534" spans="1:11" s="528" customFormat="1" ht="67.5" x14ac:dyDescent="0.25">
      <c r="A534" s="554">
        <f t="shared" si="38"/>
        <v>504</v>
      </c>
      <c r="B534" s="555" t="s">
        <v>1408</v>
      </c>
      <c r="C534" s="556">
        <v>14.75</v>
      </c>
      <c r="D534" s="558" t="s">
        <v>6</v>
      </c>
      <c r="E534" s="667" t="s">
        <v>1474</v>
      </c>
      <c r="F534" s="555" t="s">
        <v>5575</v>
      </c>
      <c r="G534" s="555" t="s">
        <v>5114</v>
      </c>
      <c r="H534" s="564">
        <v>319</v>
      </c>
      <c r="I534" s="564">
        <v>194</v>
      </c>
      <c r="J534" s="794">
        <f t="shared" si="39"/>
        <v>319</v>
      </c>
      <c r="K534" s="794">
        <f t="shared" si="40"/>
        <v>194</v>
      </c>
    </row>
    <row r="535" spans="1:11" s="528" customFormat="1" ht="27" x14ac:dyDescent="0.25">
      <c r="A535" s="554">
        <f t="shared" si="38"/>
        <v>505</v>
      </c>
      <c r="B535" s="555" t="s">
        <v>1408</v>
      </c>
      <c r="C535" s="556">
        <v>14.76</v>
      </c>
      <c r="D535" s="558" t="s">
        <v>6</v>
      </c>
      <c r="E535" s="667" t="s">
        <v>1475</v>
      </c>
      <c r="F535" s="555" t="s">
        <v>1476</v>
      </c>
      <c r="G535" s="555" t="s">
        <v>4809</v>
      </c>
      <c r="H535" s="564">
        <v>6671</v>
      </c>
      <c r="I535" s="564">
        <v>2230</v>
      </c>
      <c r="J535" s="794">
        <f t="shared" si="39"/>
        <v>6671</v>
      </c>
      <c r="K535" s="794">
        <f t="shared" si="40"/>
        <v>2230</v>
      </c>
    </row>
    <row r="536" spans="1:11" s="528" customFormat="1" ht="27" x14ac:dyDescent="0.25">
      <c r="A536" s="554">
        <f t="shared" si="38"/>
        <v>506</v>
      </c>
      <c r="B536" s="555" t="s">
        <v>1408</v>
      </c>
      <c r="C536" s="556">
        <v>14.77</v>
      </c>
      <c r="D536" s="558" t="s">
        <v>6</v>
      </c>
      <c r="E536" s="667" t="s">
        <v>1477</v>
      </c>
      <c r="F536" s="555" t="s">
        <v>1476</v>
      </c>
      <c r="G536" s="555" t="s">
        <v>4809</v>
      </c>
      <c r="H536" s="564">
        <v>7813</v>
      </c>
      <c r="I536" s="564">
        <v>1660</v>
      </c>
      <c r="J536" s="794">
        <f t="shared" si="39"/>
        <v>7813</v>
      </c>
      <c r="K536" s="794">
        <f t="shared" si="40"/>
        <v>1660</v>
      </c>
    </row>
    <row r="537" spans="1:11" s="528" customFormat="1" ht="27" x14ac:dyDescent="0.25">
      <c r="A537" s="554">
        <f t="shared" si="38"/>
        <v>507</v>
      </c>
      <c r="B537" s="555" t="s">
        <v>1408</v>
      </c>
      <c r="C537" s="556">
        <v>14.78</v>
      </c>
      <c r="D537" s="558" t="s">
        <v>6</v>
      </c>
      <c r="E537" s="667" t="s">
        <v>1478</v>
      </c>
      <c r="F537" s="555" t="s">
        <v>1476</v>
      </c>
      <c r="G537" s="555" t="s">
        <v>4809</v>
      </c>
      <c r="H537" s="564">
        <v>3719</v>
      </c>
      <c r="I537" s="564">
        <v>2724</v>
      </c>
      <c r="J537" s="794">
        <f t="shared" si="39"/>
        <v>3719</v>
      </c>
      <c r="K537" s="794">
        <f t="shared" si="40"/>
        <v>2724</v>
      </c>
    </row>
    <row r="538" spans="1:11" s="528" customFormat="1" ht="27" x14ac:dyDescent="0.25">
      <c r="A538" s="554">
        <f t="shared" si="38"/>
        <v>508</v>
      </c>
      <c r="B538" s="555" t="s">
        <v>1408</v>
      </c>
      <c r="C538" s="556">
        <v>14.79</v>
      </c>
      <c r="D538" s="558" t="s">
        <v>6</v>
      </c>
      <c r="E538" s="667" t="s">
        <v>1479</v>
      </c>
      <c r="F538" s="555" t="s">
        <v>1480</v>
      </c>
      <c r="G538" s="555" t="s">
        <v>4809</v>
      </c>
      <c r="H538" s="564">
        <v>5900</v>
      </c>
      <c r="I538" s="564">
        <v>2887</v>
      </c>
      <c r="J538" s="794">
        <f t="shared" si="39"/>
        <v>5900</v>
      </c>
      <c r="K538" s="794">
        <f t="shared" si="40"/>
        <v>2887</v>
      </c>
    </row>
    <row r="539" spans="1:11" s="528" customFormat="1" ht="27" x14ac:dyDescent="0.25">
      <c r="A539" s="554">
        <f t="shared" si="38"/>
        <v>509</v>
      </c>
      <c r="B539" s="555" t="s">
        <v>1408</v>
      </c>
      <c r="C539" s="556">
        <v>14.81</v>
      </c>
      <c r="D539" s="558" t="s">
        <v>6</v>
      </c>
      <c r="E539" s="667" t="s">
        <v>1481</v>
      </c>
      <c r="F539" s="555" t="s">
        <v>1482</v>
      </c>
      <c r="G539" s="555" t="s">
        <v>4809</v>
      </c>
      <c r="H539" s="564">
        <v>1985</v>
      </c>
      <c r="I539" s="564">
        <v>990</v>
      </c>
      <c r="J539" s="794">
        <f t="shared" si="39"/>
        <v>1985</v>
      </c>
      <c r="K539" s="794">
        <f t="shared" si="40"/>
        <v>990</v>
      </c>
    </row>
    <row r="540" spans="1:11" s="528" customFormat="1" ht="108" x14ac:dyDescent="0.25">
      <c r="A540" s="554">
        <f t="shared" si="38"/>
        <v>510</v>
      </c>
      <c r="B540" s="555" t="s">
        <v>1408</v>
      </c>
      <c r="C540" s="556">
        <v>14.82</v>
      </c>
      <c r="D540" s="558" t="s">
        <v>6</v>
      </c>
      <c r="E540" s="667" t="s">
        <v>5117</v>
      </c>
      <c r="F540" s="555" t="s">
        <v>1468</v>
      </c>
      <c r="G540" s="555" t="s">
        <v>4809</v>
      </c>
      <c r="H540" s="564">
        <v>2561</v>
      </c>
      <c r="I540" s="564">
        <v>207</v>
      </c>
      <c r="J540" s="794">
        <f t="shared" si="39"/>
        <v>2561</v>
      </c>
      <c r="K540" s="794">
        <f t="shared" si="40"/>
        <v>207</v>
      </c>
    </row>
    <row r="541" spans="1:11" s="528" customFormat="1" ht="108" x14ac:dyDescent="0.25">
      <c r="A541" s="554">
        <f t="shared" si="38"/>
        <v>511</v>
      </c>
      <c r="B541" s="555" t="s">
        <v>1408</v>
      </c>
      <c r="C541" s="556">
        <v>14.83</v>
      </c>
      <c r="D541" s="558" t="s">
        <v>6</v>
      </c>
      <c r="E541" s="667" t="s">
        <v>5118</v>
      </c>
      <c r="F541" s="555" t="s">
        <v>1468</v>
      </c>
      <c r="G541" s="555" t="s">
        <v>4809</v>
      </c>
      <c r="H541" s="564">
        <v>4569</v>
      </c>
      <c r="I541" s="564">
        <v>733</v>
      </c>
      <c r="J541" s="794">
        <f t="shared" si="39"/>
        <v>4569</v>
      </c>
      <c r="K541" s="794">
        <f t="shared" si="40"/>
        <v>733</v>
      </c>
    </row>
    <row r="542" spans="1:11" s="528" customFormat="1" ht="54" x14ac:dyDescent="0.25">
      <c r="A542" s="554">
        <f t="shared" si="38"/>
        <v>512</v>
      </c>
      <c r="B542" s="555" t="s">
        <v>1408</v>
      </c>
      <c r="C542" s="556">
        <v>14.84</v>
      </c>
      <c r="D542" s="558" t="s">
        <v>6</v>
      </c>
      <c r="E542" s="667" t="s">
        <v>1483</v>
      </c>
      <c r="F542" s="555" t="s">
        <v>1484</v>
      </c>
      <c r="G542" s="555" t="s">
        <v>5114</v>
      </c>
      <c r="H542" s="564">
        <v>219</v>
      </c>
      <c r="I542" s="564">
        <v>79</v>
      </c>
      <c r="J542" s="794">
        <f t="shared" si="39"/>
        <v>219</v>
      </c>
      <c r="K542" s="794">
        <f t="shared" si="40"/>
        <v>79</v>
      </c>
    </row>
    <row r="543" spans="1:11" s="528" customFormat="1" ht="40.5" x14ac:dyDescent="0.25">
      <c r="A543" s="554">
        <f t="shared" si="38"/>
        <v>513</v>
      </c>
      <c r="B543" s="555" t="s">
        <v>1408</v>
      </c>
      <c r="C543" s="556">
        <v>14.85</v>
      </c>
      <c r="D543" s="558" t="s">
        <v>6</v>
      </c>
      <c r="E543" s="667" t="s">
        <v>1485</v>
      </c>
      <c r="F543" s="555" t="s">
        <v>1484</v>
      </c>
      <c r="G543" s="555" t="s">
        <v>5114</v>
      </c>
      <c r="H543" s="564">
        <v>160</v>
      </c>
      <c r="I543" s="564">
        <v>58</v>
      </c>
      <c r="J543" s="794">
        <f t="shared" si="39"/>
        <v>160</v>
      </c>
      <c r="K543" s="794">
        <f t="shared" si="40"/>
        <v>58</v>
      </c>
    </row>
    <row r="544" spans="1:11" s="528" customFormat="1" ht="54" x14ac:dyDescent="0.25">
      <c r="A544" s="554">
        <f t="shared" si="38"/>
        <v>514</v>
      </c>
      <c r="B544" s="555" t="s">
        <v>1408</v>
      </c>
      <c r="C544" s="556">
        <v>14.86</v>
      </c>
      <c r="D544" s="558" t="s">
        <v>6</v>
      </c>
      <c r="E544" s="667" t="s">
        <v>1486</v>
      </c>
      <c r="F544" s="555" t="s">
        <v>1487</v>
      </c>
      <c r="G544" s="555" t="s">
        <v>4809</v>
      </c>
      <c r="H544" s="564">
        <v>13139</v>
      </c>
      <c r="I544" s="564">
        <v>1357</v>
      </c>
      <c r="J544" s="794">
        <f t="shared" si="39"/>
        <v>13139</v>
      </c>
      <c r="K544" s="794">
        <f t="shared" si="40"/>
        <v>1357</v>
      </c>
    </row>
    <row r="545" spans="1:11" s="528" customFormat="1" ht="81" x14ac:dyDescent="0.25">
      <c r="A545" s="554">
        <f t="shared" si="38"/>
        <v>515</v>
      </c>
      <c r="B545" s="555" t="s">
        <v>1408</v>
      </c>
      <c r="C545" s="556">
        <v>14.87</v>
      </c>
      <c r="D545" s="558" t="s">
        <v>6</v>
      </c>
      <c r="E545" s="667" t="s">
        <v>1488</v>
      </c>
      <c r="F545" s="555" t="s">
        <v>1489</v>
      </c>
      <c r="G545" s="555" t="s">
        <v>4809</v>
      </c>
      <c r="H545" s="564">
        <v>8193</v>
      </c>
      <c r="I545" s="564">
        <v>1289</v>
      </c>
      <c r="J545" s="794">
        <f t="shared" si="39"/>
        <v>8193</v>
      </c>
      <c r="K545" s="794">
        <f t="shared" si="40"/>
        <v>1289</v>
      </c>
    </row>
    <row r="546" spans="1:11" s="528" customFormat="1" ht="67.5" x14ac:dyDescent="0.25">
      <c r="A546" s="554">
        <f t="shared" si="38"/>
        <v>516</v>
      </c>
      <c r="B546" s="555" t="s">
        <v>1408</v>
      </c>
      <c r="C546" s="556">
        <v>14.88</v>
      </c>
      <c r="D546" s="558" t="s">
        <v>1490</v>
      </c>
      <c r="E546" s="667" t="s">
        <v>1491</v>
      </c>
      <c r="F546" s="555" t="s">
        <v>283</v>
      </c>
      <c r="G546" s="555" t="s">
        <v>5114</v>
      </c>
      <c r="H546" s="671">
        <v>1476</v>
      </c>
      <c r="I546" s="564">
        <v>123</v>
      </c>
      <c r="J546" s="794">
        <f t="shared" si="39"/>
        <v>1476</v>
      </c>
      <c r="K546" s="794">
        <f t="shared" si="40"/>
        <v>123</v>
      </c>
    </row>
    <row r="547" spans="1:11" s="534" customFormat="1" ht="135" x14ac:dyDescent="0.25">
      <c r="A547" s="554">
        <f t="shared" si="38"/>
        <v>517</v>
      </c>
      <c r="B547" s="555" t="s">
        <v>1408</v>
      </c>
      <c r="C547" s="556">
        <v>14.89</v>
      </c>
      <c r="D547" s="558"/>
      <c r="E547" s="667" t="s">
        <v>5938</v>
      </c>
      <c r="F547" s="555" t="s">
        <v>283</v>
      </c>
      <c r="G547" s="555" t="s">
        <v>5088</v>
      </c>
      <c r="H547" s="564">
        <v>11702</v>
      </c>
      <c r="I547" s="564">
        <v>3169</v>
      </c>
      <c r="J547" s="794">
        <f t="shared" si="39"/>
        <v>11702</v>
      </c>
      <c r="K547" s="794">
        <f t="shared" si="40"/>
        <v>3169</v>
      </c>
    </row>
    <row r="548" spans="1:11" s="534" customFormat="1" ht="135" x14ac:dyDescent="0.25">
      <c r="A548" s="554">
        <f t="shared" si="38"/>
        <v>518</v>
      </c>
      <c r="B548" s="555" t="s">
        <v>1408</v>
      </c>
      <c r="C548" s="556">
        <v>14.9</v>
      </c>
      <c r="D548" s="558"/>
      <c r="E548" s="667" t="s">
        <v>5986</v>
      </c>
      <c r="F548" s="555" t="s">
        <v>283</v>
      </c>
      <c r="G548" s="555" t="s">
        <v>5088</v>
      </c>
      <c r="H548" s="564">
        <v>11915</v>
      </c>
      <c r="I548" s="564">
        <v>3169</v>
      </c>
      <c r="J548" s="794">
        <f t="shared" si="39"/>
        <v>11915</v>
      </c>
      <c r="K548" s="794">
        <f t="shared" si="40"/>
        <v>3169</v>
      </c>
    </row>
    <row r="549" spans="1:11" s="534" customFormat="1" ht="135" x14ac:dyDescent="0.25">
      <c r="A549" s="554">
        <f t="shared" si="38"/>
        <v>519</v>
      </c>
      <c r="B549" s="555" t="s">
        <v>1408</v>
      </c>
      <c r="C549" s="556">
        <v>14.91</v>
      </c>
      <c r="D549" s="558"/>
      <c r="E549" s="667" t="s">
        <v>5985</v>
      </c>
      <c r="F549" s="555" t="s">
        <v>283</v>
      </c>
      <c r="G549" s="555" t="s">
        <v>5088</v>
      </c>
      <c r="H549" s="564">
        <v>12114</v>
      </c>
      <c r="I549" s="564">
        <v>3169</v>
      </c>
      <c r="J549" s="794">
        <f t="shared" si="39"/>
        <v>12114</v>
      </c>
      <c r="K549" s="794">
        <f t="shared" si="40"/>
        <v>3169</v>
      </c>
    </row>
    <row r="550" spans="1:11" s="534" customFormat="1" ht="135" x14ac:dyDescent="0.25">
      <c r="A550" s="554">
        <v>520</v>
      </c>
      <c r="B550" s="555" t="s">
        <v>1408</v>
      </c>
      <c r="C550" s="556">
        <v>14.92</v>
      </c>
      <c r="D550" s="558"/>
      <c r="E550" s="667" t="s">
        <v>5984</v>
      </c>
      <c r="F550" s="555" t="s">
        <v>283</v>
      </c>
      <c r="G550" s="555" t="s">
        <v>5088</v>
      </c>
      <c r="H550" s="564">
        <v>12335</v>
      </c>
      <c r="I550" s="564">
        <v>3169</v>
      </c>
      <c r="J550" s="794">
        <f t="shared" si="39"/>
        <v>12335</v>
      </c>
      <c r="K550" s="794">
        <f t="shared" si="40"/>
        <v>3169</v>
      </c>
    </row>
    <row r="551" spans="1:11" ht="18.75" x14ac:dyDescent="0.25">
      <c r="A551" s="914" t="s">
        <v>5473</v>
      </c>
      <c r="B551" s="915"/>
      <c r="C551" s="915"/>
      <c r="D551" s="915"/>
      <c r="E551" s="915"/>
      <c r="F551" s="915"/>
      <c r="G551" s="915"/>
      <c r="H551" s="915"/>
      <c r="I551" s="916"/>
      <c r="J551" s="794">
        <f t="shared" si="39"/>
        <v>0</v>
      </c>
      <c r="K551" s="794">
        <f t="shared" si="40"/>
        <v>0</v>
      </c>
    </row>
    <row r="552" spans="1:11" s="528" customFormat="1" ht="162" x14ac:dyDescent="0.25">
      <c r="A552" s="554">
        <v>521</v>
      </c>
      <c r="B552" s="559" t="s">
        <v>191</v>
      </c>
      <c r="C552" s="560">
        <v>15.02</v>
      </c>
      <c r="D552" s="559" t="s">
        <v>192</v>
      </c>
      <c r="E552" s="667" t="s">
        <v>3507</v>
      </c>
      <c r="F552" s="559" t="s">
        <v>193</v>
      </c>
      <c r="G552" s="559" t="s">
        <v>4804</v>
      </c>
      <c r="H552" s="564">
        <v>2914</v>
      </c>
      <c r="I552" s="564">
        <v>399</v>
      </c>
      <c r="J552" s="794">
        <f t="shared" si="39"/>
        <v>2914</v>
      </c>
      <c r="K552" s="794">
        <f t="shared" si="40"/>
        <v>399</v>
      </c>
    </row>
    <row r="553" spans="1:11" s="528" customFormat="1" ht="67.5" x14ac:dyDescent="0.25">
      <c r="A553" s="554">
        <f>A552+1</f>
        <v>522</v>
      </c>
      <c r="B553" s="559" t="s">
        <v>191</v>
      </c>
      <c r="C553" s="560">
        <v>15.03</v>
      </c>
      <c r="D553" s="559" t="s">
        <v>6</v>
      </c>
      <c r="E553" s="667" t="s">
        <v>194</v>
      </c>
      <c r="F553" s="559" t="s">
        <v>195</v>
      </c>
      <c r="G553" s="559" t="s">
        <v>4809</v>
      </c>
      <c r="H553" s="564">
        <v>819</v>
      </c>
      <c r="I553" s="564">
        <v>231</v>
      </c>
      <c r="J553" s="794">
        <f t="shared" si="39"/>
        <v>819</v>
      </c>
      <c r="K553" s="794">
        <f t="shared" si="40"/>
        <v>231</v>
      </c>
    </row>
    <row r="554" spans="1:11" s="528" customFormat="1" ht="162" x14ac:dyDescent="0.25">
      <c r="A554" s="554">
        <f t="shared" ref="A554:A613" si="41">A553+1</f>
        <v>523</v>
      </c>
      <c r="B554" s="559" t="s">
        <v>191</v>
      </c>
      <c r="C554" s="560">
        <v>15.04</v>
      </c>
      <c r="D554" s="559" t="s">
        <v>192</v>
      </c>
      <c r="E554" s="667" t="s">
        <v>3508</v>
      </c>
      <c r="F554" s="559" t="s">
        <v>193</v>
      </c>
      <c r="G554" s="559" t="s">
        <v>4804</v>
      </c>
      <c r="H554" s="564">
        <v>3060</v>
      </c>
      <c r="I554" s="564">
        <v>401</v>
      </c>
      <c r="J554" s="794">
        <f t="shared" si="39"/>
        <v>3060</v>
      </c>
      <c r="K554" s="794">
        <f t="shared" si="40"/>
        <v>401</v>
      </c>
    </row>
    <row r="555" spans="1:11" s="528" customFormat="1" ht="27" x14ac:dyDescent="0.25">
      <c r="A555" s="554">
        <f t="shared" si="41"/>
        <v>524</v>
      </c>
      <c r="B555" s="559" t="s">
        <v>191</v>
      </c>
      <c r="C555" s="560">
        <v>15.05</v>
      </c>
      <c r="D555" s="559" t="s">
        <v>6</v>
      </c>
      <c r="E555" s="667" t="s">
        <v>196</v>
      </c>
      <c r="F555" s="559" t="s">
        <v>197</v>
      </c>
      <c r="G555" s="559" t="s">
        <v>4809</v>
      </c>
      <c r="H555" s="564">
        <v>5651</v>
      </c>
      <c r="I555" s="564">
        <v>786</v>
      </c>
      <c r="J555" s="794">
        <f t="shared" si="39"/>
        <v>5651</v>
      </c>
      <c r="K555" s="794">
        <f t="shared" si="40"/>
        <v>786</v>
      </c>
    </row>
    <row r="556" spans="1:11" s="528" customFormat="1" ht="162" x14ac:dyDescent="0.25">
      <c r="A556" s="554">
        <f t="shared" si="41"/>
        <v>525</v>
      </c>
      <c r="B556" s="559" t="s">
        <v>191</v>
      </c>
      <c r="C556" s="560">
        <v>15.06</v>
      </c>
      <c r="D556" s="559" t="s">
        <v>192</v>
      </c>
      <c r="E556" s="667" t="s">
        <v>3509</v>
      </c>
      <c r="F556" s="559" t="s">
        <v>193</v>
      </c>
      <c r="G556" s="559" t="s">
        <v>4804</v>
      </c>
      <c r="H556" s="564">
        <v>3182</v>
      </c>
      <c r="I556" s="564">
        <v>416</v>
      </c>
      <c r="J556" s="794">
        <f t="shared" si="39"/>
        <v>3182</v>
      </c>
      <c r="K556" s="794">
        <f t="shared" si="40"/>
        <v>416</v>
      </c>
    </row>
    <row r="557" spans="1:11" s="528" customFormat="1" ht="27" x14ac:dyDescent="0.25">
      <c r="A557" s="554">
        <f t="shared" si="41"/>
        <v>526</v>
      </c>
      <c r="B557" s="559" t="s">
        <v>191</v>
      </c>
      <c r="C557" s="560">
        <v>15.07</v>
      </c>
      <c r="D557" s="559" t="s">
        <v>6</v>
      </c>
      <c r="E557" s="667" t="s">
        <v>198</v>
      </c>
      <c r="F557" s="559" t="s">
        <v>199</v>
      </c>
      <c r="G557" s="559" t="s">
        <v>4809</v>
      </c>
      <c r="H557" s="564">
        <v>2656</v>
      </c>
      <c r="I557" s="564">
        <v>231</v>
      </c>
      <c r="J557" s="794">
        <f t="shared" si="39"/>
        <v>2656</v>
      </c>
      <c r="K557" s="794">
        <f t="shared" si="40"/>
        <v>231</v>
      </c>
    </row>
    <row r="558" spans="1:11" s="528" customFormat="1" ht="162" x14ac:dyDescent="0.25">
      <c r="A558" s="554">
        <f t="shared" si="41"/>
        <v>527</v>
      </c>
      <c r="B558" s="559" t="s">
        <v>191</v>
      </c>
      <c r="C558" s="560">
        <v>15.08</v>
      </c>
      <c r="D558" s="559" t="s">
        <v>192</v>
      </c>
      <c r="E558" s="667" t="s">
        <v>3510</v>
      </c>
      <c r="F558" s="559" t="s">
        <v>193</v>
      </c>
      <c r="G558" s="559" t="s">
        <v>4804</v>
      </c>
      <c r="H558" s="564">
        <v>3309</v>
      </c>
      <c r="I558" s="564">
        <v>431</v>
      </c>
      <c r="J558" s="794">
        <f t="shared" si="39"/>
        <v>3309</v>
      </c>
      <c r="K558" s="794">
        <f t="shared" si="40"/>
        <v>431</v>
      </c>
    </row>
    <row r="559" spans="1:11" s="528" customFormat="1" ht="40.5" x14ac:dyDescent="0.25">
      <c r="A559" s="554">
        <f t="shared" si="41"/>
        <v>528</v>
      </c>
      <c r="B559" s="559" t="s">
        <v>191</v>
      </c>
      <c r="C559" s="560">
        <v>15.09</v>
      </c>
      <c r="D559" s="559" t="s">
        <v>6</v>
      </c>
      <c r="E559" s="667" t="s">
        <v>200</v>
      </c>
      <c r="F559" s="559" t="s">
        <v>201</v>
      </c>
      <c r="G559" s="559" t="s">
        <v>4809</v>
      </c>
      <c r="H559" s="564">
        <v>5823</v>
      </c>
      <c r="I559" s="564">
        <v>2911</v>
      </c>
      <c r="J559" s="794">
        <f t="shared" si="39"/>
        <v>5823</v>
      </c>
      <c r="K559" s="794">
        <f t="shared" si="40"/>
        <v>2911</v>
      </c>
    </row>
    <row r="560" spans="1:11" s="528" customFormat="1" ht="162" x14ac:dyDescent="0.25">
      <c r="A560" s="554">
        <f t="shared" si="41"/>
        <v>529</v>
      </c>
      <c r="B560" s="559" t="s">
        <v>191</v>
      </c>
      <c r="C560" s="560">
        <v>15.1</v>
      </c>
      <c r="D560" s="559" t="s">
        <v>192</v>
      </c>
      <c r="E560" s="667" t="s">
        <v>3511</v>
      </c>
      <c r="F560" s="559" t="s">
        <v>193</v>
      </c>
      <c r="G560" s="559" t="s">
        <v>4804</v>
      </c>
      <c r="H560" s="564">
        <v>3443</v>
      </c>
      <c r="I560" s="564">
        <v>448</v>
      </c>
      <c r="J560" s="794">
        <f t="shared" si="39"/>
        <v>3443</v>
      </c>
      <c r="K560" s="794">
        <f t="shared" si="40"/>
        <v>448</v>
      </c>
    </row>
    <row r="561" spans="1:11" s="528" customFormat="1" ht="40.5" x14ac:dyDescent="0.25">
      <c r="A561" s="554">
        <f t="shared" si="41"/>
        <v>530</v>
      </c>
      <c r="B561" s="559" t="s">
        <v>191</v>
      </c>
      <c r="C561" s="560">
        <v>15.11</v>
      </c>
      <c r="D561" s="559" t="s">
        <v>6</v>
      </c>
      <c r="E561" s="667" t="s">
        <v>202</v>
      </c>
      <c r="F561" s="559" t="s">
        <v>201</v>
      </c>
      <c r="G561" s="559" t="s">
        <v>4809</v>
      </c>
      <c r="H561" s="564">
        <v>5593</v>
      </c>
      <c r="I561" s="564">
        <v>2663</v>
      </c>
      <c r="J561" s="794">
        <f t="shared" si="39"/>
        <v>5593</v>
      </c>
      <c r="K561" s="794">
        <f t="shared" si="40"/>
        <v>2663</v>
      </c>
    </row>
    <row r="562" spans="1:11" s="528" customFormat="1" ht="162" x14ac:dyDescent="0.25">
      <c r="A562" s="554">
        <f t="shared" si="41"/>
        <v>531</v>
      </c>
      <c r="B562" s="559" t="s">
        <v>191</v>
      </c>
      <c r="C562" s="560">
        <v>15.12</v>
      </c>
      <c r="D562" s="559" t="s">
        <v>192</v>
      </c>
      <c r="E562" s="667" t="s">
        <v>3512</v>
      </c>
      <c r="F562" s="559" t="s">
        <v>193</v>
      </c>
      <c r="G562" s="559" t="s">
        <v>4804</v>
      </c>
      <c r="H562" s="564">
        <v>5027</v>
      </c>
      <c r="I562" s="564">
        <v>503</v>
      </c>
      <c r="J562" s="794">
        <f t="shared" si="39"/>
        <v>5027</v>
      </c>
      <c r="K562" s="794">
        <f t="shared" si="40"/>
        <v>503</v>
      </c>
    </row>
    <row r="563" spans="1:11" s="528" customFormat="1" ht="40.5" x14ac:dyDescent="0.25">
      <c r="A563" s="554">
        <f t="shared" si="41"/>
        <v>532</v>
      </c>
      <c r="B563" s="559" t="s">
        <v>191</v>
      </c>
      <c r="C563" s="560">
        <v>15.13</v>
      </c>
      <c r="D563" s="559" t="s">
        <v>6</v>
      </c>
      <c r="E563" s="667" t="s">
        <v>203</v>
      </c>
      <c r="F563" s="559" t="s">
        <v>204</v>
      </c>
      <c r="G563" s="559" t="s">
        <v>4809</v>
      </c>
      <c r="H563" s="564">
        <v>5216</v>
      </c>
      <c r="I563" s="564">
        <v>1130</v>
      </c>
      <c r="J563" s="794">
        <f t="shared" si="39"/>
        <v>5216</v>
      </c>
      <c r="K563" s="794">
        <f t="shared" si="40"/>
        <v>1130</v>
      </c>
    </row>
    <row r="564" spans="1:11" s="528" customFormat="1" ht="162" x14ac:dyDescent="0.25">
      <c r="A564" s="554">
        <f t="shared" si="41"/>
        <v>533</v>
      </c>
      <c r="B564" s="559" t="s">
        <v>191</v>
      </c>
      <c r="C564" s="560">
        <v>15.14</v>
      </c>
      <c r="D564" s="559" t="s">
        <v>192</v>
      </c>
      <c r="E564" s="667" t="s">
        <v>3513</v>
      </c>
      <c r="F564" s="559" t="s">
        <v>193</v>
      </c>
      <c r="G564" s="559" t="s">
        <v>4804</v>
      </c>
      <c r="H564" s="564">
        <v>5180</v>
      </c>
      <c r="I564" s="564">
        <v>521</v>
      </c>
      <c r="J564" s="794">
        <f t="shared" si="39"/>
        <v>5180</v>
      </c>
      <c r="K564" s="794">
        <f t="shared" si="40"/>
        <v>521</v>
      </c>
    </row>
    <row r="565" spans="1:11" s="528" customFormat="1" ht="40.5" x14ac:dyDescent="0.25">
      <c r="A565" s="554">
        <f t="shared" si="41"/>
        <v>534</v>
      </c>
      <c r="B565" s="559" t="s">
        <v>191</v>
      </c>
      <c r="C565" s="560">
        <v>15.15</v>
      </c>
      <c r="D565" s="559" t="s">
        <v>6</v>
      </c>
      <c r="E565" s="667" t="s">
        <v>205</v>
      </c>
      <c r="F565" s="559" t="s">
        <v>206</v>
      </c>
      <c r="G565" s="559" t="s">
        <v>4809</v>
      </c>
      <c r="H565" s="564">
        <v>8101</v>
      </c>
      <c r="I565" s="564">
        <v>1476</v>
      </c>
      <c r="J565" s="794">
        <f t="shared" si="39"/>
        <v>8101</v>
      </c>
      <c r="K565" s="794">
        <f t="shared" si="40"/>
        <v>1476</v>
      </c>
    </row>
    <row r="566" spans="1:11" s="528" customFormat="1" ht="162" x14ac:dyDescent="0.25">
      <c r="A566" s="554">
        <f t="shared" si="41"/>
        <v>535</v>
      </c>
      <c r="B566" s="559" t="s">
        <v>191</v>
      </c>
      <c r="C566" s="560">
        <v>15.16</v>
      </c>
      <c r="D566" s="559" t="s">
        <v>192</v>
      </c>
      <c r="E566" s="667" t="s">
        <v>3514</v>
      </c>
      <c r="F566" s="559" t="s">
        <v>193</v>
      </c>
      <c r="G566" s="559" t="s">
        <v>4804</v>
      </c>
      <c r="H566" s="564">
        <v>5340</v>
      </c>
      <c r="I566" s="564">
        <v>541</v>
      </c>
      <c r="J566" s="794">
        <f t="shared" si="39"/>
        <v>5340</v>
      </c>
      <c r="K566" s="794">
        <f t="shared" si="40"/>
        <v>541</v>
      </c>
    </row>
    <row r="567" spans="1:11" s="528" customFormat="1" ht="162" x14ac:dyDescent="0.25">
      <c r="A567" s="554">
        <f t="shared" si="41"/>
        <v>536</v>
      </c>
      <c r="B567" s="559" t="s">
        <v>191</v>
      </c>
      <c r="C567" s="560">
        <v>15.18</v>
      </c>
      <c r="D567" s="559" t="s">
        <v>192</v>
      </c>
      <c r="E567" s="667" t="s">
        <v>3515</v>
      </c>
      <c r="F567" s="559" t="s">
        <v>193</v>
      </c>
      <c r="G567" s="559" t="s">
        <v>4804</v>
      </c>
      <c r="H567" s="564">
        <v>7779</v>
      </c>
      <c r="I567" s="564">
        <v>778</v>
      </c>
      <c r="J567" s="794">
        <f t="shared" si="39"/>
        <v>7779</v>
      </c>
      <c r="K567" s="794">
        <f t="shared" si="40"/>
        <v>778</v>
      </c>
    </row>
    <row r="568" spans="1:11" s="528" customFormat="1" ht="162" x14ac:dyDescent="0.25">
      <c r="A568" s="554">
        <f t="shared" si="41"/>
        <v>537</v>
      </c>
      <c r="B568" s="559" t="s">
        <v>191</v>
      </c>
      <c r="C568" s="560">
        <v>15.2</v>
      </c>
      <c r="D568" s="559" t="s">
        <v>192</v>
      </c>
      <c r="E568" s="667" t="s">
        <v>3516</v>
      </c>
      <c r="F568" s="559" t="s">
        <v>193</v>
      </c>
      <c r="G568" s="559" t="s">
        <v>4804</v>
      </c>
      <c r="H568" s="564">
        <v>8197</v>
      </c>
      <c r="I568" s="564">
        <v>854</v>
      </c>
      <c r="J568" s="794">
        <f t="shared" si="39"/>
        <v>8197</v>
      </c>
      <c r="K568" s="794">
        <f t="shared" si="40"/>
        <v>854</v>
      </c>
    </row>
    <row r="569" spans="1:11" s="528" customFormat="1" ht="162" x14ac:dyDescent="0.25">
      <c r="A569" s="554">
        <f t="shared" si="41"/>
        <v>538</v>
      </c>
      <c r="B569" s="559" t="s">
        <v>191</v>
      </c>
      <c r="C569" s="560">
        <v>15.58</v>
      </c>
      <c r="D569" s="559" t="s">
        <v>192</v>
      </c>
      <c r="E569" s="667" t="s">
        <v>3517</v>
      </c>
      <c r="F569" s="559" t="s">
        <v>193</v>
      </c>
      <c r="G569" s="559" t="s">
        <v>4804</v>
      </c>
      <c r="H569" s="564">
        <v>8535</v>
      </c>
      <c r="I569" s="564">
        <v>919</v>
      </c>
      <c r="J569" s="794">
        <f t="shared" si="39"/>
        <v>8535</v>
      </c>
      <c r="K569" s="794">
        <f t="shared" si="40"/>
        <v>919</v>
      </c>
    </row>
    <row r="570" spans="1:11" s="528" customFormat="1" ht="162" x14ac:dyDescent="0.25">
      <c r="A570" s="554">
        <f t="shared" si="41"/>
        <v>539</v>
      </c>
      <c r="B570" s="559" t="s">
        <v>191</v>
      </c>
      <c r="C570" s="560">
        <v>15.6</v>
      </c>
      <c r="D570" s="559" t="s">
        <v>192</v>
      </c>
      <c r="E570" s="667" t="s">
        <v>3518</v>
      </c>
      <c r="F570" s="559" t="s">
        <v>193</v>
      </c>
      <c r="G570" s="559" t="s">
        <v>4804</v>
      </c>
      <c r="H570" s="564">
        <v>9277</v>
      </c>
      <c r="I570" s="564">
        <v>1067</v>
      </c>
      <c r="J570" s="794">
        <f t="shared" si="39"/>
        <v>9277</v>
      </c>
      <c r="K570" s="794">
        <f t="shared" si="40"/>
        <v>1067</v>
      </c>
    </row>
    <row r="571" spans="1:11" s="528" customFormat="1" ht="162" x14ac:dyDescent="0.25">
      <c r="A571" s="554">
        <f t="shared" si="41"/>
        <v>540</v>
      </c>
      <c r="B571" s="559" t="s">
        <v>191</v>
      </c>
      <c r="C571" s="560">
        <v>15.62</v>
      </c>
      <c r="D571" s="559" t="s">
        <v>192</v>
      </c>
      <c r="E571" s="667" t="s">
        <v>3519</v>
      </c>
      <c r="F571" s="559" t="s">
        <v>193</v>
      </c>
      <c r="G571" s="559" t="s">
        <v>4804</v>
      </c>
      <c r="H571" s="564">
        <v>10070</v>
      </c>
      <c r="I571" s="564">
        <v>1220</v>
      </c>
      <c r="J571" s="794">
        <f t="shared" si="39"/>
        <v>10070</v>
      </c>
      <c r="K571" s="794">
        <f t="shared" si="40"/>
        <v>1220</v>
      </c>
    </row>
    <row r="572" spans="1:11" s="528" customFormat="1" ht="175.5" x14ac:dyDescent="0.25">
      <c r="A572" s="554">
        <f t="shared" si="41"/>
        <v>541</v>
      </c>
      <c r="B572" s="559" t="s">
        <v>191</v>
      </c>
      <c r="C572" s="560">
        <v>15.64</v>
      </c>
      <c r="D572" s="559" t="s">
        <v>192</v>
      </c>
      <c r="E572" s="667" t="s">
        <v>3520</v>
      </c>
      <c r="F572" s="559" t="s">
        <v>193</v>
      </c>
      <c r="G572" s="559" t="s">
        <v>4804</v>
      </c>
      <c r="H572" s="564">
        <v>12352</v>
      </c>
      <c r="I572" s="564">
        <v>1545</v>
      </c>
      <c r="J572" s="794">
        <f t="shared" si="39"/>
        <v>12352</v>
      </c>
      <c r="K572" s="794">
        <f t="shared" si="40"/>
        <v>1545</v>
      </c>
    </row>
    <row r="573" spans="1:11" s="528" customFormat="1" ht="162" x14ac:dyDescent="0.25">
      <c r="A573" s="554">
        <f t="shared" si="41"/>
        <v>542</v>
      </c>
      <c r="B573" s="559" t="s">
        <v>191</v>
      </c>
      <c r="C573" s="560">
        <v>15.66</v>
      </c>
      <c r="D573" s="559" t="s">
        <v>192</v>
      </c>
      <c r="E573" s="667" t="s">
        <v>3521</v>
      </c>
      <c r="F573" s="559" t="s">
        <v>193</v>
      </c>
      <c r="G573" s="559" t="s">
        <v>4804</v>
      </c>
      <c r="H573" s="564">
        <v>13380</v>
      </c>
      <c r="I573" s="564">
        <v>1659</v>
      </c>
      <c r="J573" s="794">
        <f t="shared" si="39"/>
        <v>13380</v>
      </c>
      <c r="K573" s="794">
        <f t="shared" si="40"/>
        <v>1659</v>
      </c>
    </row>
    <row r="574" spans="1:11" s="528" customFormat="1" ht="162" x14ac:dyDescent="0.25">
      <c r="A574" s="554">
        <f t="shared" si="41"/>
        <v>543</v>
      </c>
      <c r="B574" s="559" t="s">
        <v>191</v>
      </c>
      <c r="C574" s="560">
        <v>15.68</v>
      </c>
      <c r="D574" s="559" t="s">
        <v>192</v>
      </c>
      <c r="E574" s="667" t="s">
        <v>3522</v>
      </c>
      <c r="F574" s="559" t="s">
        <v>193</v>
      </c>
      <c r="G574" s="559" t="s">
        <v>4804</v>
      </c>
      <c r="H574" s="564">
        <v>14462</v>
      </c>
      <c r="I574" s="564">
        <v>1807</v>
      </c>
      <c r="J574" s="794">
        <f t="shared" si="39"/>
        <v>14462</v>
      </c>
      <c r="K574" s="794">
        <f t="shared" si="40"/>
        <v>1807</v>
      </c>
    </row>
    <row r="575" spans="1:11" s="528" customFormat="1" ht="162" x14ac:dyDescent="0.25">
      <c r="A575" s="554">
        <f t="shared" si="41"/>
        <v>544</v>
      </c>
      <c r="B575" s="559" t="s">
        <v>191</v>
      </c>
      <c r="C575" s="560">
        <v>15.7</v>
      </c>
      <c r="D575" s="559" t="s">
        <v>192</v>
      </c>
      <c r="E575" s="667" t="s">
        <v>3523</v>
      </c>
      <c r="F575" s="559" t="s">
        <v>193</v>
      </c>
      <c r="G575" s="559" t="s">
        <v>4804</v>
      </c>
      <c r="H575" s="564">
        <v>17082</v>
      </c>
      <c r="I575" s="564">
        <v>2191</v>
      </c>
      <c r="J575" s="794">
        <f t="shared" si="39"/>
        <v>17082</v>
      </c>
      <c r="K575" s="794">
        <f t="shared" si="40"/>
        <v>2191</v>
      </c>
    </row>
    <row r="576" spans="1:11" s="528" customFormat="1" ht="162" x14ac:dyDescent="0.25">
      <c r="A576" s="554">
        <f t="shared" si="41"/>
        <v>545</v>
      </c>
      <c r="B576" s="559" t="s">
        <v>191</v>
      </c>
      <c r="C576" s="560">
        <v>15.72</v>
      </c>
      <c r="D576" s="559" t="s">
        <v>192</v>
      </c>
      <c r="E576" s="667" t="s">
        <v>3524</v>
      </c>
      <c r="F576" s="559" t="s">
        <v>193</v>
      </c>
      <c r="G576" s="559" t="s">
        <v>4804</v>
      </c>
      <c r="H576" s="564">
        <v>26701</v>
      </c>
      <c r="I576" s="564">
        <v>3407</v>
      </c>
      <c r="J576" s="794">
        <f t="shared" si="39"/>
        <v>26701</v>
      </c>
      <c r="K576" s="794">
        <f t="shared" si="40"/>
        <v>3407</v>
      </c>
    </row>
    <row r="577" spans="1:11" s="528" customFormat="1" ht="162" x14ac:dyDescent="0.25">
      <c r="A577" s="554">
        <f t="shared" si="41"/>
        <v>546</v>
      </c>
      <c r="B577" s="559" t="s">
        <v>191</v>
      </c>
      <c r="C577" s="561">
        <v>15.11</v>
      </c>
      <c r="D577" s="559" t="s">
        <v>192</v>
      </c>
      <c r="E577" s="667" t="s">
        <v>3525</v>
      </c>
      <c r="F577" s="559" t="s">
        <v>193</v>
      </c>
      <c r="G577" s="559" t="s">
        <v>4804</v>
      </c>
      <c r="H577" s="564">
        <v>3021</v>
      </c>
      <c r="I577" s="564">
        <v>399</v>
      </c>
      <c r="J577" s="794">
        <f t="shared" si="39"/>
        <v>3021</v>
      </c>
      <c r="K577" s="794">
        <f t="shared" si="40"/>
        <v>399</v>
      </c>
    </row>
    <row r="578" spans="1:11" s="528" customFormat="1" ht="162" x14ac:dyDescent="0.25">
      <c r="A578" s="554">
        <f t="shared" si="41"/>
        <v>547</v>
      </c>
      <c r="B578" s="559" t="s">
        <v>191</v>
      </c>
      <c r="C578" s="561">
        <v>15.111000000000001</v>
      </c>
      <c r="D578" s="559" t="s">
        <v>192</v>
      </c>
      <c r="E578" s="667" t="s">
        <v>3526</v>
      </c>
      <c r="F578" s="559" t="s">
        <v>193</v>
      </c>
      <c r="G578" s="559" t="s">
        <v>4804</v>
      </c>
      <c r="H578" s="564">
        <v>3178</v>
      </c>
      <c r="I578" s="564">
        <v>445</v>
      </c>
      <c r="J578" s="794">
        <f t="shared" si="39"/>
        <v>3178</v>
      </c>
      <c r="K578" s="794">
        <f t="shared" si="40"/>
        <v>445</v>
      </c>
    </row>
    <row r="579" spans="1:11" s="528" customFormat="1" ht="162" x14ac:dyDescent="0.25">
      <c r="A579" s="554">
        <f t="shared" si="41"/>
        <v>548</v>
      </c>
      <c r="B579" s="559" t="s">
        <v>191</v>
      </c>
      <c r="C579" s="561">
        <v>15.112</v>
      </c>
      <c r="D579" s="559" t="s">
        <v>192</v>
      </c>
      <c r="E579" s="667" t="s">
        <v>3527</v>
      </c>
      <c r="F579" s="559" t="s">
        <v>193</v>
      </c>
      <c r="G579" s="559" t="s">
        <v>4804</v>
      </c>
      <c r="H579" s="564">
        <v>3311</v>
      </c>
      <c r="I579" s="564">
        <v>461</v>
      </c>
      <c r="J579" s="794">
        <f t="shared" si="39"/>
        <v>3311</v>
      </c>
      <c r="K579" s="794">
        <f t="shared" si="40"/>
        <v>461</v>
      </c>
    </row>
    <row r="580" spans="1:11" s="528" customFormat="1" ht="162" x14ac:dyDescent="0.25">
      <c r="A580" s="554">
        <f t="shared" si="41"/>
        <v>549</v>
      </c>
      <c r="B580" s="559" t="s">
        <v>191</v>
      </c>
      <c r="C580" s="561">
        <v>15.113</v>
      </c>
      <c r="D580" s="559" t="s">
        <v>192</v>
      </c>
      <c r="E580" s="667" t="s">
        <v>3528</v>
      </c>
      <c r="F580" s="559" t="s">
        <v>193</v>
      </c>
      <c r="G580" s="559" t="s">
        <v>4804</v>
      </c>
      <c r="H580" s="564">
        <v>3452</v>
      </c>
      <c r="I580" s="564">
        <v>478</v>
      </c>
      <c r="J580" s="794">
        <f t="shared" si="39"/>
        <v>3452</v>
      </c>
      <c r="K580" s="794">
        <f t="shared" si="40"/>
        <v>478</v>
      </c>
    </row>
    <row r="581" spans="1:11" s="528" customFormat="1" ht="162" x14ac:dyDescent="0.25">
      <c r="A581" s="554">
        <f t="shared" si="41"/>
        <v>550</v>
      </c>
      <c r="B581" s="559" t="s">
        <v>191</v>
      </c>
      <c r="C581" s="561">
        <v>15.114000000000001</v>
      </c>
      <c r="D581" s="559" t="s">
        <v>192</v>
      </c>
      <c r="E581" s="667" t="s">
        <v>3529</v>
      </c>
      <c r="F581" s="559" t="s">
        <v>193</v>
      </c>
      <c r="G581" s="559" t="s">
        <v>4804</v>
      </c>
      <c r="H581" s="564">
        <v>3606</v>
      </c>
      <c r="I581" s="564">
        <v>496</v>
      </c>
      <c r="J581" s="794">
        <f t="shared" ref="J581:J644" si="42">ROUNDUP(H581,0)</f>
        <v>3606</v>
      </c>
      <c r="K581" s="794">
        <f t="shared" ref="K581:K644" si="43">ROUNDUP(I581,0)</f>
        <v>496</v>
      </c>
    </row>
    <row r="582" spans="1:11" s="528" customFormat="1" ht="162" x14ac:dyDescent="0.25">
      <c r="A582" s="554">
        <f t="shared" si="41"/>
        <v>551</v>
      </c>
      <c r="B582" s="559" t="s">
        <v>191</v>
      </c>
      <c r="C582" s="561">
        <v>15.115</v>
      </c>
      <c r="D582" s="559" t="s">
        <v>192</v>
      </c>
      <c r="E582" s="667" t="s">
        <v>3530</v>
      </c>
      <c r="F582" s="559" t="s">
        <v>193</v>
      </c>
      <c r="G582" s="559" t="s">
        <v>4804</v>
      </c>
      <c r="H582" s="564">
        <v>5217</v>
      </c>
      <c r="I582" s="564">
        <v>557</v>
      </c>
      <c r="J582" s="794">
        <f t="shared" si="42"/>
        <v>5217</v>
      </c>
      <c r="K582" s="794">
        <f t="shared" si="43"/>
        <v>557</v>
      </c>
    </row>
    <row r="583" spans="1:11" s="528" customFormat="1" ht="162" x14ac:dyDescent="0.25">
      <c r="A583" s="554">
        <f t="shared" si="41"/>
        <v>552</v>
      </c>
      <c r="B583" s="559" t="s">
        <v>191</v>
      </c>
      <c r="C583" s="561">
        <v>15.116</v>
      </c>
      <c r="D583" s="559" t="s">
        <v>192</v>
      </c>
      <c r="E583" s="667" t="s">
        <v>3531</v>
      </c>
      <c r="F583" s="559" t="s">
        <v>193</v>
      </c>
      <c r="G583" s="559" t="s">
        <v>4804</v>
      </c>
      <c r="H583" s="564">
        <v>5387</v>
      </c>
      <c r="I583" s="564">
        <v>578</v>
      </c>
      <c r="J583" s="794">
        <f t="shared" si="42"/>
        <v>5387</v>
      </c>
      <c r="K583" s="794">
        <f t="shared" si="43"/>
        <v>578</v>
      </c>
    </row>
    <row r="584" spans="1:11" s="528" customFormat="1" ht="175.5" x14ac:dyDescent="0.25">
      <c r="A584" s="554">
        <f t="shared" si="41"/>
        <v>553</v>
      </c>
      <c r="B584" s="559" t="s">
        <v>191</v>
      </c>
      <c r="C584" s="561">
        <v>15.117000000000001</v>
      </c>
      <c r="D584" s="559" t="s">
        <v>192</v>
      </c>
      <c r="E584" s="667" t="s">
        <v>3532</v>
      </c>
      <c r="F584" s="559" t="s">
        <v>193</v>
      </c>
      <c r="G584" s="559" t="s">
        <v>4804</v>
      </c>
      <c r="H584" s="564">
        <v>5563</v>
      </c>
      <c r="I584" s="564">
        <v>600</v>
      </c>
      <c r="J584" s="794">
        <f t="shared" si="42"/>
        <v>5563</v>
      </c>
      <c r="K584" s="794">
        <f t="shared" si="43"/>
        <v>600</v>
      </c>
    </row>
    <row r="585" spans="1:11" s="528" customFormat="1" ht="162" x14ac:dyDescent="0.25">
      <c r="A585" s="554">
        <f t="shared" si="41"/>
        <v>554</v>
      </c>
      <c r="B585" s="559" t="s">
        <v>191</v>
      </c>
      <c r="C585" s="561">
        <v>15.118</v>
      </c>
      <c r="D585" s="559" t="s">
        <v>192</v>
      </c>
      <c r="E585" s="667" t="s">
        <v>3533</v>
      </c>
      <c r="F585" s="559" t="s">
        <v>193</v>
      </c>
      <c r="G585" s="559" t="s">
        <v>4804</v>
      </c>
      <c r="H585" s="564">
        <v>8075</v>
      </c>
      <c r="I585" s="564">
        <v>863</v>
      </c>
      <c r="J585" s="794">
        <f t="shared" si="42"/>
        <v>8075</v>
      </c>
      <c r="K585" s="794">
        <f t="shared" si="43"/>
        <v>863</v>
      </c>
    </row>
    <row r="586" spans="1:11" s="528" customFormat="1" ht="162" x14ac:dyDescent="0.25">
      <c r="A586" s="554">
        <f t="shared" si="41"/>
        <v>555</v>
      </c>
      <c r="B586" s="559" t="s">
        <v>191</v>
      </c>
      <c r="C586" s="561">
        <v>15.119</v>
      </c>
      <c r="D586" s="559" t="s">
        <v>192</v>
      </c>
      <c r="E586" s="667" t="s">
        <v>3534</v>
      </c>
      <c r="F586" s="559" t="s">
        <v>193</v>
      </c>
      <c r="G586" s="559" t="s">
        <v>4804</v>
      </c>
      <c r="H586" s="564">
        <v>8536</v>
      </c>
      <c r="I586" s="564">
        <v>947</v>
      </c>
      <c r="J586" s="794">
        <f t="shared" si="42"/>
        <v>8536</v>
      </c>
      <c r="K586" s="794">
        <f t="shared" si="43"/>
        <v>947</v>
      </c>
    </row>
    <row r="587" spans="1:11" s="528" customFormat="1" ht="162" x14ac:dyDescent="0.25">
      <c r="A587" s="554">
        <f t="shared" si="41"/>
        <v>556</v>
      </c>
      <c r="B587" s="559" t="s">
        <v>191</v>
      </c>
      <c r="C587" s="561">
        <v>15.12</v>
      </c>
      <c r="D587" s="559" t="s">
        <v>192</v>
      </c>
      <c r="E587" s="667" t="s">
        <v>3535</v>
      </c>
      <c r="F587" s="559" t="s">
        <v>193</v>
      </c>
      <c r="G587" s="559" t="s">
        <v>4804</v>
      </c>
      <c r="H587" s="564">
        <v>8806</v>
      </c>
      <c r="I587" s="564">
        <v>1020</v>
      </c>
      <c r="J587" s="794">
        <f t="shared" si="42"/>
        <v>8806</v>
      </c>
      <c r="K587" s="794">
        <f t="shared" si="43"/>
        <v>1020</v>
      </c>
    </row>
    <row r="588" spans="1:11" s="528" customFormat="1" ht="162" x14ac:dyDescent="0.25">
      <c r="A588" s="554">
        <f t="shared" si="41"/>
        <v>557</v>
      </c>
      <c r="B588" s="559" t="s">
        <v>191</v>
      </c>
      <c r="C588" s="561">
        <v>15.121</v>
      </c>
      <c r="D588" s="559" t="s">
        <v>192</v>
      </c>
      <c r="E588" s="667" t="s">
        <v>3536</v>
      </c>
      <c r="F588" s="559" t="s">
        <v>193</v>
      </c>
      <c r="G588" s="559" t="s">
        <v>4804</v>
      </c>
      <c r="H588" s="564">
        <v>9598</v>
      </c>
      <c r="I588" s="564">
        <v>1183</v>
      </c>
      <c r="J588" s="794">
        <f t="shared" si="42"/>
        <v>9598</v>
      </c>
      <c r="K588" s="794">
        <f t="shared" si="43"/>
        <v>1183</v>
      </c>
    </row>
    <row r="589" spans="1:11" s="528" customFormat="1" ht="162" x14ac:dyDescent="0.25">
      <c r="A589" s="554">
        <f t="shared" si="41"/>
        <v>558</v>
      </c>
      <c r="B589" s="559" t="s">
        <v>191</v>
      </c>
      <c r="C589" s="561">
        <v>15.122</v>
      </c>
      <c r="D589" s="559" t="s">
        <v>192</v>
      </c>
      <c r="E589" s="667" t="s">
        <v>3537</v>
      </c>
      <c r="F589" s="559" t="s">
        <v>193</v>
      </c>
      <c r="G589" s="559" t="s">
        <v>4804</v>
      </c>
      <c r="H589" s="564">
        <v>10448</v>
      </c>
      <c r="I589" s="564">
        <v>1353</v>
      </c>
      <c r="J589" s="794">
        <f t="shared" si="42"/>
        <v>10448</v>
      </c>
      <c r="K589" s="794">
        <f t="shared" si="43"/>
        <v>1353</v>
      </c>
    </row>
    <row r="590" spans="1:11" s="528" customFormat="1" ht="162" x14ac:dyDescent="0.25">
      <c r="A590" s="554">
        <f t="shared" si="41"/>
        <v>559</v>
      </c>
      <c r="B590" s="559" t="s">
        <v>191</v>
      </c>
      <c r="C590" s="561">
        <v>15.122999999999999</v>
      </c>
      <c r="D590" s="559" t="s">
        <v>192</v>
      </c>
      <c r="E590" s="667" t="s">
        <v>3538</v>
      </c>
      <c r="F590" s="559" t="s">
        <v>193</v>
      </c>
      <c r="G590" s="559" t="s">
        <v>4804</v>
      </c>
      <c r="H590" s="564">
        <v>12768</v>
      </c>
      <c r="I590" s="564">
        <v>1548</v>
      </c>
      <c r="J590" s="794">
        <f t="shared" si="42"/>
        <v>12768</v>
      </c>
      <c r="K590" s="794">
        <f t="shared" si="43"/>
        <v>1548</v>
      </c>
    </row>
    <row r="591" spans="1:11" s="528" customFormat="1" ht="162" x14ac:dyDescent="0.25">
      <c r="A591" s="554">
        <f t="shared" si="41"/>
        <v>560</v>
      </c>
      <c r="B591" s="559" t="s">
        <v>191</v>
      </c>
      <c r="C591" s="561">
        <v>15.124000000000001</v>
      </c>
      <c r="D591" s="559" t="s">
        <v>192</v>
      </c>
      <c r="E591" s="667" t="s">
        <v>3539</v>
      </c>
      <c r="F591" s="559" t="s">
        <v>193</v>
      </c>
      <c r="G591" s="559" t="s">
        <v>4804</v>
      </c>
      <c r="H591" s="564">
        <v>14295</v>
      </c>
      <c r="I591" s="564">
        <v>1662</v>
      </c>
      <c r="J591" s="794">
        <f t="shared" si="42"/>
        <v>14295</v>
      </c>
      <c r="K591" s="794">
        <f t="shared" si="43"/>
        <v>1662</v>
      </c>
    </row>
    <row r="592" spans="1:11" s="528" customFormat="1" ht="162" x14ac:dyDescent="0.25">
      <c r="A592" s="554">
        <f t="shared" si="41"/>
        <v>561</v>
      </c>
      <c r="B592" s="559" t="s">
        <v>191</v>
      </c>
      <c r="C592" s="561">
        <v>15.125</v>
      </c>
      <c r="D592" s="559" t="s">
        <v>192</v>
      </c>
      <c r="E592" s="667" t="s">
        <v>3540</v>
      </c>
      <c r="F592" s="559" t="s">
        <v>193</v>
      </c>
      <c r="G592" s="559" t="s">
        <v>4804</v>
      </c>
      <c r="H592" s="564">
        <v>14966</v>
      </c>
      <c r="I592" s="564">
        <v>1811</v>
      </c>
      <c r="J592" s="794">
        <f t="shared" si="42"/>
        <v>14966</v>
      </c>
      <c r="K592" s="794">
        <f t="shared" si="43"/>
        <v>1811</v>
      </c>
    </row>
    <row r="593" spans="1:11" s="528" customFormat="1" ht="162" x14ac:dyDescent="0.25">
      <c r="A593" s="554">
        <f t="shared" si="41"/>
        <v>562</v>
      </c>
      <c r="B593" s="559" t="s">
        <v>191</v>
      </c>
      <c r="C593" s="561">
        <v>15.125999999999999</v>
      </c>
      <c r="D593" s="559" t="s">
        <v>192</v>
      </c>
      <c r="E593" s="667" t="s">
        <v>3541</v>
      </c>
      <c r="F593" s="559" t="s">
        <v>193</v>
      </c>
      <c r="G593" s="559" t="s">
        <v>4804</v>
      </c>
      <c r="H593" s="564">
        <v>17681</v>
      </c>
      <c r="I593" s="564">
        <v>2195</v>
      </c>
      <c r="J593" s="794">
        <f t="shared" si="42"/>
        <v>17681</v>
      </c>
      <c r="K593" s="794">
        <f t="shared" si="43"/>
        <v>2195</v>
      </c>
    </row>
    <row r="594" spans="1:11" s="528" customFormat="1" ht="162" x14ac:dyDescent="0.25">
      <c r="A594" s="554">
        <f t="shared" si="41"/>
        <v>563</v>
      </c>
      <c r="B594" s="559" t="s">
        <v>191</v>
      </c>
      <c r="C594" s="561">
        <v>15.127000000000001</v>
      </c>
      <c r="D594" s="559" t="s">
        <v>192</v>
      </c>
      <c r="E594" s="667" t="s">
        <v>3542</v>
      </c>
      <c r="F594" s="559" t="s">
        <v>193</v>
      </c>
      <c r="G594" s="559" t="s">
        <v>4804</v>
      </c>
      <c r="H594" s="564">
        <v>27632</v>
      </c>
      <c r="I594" s="564">
        <v>3414</v>
      </c>
      <c r="J594" s="794">
        <f t="shared" si="42"/>
        <v>27632</v>
      </c>
      <c r="K594" s="794">
        <f t="shared" si="43"/>
        <v>3414</v>
      </c>
    </row>
    <row r="595" spans="1:11" s="528" customFormat="1" ht="67.5" x14ac:dyDescent="0.25">
      <c r="A595" s="554">
        <f t="shared" si="41"/>
        <v>564</v>
      </c>
      <c r="B595" s="559" t="s">
        <v>191</v>
      </c>
      <c r="C595" s="561">
        <v>15.128</v>
      </c>
      <c r="D595" s="559" t="s">
        <v>192</v>
      </c>
      <c r="E595" s="667" t="s">
        <v>207</v>
      </c>
      <c r="F595" s="559" t="s">
        <v>208</v>
      </c>
      <c r="G595" s="559" t="s">
        <v>209</v>
      </c>
      <c r="H595" s="564">
        <v>104593</v>
      </c>
      <c r="I595" s="564">
        <v>17608</v>
      </c>
      <c r="J595" s="794">
        <f t="shared" si="42"/>
        <v>104593</v>
      </c>
      <c r="K595" s="794">
        <f t="shared" si="43"/>
        <v>17608</v>
      </c>
    </row>
    <row r="596" spans="1:11" s="528" customFormat="1" ht="162" x14ac:dyDescent="0.25">
      <c r="A596" s="554">
        <f t="shared" si="41"/>
        <v>565</v>
      </c>
      <c r="B596" s="559" t="s">
        <v>210</v>
      </c>
      <c r="C596" s="561">
        <v>15.129</v>
      </c>
      <c r="D596" s="559" t="s">
        <v>192</v>
      </c>
      <c r="E596" s="667" t="s">
        <v>211</v>
      </c>
      <c r="F596" s="559" t="s">
        <v>193</v>
      </c>
      <c r="G596" s="559" t="s">
        <v>4804</v>
      </c>
      <c r="H596" s="564">
        <v>3051</v>
      </c>
      <c r="I596" s="564">
        <v>399</v>
      </c>
      <c r="J596" s="794">
        <f t="shared" si="42"/>
        <v>3051</v>
      </c>
      <c r="K596" s="794">
        <f t="shared" si="43"/>
        <v>399</v>
      </c>
    </row>
    <row r="597" spans="1:11" s="528" customFormat="1" ht="162" x14ac:dyDescent="0.25">
      <c r="A597" s="554">
        <f t="shared" si="41"/>
        <v>566</v>
      </c>
      <c r="B597" s="559" t="s">
        <v>210</v>
      </c>
      <c r="C597" s="561">
        <v>15.13</v>
      </c>
      <c r="D597" s="559" t="s">
        <v>192</v>
      </c>
      <c r="E597" s="667" t="s">
        <v>212</v>
      </c>
      <c r="F597" s="559" t="s">
        <v>193</v>
      </c>
      <c r="G597" s="559" t="s">
        <v>4804</v>
      </c>
      <c r="H597" s="564">
        <v>3210</v>
      </c>
      <c r="I597" s="564">
        <v>445</v>
      </c>
      <c r="J597" s="794">
        <f t="shared" si="42"/>
        <v>3210</v>
      </c>
      <c r="K597" s="794">
        <f t="shared" si="43"/>
        <v>445</v>
      </c>
    </row>
    <row r="598" spans="1:11" s="528" customFormat="1" ht="162" x14ac:dyDescent="0.25">
      <c r="A598" s="554">
        <f t="shared" si="41"/>
        <v>567</v>
      </c>
      <c r="B598" s="559" t="s">
        <v>210</v>
      </c>
      <c r="C598" s="561">
        <v>15.131</v>
      </c>
      <c r="D598" s="559" t="s">
        <v>192</v>
      </c>
      <c r="E598" s="667" t="s">
        <v>213</v>
      </c>
      <c r="F598" s="559" t="s">
        <v>193</v>
      </c>
      <c r="G598" s="559" t="s">
        <v>4804</v>
      </c>
      <c r="H598" s="564">
        <v>3332</v>
      </c>
      <c r="I598" s="564">
        <v>461</v>
      </c>
      <c r="J598" s="794">
        <f t="shared" si="42"/>
        <v>3332</v>
      </c>
      <c r="K598" s="794">
        <f t="shared" si="43"/>
        <v>461</v>
      </c>
    </row>
    <row r="599" spans="1:11" s="528" customFormat="1" ht="162" x14ac:dyDescent="0.25">
      <c r="A599" s="554">
        <f t="shared" si="41"/>
        <v>568</v>
      </c>
      <c r="B599" s="559" t="s">
        <v>210</v>
      </c>
      <c r="C599" s="561">
        <v>15.132</v>
      </c>
      <c r="D599" s="559" t="s">
        <v>192</v>
      </c>
      <c r="E599" s="667" t="s">
        <v>214</v>
      </c>
      <c r="F599" s="559" t="s">
        <v>193</v>
      </c>
      <c r="G599" s="559" t="s">
        <v>4804</v>
      </c>
      <c r="H599" s="564">
        <v>3492</v>
      </c>
      <c r="I599" s="564">
        <v>478</v>
      </c>
      <c r="J599" s="794">
        <f t="shared" si="42"/>
        <v>3492</v>
      </c>
      <c r="K599" s="794">
        <f t="shared" si="43"/>
        <v>478</v>
      </c>
    </row>
    <row r="600" spans="1:11" s="528" customFormat="1" ht="162" x14ac:dyDescent="0.25">
      <c r="A600" s="554">
        <f t="shared" si="41"/>
        <v>569</v>
      </c>
      <c r="B600" s="559" t="s">
        <v>210</v>
      </c>
      <c r="C600" s="561">
        <v>15.132999999999999</v>
      </c>
      <c r="D600" s="559" t="s">
        <v>192</v>
      </c>
      <c r="E600" s="667" t="s">
        <v>215</v>
      </c>
      <c r="F600" s="559" t="s">
        <v>193</v>
      </c>
      <c r="G600" s="559" t="s">
        <v>4804</v>
      </c>
      <c r="H600" s="564">
        <v>3650</v>
      </c>
      <c r="I600" s="564">
        <v>496</v>
      </c>
      <c r="J600" s="794">
        <f t="shared" si="42"/>
        <v>3650</v>
      </c>
      <c r="K600" s="794">
        <f t="shared" si="43"/>
        <v>496</v>
      </c>
    </row>
    <row r="601" spans="1:11" s="528" customFormat="1" ht="175.9" customHeight="1" x14ac:dyDescent="0.25">
      <c r="A601" s="554">
        <f t="shared" si="41"/>
        <v>570</v>
      </c>
      <c r="B601" s="559" t="s">
        <v>210</v>
      </c>
      <c r="C601" s="561">
        <v>15.134</v>
      </c>
      <c r="D601" s="559" t="s">
        <v>192</v>
      </c>
      <c r="E601" s="667" t="s">
        <v>216</v>
      </c>
      <c r="F601" s="559" t="s">
        <v>193</v>
      </c>
      <c r="G601" s="559" t="s">
        <v>4804</v>
      </c>
      <c r="H601" s="564">
        <v>5269</v>
      </c>
      <c r="I601" s="564">
        <v>557</v>
      </c>
      <c r="J601" s="794">
        <f t="shared" si="42"/>
        <v>5269</v>
      </c>
      <c r="K601" s="794">
        <f t="shared" si="43"/>
        <v>557</v>
      </c>
    </row>
    <row r="602" spans="1:11" s="528" customFormat="1" ht="162" x14ac:dyDescent="0.25">
      <c r="A602" s="554">
        <f t="shared" si="41"/>
        <v>571</v>
      </c>
      <c r="B602" s="559" t="s">
        <v>210</v>
      </c>
      <c r="C602" s="561">
        <v>15.135</v>
      </c>
      <c r="D602" s="559" t="s">
        <v>192</v>
      </c>
      <c r="E602" s="667" t="s">
        <v>217</v>
      </c>
      <c r="F602" s="559" t="s">
        <v>193</v>
      </c>
      <c r="G602" s="559" t="s">
        <v>4804</v>
      </c>
      <c r="H602" s="564">
        <v>5443</v>
      </c>
      <c r="I602" s="564">
        <v>578</v>
      </c>
      <c r="J602" s="794">
        <f t="shared" si="42"/>
        <v>5443</v>
      </c>
      <c r="K602" s="794">
        <f t="shared" si="43"/>
        <v>578</v>
      </c>
    </row>
    <row r="603" spans="1:11" s="528" customFormat="1" ht="175.5" x14ac:dyDescent="0.25">
      <c r="A603" s="554">
        <f t="shared" si="41"/>
        <v>572</v>
      </c>
      <c r="B603" s="559" t="s">
        <v>210</v>
      </c>
      <c r="C603" s="561">
        <v>15.135999999999999</v>
      </c>
      <c r="D603" s="559" t="s">
        <v>192</v>
      </c>
      <c r="E603" s="667" t="s">
        <v>218</v>
      </c>
      <c r="F603" s="559" t="s">
        <v>193</v>
      </c>
      <c r="G603" s="559" t="s">
        <v>4804</v>
      </c>
      <c r="H603" s="564">
        <v>5624</v>
      </c>
      <c r="I603" s="564">
        <v>600</v>
      </c>
      <c r="J603" s="794">
        <f t="shared" si="42"/>
        <v>5624</v>
      </c>
      <c r="K603" s="794">
        <f t="shared" si="43"/>
        <v>600</v>
      </c>
    </row>
    <row r="604" spans="1:11" s="528" customFormat="1" ht="171" customHeight="1" x14ac:dyDescent="0.25">
      <c r="A604" s="554">
        <f t="shared" si="41"/>
        <v>573</v>
      </c>
      <c r="B604" s="559" t="s">
        <v>210</v>
      </c>
      <c r="C604" s="561">
        <v>15.137</v>
      </c>
      <c r="D604" s="559" t="s">
        <v>192</v>
      </c>
      <c r="E604" s="667" t="s">
        <v>219</v>
      </c>
      <c r="F604" s="559" t="s">
        <v>193</v>
      </c>
      <c r="G604" s="559" t="s">
        <v>4804</v>
      </c>
      <c r="H604" s="564">
        <v>8155</v>
      </c>
      <c r="I604" s="564">
        <v>863</v>
      </c>
      <c r="J604" s="794">
        <f t="shared" si="42"/>
        <v>8155</v>
      </c>
      <c r="K604" s="794">
        <f t="shared" si="43"/>
        <v>863</v>
      </c>
    </row>
    <row r="605" spans="1:11" s="528" customFormat="1" ht="162" x14ac:dyDescent="0.25">
      <c r="A605" s="554">
        <f t="shared" si="41"/>
        <v>574</v>
      </c>
      <c r="B605" s="559" t="s">
        <v>210</v>
      </c>
      <c r="C605" s="561">
        <v>15.138</v>
      </c>
      <c r="D605" s="559" t="s">
        <v>192</v>
      </c>
      <c r="E605" s="667" t="s">
        <v>220</v>
      </c>
      <c r="F605" s="559" t="s">
        <v>193</v>
      </c>
      <c r="G605" s="559" t="s">
        <v>4804</v>
      </c>
      <c r="H605" s="564">
        <v>8627</v>
      </c>
      <c r="I605" s="564">
        <v>946</v>
      </c>
      <c r="J605" s="794">
        <f t="shared" si="42"/>
        <v>8627</v>
      </c>
      <c r="K605" s="794">
        <f t="shared" si="43"/>
        <v>946</v>
      </c>
    </row>
    <row r="606" spans="1:11" s="528" customFormat="1" ht="162" x14ac:dyDescent="0.25">
      <c r="A606" s="554">
        <f t="shared" si="41"/>
        <v>575</v>
      </c>
      <c r="B606" s="559" t="s">
        <v>210</v>
      </c>
      <c r="C606" s="561">
        <v>15.138999999999999</v>
      </c>
      <c r="D606" s="559" t="s">
        <v>192</v>
      </c>
      <c r="E606" s="667" t="s">
        <v>221</v>
      </c>
      <c r="F606" s="559" t="s">
        <v>193</v>
      </c>
      <c r="G606" s="559" t="s">
        <v>4804</v>
      </c>
      <c r="H606" s="564">
        <v>8903</v>
      </c>
      <c r="I606" s="564">
        <v>1019</v>
      </c>
      <c r="J606" s="794">
        <f t="shared" si="42"/>
        <v>8903</v>
      </c>
      <c r="K606" s="794">
        <f t="shared" si="43"/>
        <v>1019</v>
      </c>
    </row>
    <row r="607" spans="1:11" s="528" customFormat="1" ht="162" x14ac:dyDescent="0.25">
      <c r="A607" s="554">
        <f t="shared" si="41"/>
        <v>576</v>
      </c>
      <c r="B607" s="559" t="s">
        <v>210</v>
      </c>
      <c r="C607" s="561">
        <v>15.14</v>
      </c>
      <c r="D607" s="559" t="s">
        <v>192</v>
      </c>
      <c r="E607" s="667" t="s">
        <v>222</v>
      </c>
      <c r="F607" s="559" t="s">
        <v>193</v>
      </c>
      <c r="G607" s="559" t="s">
        <v>4804</v>
      </c>
      <c r="H607" s="564">
        <v>9714</v>
      </c>
      <c r="I607" s="564">
        <v>1182</v>
      </c>
      <c r="J607" s="794">
        <f t="shared" si="42"/>
        <v>9714</v>
      </c>
      <c r="K607" s="794">
        <f t="shared" si="43"/>
        <v>1182</v>
      </c>
    </row>
    <row r="608" spans="1:11" s="528" customFormat="1" ht="162" x14ac:dyDescent="0.25">
      <c r="A608" s="554">
        <f t="shared" si="41"/>
        <v>577</v>
      </c>
      <c r="B608" s="559" t="s">
        <v>210</v>
      </c>
      <c r="C608" s="561">
        <v>15.141</v>
      </c>
      <c r="D608" s="559" t="s">
        <v>192</v>
      </c>
      <c r="E608" s="667" t="s">
        <v>223</v>
      </c>
      <c r="F608" s="559" t="s">
        <v>193</v>
      </c>
      <c r="G608" s="559" t="s">
        <v>4804</v>
      </c>
      <c r="H608" s="564">
        <v>10587</v>
      </c>
      <c r="I608" s="564">
        <v>1353</v>
      </c>
      <c r="J608" s="794">
        <f t="shared" si="42"/>
        <v>10587</v>
      </c>
      <c r="K608" s="794">
        <f t="shared" si="43"/>
        <v>1353</v>
      </c>
    </row>
    <row r="609" spans="1:11" s="528" customFormat="1" ht="162" x14ac:dyDescent="0.25">
      <c r="A609" s="554">
        <f t="shared" si="41"/>
        <v>578</v>
      </c>
      <c r="B609" s="559" t="s">
        <v>210</v>
      </c>
      <c r="C609" s="561">
        <v>15.141999999999999</v>
      </c>
      <c r="D609" s="559" t="s">
        <v>192</v>
      </c>
      <c r="E609" s="667" t="s">
        <v>224</v>
      </c>
      <c r="F609" s="559" t="s">
        <v>193</v>
      </c>
      <c r="G609" s="559" t="s">
        <v>4804</v>
      </c>
      <c r="H609" s="564">
        <v>12912</v>
      </c>
      <c r="I609" s="564">
        <v>1548</v>
      </c>
      <c r="J609" s="794">
        <f t="shared" si="42"/>
        <v>12912</v>
      </c>
      <c r="K609" s="794">
        <f t="shared" si="43"/>
        <v>1548</v>
      </c>
    </row>
    <row r="610" spans="1:11" s="528" customFormat="1" ht="162" x14ac:dyDescent="0.25">
      <c r="A610" s="554">
        <f t="shared" si="41"/>
        <v>579</v>
      </c>
      <c r="B610" s="559" t="s">
        <v>210</v>
      </c>
      <c r="C610" s="561">
        <v>15.143000000000001</v>
      </c>
      <c r="D610" s="559" t="s">
        <v>192</v>
      </c>
      <c r="E610" s="667" t="s">
        <v>225</v>
      </c>
      <c r="F610" s="559" t="s">
        <v>193</v>
      </c>
      <c r="G610" s="559" t="s">
        <v>4804</v>
      </c>
      <c r="H610" s="564">
        <v>14453</v>
      </c>
      <c r="I610" s="564">
        <v>1662</v>
      </c>
      <c r="J610" s="794">
        <f t="shared" si="42"/>
        <v>14453</v>
      </c>
      <c r="K610" s="794">
        <f t="shared" si="43"/>
        <v>1662</v>
      </c>
    </row>
    <row r="611" spans="1:11" s="528" customFormat="1" ht="162" x14ac:dyDescent="0.25">
      <c r="A611" s="554">
        <f t="shared" si="41"/>
        <v>580</v>
      </c>
      <c r="B611" s="559" t="s">
        <v>210</v>
      </c>
      <c r="C611" s="561">
        <v>15.144</v>
      </c>
      <c r="D611" s="559" t="s">
        <v>192</v>
      </c>
      <c r="E611" s="667" t="s">
        <v>226</v>
      </c>
      <c r="F611" s="559" t="s">
        <v>193</v>
      </c>
      <c r="G611" s="559" t="s">
        <v>4804</v>
      </c>
      <c r="H611" s="564">
        <v>15140</v>
      </c>
      <c r="I611" s="564">
        <v>1811</v>
      </c>
      <c r="J611" s="794">
        <f t="shared" si="42"/>
        <v>15140</v>
      </c>
      <c r="K611" s="794">
        <f t="shared" si="43"/>
        <v>1811</v>
      </c>
    </row>
    <row r="612" spans="1:11" s="528" customFormat="1" ht="162" x14ac:dyDescent="0.25">
      <c r="A612" s="554">
        <f t="shared" si="41"/>
        <v>581</v>
      </c>
      <c r="B612" s="559" t="s">
        <v>210</v>
      </c>
      <c r="C612" s="561">
        <v>15.145</v>
      </c>
      <c r="D612" s="559" t="s">
        <v>192</v>
      </c>
      <c r="E612" s="667" t="s">
        <v>227</v>
      </c>
      <c r="F612" s="559" t="s">
        <v>193</v>
      </c>
      <c r="G612" s="559" t="s">
        <v>4804</v>
      </c>
      <c r="H612" s="564">
        <v>17887</v>
      </c>
      <c r="I612" s="564">
        <v>2195</v>
      </c>
      <c r="J612" s="794">
        <f t="shared" si="42"/>
        <v>17887</v>
      </c>
      <c r="K612" s="794">
        <f t="shared" si="43"/>
        <v>2195</v>
      </c>
    </row>
    <row r="613" spans="1:11" s="528" customFormat="1" ht="162" x14ac:dyDescent="0.25">
      <c r="A613" s="554">
        <f t="shared" si="41"/>
        <v>582</v>
      </c>
      <c r="B613" s="559" t="s">
        <v>210</v>
      </c>
      <c r="C613" s="561">
        <v>15.146000000000001</v>
      </c>
      <c r="D613" s="559" t="s">
        <v>192</v>
      </c>
      <c r="E613" s="667" t="s">
        <v>228</v>
      </c>
      <c r="F613" s="559" t="s">
        <v>193</v>
      </c>
      <c r="G613" s="559" t="s">
        <v>4804</v>
      </c>
      <c r="H613" s="564">
        <v>27949</v>
      </c>
      <c r="I613" s="564">
        <v>3407</v>
      </c>
      <c r="J613" s="794">
        <f t="shared" si="42"/>
        <v>27949</v>
      </c>
      <c r="K613" s="794">
        <f t="shared" si="43"/>
        <v>3407</v>
      </c>
    </row>
    <row r="614" spans="1:11" ht="18.75" x14ac:dyDescent="0.25">
      <c r="A614" s="914" t="s">
        <v>5474</v>
      </c>
      <c r="B614" s="915"/>
      <c r="C614" s="915"/>
      <c r="D614" s="915"/>
      <c r="E614" s="915"/>
      <c r="F614" s="915"/>
      <c r="G614" s="915"/>
      <c r="H614" s="915"/>
      <c r="I614" s="916"/>
      <c r="J614" s="794">
        <f t="shared" si="42"/>
        <v>0</v>
      </c>
      <c r="K614" s="794">
        <f t="shared" si="43"/>
        <v>0</v>
      </c>
    </row>
    <row r="615" spans="1:11" s="528" customFormat="1" ht="40.5" x14ac:dyDescent="0.25">
      <c r="A615" s="554">
        <v>583</v>
      </c>
      <c r="B615" s="559" t="s">
        <v>229</v>
      </c>
      <c r="C615" s="560">
        <v>16.010000000000002</v>
      </c>
      <c r="D615" s="559" t="s">
        <v>192</v>
      </c>
      <c r="E615" s="667" t="s">
        <v>230</v>
      </c>
      <c r="F615" s="559" t="s">
        <v>231</v>
      </c>
      <c r="G615" s="559" t="s">
        <v>5181</v>
      </c>
      <c r="H615" s="564">
        <v>1381</v>
      </c>
      <c r="I615" s="564">
        <v>177</v>
      </c>
      <c r="J615" s="794">
        <f t="shared" si="42"/>
        <v>1381</v>
      </c>
      <c r="K615" s="794">
        <f t="shared" si="43"/>
        <v>177</v>
      </c>
    </row>
    <row r="616" spans="1:11" s="528" customFormat="1" ht="67.5" x14ac:dyDescent="0.25">
      <c r="A616" s="554">
        <f>A615+1</f>
        <v>584</v>
      </c>
      <c r="B616" s="559" t="s">
        <v>229</v>
      </c>
      <c r="C616" s="560">
        <v>16.02</v>
      </c>
      <c r="D616" s="559" t="s">
        <v>192</v>
      </c>
      <c r="E616" s="667" t="s">
        <v>232</v>
      </c>
      <c r="F616" s="559" t="s">
        <v>231</v>
      </c>
      <c r="G616" s="559" t="s">
        <v>5114</v>
      </c>
      <c r="H616" s="564">
        <v>794</v>
      </c>
      <c r="I616" s="564">
        <v>64</v>
      </c>
      <c r="J616" s="794">
        <f t="shared" si="42"/>
        <v>794</v>
      </c>
      <c r="K616" s="794">
        <f t="shared" si="43"/>
        <v>64</v>
      </c>
    </row>
    <row r="617" spans="1:11" s="528" customFormat="1" ht="67.5" x14ac:dyDescent="0.25">
      <c r="A617" s="554">
        <f t="shared" ref="A617:A620" si="44">A616+1</f>
        <v>585</v>
      </c>
      <c r="B617" s="559" t="s">
        <v>229</v>
      </c>
      <c r="C617" s="560">
        <v>16.03</v>
      </c>
      <c r="D617" s="559" t="s">
        <v>192</v>
      </c>
      <c r="E617" s="667" t="s">
        <v>5968</v>
      </c>
      <c r="F617" s="559" t="s">
        <v>231</v>
      </c>
      <c r="G617" s="559" t="s">
        <v>5114</v>
      </c>
      <c r="H617" s="564">
        <v>823</v>
      </c>
      <c r="I617" s="564">
        <v>64</v>
      </c>
      <c r="J617" s="794">
        <f t="shared" si="42"/>
        <v>823</v>
      </c>
      <c r="K617" s="794">
        <f t="shared" si="43"/>
        <v>64</v>
      </c>
    </row>
    <row r="618" spans="1:11" s="528" customFormat="1" ht="40.5" x14ac:dyDescent="0.25">
      <c r="A618" s="554">
        <f t="shared" si="44"/>
        <v>586</v>
      </c>
      <c r="B618" s="559" t="s">
        <v>229</v>
      </c>
      <c r="C618" s="560">
        <v>16.04</v>
      </c>
      <c r="D618" s="559" t="s">
        <v>192</v>
      </c>
      <c r="E618" s="667" t="s">
        <v>233</v>
      </c>
      <c r="F618" s="559" t="s">
        <v>231</v>
      </c>
      <c r="G618" s="559" t="s">
        <v>5114</v>
      </c>
      <c r="H618" s="564">
        <v>3710</v>
      </c>
      <c r="I618" s="564">
        <v>1155</v>
      </c>
      <c r="J618" s="794">
        <f t="shared" si="42"/>
        <v>3710</v>
      </c>
      <c r="K618" s="794">
        <f t="shared" si="43"/>
        <v>1155</v>
      </c>
    </row>
    <row r="619" spans="1:11" s="528" customFormat="1" ht="67.5" x14ac:dyDescent="0.25">
      <c r="A619" s="554">
        <f t="shared" si="44"/>
        <v>587</v>
      </c>
      <c r="B619" s="559" t="s">
        <v>229</v>
      </c>
      <c r="C619" s="560">
        <v>16.07</v>
      </c>
      <c r="D619" s="559" t="s">
        <v>192</v>
      </c>
      <c r="E619" s="667" t="s">
        <v>234</v>
      </c>
      <c r="F619" s="559" t="s">
        <v>231</v>
      </c>
      <c r="G619" s="559" t="s">
        <v>4809</v>
      </c>
      <c r="H619" s="564">
        <v>7734</v>
      </c>
      <c r="I619" s="564">
        <v>1788</v>
      </c>
      <c r="J619" s="794">
        <f t="shared" si="42"/>
        <v>7734</v>
      </c>
      <c r="K619" s="794">
        <f t="shared" si="43"/>
        <v>1788</v>
      </c>
    </row>
    <row r="620" spans="1:11" s="528" customFormat="1" ht="54" x14ac:dyDescent="0.25">
      <c r="A620" s="554">
        <f t="shared" si="44"/>
        <v>588</v>
      </c>
      <c r="B620" s="559" t="s">
        <v>229</v>
      </c>
      <c r="C620" s="560">
        <v>16.09</v>
      </c>
      <c r="D620" s="559" t="s">
        <v>192</v>
      </c>
      <c r="E620" s="667" t="s">
        <v>235</v>
      </c>
      <c r="F620" s="559" t="s">
        <v>231</v>
      </c>
      <c r="G620" s="559" t="s">
        <v>4812</v>
      </c>
      <c r="H620" s="564">
        <v>2766</v>
      </c>
      <c r="I620" s="564">
        <v>354</v>
      </c>
      <c r="J620" s="794">
        <f t="shared" si="42"/>
        <v>2766</v>
      </c>
      <c r="K620" s="794">
        <f t="shared" si="43"/>
        <v>354</v>
      </c>
    </row>
    <row r="621" spans="1:11" ht="18.75" x14ac:dyDescent="0.25">
      <c r="A621" s="914" t="s">
        <v>5473</v>
      </c>
      <c r="B621" s="915"/>
      <c r="C621" s="915"/>
      <c r="D621" s="915"/>
      <c r="E621" s="915"/>
      <c r="F621" s="915"/>
      <c r="G621" s="915"/>
      <c r="H621" s="915"/>
      <c r="I621" s="916"/>
      <c r="J621" s="794">
        <f t="shared" si="42"/>
        <v>0</v>
      </c>
      <c r="K621" s="794">
        <f t="shared" si="43"/>
        <v>0</v>
      </c>
    </row>
    <row r="622" spans="1:11" s="528" customFormat="1" ht="40.5" x14ac:dyDescent="0.25">
      <c r="A622" s="554">
        <v>589</v>
      </c>
      <c r="B622" s="559" t="s">
        <v>191</v>
      </c>
      <c r="C622" s="562">
        <v>17.010000000000002</v>
      </c>
      <c r="D622" s="563" t="s">
        <v>192</v>
      </c>
      <c r="E622" s="667" t="s">
        <v>1492</v>
      </c>
      <c r="F622" s="559" t="s">
        <v>1493</v>
      </c>
      <c r="G622" s="559" t="s">
        <v>785</v>
      </c>
      <c r="H622" s="564">
        <v>1036</v>
      </c>
      <c r="I622" s="564">
        <v>1036</v>
      </c>
      <c r="J622" s="794">
        <f t="shared" si="42"/>
        <v>1036</v>
      </c>
      <c r="K622" s="794">
        <f t="shared" si="43"/>
        <v>1036</v>
      </c>
    </row>
    <row r="623" spans="1:11" s="528" customFormat="1" ht="40.5" x14ac:dyDescent="0.25">
      <c r="A623" s="554">
        <f>A622+1</f>
        <v>590</v>
      </c>
      <c r="B623" s="559" t="s">
        <v>191</v>
      </c>
      <c r="C623" s="562">
        <v>17.02</v>
      </c>
      <c r="D623" s="563" t="s">
        <v>192</v>
      </c>
      <c r="E623" s="667" t="s">
        <v>1494</v>
      </c>
      <c r="F623" s="559" t="s">
        <v>1493</v>
      </c>
      <c r="G623" s="559" t="s">
        <v>5104</v>
      </c>
      <c r="H623" s="564">
        <v>1380</v>
      </c>
      <c r="I623" s="564">
        <v>1380</v>
      </c>
      <c r="J623" s="794">
        <f t="shared" si="42"/>
        <v>1380</v>
      </c>
      <c r="K623" s="794">
        <f t="shared" si="43"/>
        <v>1380</v>
      </c>
    </row>
    <row r="624" spans="1:11" s="528" customFormat="1" ht="40.5" x14ac:dyDescent="0.25">
      <c r="A624" s="554">
        <f t="shared" ref="A624:A687" si="45">A623+1</f>
        <v>591</v>
      </c>
      <c r="B624" s="559" t="s">
        <v>191</v>
      </c>
      <c r="C624" s="562">
        <v>17.03</v>
      </c>
      <c r="D624" s="563" t="s">
        <v>192</v>
      </c>
      <c r="E624" s="667" t="s">
        <v>1495</v>
      </c>
      <c r="F624" s="559" t="s">
        <v>1493</v>
      </c>
      <c r="G624" s="559" t="s">
        <v>5104</v>
      </c>
      <c r="H624" s="564">
        <v>1729</v>
      </c>
      <c r="I624" s="564">
        <v>1729</v>
      </c>
      <c r="J624" s="794">
        <f t="shared" si="42"/>
        <v>1729</v>
      </c>
      <c r="K624" s="794">
        <f t="shared" si="43"/>
        <v>1729</v>
      </c>
    </row>
    <row r="625" spans="1:11" s="528" customFormat="1" ht="40.5" x14ac:dyDescent="0.25">
      <c r="A625" s="554">
        <f t="shared" si="45"/>
        <v>592</v>
      </c>
      <c r="B625" s="559" t="s">
        <v>191</v>
      </c>
      <c r="C625" s="562">
        <v>17.04</v>
      </c>
      <c r="D625" s="563" t="s">
        <v>192</v>
      </c>
      <c r="E625" s="667" t="s">
        <v>1496</v>
      </c>
      <c r="F625" s="559" t="s">
        <v>1493</v>
      </c>
      <c r="G625" s="559" t="s">
        <v>5104</v>
      </c>
      <c r="H625" s="564">
        <v>2727</v>
      </c>
      <c r="I625" s="564">
        <v>2727</v>
      </c>
      <c r="J625" s="794">
        <f t="shared" si="42"/>
        <v>2727</v>
      </c>
      <c r="K625" s="794">
        <f t="shared" si="43"/>
        <v>2727</v>
      </c>
    </row>
    <row r="626" spans="1:11" s="528" customFormat="1" ht="94.5" x14ac:dyDescent="0.25">
      <c r="A626" s="554">
        <f t="shared" si="45"/>
        <v>593</v>
      </c>
      <c r="B626" s="559" t="s">
        <v>1497</v>
      </c>
      <c r="C626" s="562">
        <v>17.05</v>
      </c>
      <c r="D626" s="563" t="s">
        <v>192</v>
      </c>
      <c r="E626" s="667" t="s">
        <v>1498</v>
      </c>
      <c r="F626" s="559" t="s">
        <v>1499</v>
      </c>
      <c r="G626" s="559" t="s">
        <v>4812</v>
      </c>
      <c r="H626" s="564">
        <v>94766</v>
      </c>
      <c r="I626" s="564">
        <v>11490</v>
      </c>
      <c r="J626" s="794">
        <f t="shared" si="42"/>
        <v>94766</v>
      </c>
      <c r="K626" s="794">
        <f t="shared" si="43"/>
        <v>11490</v>
      </c>
    </row>
    <row r="627" spans="1:11" s="528" customFormat="1" ht="94.5" x14ac:dyDescent="0.25">
      <c r="A627" s="554">
        <f t="shared" si="45"/>
        <v>594</v>
      </c>
      <c r="B627" s="559" t="s">
        <v>1497</v>
      </c>
      <c r="C627" s="562">
        <v>17.059999999999999</v>
      </c>
      <c r="D627" s="563" t="s">
        <v>192</v>
      </c>
      <c r="E627" s="667" t="s">
        <v>1500</v>
      </c>
      <c r="F627" s="559" t="s">
        <v>1499</v>
      </c>
      <c r="G627" s="559" t="s">
        <v>4812</v>
      </c>
      <c r="H627" s="564">
        <v>429090</v>
      </c>
      <c r="I627" s="564">
        <v>90506</v>
      </c>
      <c r="J627" s="794">
        <f t="shared" si="42"/>
        <v>429090</v>
      </c>
      <c r="K627" s="794">
        <f t="shared" si="43"/>
        <v>90506</v>
      </c>
    </row>
    <row r="628" spans="1:11" s="528" customFormat="1" ht="162" x14ac:dyDescent="0.25">
      <c r="A628" s="554">
        <f t="shared" si="45"/>
        <v>595</v>
      </c>
      <c r="B628" s="559" t="s">
        <v>1497</v>
      </c>
      <c r="C628" s="562">
        <v>17.07</v>
      </c>
      <c r="D628" s="563" t="s">
        <v>192</v>
      </c>
      <c r="E628" s="667" t="s">
        <v>1501</v>
      </c>
      <c r="F628" s="559" t="s">
        <v>1502</v>
      </c>
      <c r="G628" s="559" t="s">
        <v>5104</v>
      </c>
      <c r="H628" s="564">
        <v>65909</v>
      </c>
      <c r="I628" s="564">
        <v>12000</v>
      </c>
      <c r="J628" s="794">
        <f t="shared" si="42"/>
        <v>65909</v>
      </c>
      <c r="K628" s="794">
        <f t="shared" si="43"/>
        <v>12000</v>
      </c>
    </row>
    <row r="629" spans="1:11" s="528" customFormat="1" ht="162" x14ac:dyDescent="0.25">
      <c r="A629" s="554">
        <f t="shared" si="45"/>
        <v>596</v>
      </c>
      <c r="B629" s="559" t="s">
        <v>1497</v>
      </c>
      <c r="C629" s="562">
        <v>17.079999999999998</v>
      </c>
      <c r="D629" s="563" t="s">
        <v>192</v>
      </c>
      <c r="E629" s="667" t="s">
        <v>1503</v>
      </c>
      <c r="F629" s="559" t="s">
        <v>1502</v>
      </c>
      <c r="G629" s="559" t="s">
        <v>5104</v>
      </c>
      <c r="H629" s="564">
        <v>100707</v>
      </c>
      <c r="I629" s="564">
        <v>15198</v>
      </c>
      <c r="J629" s="794">
        <f t="shared" si="42"/>
        <v>100707</v>
      </c>
      <c r="K629" s="794">
        <f t="shared" si="43"/>
        <v>15198</v>
      </c>
    </row>
    <row r="630" spans="1:11" s="528" customFormat="1" ht="162" x14ac:dyDescent="0.25">
      <c r="A630" s="554">
        <f t="shared" si="45"/>
        <v>597</v>
      </c>
      <c r="B630" s="559" t="s">
        <v>1497</v>
      </c>
      <c r="C630" s="562">
        <v>17.09</v>
      </c>
      <c r="D630" s="563" t="s">
        <v>192</v>
      </c>
      <c r="E630" s="667" t="s">
        <v>1504</v>
      </c>
      <c r="F630" s="559" t="s">
        <v>1502</v>
      </c>
      <c r="G630" s="559" t="s">
        <v>5104</v>
      </c>
      <c r="H630" s="564">
        <v>119584</v>
      </c>
      <c r="I630" s="564">
        <v>19186</v>
      </c>
      <c r="J630" s="794">
        <f t="shared" si="42"/>
        <v>119584</v>
      </c>
      <c r="K630" s="794">
        <f t="shared" si="43"/>
        <v>19186</v>
      </c>
    </row>
    <row r="631" spans="1:11" s="528" customFormat="1" ht="162" x14ac:dyDescent="0.25">
      <c r="A631" s="554">
        <f t="shared" si="45"/>
        <v>598</v>
      </c>
      <c r="B631" s="559" t="s">
        <v>1497</v>
      </c>
      <c r="C631" s="562">
        <v>17.100000000000001</v>
      </c>
      <c r="D631" s="563" t="s">
        <v>192</v>
      </c>
      <c r="E631" s="667" t="s">
        <v>1505</v>
      </c>
      <c r="F631" s="559" t="s">
        <v>1502</v>
      </c>
      <c r="G631" s="559" t="s">
        <v>5104</v>
      </c>
      <c r="H631" s="564">
        <v>167261</v>
      </c>
      <c r="I631" s="564">
        <v>24755</v>
      </c>
      <c r="J631" s="794">
        <f t="shared" si="42"/>
        <v>167261</v>
      </c>
      <c r="K631" s="794">
        <f t="shared" si="43"/>
        <v>24755</v>
      </c>
    </row>
    <row r="632" spans="1:11" s="528" customFormat="1" ht="162" x14ac:dyDescent="0.25">
      <c r="A632" s="554">
        <f t="shared" si="45"/>
        <v>599</v>
      </c>
      <c r="B632" s="559" t="s">
        <v>1497</v>
      </c>
      <c r="C632" s="562">
        <v>17.11</v>
      </c>
      <c r="D632" s="563" t="s">
        <v>192</v>
      </c>
      <c r="E632" s="667" t="s">
        <v>1506</v>
      </c>
      <c r="F632" s="559" t="s">
        <v>1502</v>
      </c>
      <c r="G632" s="559" t="s">
        <v>5104</v>
      </c>
      <c r="H632" s="564">
        <v>180506</v>
      </c>
      <c r="I632" s="564">
        <v>26372</v>
      </c>
      <c r="J632" s="794">
        <f t="shared" si="42"/>
        <v>180506</v>
      </c>
      <c r="K632" s="794">
        <f t="shared" si="43"/>
        <v>26372</v>
      </c>
    </row>
    <row r="633" spans="1:11" s="528" customFormat="1" ht="162" x14ac:dyDescent="0.25">
      <c r="A633" s="554">
        <f t="shared" si="45"/>
        <v>600</v>
      </c>
      <c r="B633" s="559" t="s">
        <v>1497</v>
      </c>
      <c r="C633" s="562">
        <v>17.12</v>
      </c>
      <c r="D633" s="563" t="s">
        <v>192</v>
      </c>
      <c r="E633" s="667" t="s">
        <v>1507</v>
      </c>
      <c r="F633" s="559" t="s">
        <v>1502</v>
      </c>
      <c r="G633" s="559" t="s">
        <v>5104</v>
      </c>
      <c r="H633" s="564">
        <v>199726</v>
      </c>
      <c r="I633" s="564">
        <v>30466</v>
      </c>
      <c r="J633" s="794">
        <f t="shared" si="42"/>
        <v>199726</v>
      </c>
      <c r="K633" s="794">
        <f t="shared" si="43"/>
        <v>30466</v>
      </c>
    </row>
    <row r="634" spans="1:11" s="528" customFormat="1" ht="40.5" x14ac:dyDescent="0.25">
      <c r="A634" s="554">
        <f t="shared" si="45"/>
        <v>601</v>
      </c>
      <c r="B634" s="559" t="s">
        <v>1497</v>
      </c>
      <c r="C634" s="562">
        <v>17.13</v>
      </c>
      <c r="D634" s="563" t="s">
        <v>192</v>
      </c>
      <c r="E634" s="667" t="s">
        <v>1508</v>
      </c>
      <c r="F634" s="559" t="s">
        <v>1509</v>
      </c>
      <c r="G634" s="559" t="s">
        <v>5104</v>
      </c>
      <c r="H634" s="564">
        <v>5613</v>
      </c>
      <c r="I634" s="564">
        <v>157</v>
      </c>
      <c r="J634" s="794">
        <f t="shared" si="42"/>
        <v>5613</v>
      </c>
      <c r="K634" s="794">
        <f t="shared" si="43"/>
        <v>157</v>
      </c>
    </row>
    <row r="635" spans="1:11" s="528" customFormat="1" ht="81" x14ac:dyDescent="0.25">
      <c r="A635" s="554">
        <f t="shared" si="45"/>
        <v>602</v>
      </c>
      <c r="B635" s="559" t="s">
        <v>1497</v>
      </c>
      <c r="C635" s="562">
        <v>17.14</v>
      </c>
      <c r="D635" s="563" t="s">
        <v>192</v>
      </c>
      <c r="E635" s="667" t="s">
        <v>1510</v>
      </c>
      <c r="F635" s="559" t="s">
        <v>1511</v>
      </c>
      <c r="G635" s="559" t="s">
        <v>5102</v>
      </c>
      <c r="H635" s="564">
        <v>7479</v>
      </c>
      <c r="I635" s="564">
        <v>1655</v>
      </c>
      <c r="J635" s="794">
        <f t="shared" si="42"/>
        <v>7479</v>
      </c>
      <c r="K635" s="794">
        <f t="shared" si="43"/>
        <v>1655</v>
      </c>
    </row>
    <row r="636" spans="1:11" s="528" customFormat="1" ht="81" x14ac:dyDescent="0.25">
      <c r="A636" s="554">
        <f t="shared" si="45"/>
        <v>603</v>
      </c>
      <c r="B636" s="559" t="s">
        <v>1497</v>
      </c>
      <c r="C636" s="562">
        <v>17.149999999999999</v>
      </c>
      <c r="D636" s="563" t="s">
        <v>192</v>
      </c>
      <c r="E636" s="667" t="s">
        <v>1512</v>
      </c>
      <c r="F636" s="559" t="s">
        <v>1511</v>
      </c>
      <c r="G636" s="559" t="s">
        <v>5102</v>
      </c>
      <c r="H636" s="564">
        <v>7726</v>
      </c>
      <c r="I636" s="564">
        <v>1655</v>
      </c>
      <c r="J636" s="794">
        <f t="shared" si="42"/>
        <v>7726</v>
      </c>
      <c r="K636" s="794">
        <f t="shared" si="43"/>
        <v>1655</v>
      </c>
    </row>
    <row r="637" spans="1:11" s="528" customFormat="1" ht="81" x14ac:dyDescent="0.25">
      <c r="A637" s="554">
        <f t="shared" si="45"/>
        <v>604</v>
      </c>
      <c r="B637" s="559" t="s">
        <v>1497</v>
      </c>
      <c r="C637" s="562">
        <v>17.16</v>
      </c>
      <c r="D637" s="563" t="s">
        <v>192</v>
      </c>
      <c r="E637" s="667" t="s">
        <v>1513</v>
      </c>
      <c r="F637" s="559" t="s">
        <v>1511</v>
      </c>
      <c r="G637" s="559" t="s">
        <v>5102</v>
      </c>
      <c r="H637" s="564">
        <v>7886</v>
      </c>
      <c r="I637" s="564">
        <v>1655</v>
      </c>
      <c r="J637" s="794">
        <f t="shared" si="42"/>
        <v>7886</v>
      </c>
      <c r="K637" s="794">
        <f t="shared" si="43"/>
        <v>1655</v>
      </c>
    </row>
    <row r="638" spans="1:11" s="528" customFormat="1" ht="81" x14ac:dyDescent="0.25">
      <c r="A638" s="554">
        <f t="shared" si="45"/>
        <v>605</v>
      </c>
      <c r="B638" s="559" t="s">
        <v>1497</v>
      </c>
      <c r="C638" s="562">
        <v>17.170000000000002</v>
      </c>
      <c r="D638" s="563" t="s">
        <v>192</v>
      </c>
      <c r="E638" s="667" t="s">
        <v>1514</v>
      </c>
      <c r="F638" s="559" t="s">
        <v>1511</v>
      </c>
      <c r="G638" s="559" t="s">
        <v>5102</v>
      </c>
      <c r="H638" s="564">
        <v>7973</v>
      </c>
      <c r="I638" s="564">
        <v>1655</v>
      </c>
      <c r="J638" s="794">
        <f t="shared" si="42"/>
        <v>7973</v>
      </c>
      <c r="K638" s="794">
        <f t="shared" si="43"/>
        <v>1655</v>
      </c>
    </row>
    <row r="639" spans="1:11" s="528" customFormat="1" ht="81" x14ac:dyDescent="0.25">
      <c r="A639" s="554">
        <f t="shared" si="45"/>
        <v>606</v>
      </c>
      <c r="B639" s="559" t="s">
        <v>1497</v>
      </c>
      <c r="C639" s="562">
        <v>17.18</v>
      </c>
      <c r="D639" s="563" t="s">
        <v>192</v>
      </c>
      <c r="E639" s="667" t="s">
        <v>5866</v>
      </c>
      <c r="F639" s="559" t="s">
        <v>1515</v>
      </c>
      <c r="G639" s="559" t="s">
        <v>5102</v>
      </c>
      <c r="H639" s="564">
        <v>7055</v>
      </c>
      <c r="I639" s="564">
        <v>1468</v>
      </c>
      <c r="J639" s="794">
        <f t="shared" si="42"/>
        <v>7055</v>
      </c>
      <c r="K639" s="794">
        <f t="shared" si="43"/>
        <v>1468</v>
      </c>
    </row>
    <row r="640" spans="1:11" s="528" customFormat="1" ht="81" x14ac:dyDescent="0.25">
      <c r="A640" s="554">
        <f t="shared" si="45"/>
        <v>607</v>
      </c>
      <c r="B640" s="559" t="s">
        <v>1497</v>
      </c>
      <c r="C640" s="562">
        <v>17.190000000000001</v>
      </c>
      <c r="D640" s="563" t="s">
        <v>192</v>
      </c>
      <c r="E640" s="667" t="s">
        <v>5865</v>
      </c>
      <c r="F640" s="559" t="s">
        <v>1515</v>
      </c>
      <c r="G640" s="559" t="s">
        <v>5102</v>
      </c>
      <c r="H640" s="564">
        <v>7131</v>
      </c>
      <c r="I640" s="564">
        <v>1468</v>
      </c>
      <c r="J640" s="794">
        <f t="shared" si="42"/>
        <v>7131</v>
      </c>
      <c r="K640" s="794">
        <f t="shared" si="43"/>
        <v>1468</v>
      </c>
    </row>
    <row r="641" spans="1:11" s="528" customFormat="1" ht="81" x14ac:dyDescent="0.25">
      <c r="A641" s="554">
        <f t="shared" si="45"/>
        <v>608</v>
      </c>
      <c r="B641" s="559" t="s">
        <v>1497</v>
      </c>
      <c r="C641" s="562">
        <v>17.2</v>
      </c>
      <c r="D641" s="563" t="s">
        <v>192</v>
      </c>
      <c r="E641" s="667" t="s">
        <v>5864</v>
      </c>
      <c r="F641" s="559" t="s">
        <v>1515</v>
      </c>
      <c r="G641" s="559" t="s">
        <v>5102</v>
      </c>
      <c r="H641" s="564">
        <v>7472</v>
      </c>
      <c r="I641" s="564">
        <v>1622</v>
      </c>
      <c r="J641" s="794">
        <f t="shared" si="42"/>
        <v>7472</v>
      </c>
      <c r="K641" s="794">
        <f t="shared" si="43"/>
        <v>1622</v>
      </c>
    </row>
    <row r="642" spans="1:11" s="528" customFormat="1" ht="67.5" x14ac:dyDescent="0.25">
      <c r="A642" s="554">
        <f t="shared" si="45"/>
        <v>609</v>
      </c>
      <c r="B642" s="559" t="s">
        <v>1497</v>
      </c>
      <c r="C642" s="562">
        <v>17.21</v>
      </c>
      <c r="D642" s="563" t="s">
        <v>192</v>
      </c>
      <c r="E642" s="667" t="s">
        <v>5863</v>
      </c>
      <c r="F642" s="559" t="s">
        <v>1516</v>
      </c>
      <c r="G642" s="559" t="s">
        <v>5102</v>
      </c>
      <c r="H642" s="564">
        <v>7568</v>
      </c>
      <c r="I642" s="564">
        <v>1622</v>
      </c>
      <c r="J642" s="794">
        <f t="shared" si="42"/>
        <v>7568</v>
      </c>
      <c r="K642" s="794">
        <f t="shared" si="43"/>
        <v>1622</v>
      </c>
    </row>
    <row r="643" spans="1:11" s="528" customFormat="1" ht="67.5" x14ac:dyDescent="0.25">
      <c r="A643" s="554">
        <f t="shared" si="45"/>
        <v>610</v>
      </c>
      <c r="B643" s="559" t="s">
        <v>1497</v>
      </c>
      <c r="C643" s="562">
        <v>17.22</v>
      </c>
      <c r="D643" s="563" t="s">
        <v>192</v>
      </c>
      <c r="E643" s="667" t="s">
        <v>5862</v>
      </c>
      <c r="F643" s="559" t="s">
        <v>1516</v>
      </c>
      <c r="G643" s="559" t="s">
        <v>5102</v>
      </c>
      <c r="H643" s="564">
        <v>7668</v>
      </c>
      <c r="I643" s="564">
        <v>1622</v>
      </c>
      <c r="J643" s="794">
        <f t="shared" si="42"/>
        <v>7668</v>
      </c>
      <c r="K643" s="794">
        <f t="shared" si="43"/>
        <v>1622</v>
      </c>
    </row>
    <row r="644" spans="1:11" s="528" customFormat="1" ht="81" x14ac:dyDescent="0.25">
      <c r="A644" s="554">
        <f t="shared" si="45"/>
        <v>611</v>
      </c>
      <c r="B644" s="559" t="s">
        <v>1497</v>
      </c>
      <c r="C644" s="562">
        <v>17.23</v>
      </c>
      <c r="D644" s="563" t="s">
        <v>192</v>
      </c>
      <c r="E644" s="667" t="s">
        <v>5861</v>
      </c>
      <c r="F644" s="559" t="s">
        <v>1517</v>
      </c>
      <c r="G644" s="559" t="s">
        <v>5102</v>
      </c>
      <c r="H644" s="564">
        <v>7664</v>
      </c>
      <c r="I644" s="564">
        <v>1478</v>
      </c>
      <c r="J644" s="794">
        <f t="shared" si="42"/>
        <v>7664</v>
      </c>
      <c r="K644" s="794">
        <f t="shared" si="43"/>
        <v>1478</v>
      </c>
    </row>
    <row r="645" spans="1:11" s="528" customFormat="1" ht="81" x14ac:dyDescent="0.25">
      <c r="A645" s="554">
        <f t="shared" si="45"/>
        <v>612</v>
      </c>
      <c r="B645" s="559" t="s">
        <v>1497</v>
      </c>
      <c r="C645" s="562">
        <v>17.239999999999998</v>
      </c>
      <c r="D645" s="563" t="s">
        <v>192</v>
      </c>
      <c r="E645" s="667" t="s">
        <v>5860</v>
      </c>
      <c r="F645" s="559" t="s">
        <v>1517</v>
      </c>
      <c r="G645" s="559" t="s">
        <v>5102</v>
      </c>
      <c r="H645" s="564">
        <v>7810</v>
      </c>
      <c r="I645" s="564">
        <v>1478</v>
      </c>
      <c r="J645" s="794">
        <f t="shared" ref="J645:J708" si="46">ROUNDUP(H645,0)</f>
        <v>7810</v>
      </c>
      <c r="K645" s="794">
        <f t="shared" ref="K645:K708" si="47">ROUNDUP(I645,0)</f>
        <v>1478</v>
      </c>
    </row>
    <row r="646" spans="1:11" s="528" customFormat="1" ht="81" x14ac:dyDescent="0.25">
      <c r="A646" s="554">
        <f t="shared" si="45"/>
        <v>613</v>
      </c>
      <c r="B646" s="559" t="s">
        <v>1497</v>
      </c>
      <c r="C646" s="562">
        <v>17.25</v>
      </c>
      <c r="D646" s="563" t="s">
        <v>192</v>
      </c>
      <c r="E646" s="667" t="s">
        <v>5859</v>
      </c>
      <c r="F646" s="559" t="s">
        <v>1517</v>
      </c>
      <c r="G646" s="559" t="s">
        <v>5102</v>
      </c>
      <c r="H646" s="564">
        <v>7589</v>
      </c>
      <c r="I646" s="564">
        <v>1478</v>
      </c>
      <c r="J646" s="794">
        <f t="shared" si="46"/>
        <v>7589</v>
      </c>
      <c r="K646" s="794">
        <f t="shared" si="47"/>
        <v>1478</v>
      </c>
    </row>
    <row r="647" spans="1:11" s="528" customFormat="1" ht="27" x14ac:dyDescent="0.25">
      <c r="A647" s="554">
        <f t="shared" si="45"/>
        <v>614</v>
      </c>
      <c r="B647" s="559" t="s">
        <v>1497</v>
      </c>
      <c r="C647" s="562">
        <v>17.260000000000002</v>
      </c>
      <c r="D647" s="563" t="s">
        <v>192</v>
      </c>
      <c r="E647" s="667" t="s">
        <v>1518</v>
      </c>
      <c r="F647" s="559" t="s">
        <v>1519</v>
      </c>
      <c r="G647" s="559" t="s">
        <v>5102</v>
      </c>
      <c r="H647" s="564">
        <v>4450</v>
      </c>
      <c r="I647" s="564">
        <v>2701</v>
      </c>
      <c r="J647" s="794">
        <f t="shared" si="46"/>
        <v>4450</v>
      </c>
      <c r="K647" s="794">
        <f t="shared" si="47"/>
        <v>2701</v>
      </c>
    </row>
    <row r="648" spans="1:11" s="528" customFormat="1" ht="27" x14ac:dyDescent="0.25">
      <c r="A648" s="554">
        <f t="shared" si="45"/>
        <v>615</v>
      </c>
      <c r="B648" s="559" t="s">
        <v>1497</v>
      </c>
      <c r="C648" s="562">
        <v>17.27</v>
      </c>
      <c r="D648" s="563" t="s">
        <v>192</v>
      </c>
      <c r="E648" s="667" t="s">
        <v>5090</v>
      </c>
      <c r="F648" s="559" t="s">
        <v>1520</v>
      </c>
      <c r="G648" s="559" t="s">
        <v>5102</v>
      </c>
      <c r="H648" s="564">
        <v>1822</v>
      </c>
      <c r="I648" s="564">
        <v>246</v>
      </c>
      <c r="J648" s="794">
        <f t="shared" si="46"/>
        <v>1822</v>
      </c>
      <c r="K648" s="794">
        <f t="shared" si="47"/>
        <v>246</v>
      </c>
    </row>
    <row r="649" spans="1:11" s="528" customFormat="1" ht="81" x14ac:dyDescent="0.25">
      <c r="A649" s="554">
        <f t="shared" si="45"/>
        <v>616</v>
      </c>
      <c r="B649" s="559" t="s">
        <v>1563</v>
      </c>
      <c r="C649" s="562">
        <v>17.28</v>
      </c>
      <c r="D649" s="563" t="s">
        <v>192</v>
      </c>
      <c r="E649" s="667" t="s">
        <v>5089</v>
      </c>
      <c r="F649" s="559" t="s">
        <v>1564</v>
      </c>
      <c r="G649" s="559" t="s">
        <v>5102</v>
      </c>
      <c r="H649" s="564">
        <v>7454</v>
      </c>
      <c r="I649" s="564">
        <v>1775</v>
      </c>
      <c r="J649" s="794">
        <f t="shared" si="46"/>
        <v>7454</v>
      </c>
      <c r="K649" s="794">
        <f t="shared" si="47"/>
        <v>1775</v>
      </c>
    </row>
    <row r="650" spans="1:11" s="528" customFormat="1" ht="81" x14ac:dyDescent="0.25">
      <c r="A650" s="554">
        <f t="shared" si="45"/>
        <v>617</v>
      </c>
      <c r="B650" s="559" t="s">
        <v>1563</v>
      </c>
      <c r="C650" s="562">
        <v>17.29</v>
      </c>
      <c r="D650" s="563" t="s">
        <v>192</v>
      </c>
      <c r="E650" s="667" t="s">
        <v>1565</v>
      </c>
      <c r="F650" s="559" t="s">
        <v>1564</v>
      </c>
      <c r="G650" s="559" t="s">
        <v>5102</v>
      </c>
      <c r="H650" s="564">
        <v>7832</v>
      </c>
      <c r="I650" s="564">
        <v>1775</v>
      </c>
      <c r="J650" s="794">
        <f t="shared" si="46"/>
        <v>7832</v>
      </c>
      <c r="K650" s="794">
        <f t="shared" si="47"/>
        <v>1775</v>
      </c>
    </row>
    <row r="651" spans="1:11" s="528" customFormat="1" ht="81" x14ac:dyDescent="0.25">
      <c r="A651" s="554">
        <f t="shared" si="45"/>
        <v>618</v>
      </c>
      <c r="B651" s="559" t="s">
        <v>1563</v>
      </c>
      <c r="C651" s="562">
        <v>17.3</v>
      </c>
      <c r="D651" s="563" t="s">
        <v>192</v>
      </c>
      <c r="E651" s="667" t="s">
        <v>1566</v>
      </c>
      <c r="F651" s="559" t="s">
        <v>1564</v>
      </c>
      <c r="G651" s="559" t="s">
        <v>5102</v>
      </c>
      <c r="H651" s="564">
        <v>7983</v>
      </c>
      <c r="I651" s="564">
        <v>1775</v>
      </c>
      <c r="J651" s="794">
        <f t="shared" si="46"/>
        <v>7983</v>
      </c>
      <c r="K651" s="794">
        <f t="shared" si="47"/>
        <v>1775</v>
      </c>
    </row>
    <row r="652" spans="1:11" s="528" customFormat="1" ht="81" x14ac:dyDescent="0.25">
      <c r="A652" s="554">
        <f t="shared" si="45"/>
        <v>619</v>
      </c>
      <c r="B652" s="559" t="s">
        <v>1563</v>
      </c>
      <c r="C652" s="562">
        <v>17.309999999999999</v>
      </c>
      <c r="D652" s="563" t="s">
        <v>192</v>
      </c>
      <c r="E652" s="667" t="s">
        <v>1567</v>
      </c>
      <c r="F652" s="559" t="s">
        <v>1564</v>
      </c>
      <c r="G652" s="559" t="s">
        <v>5102</v>
      </c>
      <c r="H652" s="564">
        <v>8399</v>
      </c>
      <c r="I652" s="564">
        <v>1775</v>
      </c>
      <c r="J652" s="794">
        <f t="shared" si="46"/>
        <v>8399</v>
      </c>
      <c r="K652" s="794">
        <f t="shared" si="47"/>
        <v>1775</v>
      </c>
    </row>
    <row r="653" spans="1:11" s="528" customFormat="1" ht="94.5" x14ac:dyDescent="0.25">
      <c r="A653" s="554">
        <f t="shared" si="45"/>
        <v>620</v>
      </c>
      <c r="B653" s="559" t="s">
        <v>1563</v>
      </c>
      <c r="C653" s="562">
        <v>17.32</v>
      </c>
      <c r="D653" s="563" t="s">
        <v>192</v>
      </c>
      <c r="E653" s="667" t="s">
        <v>1568</v>
      </c>
      <c r="F653" s="559" t="s">
        <v>1569</v>
      </c>
      <c r="G653" s="559" t="s">
        <v>5102</v>
      </c>
      <c r="H653" s="564">
        <v>6060</v>
      </c>
      <c r="I653" s="564">
        <v>932</v>
      </c>
      <c r="J653" s="794">
        <f t="shared" si="46"/>
        <v>6060</v>
      </c>
      <c r="K653" s="794">
        <f t="shared" si="47"/>
        <v>932</v>
      </c>
    </row>
    <row r="654" spans="1:11" s="528" customFormat="1" ht="94.5" x14ac:dyDescent="0.25">
      <c r="A654" s="554">
        <f t="shared" si="45"/>
        <v>621</v>
      </c>
      <c r="B654" s="559" t="s">
        <v>1563</v>
      </c>
      <c r="C654" s="562">
        <v>17.329999999999998</v>
      </c>
      <c r="D654" s="563" t="s">
        <v>192</v>
      </c>
      <c r="E654" s="667" t="s">
        <v>1570</v>
      </c>
      <c r="F654" s="559" t="s">
        <v>1569</v>
      </c>
      <c r="G654" s="559" t="s">
        <v>5102</v>
      </c>
      <c r="H654" s="564">
        <v>6241</v>
      </c>
      <c r="I654" s="564">
        <v>925</v>
      </c>
      <c r="J654" s="794">
        <f t="shared" si="46"/>
        <v>6241</v>
      </c>
      <c r="K654" s="794">
        <f t="shared" si="47"/>
        <v>925</v>
      </c>
    </row>
    <row r="655" spans="1:11" s="528" customFormat="1" ht="94.5" x14ac:dyDescent="0.25">
      <c r="A655" s="554">
        <f t="shared" si="45"/>
        <v>622</v>
      </c>
      <c r="B655" s="559" t="s">
        <v>1563</v>
      </c>
      <c r="C655" s="562">
        <v>17.34</v>
      </c>
      <c r="D655" s="563" t="s">
        <v>192</v>
      </c>
      <c r="E655" s="667" t="s">
        <v>1571</v>
      </c>
      <c r="F655" s="559" t="s">
        <v>1569</v>
      </c>
      <c r="G655" s="559" t="s">
        <v>5102</v>
      </c>
      <c r="H655" s="564">
        <v>6401</v>
      </c>
      <c r="I655" s="564">
        <v>925</v>
      </c>
      <c r="J655" s="794">
        <f t="shared" si="46"/>
        <v>6401</v>
      </c>
      <c r="K655" s="794">
        <f t="shared" si="47"/>
        <v>925</v>
      </c>
    </row>
    <row r="656" spans="1:11" s="528" customFormat="1" ht="94.5" x14ac:dyDescent="0.25">
      <c r="A656" s="554">
        <f t="shared" si="45"/>
        <v>623</v>
      </c>
      <c r="B656" s="559" t="s">
        <v>1563</v>
      </c>
      <c r="C656" s="562">
        <v>17.350000000000001</v>
      </c>
      <c r="D656" s="563" t="s">
        <v>192</v>
      </c>
      <c r="E656" s="667" t="s">
        <v>1572</v>
      </c>
      <c r="F656" s="559" t="s">
        <v>1569</v>
      </c>
      <c r="G656" s="559" t="s">
        <v>5102</v>
      </c>
      <c r="H656" s="564">
        <v>6529</v>
      </c>
      <c r="I656" s="564">
        <v>925</v>
      </c>
      <c r="J656" s="794">
        <f t="shared" si="46"/>
        <v>6529</v>
      </c>
      <c r="K656" s="794">
        <f t="shared" si="47"/>
        <v>925</v>
      </c>
    </row>
    <row r="657" spans="1:11" s="528" customFormat="1" ht="40.5" x14ac:dyDescent="0.25">
      <c r="A657" s="554">
        <f t="shared" si="45"/>
        <v>624</v>
      </c>
      <c r="B657" s="559" t="s">
        <v>1563</v>
      </c>
      <c r="C657" s="562">
        <v>17.36</v>
      </c>
      <c r="D657" s="563" t="s">
        <v>192</v>
      </c>
      <c r="E657" s="667" t="s">
        <v>1573</v>
      </c>
      <c r="F657" s="559" t="s">
        <v>1574</v>
      </c>
      <c r="G657" s="559" t="s">
        <v>5104</v>
      </c>
      <c r="H657" s="564">
        <v>479</v>
      </c>
      <c r="I657" s="564">
        <v>83</v>
      </c>
      <c r="J657" s="794">
        <f t="shared" si="46"/>
        <v>479</v>
      </c>
      <c r="K657" s="794">
        <f t="shared" si="47"/>
        <v>83</v>
      </c>
    </row>
    <row r="658" spans="1:11" s="528" customFormat="1" ht="40.5" x14ac:dyDescent="0.25">
      <c r="A658" s="554">
        <f t="shared" si="45"/>
        <v>625</v>
      </c>
      <c r="B658" s="559" t="s">
        <v>1563</v>
      </c>
      <c r="C658" s="562">
        <v>17.37</v>
      </c>
      <c r="D658" s="563" t="s">
        <v>192</v>
      </c>
      <c r="E658" s="667" t="s">
        <v>1575</v>
      </c>
      <c r="F658" s="559" t="s">
        <v>1574</v>
      </c>
      <c r="G658" s="559" t="s">
        <v>5104</v>
      </c>
      <c r="H658" s="564">
        <v>533</v>
      </c>
      <c r="I658" s="564">
        <v>75</v>
      </c>
      <c r="J658" s="794">
        <f t="shared" si="46"/>
        <v>533</v>
      </c>
      <c r="K658" s="794">
        <f t="shared" si="47"/>
        <v>75</v>
      </c>
    </row>
    <row r="659" spans="1:11" s="528" customFormat="1" ht="202.5" x14ac:dyDescent="0.25">
      <c r="A659" s="554">
        <f t="shared" si="45"/>
        <v>626</v>
      </c>
      <c r="B659" s="559" t="s">
        <v>1563</v>
      </c>
      <c r="C659" s="562">
        <v>17.38</v>
      </c>
      <c r="D659" s="563" t="s">
        <v>192</v>
      </c>
      <c r="E659" s="667" t="s">
        <v>5867</v>
      </c>
      <c r="F659" s="559" t="s">
        <v>1576</v>
      </c>
      <c r="G659" s="559" t="s">
        <v>5102</v>
      </c>
      <c r="H659" s="564">
        <v>7519</v>
      </c>
      <c r="I659" s="564">
        <v>1929</v>
      </c>
      <c r="J659" s="794">
        <f t="shared" si="46"/>
        <v>7519</v>
      </c>
      <c r="K659" s="794">
        <f t="shared" si="47"/>
        <v>1929</v>
      </c>
    </row>
    <row r="660" spans="1:11" s="528" customFormat="1" ht="189" x14ac:dyDescent="0.25">
      <c r="A660" s="554">
        <f t="shared" si="45"/>
        <v>627</v>
      </c>
      <c r="B660" s="559" t="s">
        <v>1563</v>
      </c>
      <c r="C660" s="562">
        <v>17.39</v>
      </c>
      <c r="D660" s="563" t="s">
        <v>192</v>
      </c>
      <c r="E660" s="667" t="s">
        <v>1577</v>
      </c>
      <c r="F660" s="559" t="s">
        <v>1576</v>
      </c>
      <c r="G660" s="559" t="s">
        <v>5102</v>
      </c>
      <c r="H660" s="564">
        <v>8048</v>
      </c>
      <c r="I660" s="564">
        <v>1929</v>
      </c>
      <c r="J660" s="794">
        <f t="shared" si="46"/>
        <v>8048</v>
      </c>
      <c r="K660" s="794">
        <f t="shared" si="47"/>
        <v>1929</v>
      </c>
    </row>
    <row r="661" spans="1:11" s="528" customFormat="1" ht="189" x14ac:dyDescent="0.25">
      <c r="A661" s="554">
        <f t="shared" si="45"/>
        <v>628</v>
      </c>
      <c r="B661" s="559" t="s">
        <v>1563</v>
      </c>
      <c r="C661" s="562">
        <v>17.399999999999999</v>
      </c>
      <c r="D661" s="563"/>
      <c r="E661" s="667" t="s">
        <v>1578</v>
      </c>
      <c r="F661" s="559"/>
      <c r="G661" s="559" t="s">
        <v>5102</v>
      </c>
      <c r="H661" s="564">
        <v>8212</v>
      </c>
      <c r="I661" s="564">
        <v>1929</v>
      </c>
      <c r="J661" s="794">
        <f t="shared" si="46"/>
        <v>8212</v>
      </c>
      <c r="K661" s="794">
        <f t="shared" si="47"/>
        <v>1929</v>
      </c>
    </row>
    <row r="662" spans="1:11" s="528" customFormat="1" ht="189" x14ac:dyDescent="0.25">
      <c r="A662" s="554">
        <f t="shared" si="45"/>
        <v>629</v>
      </c>
      <c r="B662" s="559" t="s">
        <v>1563</v>
      </c>
      <c r="C662" s="562">
        <v>17.41</v>
      </c>
      <c r="D662" s="563"/>
      <c r="E662" s="667" t="s">
        <v>1579</v>
      </c>
      <c r="F662" s="559"/>
      <c r="G662" s="559" t="s">
        <v>5102</v>
      </c>
      <c r="H662" s="564">
        <v>8305</v>
      </c>
      <c r="I662" s="564">
        <v>1929</v>
      </c>
      <c r="J662" s="794">
        <f t="shared" si="46"/>
        <v>8305</v>
      </c>
      <c r="K662" s="794">
        <f t="shared" si="47"/>
        <v>1929</v>
      </c>
    </row>
    <row r="663" spans="1:11" s="528" customFormat="1" ht="189" x14ac:dyDescent="0.25">
      <c r="A663" s="554">
        <f t="shared" si="45"/>
        <v>630</v>
      </c>
      <c r="B663" s="559" t="s">
        <v>1563</v>
      </c>
      <c r="C663" s="562">
        <v>17.420000000000002</v>
      </c>
      <c r="D663" s="563"/>
      <c r="E663" s="667" t="s">
        <v>1580</v>
      </c>
      <c r="F663" s="559"/>
      <c r="G663" s="559" t="s">
        <v>5102</v>
      </c>
      <c r="H663" s="564">
        <v>9422</v>
      </c>
      <c r="I663" s="564">
        <v>1929</v>
      </c>
      <c r="J663" s="794">
        <f t="shared" si="46"/>
        <v>9422</v>
      </c>
      <c r="K663" s="794">
        <f t="shared" si="47"/>
        <v>1929</v>
      </c>
    </row>
    <row r="664" spans="1:11" s="528" customFormat="1" ht="202.5" x14ac:dyDescent="0.25">
      <c r="A664" s="554">
        <f t="shared" si="45"/>
        <v>631</v>
      </c>
      <c r="B664" s="559" t="s">
        <v>1563</v>
      </c>
      <c r="C664" s="562">
        <v>17.43</v>
      </c>
      <c r="D664" s="563" t="s">
        <v>192</v>
      </c>
      <c r="E664" s="667" t="s">
        <v>1581</v>
      </c>
      <c r="F664" s="559" t="s">
        <v>1576</v>
      </c>
      <c r="G664" s="559" t="s">
        <v>5102</v>
      </c>
      <c r="H664" s="564">
        <v>8776</v>
      </c>
      <c r="I664" s="564">
        <v>1929</v>
      </c>
      <c r="J664" s="794">
        <f t="shared" si="46"/>
        <v>8776</v>
      </c>
      <c r="K664" s="794">
        <f t="shared" si="47"/>
        <v>1929</v>
      </c>
    </row>
    <row r="665" spans="1:11" s="528" customFormat="1" ht="202.5" x14ac:dyDescent="0.25">
      <c r="A665" s="554">
        <f t="shared" si="45"/>
        <v>632</v>
      </c>
      <c r="B665" s="559" t="s">
        <v>1563</v>
      </c>
      <c r="C665" s="562">
        <v>17.440000000000001</v>
      </c>
      <c r="D665" s="563" t="s">
        <v>192</v>
      </c>
      <c r="E665" s="667" t="s">
        <v>1582</v>
      </c>
      <c r="F665" s="559" t="s">
        <v>1576</v>
      </c>
      <c r="G665" s="559" t="s">
        <v>5102</v>
      </c>
      <c r="H665" s="564">
        <v>8935</v>
      </c>
      <c r="I665" s="564">
        <v>1929</v>
      </c>
      <c r="J665" s="794">
        <f t="shared" si="46"/>
        <v>8935</v>
      </c>
      <c r="K665" s="794">
        <f t="shared" si="47"/>
        <v>1929</v>
      </c>
    </row>
    <row r="666" spans="1:11" s="528" customFormat="1" ht="202.5" x14ac:dyDescent="0.25">
      <c r="A666" s="554">
        <f t="shared" si="45"/>
        <v>633</v>
      </c>
      <c r="B666" s="559" t="s">
        <v>1563</v>
      </c>
      <c r="C666" s="562">
        <v>17.45</v>
      </c>
      <c r="D666" s="563" t="s">
        <v>192</v>
      </c>
      <c r="E666" s="667" t="s">
        <v>1583</v>
      </c>
      <c r="F666" s="559" t="s">
        <v>1576</v>
      </c>
      <c r="G666" s="559" t="s">
        <v>5102</v>
      </c>
      <c r="H666" s="564">
        <v>9176</v>
      </c>
      <c r="I666" s="564">
        <v>1929</v>
      </c>
      <c r="J666" s="794">
        <f t="shared" si="46"/>
        <v>9176</v>
      </c>
      <c r="K666" s="794">
        <f t="shared" si="47"/>
        <v>1929</v>
      </c>
    </row>
    <row r="667" spans="1:11" s="528" customFormat="1" ht="202.5" x14ac:dyDescent="0.25">
      <c r="A667" s="554">
        <f t="shared" si="45"/>
        <v>634</v>
      </c>
      <c r="B667" s="559" t="s">
        <v>1563</v>
      </c>
      <c r="C667" s="562">
        <v>17.46</v>
      </c>
      <c r="D667" s="563" t="s">
        <v>192</v>
      </c>
      <c r="E667" s="667" t="s">
        <v>1584</v>
      </c>
      <c r="F667" s="559" t="s">
        <v>1576</v>
      </c>
      <c r="G667" s="559" t="s">
        <v>5102</v>
      </c>
      <c r="H667" s="564">
        <v>9528</v>
      </c>
      <c r="I667" s="564">
        <v>1929</v>
      </c>
      <c r="J667" s="794">
        <f t="shared" si="46"/>
        <v>9528</v>
      </c>
      <c r="K667" s="794">
        <f t="shared" si="47"/>
        <v>1929</v>
      </c>
    </row>
    <row r="668" spans="1:11" s="528" customFormat="1" ht="169.5" customHeight="1" x14ac:dyDescent="0.25">
      <c r="A668" s="554">
        <f t="shared" si="45"/>
        <v>635</v>
      </c>
      <c r="B668" s="559" t="s">
        <v>1563</v>
      </c>
      <c r="C668" s="562">
        <v>17.47</v>
      </c>
      <c r="D668" s="563" t="s">
        <v>192</v>
      </c>
      <c r="E668" s="667" t="s">
        <v>1585</v>
      </c>
      <c r="F668" s="559" t="s">
        <v>1586</v>
      </c>
      <c r="G668" s="559" t="s">
        <v>5102</v>
      </c>
      <c r="H668" s="564">
        <v>8088</v>
      </c>
      <c r="I668" s="564">
        <v>1929</v>
      </c>
      <c r="J668" s="794">
        <f t="shared" si="46"/>
        <v>8088</v>
      </c>
      <c r="K668" s="794">
        <f t="shared" si="47"/>
        <v>1929</v>
      </c>
    </row>
    <row r="669" spans="1:11" s="528" customFormat="1" ht="173.25" customHeight="1" x14ac:dyDescent="0.25">
      <c r="A669" s="554">
        <f t="shared" si="45"/>
        <v>636</v>
      </c>
      <c r="B669" s="559" t="s">
        <v>1563</v>
      </c>
      <c r="C669" s="562">
        <v>17.48</v>
      </c>
      <c r="D669" s="563" t="s">
        <v>192</v>
      </c>
      <c r="E669" s="667" t="s">
        <v>1587</v>
      </c>
      <c r="F669" s="559" t="s">
        <v>1586</v>
      </c>
      <c r="G669" s="559" t="s">
        <v>5102</v>
      </c>
      <c r="H669" s="564">
        <v>8246</v>
      </c>
      <c r="I669" s="564">
        <v>1929</v>
      </c>
      <c r="J669" s="794">
        <f t="shared" si="46"/>
        <v>8246</v>
      </c>
      <c r="K669" s="794">
        <f t="shared" si="47"/>
        <v>1929</v>
      </c>
    </row>
    <row r="670" spans="1:11" s="528" customFormat="1" ht="157.5" customHeight="1" x14ac:dyDescent="0.25">
      <c r="A670" s="554">
        <f t="shared" si="45"/>
        <v>637</v>
      </c>
      <c r="B670" s="559" t="s">
        <v>1563</v>
      </c>
      <c r="C670" s="562">
        <v>17.489999999999998</v>
      </c>
      <c r="D670" s="563" t="s">
        <v>192</v>
      </c>
      <c r="E670" s="667" t="s">
        <v>1588</v>
      </c>
      <c r="F670" s="559" t="s">
        <v>1586</v>
      </c>
      <c r="G670" s="559" t="s">
        <v>5102</v>
      </c>
      <c r="H670" s="564">
        <v>8487</v>
      </c>
      <c r="I670" s="564">
        <v>1929</v>
      </c>
      <c r="J670" s="794">
        <f t="shared" si="46"/>
        <v>8487</v>
      </c>
      <c r="K670" s="794">
        <f t="shared" si="47"/>
        <v>1929</v>
      </c>
    </row>
    <row r="671" spans="1:11" s="528" customFormat="1" ht="170.25" customHeight="1" x14ac:dyDescent="0.25">
      <c r="A671" s="554">
        <f t="shared" si="45"/>
        <v>638</v>
      </c>
      <c r="B671" s="559" t="s">
        <v>1563</v>
      </c>
      <c r="C671" s="562">
        <v>17.5</v>
      </c>
      <c r="D671" s="563" t="s">
        <v>192</v>
      </c>
      <c r="E671" s="667" t="s">
        <v>1589</v>
      </c>
      <c r="F671" s="559" t="s">
        <v>1586</v>
      </c>
      <c r="G671" s="559" t="s">
        <v>5102</v>
      </c>
      <c r="H671" s="564">
        <v>8854</v>
      </c>
      <c r="I671" s="564">
        <v>1929</v>
      </c>
      <c r="J671" s="794">
        <f t="shared" si="46"/>
        <v>8854</v>
      </c>
      <c r="K671" s="794">
        <f t="shared" si="47"/>
        <v>1929</v>
      </c>
    </row>
    <row r="672" spans="1:11" s="528" customFormat="1" ht="40.5" x14ac:dyDescent="0.25">
      <c r="A672" s="554">
        <f t="shared" si="45"/>
        <v>639</v>
      </c>
      <c r="B672" s="559" t="s">
        <v>1563</v>
      </c>
      <c r="C672" s="562">
        <v>17.510000000000002</v>
      </c>
      <c r="D672" s="563" t="s">
        <v>192</v>
      </c>
      <c r="E672" s="667" t="s">
        <v>4836</v>
      </c>
      <c r="F672" s="559" t="s">
        <v>1590</v>
      </c>
      <c r="G672" s="559" t="s">
        <v>5102</v>
      </c>
      <c r="H672" s="564">
        <v>1165</v>
      </c>
      <c r="I672" s="564">
        <v>145</v>
      </c>
      <c r="J672" s="794">
        <f t="shared" si="46"/>
        <v>1165</v>
      </c>
      <c r="K672" s="794">
        <f t="shared" si="47"/>
        <v>145</v>
      </c>
    </row>
    <row r="673" spans="1:11" s="528" customFormat="1" ht="94.5" x14ac:dyDescent="0.25">
      <c r="A673" s="554">
        <f t="shared" si="45"/>
        <v>640</v>
      </c>
      <c r="B673" s="559" t="s">
        <v>1563</v>
      </c>
      <c r="C673" s="562">
        <v>17.52</v>
      </c>
      <c r="D673" s="563" t="s">
        <v>192</v>
      </c>
      <c r="E673" s="667" t="s">
        <v>5091</v>
      </c>
      <c r="F673" s="559" t="s">
        <v>1591</v>
      </c>
      <c r="G673" s="559" t="s">
        <v>5102</v>
      </c>
      <c r="H673" s="564">
        <v>7913</v>
      </c>
      <c r="I673" s="564">
        <v>1964</v>
      </c>
      <c r="J673" s="794">
        <f t="shared" si="46"/>
        <v>7913</v>
      </c>
      <c r="K673" s="794">
        <f t="shared" si="47"/>
        <v>1964</v>
      </c>
    </row>
    <row r="674" spans="1:11" s="528" customFormat="1" ht="94.5" x14ac:dyDescent="0.25">
      <c r="A674" s="554">
        <f t="shared" si="45"/>
        <v>641</v>
      </c>
      <c r="B674" s="559" t="s">
        <v>1563</v>
      </c>
      <c r="C674" s="562">
        <v>17.53</v>
      </c>
      <c r="D674" s="563" t="s">
        <v>192</v>
      </c>
      <c r="E674" s="667" t="s">
        <v>1592</v>
      </c>
      <c r="F674" s="559" t="s">
        <v>1591</v>
      </c>
      <c r="G674" s="559" t="s">
        <v>5102</v>
      </c>
      <c r="H674" s="564">
        <v>8783</v>
      </c>
      <c r="I674" s="564">
        <v>1964</v>
      </c>
      <c r="J674" s="794">
        <f t="shared" si="46"/>
        <v>8783</v>
      </c>
      <c r="K674" s="794">
        <f t="shared" si="47"/>
        <v>1964</v>
      </c>
    </row>
    <row r="675" spans="1:11" s="528" customFormat="1" ht="94.5" x14ac:dyDescent="0.25">
      <c r="A675" s="554">
        <f t="shared" si="45"/>
        <v>642</v>
      </c>
      <c r="B675" s="559" t="s">
        <v>1563</v>
      </c>
      <c r="C675" s="562">
        <v>17.54</v>
      </c>
      <c r="D675" s="563" t="s">
        <v>192</v>
      </c>
      <c r="E675" s="667" t="s">
        <v>1593</v>
      </c>
      <c r="F675" s="559" t="s">
        <v>1591</v>
      </c>
      <c r="G675" s="559" t="s">
        <v>5102</v>
      </c>
      <c r="H675" s="564">
        <v>9039</v>
      </c>
      <c r="I675" s="564">
        <v>1964</v>
      </c>
      <c r="J675" s="794">
        <f t="shared" si="46"/>
        <v>9039</v>
      </c>
      <c r="K675" s="794">
        <f t="shared" si="47"/>
        <v>1964</v>
      </c>
    </row>
    <row r="676" spans="1:11" s="528" customFormat="1" ht="94.5" x14ac:dyDescent="0.25">
      <c r="A676" s="554">
        <f t="shared" si="45"/>
        <v>643</v>
      </c>
      <c r="B676" s="559" t="s">
        <v>1563</v>
      </c>
      <c r="C676" s="562">
        <v>17.55</v>
      </c>
      <c r="D676" s="563" t="s">
        <v>192</v>
      </c>
      <c r="E676" s="667" t="s">
        <v>1594</v>
      </c>
      <c r="F676" s="559" t="s">
        <v>1591</v>
      </c>
      <c r="G676" s="559" t="s">
        <v>5102</v>
      </c>
      <c r="H676" s="564">
        <v>9574</v>
      </c>
      <c r="I676" s="564">
        <v>1964</v>
      </c>
      <c r="J676" s="794">
        <f t="shared" si="46"/>
        <v>9574</v>
      </c>
      <c r="K676" s="794">
        <f t="shared" si="47"/>
        <v>1964</v>
      </c>
    </row>
    <row r="677" spans="1:11" s="528" customFormat="1" ht="156" customHeight="1" x14ac:dyDescent="0.25">
      <c r="A677" s="554">
        <f t="shared" si="45"/>
        <v>644</v>
      </c>
      <c r="B677" s="559" t="s">
        <v>1563</v>
      </c>
      <c r="C677" s="562">
        <v>17.559999999999999</v>
      </c>
      <c r="D677" s="563" t="s">
        <v>192</v>
      </c>
      <c r="E677" s="667" t="s">
        <v>5868</v>
      </c>
      <c r="F677" s="559" t="s">
        <v>1595</v>
      </c>
      <c r="G677" s="559" t="s">
        <v>4812</v>
      </c>
      <c r="H677" s="564">
        <v>570219</v>
      </c>
      <c r="I677" s="564">
        <v>27591</v>
      </c>
      <c r="J677" s="794">
        <f t="shared" si="46"/>
        <v>570219</v>
      </c>
      <c r="K677" s="794">
        <f t="shared" si="47"/>
        <v>27591</v>
      </c>
    </row>
    <row r="678" spans="1:11" s="528" customFormat="1" ht="153" customHeight="1" x14ac:dyDescent="0.25">
      <c r="A678" s="554">
        <f t="shared" si="45"/>
        <v>645</v>
      </c>
      <c r="B678" s="559" t="s">
        <v>1563</v>
      </c>
      <c r="C678" s="562">
        <v>17.57</v>
      </c>
      <c r="D678" s="563" t="s">
        <v>192</v>
      </c>
      <c r="E678" s="667" t="s">
        <v>5869</v>
      </c>
      <c r="F678" s="559" t="s">
        <v>1595</v>
      </c>
      <c r="G678" s="559" t="s">
        <v>4812</v>
      </c>
      <c r="H678" s="564">
        <v>1589289</v>
      </c>
      <c r="I678" s="564">
        <v>83710</v>
      </c>
      <c r="J678" s="794">
        <f t="shared" si="46"/>
        <v>1589289</v>
      </c>
      <c r="K678" s="794">
        <f t="shared" si="47"/>
        <v>83710</v>
      </c>
    </row>
    <row r="679" spans="1:11" s="528" customFormat="1" ht="81" x14ac:dyDescent="0.25">
      <c r="A679" s="554">
        <f t="shared" si="45"/>
        <v>646</v>
      </c>
      <c r="B679" s="559" t="s">
        <v>1596</v>
      </c>
      <c r="C679" s="562">
        <v>17.579999999999998</v>
      </c>
      <c r="D679" s="563" t="s">
        <v>192</v>
      </c>
      <c r="E679" s="667" t="s">
        <v>5092</v>
      </c>
      <c r="F679" s="559" t="s">
        <v>1597</v>
      </c>
      <c r="G679" s="559" t="s">
        <v>1293</v>
      </c>
      <c r="H679" s="564">
        <v>7050</v>
      </c>
      <c r="I679" s="564">
        <v>1362</v>
      </c>
      <c r="J679" s="794">
        <f t="shared" si="46"/>
        <v>7050</v>
      </c>
      <c r="K679" s="794">
        <f t="shared" si="47"/>
        <v>1362</v>
      </c>
    </row>
    <row r="680" spans="1:11" s="528" customFormat="1" ht="67.5" x14ac:dyDescent="0.25">
      <c r="A680" s="554">
        <f t="shared" si="45"/>
        <v>647</v>
      </c>
      <c r="B680" s="559" t="s">
        <v>1596</v>
      </c>
      <c r="C680" s="562">
        <v>17.59</v>
      </c>
      <c r="D680" s="563" t="s">
        <v>192</v>
      </c>
      <c r="E680" s="667" t="s">
        <v>5093</v>
      </c>
      <c r="F680" s="559" t="s">
        <v>1597</v>
      </c>
      <c r="G680" s="559" t="s">
        <v>1293</v>
      </c>
      <c r="H680" s="564">
        <v>7263</v>
      </c>
      <c r="I680" s="564">
        <v>1359</v>
      </c>
      <c r="J680" s="794">
        <f t="shared" si="46"/>
        <v>7263</v>
      </c>
      <c r="K680" s="794">
        <f t="shared" si="47"/>
        <v>1359</v>
      </c>
    </row>
    <row r="681" spans="1:11" s="528" customFormat="1" ht="81" x14ac:dyDescent="0.25">
      <c r="A681" s="554">
        <f t="shared" si="45"/>
        <v>648</v>
      </c>
      <c r="B681" s="559" t="s">
        <v>1596</v>
      </c>
      <c r="C681" s="562">
        <v>17.600000000000001</v>
      </c>
      <c r="D681" s="563" t="s">
        <v>192</v>
      </c>
      <c r="E681" s="667" t="s">
        <v>1598</v>
      </c>
      <c r="F681" s="559" t="s">
        <v>1597</v>
      </c>
      <c r="G681" s="559" t="s">
        <v>1293</v>
      </c>
      <c r="H681" s="564">
        <v>7381</v>
      </c>
      <c r="I681" s="564">
        <v>1362</v>
      </c>
      <c r="J681" s="794">
        <f t="shared" si="46"/>
        <v>7381</v>
      </c>
      <c r="K681" s="794">
        <f t="shared" si="47"/>
        <v>1362</v>
      </c>
    </row>
    <row r="682" spans="1:11" s="528" customFormat="1" ht="67.5" x14ac:dyDescent="0.25">
      <c r="A682" s="554">
        <f t="shared" si="45"/>
        <v>649</v>
      </c>
      <c r="B682" s="559" t="s">
        <v>1596</v>
      </c>
      <c r="C682" s="562">
        <v>17.61</v>
      </c>
      <c r="D682" s="563" t="s">
        <v>192</v>
      </c>
      <c r="E682" s="667" t="s">
        <v>1599</v>
      </c>
      <c r="F682" s="559" t="s">
        <v>1597</v>
      </c>
      <c r="G682" s="559" t="s">
        <v>1293</v>
      </c>
      <c r="H682" s="564">
        <v>7853</v>
      </c>
      <c r="I682" s="564">
        <v>1362</v>
      </c>
      <c r="J682" s="794">
        <f t="shared" si="46"/>
        <v>7853</v>
      </c>
      <c r="K682" s="794">
        <f t="shared" si="47"/>
        <v>1362</v>
      </c>
    </row>
    <row r="683" spans="1:11" s="528" customFormat="1" ht="81" x14ac:dyDescent="0.25">
      <c r="A683" s="554">
        <f t="shared" si="45"/>
        <v>650</v>
      </c>
      <c r="B683" s="559" t="s">
        <v>1596</v>
      </c>
      <c r="C683" s="562">
        <v>17.62</v>
      </c>
      <c r="D683" s="563" t="s">
        <v>192</v>
      </c>
      <c r="E683" s="667" t="s">
        <v>1600</v>
      </c>
      <c r="F683" s="559" t="s">
        <v>1597</v>
      </c>
      <c r="G683" s="559" t="s">
        <v>1293</v>
      </c>
      <c r="H683" s="564">
        <v>7895</v>
      </c>
      <c r="I683" s="564">
        <v>1362</v>
      </c>
      <c r="J683" s="794">
        <f t="shared" si="46"/>
        <v>7895</v>
      </c>
      <c r="K683" s="794">
        <f t="shared" si="47"/>
        <v>1362</v>
      </c>
    </row>
    <row r="684" spans="1:11" s="528" customFormat="1" ht="67.5" x14ac:dyDescent="0.25">
      <c r="A684" s="554">
        <f t="shared" si="45"/>
        <v>651</v>
      </c>
      <c r="B684" s="559" t="s">
        <v>1596</v>
      </c>
      <c r="C684" s="562">
        <v>17.63</v>
      </c>
      <c r="D684" s="563" t="s">
        <v>192</v>
      </c>
      <c r="E684" s="667" t="s">
        <v>1601</v>
      </c>
      <c r="F684" s="559" t="s">
        <v>1597</v>
      </c>
      <c r="G684" s="559" t="s">
        <v>1293</v>
      </c>
      <c r="H684" s="564">
        <v>8084</v>
      </c>
      <c r="I684" s="564">
        <v>1362</v>
      </c>
      <c r="J684" s="794">
        <f t="shared" si="46"/>
        <v>8084</v>
      </c>
      <c r="K684" s="794">
        <f t="shared" si="47"/>
        <v>1362</v>
      </c>
    </row>
    <row r="685" spans="1:11" s="528" customFormat="1" ht="81" x14ac:dyDescent="0.25">
      <c r="A685" s="554">
        <f t="shared" si="45"/>
        <v>652</v>
      </c>
      <c r="B685" s="559" t="s">
        <v>1596</v>
      </c>
      <c r="C685" s="562">
        <v>17.64</v>
      </c>
      <c r="D685" s="563" t="s">
        <v>192</v>
      </c>
      <c r="E685" s="667" t="s">
        <v>5094</v>
      </c>
      <c r="F685" s="559" t="s">
        <v>1597</v>
      </c>
      <c r="G685" s="559" t="s">
        <v>1293</v>
      </c>
      <c r="H685" s="564">
        <v>8611</v>
      </c>
      <c r="I685" s="564">
        <v>1362</v>
      </c>
      <c r="J685" s="794">
        <f t="shared" si="46"/>
        <v>8611</v>
      </c>
      <c r="K685" s="794">
        <f t="shared" si="47"/>
        <v>1362</v>
      </c>
    </row>
    <row r="686" spans="1:11" s="528" customFormat="1" ht="67.5" x14ac:dyDescent="0.25">
      <c r="A686" s="554">
        <f t="shared" si="45"/>
        <v>653</v>
      </c>
      <c r="B686" s="559" t="s">
        <v>1596</v>
      </c>
      <c r="C686" s="562">
        <v>17.649999999999999</v>
      </c>
      <c r="D686" s="563" t="s">
        <v>192</v>
      </c>
      <c r="E686" s="667" t="s">
        <v>1602</v>
      </c>
      <c r="F686" s="559" t="s">
        <v>1603</v>
      </c>
      <c r="G686" s="559" t="s">
        <v>209</v>
      </c>
      <c r="H686" s="564">
        <v>91565</v>
      </c>
      <c r="I686" s="564">
        <v>8367</v>
      </c>
      <c r="J686" s="794">
        <f t="shared" si="46"/>
        <v>91565</v>
      </c>
      <c r="K686" s="794">
        <f t="shared" si="47"/>
        <v>8367</v>
      </c>
    </row>
    <row r="687" spans="1:11" s="528" customFormat="1" ht="40.5" x14ac:dyDescent="0.25">
      <c r="A687" s="554">
        <f t="shared" si="45"/>
        <v>654</v>
      </c>
      <c r="B687" s="559" t="s">
        <v>1497</v>
      </c>
      <c r="C687" s="562">
        <v>17.66</v>
      </c>
      <c r="D687" s="563" t="s">
        <v>192</v>
      </c>
      <c r="E687" s="667" t="s">
        <v>1521</v>
      </c>
      <c r="F687" s="559" t="s">
        <v>1522</v>
      </c>
      <c r="G687" s="559" t="s">
        <v>4812</v>
      </c>
      <c r="H687" s="564">
        <v>683</v>
      </c>
      <c r="I687" s="564">
        <v>683</v>
      </c>
      <c r="J687" s="794">
        <f t="shared" si="46"/>
        <v>683</v>
      </c>
      <c r="K687" s="794">
        <f t="shared" si="47"/>
        <v>683</v>
      </c>
    </row>
    <row r="688" spans="1:11" s="528" customFormat="1" ht="108" x14ac:dyDescent="0.25">
      <c r="A688" s="554">
        <f t="shared" ref="A688:A694" si="48">A687+1</f>
        <v>655</v>
      </c>
      <c r="B688" s="687" t="s">
        <v>1523</v>
      </c>
      <c r="C688" s="687">
        <v>17.670000000000002</v>
      </c>
      <c r="D688" s="687"/>
      <c r="E688" s="667" t="s">
        <v>1604</v>
      </c>
      <c r="F688" s="687"/>
      <c r="G688" s="687" t="s">
        <v>5095</v>
      </c>
      <c r="H688" s="564">
        <v>107164</v>
      </c>
      <c r="I688" s="564">
        <v>26993</v>
      </c>
      <c r="J688" s="794">
        <f t="shared" si="46"/>
        <v>107164</v>
      </c>
      <c r="K688" s="794">
        <f t="shared" si="47"/>
        <v>26993</v>
      </c>
    </row>
    <row r="689" spans="1:11" s="528" customFormat="1" ht="53.25" customHeight="1" x14ac:dyDescent="0.25">
      <c r="A689" s="554">
        <f t="shared" si="48"/>
        <v>656</v>
      </c>
      <c r="B689" s="687" t="s">
        <v>1523</v>
      </c>
      <c r="C689" s="687">
        <v>17.68</v>
      </c>
      <c r="D689" s="687"/>
      <c r="E689" s="667" t="s">
        <v>1605</v>
      </c>
      <c r="F689" s="687"/>
      <c r="G689" s="687" t="s">
        <v>5095</v>
      </c>
      <c r="H689" s="564">
        <v>21433</v>
      </c>
      <c r="I689" s="564">
        <v>0</v>
      </c>
      <c r="J689" s="794">
        <f t="shared" si="46"/>
        <v>21433</v>
      </c>
      <c r="K689" s="794">
        <f t="shared" si="47"/>
        <v>0</v>
      </c>
    </row>
    <row r="690" spans="1:11" s="528" customFormat="1" ht="67.5" x14ac:dyDescent="0.25">
      <c r="A690" s="554">
        <f t="shared" si="48"/>
        <v>657</v>
      </c>
      <c r="B690" s="687" t="s">
        <v>1523</v>
      </c>
      <c r="C690" s="687">
        <v>17.690000000000001</v>
      </c>
      <c r="D690" s="687"/>
      <c r="E690" s="667" t="s">
        <v>1606</v>
      </c>
      <c r="F690" s="687"/>
      <c r="G690" s="687" t="s">
        <v>5114</v>
      </c>
      <c r="H690" s="564">
        <v>177</v>
      </c>
      <c r="I690" s="564">
        <v>50</v>
      </c>
      <c r="J690" s="794">
        <f t="shared" si="46"/>
        <v>177</v>
      </c>
      <c r="K690" s="794">
        <f t="shared" si="47"/>
        <v>50</v>
      </c>
    </row>
    <row r="691" spans="1:11" s="528" customFormat="1" ht="67.5" x14ac:dyDescent="0.25">
      <c r="A691" s="554">
        <f t="shared" si="48"/>
        <v>658</v>
      </c>
      <c r="B691" s="687" t="s">
        <v>1523</v>
      </c>
      <c r="C691" s="553">
        <v>17.7</v>
      </c>
      <c r="D691" s="687"/>
      <c r="E691" s="667" t="s">
        <v>1607</v>
      </c>
      <c r="F691" s="687"/>
      <c r="G691" s="687" t="s">
        <v>5095</v>
      </c>
      <c r="H691" s="564">
        <v>66368</v>
      </c>
      <c r="I691" s="564">
        <v>3214</v>
      </c>
      <c r="J691" s="794">
        <f t="shared" si="46"/>
        <v>66368</v>
      </c>
      <c r="K691" s="794">
        <f t="shared" si="47"/>
        <v>3214</v>
      </c>
    </row>
    <row r="692" spans="1:11" s="528" customFormat="1" ht="121.5" x14ac:dyDescent="0.25">
      <c r="A692" s="554">
        <f t="shared" si="48"/>
        <v>659</v>
      </c>
      <c r="B692" s="687" t="s">
        <v>1523</v>
      </c>
      <c r="C692" s="687">
        <v>17.71</v>
      </c>
      <c r="D692" s="687"/>
      <c r="E692" s="667" t="s">
        <v>1608</v>
      </c>
      <c r="F692" s="687"/>
      <c r="G692" s="687" t="s">
        <v>4804</v>
      </c>
      <c r="H692" s="564">
        <v>587</v>
      </c>
      <c r="I692" s="564">
        <v>36</v>
      </c>
      <c r="J692" s="794">
        <f t="shared" si="46"/>
        <v>587</v>
      </c>
      <c r="K692" s="794">
        <f t="shared" si="47"/>
        <v>36</v>
      </c>
    </row>
    <row r="693" spans="1:11" s="528" customFormat="1" ht="108" x14ac:dyDescent="0.25">
      <c r="A693" s="554">
        <f t="shared" si="48"/>
        <v>660</v>
      </c>
      <c r="B693" s="687" t="s">
        <v>1523</v>
      </c>
      <c r="C693" s="687">
        <v>17.72</v>
      </c>
      <c r="D693" s="687"/>
      <c r="E693" s="667" t="s">
        <v>1609</v>
      </c>
      <c r="F693" s="687"/>
      <c r="G693" s="687" t="s">
        <v>5101</v>
      </c>
      <c r="H693" s="564">
        <v>139423</v>
      </c>
      <c r="I693" s="564">
        <v>101228</v>
      </c>
      <c r="J693" s="794">
        <f t="shared" si="46"/>
        <v>139423</v>
      </c>
      <c r="K693" s="794">
        <f t="shared" si="47"/>
        <v>101228</v>
      </c>
    </row>
    <row r="694" spans="1:11" s="528" customFormat="1" ht="121.5" x14ac:dyDescent="0.25">
      <c r="A694" s="554">
        <f t="shared" si="48"/>
        <v>661</v>
      </c>
      <c r="B694" s="687" t="s">
        <v>1523</v>
      </c>
      <c r="C694" s="687">
        <v>17.73</v>
      </c>
      <c r="D694" s="687"/>
      <c r="E694" s="667" t="s">
        <v>1610</v>
      </c>
      <c r="F694" s="687"/>
      <c r="G694" s="687" t="s">
        <v>5101</v>
      </c>
      <c r="H694" s="564">
        <v>138161</v>
      </c>
      <c r="I694" s="564">
        <v>101228</v>
      </c>
      <c r="J694" s="794">
        <f t="shared" si="46"/>
        <v>138161</v>
      </c>
      <c r="K694" s="794">
        <f t="shared" si="47"/>
        <v>101228</v>
      </c>
    </row>
    <row r="695" spans="1:11" ht="18.75" x14ac:dyDescent="0.25">
      <c r="A695" s="914" t="s">
        <v>5475</v>
      </c>
      <c r="B695" s="915"/>
      <c r="C695" s="915"/>
      <c r="D695" s="915"/>
      <c r="E695" s="915"/>
      <c r="F695" s="915"/>
      <c r="G695" s="915"/>
      <c r="H695" s="915"/>
      <c r="I695" s="916"/>
      <c r="J695" s="794">
        <f t="shared" si="46"/>
        <v>0</v>
      </c>
      <c r="K695" s="794">
        <f t="shared" si="47"/>
        <v>0</v>
      </c>
    </row>
    <row r="696" spans="1:11" s="528" customFormat="1" ht="162" x14ac:dyDescent="0.25">
      <c r="A696" s="554">
        <v>662</v>
      </c>
      <c r="B696" s="689" t="s">
        <v>1524</v>
      </c>
      <c r="C696" s="687">
        <v>18.010000000000002</v>
      </c>
      <c r="D696" s="687"/>
      <c r="E696" s="667" t="s">
        <v>1611</v>
      </c>
      <c r="F696" s="687" t="s">
        <v>1519</v>
      </c>
      <c r="G696" s="687" t="s">
        <v>4812</v>
      </c>
      <c r="H696" s="564">
        <v>3722</v>
      </c>
      <c r="I696" s="564">
        <v>249</v>
      </c>
      <c r="J696" s="794">
        <f t="shared" si="46"/>
        <v>3722</v>
      </c>
      <c r="K696" s="794">
        <f t="shared" si="47"/>
        <v>249</v>
      </c>
    </row>
    <row r="697" spans="1:11" s="528" customFormat="1" ht="162" x14ac:dyDescent="0.25">
      <c r="A697" s="554">
        <f>A696+1</f>
        <v>663</v>
      </c>
      <c r="B697" s="689" t="s">
        <v>1524</v>
      </c>
      <c r="C697" s="687">
        <v>18.02</v>
      </c>
      <c r="D697" s="687"/>
      <c r="E697" s="667" t="s">
        <v>1612</v>
      </c>
      <c r="F697" s="687" t="s">
        <v>1519</v>
      </c>
      <c r="G697" s="687" t="s">
        <v>4812</v>
      </c>
      <c r="H697" s="564">
        <v>3823</v>
      </c>
      <c r="I697" s="564">
        <v>249</v>
      </c>
      <c r="J697" s="794">
        <f t="shared" si="46"/>
        <v>3823</v>
      </c>
      <c r="K697" s="794">
        <f t="shared" si="47"/>
        <v>249</v>
      </c>
    </row>
    <row r="698" spans="1:11" s="528" customFormat="1" ht="162" x14ac:dyDescent="0.25">
      <c r="A698" s="554">
        <f t="shared" ref="A698:A703" si="49">A697+1</f>
        <v>664</v>
      </c>
      <c r="B698" s="689" t="s">
        <v>1524</v>
      </c>
      <c r="C698" s="687">
        <v>18.03</v>
      </c>
      <c r="D698" s="687"/>
      <c r="E698" s="667" t="s">
        <v>1613</v>
      </c>
      <c r="F698" s="687" t="s">
        <v>1519</v>
      </c>
      <c r="G698" s="687" t="s">
        <v>4812</v>
      </c>
      <c r="H698" s="564">
        <v>3944</v>
      </c>
      <c r="I698" s="564">
        <v>249</v>
      </c>
      <c r="J698" s="794">
        <f t="shared" si="46"/>
        <v>3944</v>
      </c>
      <c r="K698" s="794">
        <f t="shared" si="47"/>
        <v>249</v>
      </c>
    </row>
    <row r="699" spans="1:11" s="528" customFormat="1" ht="162" x14ac:dyDescent="0.25">
      <c r="A699" s="554">
        <f t="shared" si="49"/>
        <v>665</v>
      </c>
      <c r="B699" s="689" t="s">
        <v>1524</v>
      </c>
      <c r="C699" s="687">
        <v>18.04</v>
      </c>
      <c r="D699" s="687"/>
      <c r="E699" s="667" t="s">
        <v>1614</v>
      </c>
      <c r="F699" s="687" t="s">
        <v>1519</v>
      </c>
      <c r="G699" s="687" t="s">
        <v>4812</v>
      </c>
      <c r="H699" s="564">
        <v>4940</v>
      </c>
      <c r="I699" s="564">
        <v>273</v>
      </c>
      <c r="J699" s="794">
        <f t="shared" si="46"/>
        <v>4940</v>
      </c>
      <c r="K699" s="794">
        <f t="shared" si="47"/>
        <v>273</v>
      </c>
    </row>
    <row r="700" spans="1:11" s="528" customFormat="1" ht="162" x14ac:dyDescent="0.25">
      <c r="A700" s="554">
        <f t="shared" si="49"/>
        <v>666</v>
      </c>
      <c r="B700" s="689" t="s">
        <v>1524</v>
      </c>
      <c r="C700" s="687">
        <v>18.05</v>
      </c>
      <c r="D700" s="687"/>
      <c r="E700" s="667" t="s">
        <v>1615</v>
      </c>
      <c r="F700" s="687" t="s">
        <v>1519</v>
      </c>
      <c r="G700" s="687" t="s">
        <v>4812</v>
      </c>
      <c r="H700" s="564">
        <v>5047</v>
      </c>
      <c r="I700" s="564">
        <v>273</v>
      </c>
      <c r="J700" s="794">
        <f t="shared" si="46"/>
        <v>5047</v>
      </c>
      <c r="K700" s="794">
        <f t="shared" si="47"/>
        <v>273</v>
      </c>
    </row>
    <row r="701" spans="1:11" s="528" customFormat="1" ht="162" x14ac:dyDescent="0.25">
      <c r="A701" s="554">
        <f t="shared" si="49"/>
        <v>667</v>
      </c>
      <c r="B701" s="689" t="s">
        <v>1524</v>
      </c>
      <c r="C701" s="687">
        <v>18.059999999999999</v>
      </c>
      <c r="D701" s="687"/>
      <c r="E701" s="667" t="s">
        <v>1616</v>
      </c>
      <c r="F701" s="687" t="s">
        <v>1519</v>
      </c>
      <c r="G701" s="687" t="s">
        <v>4812</v>
      </c>
      <c r="H701" s="564">
        <v>5128</v>
      </c>
      <c r="I701" s="564">
        <v>273</v>
      </c>
      <c r="J701" s="794">
        <f t="shared" si="46"/>
        <v>5128</v>
      </c>
      <c r="K701" s="794">
        <f t="shared" si="47"/>
        <v>273</v>
      </c>
    </row>
    <row r="702" spans="1:11" s="528" customFormat="1" ht="162" x14ac:dyDescent="0.25">
      <c r="A702" s="554">
        <f t="shared" si="49"/>
        <v>668</v>
      </c>
      <c r="B702" s="689" t="s">
        <v>1524</v>
      </c>
      <c r="C702" s="553">
        <v>18.07</v>
      </c>
      <c r="D702" s="687"/>
      <c r="E702" s="667" t="s">
        <v>1617</v>
      </c>
      <c r="F702" s="687" t="s">
        <v>1519</v>
      </c>
      <c r="G702" s="687" t="s">
        <v>5114</v>
      </c>
      <c r="H702" s="564">
        <v>5131</v>
      </c>
      <c r="I702" s="564">
        <v>351</v>
      </c>
      <c r="J702" s="794">
        <f t="shared" si="46"/>
        <v>5131</v>
      </c>
      <c r="K702" s="794">
        <f t="shared" si="47"/>
        <v>351</v>
      </c>
    </row>
    <row r="703" spans="1:11" s="528" customFormat="1" ht="135" x14ac:dyDescent="0.25">
      <c r="A703" s="554">
        <f t="shared" si="49"/>
        <v>669</v>
      </c>
      <c r="B703" s="689" t="s">
        <v>1524</v>
      </c>
      <c r="C703" s="687">
        <v>18.079999999999998</v>
      </c>
      <c r="D703" s="687"/>
      <c r="E703" s="667" t="s">
        <v>4837</v>
      </c>
      <c r="F703" s="687" t="s">
        <v>1519</v>
      </c>
      <c r="G703" s="687" t="s">
        <v>5095</v>
      </c>
      <c r="H703" s="564">
        <v>3678.05</v>
      </c>
      <c r="I703" s="564">
        <v>304</v>
      </c>
      <c r="J703" s="794">
        <f t="shared" si="46"/>
        <v>3679</v>
      </c>
      <c r="K703" s="794">
        <f t="shared" si="47"/>
        <v>304</v>
      </c>
    </row>
    <row r="704" spans="1:11" ht="18.75" x14ac:dyDescent="0.25">
      <c r="A704" s="914" t="s">
        <v>5476</v>
      </c>
      <c r="B704" s="915"/>
      <c r="C704" s="915"/>
      <c r="D704" s="915"/>
      <c r="E704" s="915"/>
      <c r="F704" s="915"/>
      <c r="G704" s="915"/>
      <c r="H704" s="915"/>
      <c r="I704" s="916"/>
      <c r="J704" s="794">
        <f t="shared" si="46"/>
        <v>0</v>
      </c>
      <c r="K704" s="794">
        <f t="shared" si="47"/>
        <v>0</v>
      </c>
    </row>
    <row r="705" spans="1:11" s="528" customFormat="1" ht="81" x14ac:dyDescent="0.25">
      <c r="A705" s="554">
        <v>670</v>
      </c>
      <c r="B705" s="687" t="s">
        <v>1525</v>
      </c>
      <c r="C705" s="687">
        <v>19.010000000000002</v>
      </c>
      <c r="D705" s="687" t="s">
        <v>192</v>
      </c>
      <c r="E705" s="667" t="s">
        <v>1526</v>
      </c>
      <c r="F705" s="687" t="s">
        <v>399</v>
      </c>
      <c r="G705" s="687" t="s">
        <v>5095</v>
      </c>
      <c r="H705" s="564">
        <v>76863</v>
      </c>
      <c r="I705" s="564">
        <v>13228</v>
      </c>
      <c r="J705" s="794">
        <f t="shared" si="46"/>
        <v>76863</v>
      </c>
      <c r="K705" s="794">
        <f t="shared" si="47"/>
        <v>13228</v>
      </c>
    </row>
    <row r="706" spans="1:11" s="528" customFormat="1" ht="81" x14ac:dyDescent="0.25">
      <c r="A706" s="554">
        <f>A705+1</f>
        <v>671</v>
      </c>
      <c r="B706" s="687" t="s">
        <v>1525</v>
      </c>
      <c r="C706" s="687">
        <v>19.02</v>
      </c>
      <c r="D706" s="687" t="s">
        <v>192</v>
      </c>
      <c r="E706" s="667" t="s">
        <v>1618</v>
      </c>
      <c r="F706" s="687" t="s">
        <v>399</v>
      </c>
      <c r="G706" s="687" t="s">
        <v>5102</v>
      </c>
      <c r="H706" s="564">
        <v>271760</v>
      </c>
      <c r="I706" s="564">
        <v>21700</v>
      </c>
      <c r="J706" s="794">
        <f t="shared" si="46"/>
        <v>271760</v>
      </c>
      <c r="K706" s="794">
        <f t="shared" si="47"/>
        <v>21700</v>
      </c>
    </row>
    <row r="707" spans="1:11" s="528" customFormat="1" ht="135" x14ac:dyDescent="0.25">
      <c r="A707" s="554">
        <f t="shared" ref="A707:A754" si="50">A706+1</f>
        <v>672</v>
      </c>
      <c r="B707" s="687" t="s">
        <v>1525</v>
      </c>
      <c r="C707" s="687">
        <v>19.03</v>
      </c>
      <c r="D707" s="687" t="s">
        <v>192</v>
      </c>
      <c r="E707" s="667" t="s">
        <v>5119</v>
      </c>
      <c r="F707" s="687" t="s">
        <v>399</v>
      </c>
      <c r="G707" s="687" t="s">
        <v>5102</v>
      </c>
      <c r="H707" s="564">
        <v>180222</v>
      </c>
      <c r="I707" s="564">
        <v>17695</v>
      </c>
      <c r="J707" s="794">
        <f t="shared" si="46"/>
        <v>180222</v>
      </c>
      <c r="K707" s="794">
        <f t="shared" si="47"/>
        <v>17695</v>
      </c>
    </row>
    <row r="708" spans="1:11" s="528" customFormat="1" ht="40.5" x14ac:dyDescent="0.25">
      <c r="A708" s="554">
        <f t="shared" si="50"/>
        <v>673</v>
      </c>
      <c r="B708" s="687" t="s">
        <v>1525</v>
      </c>
      <c r="C708" s="687">
        <v>19.04</v>
      </c>
      <c r="D708" s="687" t="s">
        <v>192</v>
      </c>
      <c r="E708" s="667" t="s">
        <v>1527</v>
      </c>
      <c r="F708" s="687" t="s">
        <v>399</v>
      </c>
      <c r="G708" s="687" t="s">
        <v>5114</v>
      </c>
      <c r="H708" s="564">
        <v>695</v>
      </c>
      <c r="I708" s="564">
        <v>305</v>
      </c>
      <c r="J708" s="794">
        <f t="shared" si="46"/>
        <v>695</v>
      </c>
      <c r="K708" s="794">
        <f t="shared" si="47"/>
        <v>305</v>
      </c>
    </row>
    <row r="709" spans="1:11" s="528" customFormat="1" ht="27" x14ac:dyDescent="0.25">
      <c r="A709" s="554">
        <f t="shared" si="50"/>
        <v>674</v>
      </c>
      <c r="B709" s="687" t="s">
        <v>1528</v>
      </c>
      <c r="C709" s="687">
        <v>19.05</v>
      </c>
      <c r="D709" s="687" t="s">
        <v>192</v>
      </c>
      <c r="E709" s="667" t="s">
        <v>1529</v>
      </c>
      <c r="F709" s="687" t="s">
        <v>399</v>
      </c>
      <c r="G709" s="687" t="s">
        <v>4812</v>
      </c>
      <c r="H709" s="564">
        <v>694858</v>
      </c>
      <c r="I709" s="564">
        <v>3323</v>
      </c>
      <c r="J709" s="794">
        <f t="shared" ref="J709:J772" si="51">ROUNDUP(H709,0)</f>
        <v>694858</v>
      </c>
      <c r="K709" s="794">
        <f t="shared" ref="K709:K772" si="52">ROUNDUP(I709,0)</f>
        <v>3323</v>
      </c>
    </row>
    <row r="710" spans="1:11" s="528" customFormat="1" ht="40.5" x14ac:dyDescent="0.25">
      <c r="A710" s="554">
        <f t="shared" si="50"/>
        <v>675</v>
      </c>
      <c r="B710" s="687" t="s">
        <v>1528</v>
      </c>
      <c r="C710" s="687">
        <v>19.059999999999999</v>
      </c>
      <c r="D710" s="687" t="s">
        <v>192</v>
      </c>
      <c r="E710" s="667" t="s">
        <v>1530</v>
      </c>
      <c r="F710" s="687" t="s">
        <v>399</v>
      </c>
      <c r="G710" s="687" t="s">
        <v>4812</v>
      </c>
      <c r="H710" s="564">
        <v>164185</v>
      </c>
      <c r="I710" s="564">
        <v>41190</v>
      </c>
      <c r="J710" s="794">
        <f t="shared" si="51"/>
        <v>164185</v>
      </c>
      <c r="K710" s="794">
        <f t="shared" si="52"/>
        <v>41190</v>
      </c>
    </row>
    <row r="711" spans="1:11" s="528" customFormat="1" ht="40.5" x14ac:dyDescent="0.25">
      <c r="A711" s="554">
        <f t="shared" si="50"/>
        <v>676</v>
      </c>
      <c r="B711" s="687" t="s">
        <v>1528</v>
      </c>
      <c r="C711" s="687">
        <v>19.07</v>
      </c>
      <c r="D711" s="687" t="s">
        <v>192</v>
      </c>
      <c r="E711" s="667" t="s">
        <v>1531</v>
      </c>
      <c r="F711" s="687" t="s">
        <v>399</v>
      </c>
      <c r="G711" s="687" t="s">
        <v>4812</v>
      </c>
      <c r="H711" s="564">
        <v>85276</v>
      </c>
      <c r="I711" s="564">
        <v>16476</v>
      </c>
      <c r="J711" s="794">
        <f t="shared" si="51"/>
        <v>85276</v>
      </c>
      <c r="K711" s="794">
        <f t="shared" si="52"/>
        <v>16476</v>
      </c>
    </row>
    <row r="712" spans="1:11" s="528" customFormat="1" ht="54" x14ac:dyDescent="0.25">
      <c r="A712" s="554">
        <f t="shared" si="50"/>
        <v>677</v>
      </c>
      <c r="B712" s="687" t="s">
        <v>1528</v>
      </c>
      <c r="C712" s="687">
        <v>19.079999999999998</v>
      </c>
      <c r="D712" s="687" t="s">
        <v>192</v>
      </c>
      <c r="E712" s="667" t="s">
        <v>1532</v>
      </c>
      <c r="F712" s="687" t="s">
        <v>399</v>
      </c>
      <c r="G712" s="687" t="s">
        <v>5104</v>
      </c>
      <c r="H712" s="564">
        <v>856</v>
      </c>
      <c r="I712" s="564">
        <v>687</v>
      </c>
      <c r="J712" s="794">
        <f t="shared" si="51"/>
        <v>856</v>
      </c>
      <c r="K712" s="794">
        <f t="shared" si="52"/>
        <v>687</v>
      </c>
    </row>
    <row r="713" spans="1:11" s="528" customFormat="1" ht="108" x14ac:dyDescent="0.25">
      <c r="A713" s="554">
        <f t="shared" si="50"/>
        <v>678</v>
      </c>
      <c r="B713" s="687" t="s">
        <v>1528</v>
      </c>
      <c r="C713" s="687">
        <v>19.09</v>
      </c>
      <c r="D713" s="687" t="s">
        <v>192</v>
      </c>
      <c r="E713" s="667" t="s">
        <v>1533</v>
      </c>
      <c r="F713" s="687" t="s">
        <v>399</v>
      </c>
      <c r="G713" s="687" t="s">
        <v>5104</v>
      </c>
      <c r="H713" s="564">
        <v>2567</v>
      </c>
      <c r="I713" s="564">
        <v>2060</v>
      </c>
      <c r="J713" s="794">
        <f t="shared" si="51"/>
        <v>2567</v>
      </c>
      <c r="K713" s="794">
        <f t="shared" si="52"/>
        <v>2060</v>
      </c>
    </row>
    <row r="714" spans="1:11" s="528" customFormat="1" ht="108" x14ac:dyDescent="0.25">
      <c r="A714" s="554">
        <f t="shared" si="50"/>
        <v>679</v>
      </c>
      <c r="B714" s="687" t="s">
        <v>1528</v>
      </c>
      <c r="C714" s="553">
        <v>19.100000000000001</v>
      </c>
      <c r="D714" s="687" t="s">
        <v>192</v>
      </c>
      <c r="E714" s="667" t="s">
        <v>1534</v>
      </c>
      <c r="F714" s="687" t="s">
        <v>399</v>
      </c>
      <c r="G714" s="687" t="s">
        <v>5103</v>
      </c>
      <c r="H714" s="564">
        <v>2292</v>
      </c>
      <c r="I714" s="564">
        <v>1373</v>
      </c>
      <c r="J714" s="794">
        <f t="shared" si="51"/>
        <v>2292</v>
      </c>
      <c r="K714" s="794">
        <f t="shared" si="52"/>
        <v>1373</v>
      </c>
    </row>
    <row r="715" spans="1:11" s="528" customFormat="1" ht="108" x14ac:dyDescent="0.25">
      <c r="A715" s="554">
        <f t="shared" si="50"/>
        <v>680</v>
      </c>
      <c r="B715" s="687" t="s">
        <v>1528</v>
      </c>
      <c r="C715" s="687">
        <v>19.11</v>
      </c>
      <c r="D715" s="687" t="s">
        <v>192</v>
      </c>
      <c r="E715" s="667" t="s">
        <v>1536</v>
      </c>
      <c r="F715" s="687" t="s">
        <v>399</v>
      </c>
      <c r="G715" s="687" t="s">
        <v>4812</v>
      </c>
      <c r="H715" s="564">
        <v>1089</v>
      </c>
      <c r="I715" s="564">
        <v>589</v>
      </c>
      <c r="J715" s="794">
        <f t="shared" si="51"/>
        <v>1089</v>
      </c>
      <c r="K715" s="794">
        <f t="shared" si="52"/>
        <v>589</v>
      </c>
    </row>
    <row r="716" spans="1:11" s="528" customFormat="1" ht="135" x14ac:dyDescent="0.25">
      <c r="A716" s="554">
        <f t="shared" si="50"/>
        <v>681</v>
      </c>
      <c r="B716" s="687" t="s">
        <v>1528</v>
      </c>
      <c r="C716" s="687">
        <v>19.12</v>
      </c>
      <c r="D716" s="687" t="s">
        <v>192</v>
      </c>
      <c r="E716" s="667" t="s">
        <v>1537</v>
      </c>
      <c r="F716" s="687" t="s">
        <v>399</v>
      </c>
      <c r="G716" s="687" t="s">
        <v>1535</v>
      </c>
      <c r="H716" s="564">
        <v>2588</v>
      </c>
      <c r="I716" s="564">
        <v>1373</v>
      </c>
      <c r="J716" s="794">
        <f t="shared" si="51"/>
        <v>2588</v>
      </c>
      <c r="K716" s="794">
        <f t="shared" si="52"/>
        <v>1373</v>
      </c>
    </row>
    <row r="717" spans="1:11" s="528" customFormat="1" ht="54" x14ac:dyDescent="0.25">
      <c r="A717" s="554">
        <f t="shared" si="50"/>
        <v>682</v>
      </c>
      <c r="B717" s="687" t="s">
        <v>1528</v>
      </c>
      <c r="C717" s="687">
        <v>19.13</v>
      </c>
      <c r="D717" s="687" t="s">
        <v>192</v>
      </c>
      <c r="E717" s="667" t="s">
        <v>1538</v>
      </c>
      <c r="F717" s="687" t="s">
        <v>399</v>
      </c>
      <c r="G717" s="687" t="s">
        <v>4812</v>
      </c>
      <c r="H717" s="564">
        <v>4679</v>
      </c>
      <c r="I717" s="564">
        <v>2746</v>
      </c>
      <c r="J717" s="794">
        <f t="shared" si="51"/>
        <v>4679</v>
      </c>
      <c r="K717" s="794">
        <f t="shared" si="52"/>
        <v>2746</v>
      </c>
    </row>
    <row r="718" spans="1:11" s="528" customFormat="1" ht="54" x14ac:dyDescent="0.25">
      <c r="A718" s="554">
        <f t="shared" si="50"/>
        <v>683</v>
      </c>
      <c r="B718" s="687" t="s">
        <v>1528</v>
      </c>
      <c r="C718" s="687">
        <v>19.14</v>
      </c>
      <c r="D718" s="687" t="s">
        <v>192</v>
      </c>
      <c r="E718" s="667" t="s">
        <v>1539</v>
      </c>
      <c r="F718" s="687" t="s">
        <v>399</v>
      </c>
      <c r="G718" s="687" t="s">
        <v>4812</v>
      </c>
      <c r="H718" s="564">
        <v>888</v>
      </c>
      <c r="I718" s="564">
        <v>650</v>
      </c>
      <c r="J718" s="794">
        <f t="shared" si="51"/>
        <v>888</v>
      </c>
      <c r="K718" s="794">
        <f t="shared" si="52"/>
        <v>650</v>
      </c>
    </row>
    <row r="719" spans="1:11" s="528" customFormat="1" ht="54" x14ac:dyDescent="0.25">
      <c r="A719" s="554">
        <f t="shared" si="50"/>
        <v>684</v>
      </c>
      <c r="B719" s="687" t="s">
        <v>1528</v>
      </c>
      <c r="C719" s="687">
        <v>19.149999999999999</v>
      </c>
      <c r="D719" s="687" t="s">
        <v>192</v>
      </c>
      <c r="E719" s="667" t="s">
        <v>1540</v>
      </c>
      <c r="F719" s="687" t="s">
        <v>399</v>
      </c>
      <c r="G719" s="687" t="s">
        <v>5102</v>
      </c>
      <c r="H719" s="564">
        <v>96335</v>
      </c>
      <c r="I719" s="564">
        <v>9968</v>
      </c>
      <c r="J719" s="794">
        <f t="shared" si="51"/>
        <v>96335</v>
      </c>
      <c r="K719" s="794">
        <f t="shared" si="52"/>
        <v>9968</v>
      </c>
    </row>
    <row r="720" spans="1:11" s="528" customFormat="1" ht="54" x14ac:dyDescent="0.25">
      <c r="A720" s="554">
        <f t="shared" si="50"/>
        <v>685</v>
      </c>
      <c r="B720" s="687" t="s">
        <v>1528</v>
      </c>
      <c r="C720" s="687">
        <v>19.16</v>
      </c>
      <c r="D720" s="687" t="s">
        <v>192</v>
      </c>
      <c r="E720" s="667" t="s">
        <v>1541</v>
      </c>
      <c r="F720" s="687" t="s">
        <v>399</v>
      </c>
      <c r="G720" s="687" t="s">
        <v>5104</v>
      </c>
      <c r="H720" s="564">
        <v>766</v>
      </c>
      <c r="I720" s="564">
        <v>615</v>
      </c>
      <c r="J720" s="794">
        <f t="shared" si="51"/>
        <v>766</v>
      </c>
      <c r="K720" s="794">
        <f t="shared" si="52"/>
        <v>615</v>
      </c>
    </row>
    <row r="721" spans="1:11" s="528" customFormat="1" ht="94.5" x14ac:dyDescent="0.25">
      <c r="A721" s="554">
        <f t="shared" si="50"/>
        <v>686</v>
      </c>
      <c r="B721" s="687" t="s">
        <v>1528</v>
      </c>
      <c r="C721" s="687">
        <v>19.170000000000002</v>
      </c>
      <c r="D721" s="687" t="s">
        <v>192</v>
      </c>
      <c r="E721" s="667" t="s">
        <v>1542</v>
      </c>
      <c r="F721" s="687" t="s">
        <v>399</v>
      </c>
      <c r="G721" s="687" t="s">
        <v>5104</v>
      </c>
      <c r="H721" s="564">
        <v>893</v>
      </c>
      <c r="I721" s="564">
        <v>615</v>
      </c>
      <c r="J721" s="794">
        <f t="shared" si="51"/>
        <v>893</v>
      </c>
      <c r="K721" s="794">
        <f t="shared" si="52"/>
        <v>615</v>
      </c>
    </row>
    <row r="722" spans="1:11" s="528" customFormat="1" ht="108" x14ac:dyDescent="0.25">
      <c r="A722" s="554">
        <f t="shared" si="50"/>
        <v>687</v>
      </c>
      <c r="B722" s="687" t="s">
        <v>1528</v>
      </c>
      <c r="C722" s="687">
        <v>19.18</v>
      </c>
      <c r="D722" s="687" t="s">
        <v>192</v>
      </c>
      <c r="E722" s="667" t="s">
        <v>1543</v>
      </c>
      <c r="F722" s="687" t="s">
        <v>399</v>
      </c>
      <c r="G722" s="687" t="s">
        <v>5181</v>
      </c>
      <c r="H722" s="564">
        <v>1341</v>
      </c>
      <c r="I722" s="564">
        <v>615</v>
      </c>
      <c r="J722" s="794">
        <f t="shared" si="51"/>
        <v>1341</v>
      </c>
      <c r="K722" s="794">
        <f t="shared" si="52"/>
        <v>615</v>
      </c>
    </row>
    <row r="723" spans="1:11" s="528" customFormat="1" ht="27" x14ac:dyDescent="0.25">
      <c r="A723" s="554">
        <f t="shared" si="50"/>
        <v>688</v>
      </c>
      <c r="B723" s="687" t="s">
        <v>1528</v>
      </c>
      <c r="C723" s="687">
        <v>19.190000000000001</v>
      </c>
      <c r="D723" s="687" t="s">
        <v>192</v>
      </c>
      <c r="E723" s="667" t="s">
        <v>4639</v>
      </c>
      <c r="F723" s="687" t="s">
        <v>399</v>
      </c>
      <c r="G723" s="687" t="s">
        <v>4812</v>
      </c>
      <c r="H723" s="564">
        <v>335</v>
      </c>
      <c r="I723" s="564">
        <v>190</v>
      </c>
      <c r="J723" s="794">
        <f t="shared" si="51"/>
        <v>335</v>
      </c>
      <c r="K723" s="794">
        <f t="shared" si="52"/>
        <v>190</v>
      </c>
    </row>
    <row r="724" spans="1:11" s="528" customFormat="1" ht="27" x14ac:dyDescent="0.25">
      <c r="A724" s="554">
        <f t="shared" si="50"/>
        <v>689</v>
      </c>
      <c r="B724" s="687" t="s">
        <v>1528</v>
      </c>
      <c r="C724" s="553">
        <v>19.2</v>
      </c>
      <c r="D724" s="687" t="s">
        <v>192</v>
      </c>
      <c r="E724" s="667" t="s">
        <v>1544</v>
      </c>
      <c r="F724" s="687" t="s">
        <v>399</v>
      </c>
      <c r="G724" s="687" t="s">
        <v>5181</v>
      </c>
      <c r="H724" s="564">
        <v>164</v>
      </c>
      <c r="I724" s="564">
        <v>88</v>
      </c>
      <c r="J724" s="794">
        <f t="shared" si="51"/>
        <v>164</v>
      </c>
      <c r="K724" s="794">
        <f t="shared" si="52"/>
        <v>88</v>
      </c>
    </row>
    <row r="725" spans="1:11" s="528" customFormat="1" ht="108" x14ac:dyDescent="0.25">
      <c r="A725" s="554">
        <f t="shared" si="50"/>
        <v>690</v>
      </c>
      <c r="B725" s="687" t="s">
        <v>1528</v>
      </c>
      <c r="C725" s="687">
        <v>19.21</v>
      </c>
      <c r="D725" s="687" t="s">
        <v>192</v>
      </c>
      <c r="E725" s="667" t="s">
        <v>5120</v>
      </c>
      <c r="F725" s="687" t="s">
        <v>399</v>
      </c>
      <c r="G725" s="687" t="s">
        <v>5545</v>
      </c>
      <c r="H725" s="564">
        <v>1343</v>
      </c>
      <c r="I725" s="564">
        <v>615</v>
      </c>
      <c r="J725" s="794">
        <f t="shared" si="51"/>
        <v>1343</v>
      </c>
      <c r="K725" s="794">
        <f t="shared" si="52"/>
        <v>615</v>
      </c>
    </row>
    <row r="726" spans="1:11" s="528" customFormat="1" ht="40.5" x14ac:dyDescent="0.25">
      <c r="A726" s="554">
        <f t="shared" si="50"/>
        <v>691</v>
      </c>
      <c r="B726" s="687" t="s">
        <v>1528</v>
      </c>
      <c r="C726" s="687">
        <v>19.22</v>
      </c>
      <c r="D726" s="687" t="s">
        <v>192</v>
      </c>
      <c r="E726" s="667" t="s">
        <v>1545</v>
      </c>
      <c r="F726" s="687" t="s">
        <v>399</v>
      </c>
      <c r="G726" s="687" t="s">
        <v>5102</v>
      </c>
      <c r="H726" s="564">
        <v>4587</v>
      </c>
      <c r="I726" s="564">
        <v>2603</v>
      </c>
      <c r="J726" s="794">
        <f t="shared" si="51"/>
        <v>4587</v>
      </c>
      <c r="K726" s="794">
        <f t="shared" si="52"/>
        <v>2603</v>
      </c>
    </row>
    <row r="727" spans="1:11" s="528" customFormat="1" ht="40.5" x14ac:dyDescent="0.25">
      <c r="A727" s="554">
        <f t="shared" si="50"/>
        <v>692</v>
      </c>
      <c r="B727" s="687" t="s">
        <v>1528</v>
      </c>
      <c r="C727" s="687">
        <v>19.23</v>
      </c>
      <c r="D727" s="687" t="s">
        <v>192</v>
      </c>
      <c r="E727" s="667" t="s">
        <v>1546</v>
      </c>
      <c r="F727" s="687" t="s">
        <v>399</v>
      </c>
      <c r="G727" s="687" t="s">
        <v>5102</v>
      </c>
      <c r="H727" s="564">
        <v>115871</v>
      </c>
      <c r="I727" s="564">
        <v>24714</v>
      </c>
      <c r="J727" s="794">
        <f t="shared" si="51"/>
        <v>115871</v>
      </c>
      <c r="K727" s="794">
        <f t="shared" si="52"/>
        <v>24714</v>
      </c>
    </row>
    <row r="728" spans="1:11" s="528" customFormat="1" ht="27" x14ac:dyDescent="0.25">
      <c r="A728" s="554">
        <f t="shared" si="50"/>
        <v>693</v>
      </c>
      <c r="B728" s="687" t="s">
        <v>1528</v>
      </c>
      <c r="C728" s="687">
        <v>19.239999999999998</v>
      </c>
      <c r="D728" s="687" t="s">
        <v>192</v>
      </c>
      <c r="E728" s="667" t="s">
        <v>1547</v>
      </c>
      <c r="F728" s="687" t="s">
        <v>399</v>
      </c>
      <c r="G728" s="687" t="s">
        <v>5181</v>
      </c>
      <c r="H728" s="564">
        <v>1659</v>
      </c>
      <c r="I728" s="564">
        <v>615</v>
      </c>
      <c r="J728" s="794">
        <f t="shared" si="51"/>
        <v>1659</v>
      </c>
      <c r="K728" s="794">
        <f t="shared" si="52"/>
        <v>615</v>
      </c>
    </row>
    <row r="729" spans="1:11" s="528" customFormat="1" ht="40.5" x14ac:dyDescent="0.25">
      <c r="A729" s="554">
        <f t="shared" si="50"/>
        <v>694</v>
      </c>
      <c r="B729" s="687" t="s">
        <v>1528</v>
      </c>
      <c r="C729" s="687">
        <v>19.25</v>
      </c>
      <c r="D729" s="687" t="s">
        <v>192</v>
      </c>
      <c r="E729" s="667" t="s">
        <v>1548</v>
      </c>
      <c r="F729" s="687" t="s">
        <v>399</v>
      </c>
      <c r="G729" s="687" t="s">
        <v>4812</v>
      </c>
      <c r="H729" s="564">
        <v>4831</v>
      </c>
      <c r="I729" s="564">
        <v>2031</v>
      </c>
      <c r="J729" s="794">
        <f t="shared" si="51"/>
        <v>4831</v>
      </c>
      <c r="K729" s="794">
        <f t="shared" si="52"/>
        <v>2031</v>
      </c>
    </row>
    <row r="730" spans="1:11" s="528" customFormat="1" ht="27" x14ac:dyDescent="0.25">
      <c r="A730" s="554">
        <f t="shared" si="50"/>
        <v>695</v>
      </c>
      <c r="B730" s="687" t="s">
        <v>1528</v>
      </c>
      <c r="C730" s="687">
        <v>19.260000000000002</v>
      </c>
      <c r="D730" s="687" t="s">
        <v>192</v>
      </c>
      <c r="E730" s="667" t="s">
        <v>1549</v>
      </c>
      <c r="F730" s="687" t="s">
        <v>399</v>
      </c>
      <c r="G730" s="687" t="s">
        <v>1293</v>
      </c>
      <c r="H730" s="564">
        <v>96116</v>
      </c>
      <c r="I730" s="564">
        <v>15375</v>
      </c>
      <c r="J730" s="794">
        <f t="shared" si="51"/>
        <v>96116</v>
      </c>
      <c r="K730" s="794">
        <f t="shared" si="52"/>
        <v>15375</v>
      </c>
    </row>
    <row r="731" spans="1:11" s="528" customFormat="1" ht="27" x14ac:dyDescent="0.25">
      <c r="A731" s="554">
        <f t="shared" si="50"/>
        <v>696</v>
      </c>
      <c r="B731" s="687" t="s">
        <v>1528</v>
      </c>
      <c r="C731" s="687">
        <v>19.27</v>
      </c>
      <c r="D731" s="687" t="s">
        <v>192</v>
      </c>
      <c r="E731" s="667" t="s">
        <v>1550</v>
      </c>
      <c r="F731" s="687" t="s">
        <v>399</v>
      </c>
      <c r="G731" s="687" t="s">
        <v>785</v>
      </c>
      <c r="H731" s="564">
        <v>6717</v>
      </c>
      <c r="I731" s="564">
        <v>1845</v>
      </c>
      <c r="J731" s="794">
        <f t="shared" si="51"/>
        <v>6717</v>
      </c>
      <c r="K731" s="794">
        <f t="shared" si="52"/>
        <v>1845</v>
      </c>
    </row>
    <row r="732" spans="1:11" s="528" customFormat="1" ht="40.5" x14ac:dyDescent="0.25">
      <c r="A732" s="554">
        <f t="shared" si="50"/>
        <v>697</v>
      </c>
      <c r="B732" s="687" t="s">
        <v>1528</v>
      </c>
      <c r="C732" s="687">
        <v>19.28</v>
      </c>
      <c r="D732" s="687" t="s">
        <v>192</v>
      </c>
      <c r="E732" s="667" t="s">
        <v>1551</v>
      </c>
      <c r="F732" s="687" t="s">
        <v>399</v>
      </c>
      <c r="G732" s="687" t="s">
        <v>785</v>
      </c>
      <c r="H732" s="564">
        <v>9728</v>
      </c>
      <c r="I732" s="564">
        <v>2592</v>
      </c>
      <c r="J732" s="794">
        <f t="shared" si="51"/>
        <v>9728</v>
      </c>
      <c r="K732" s="794">
        <f t="shared" si="52"/>
        <v>2592</v>
      </c>
    </row>
    <row r="733" spans="1:11" s="528" customFormat="1" ht="27" x14ac:dyDescent="0.25">
      <c r="A733" s="554">
        <f t="shared" si="50"/>
        <v>698</v>
      </c>
      <c r="B733" s="687" t="s">
        <v>1528</v>
      </c>
      <c r="C733" s="687">
        <v>19.290000000000003</v>
      </c>
      <c r="D733" s="687" t="s">
        <v>192</v>
      </c>
      <c r="E733" s="667" t="s">
        <v>1552</v>
      </c>
      <c r="F733" s="687" t="s">
        <v>399</v>
      </c>
      <c r="G733" s="687" t="s">
        <v>5545</v>
      </c>
      <c r="H733" s="564">
        <v>8839</v>
      </c>
      <c r="I733" s="564">
        <v>1866</v>
      </c>
      <c r="J733" s="794">
        <f t="shared" si="51"/>
        <v>8839</v>
      </c>
      <c r="K733" s="794">
        <f t="shared" si="52"/>
        <v>1866</v>
      </c>
    </row>
    <row r="734" spans="1:11" s="528" customFormat="1" ht="40.5" x14ac:dyDescent="0.25">
      <c r="A734" s="554">
        <f t="shared" si="50"/>
        <v>699</v>
      </c>
      <c r="B734" s="687" t="s">
        <v>1528</v>
      </c>
      <c r="C734" s="553">
        <v>19.300000000000004</v>
      </c>
      <c r="D734" s="687" t="s">
        <v>192</v>
      </c>
      <c r="E734" s="667" t="s">
        <v>1553</v>
      </c>
      <c r="F734" s="687" t="s">
        <v>399</v>
      </c>
      <c r="G734" s="687" t="s">
        <v>4812</v>
      </c>
      <c r="H734" s="564">
        <v>536</v>
      </c>
      <c r="I734" s="564">
        <v>308</v>
      </c>
      <c r="J734" s="794">
        <f t="shared" si="51"/>
        <v>536</v>
      </c>
      <c r="K734" s="794">
        <f t="shared" si="52"/>
        <v>308</v>
      </c>
    </row>
    <row r="735" spans="1:11" s="528" customFormat="1" ht="27" x14ac:dyDescent="0.25">
      <c r="A735" s="554">
        <f t="shared" si="50"/>
        <v>700</v>
      </c>
      <c r="B735" s="687" t="s">
        <v>1528</v>
      </c>
      <c r="C735" s="687">
        <v>19.310000000000006</v>
      </c>
      <c r="D735" s="687" t="s">
        <v>192</v>
      </c>
      <c r="E735" s="667" t="s">
        <v>1554</v>
      </c>
      <c r="F735" s="687" t="s">
        <v>399</v>
      </c>
      <c r="G735" s="687" t="s">
        <v>5545</v>
      </c>
      <c r="H735" s="564">
        <v>567</v>
      </c>
      <c r="I735" s="564">
        <v>308</v>
      </c>
      <c r="J735" s="794">
        <f t="shared" si="51"/>
        <v>567</v>
      </c>
      <c r="K735" s="794">
        <f t="shared" si="52"/>
        <v>308</v>
      </c>
    </row>
    <row r="736" spans="1:11" s="528" customFormat="1" ht="54" x14ac:dyDescent="0.25">
      <c r="A736" s="554">
        <f t="shared" si="50"/>
        <v>701</v>
      </c>
      <c r="B736" s="687" t="s">
        <v>1528</v>
      </c>
      <c r="C736" s="687">
        <v>19.320000000000007</v>
      </c>
      <c r="D736" s="687" t="s">
        <v>192</v>
      </c>
      <c r="E736" s="667" t="s">
        <v>1555</v>
      </c>
      <c r="F736" s="687" t="s">
        <v>399</v>
      </c>
      <c r="G736" s="687" t="s">
        <v>5545</v>
      </c>
      <c r="H736" s="564">
        <v>743</v>
      </c>
      <c r="I736" s="564">
        <v>492</v>
      </c>
      <c r="J736" s="794">
        <f t="shared" si="51"/>
        <v>743</v>
      </c>
      <c r="K736" s="794">
        <f t="shared" si="52"/>
        <v>492</v>
      </c>
    </row>
    <row r="737" spans="1:11" s="528" customFormat="1" ht="40.5" x14ac:dyDescent="0.25">
      <c r="A737" s="554">
        <f t="shared" si="50"/>
        <v>702</v>
      </c>
      <c r="B737" s="687" t="s">
        <v>1528</v>
      </c>
      <c r="C737" s="687">
        <v>19.330000000000009</v>
      </c>
      <c r="D737" s="687" t="s">
        <v>192</v>
      </c>
      <c r="E737" s="667" t="s">
        <v>5969</v>
      </c>
      <c r="F737" s="687" t="s">
        <v>399</v>
      </c>
      <c r="G737" s="687" t="s">
        <v>5545</v>
      </c>
      <c r="H737" s="564">
        <v>738</v>
      </c>
      <c r="I737" s="564">
        <v>290</v>
      </c>
      <c r="J737" s="794">
        <f t="shared" si="51"/>
        <v>738</v>
      </c>
      <c r="K737" s="794">
        <f t="shared" si="52"/>
        <v>290</v>
      </c>
    </row>
    <row r="738" spans="1:11" s="528" customFormat="1" ht="27" x14ac:dyDescent="0.25">
      <c r="A738" s="554">
        <f t="shared" si="50"/>
        <v>703</v>
      </c>
      <c r="B738" s="687" t="s">
        <v>1528</v>
      </c>
      <c r="C738" s="687">
        <v>19.340000000000011</v>
      </c>
      <c r="D738" s="687" t="s">
        <v>192</v>
      </c>
      <c r="E738" s="667" t="s">
        <v>1556</v>
      </c>
      <c r="F738" s="687" t="s">
        <v>399</v>
      </c>
      <c r="G738" s="687" t="s">
        <v>5545</v>
      </c>
      <c r="H738" s="564">
        <v>789</v>
      </c>
      <c r="I738" s="564">
        <v>492</v>
      </c>
      <c r="J738" s="794">
        <f t="shared" si="51"/>
        <v>789</v>
      </c>
      <c r="K738" s="794">
        <f t="shared" si="52"/>
        <v>492</v>
      </c>
    </row>
    <row r="739" spans="1:11" s="528" customFormat="1" ht="27" x14ac:dyDescent="0.25">
      <c r="A739" s="554">
        <f t="shared" si="50"/>
        <v>704</v>
      </c>
      <c r="B739" s="687" t="s">
        <v>1528</v>
      </c>
      <c r="C739" s="687">
        <v>19.350000000000012</v>
      </c>
      <c r="D739" s="687" t="s">
        <v>192</v>
      </c>
      <c r="E739" s="667" t="s">
        <v>1557</v>
      </c>
      <c r="F739" s="687" t="s">
        <v>399</v>
      </c>
      <c r="G739" s="687" t="s">
        <v>5545</v>
      </c>
      <c r="H739" s="564">
        <v>1174</v>
      </c>
      <c r="I739" s="564">
        <v>463</v>
      </c>
      <c r="J739" s="794">
        <f t="shared" si="51"/>
        <v>1174</v>
      </c>
      <c r="K739" s="794">
        <f t="shared" si="52"/>
        <v>463</v>
      </c>
    </row>
    <row r="740" spans="1:11" s="528" customFormat="1" ht="40.5" x14ac:dyDescent="0.25">
      <c r="A740" s="554">
        <f t="shared" si="50"/>
        <v>705</v>
      </c>
      <c r="B740" s="687" t="s">
        <v>1528</v>
      </c>
      <c r="C740" s="687">
        <v>19.360000000000014</v>
      </c>
      <c r="D740" s="687" t="s">
        <v>192</v>
      </c>
      <c r="E740" s="667" t="s">
        <v>1558</v>
      </c>
      <c r="F740" s="687" t="s">
        <v>399</v>
      </c>
      <c r="G740" s="687" t="s">
        <v>4812</v>
      </c>
      <c r="H740" s="564">
        <v>68</v>
      </c>
      <c r="I740" s="564">
        <v>17</v>
      </c>
      <c r="J740" s="794">
        <f t="shared" si="51"/>
        <v>68</v>
      </c>
      <c r="K740" s="794">
        <f t="shared" si="52"/>
        <v>17</v>
      </c>
    </row>
    <row r="741" spans="1:11" s="528" customFormat="1" ht="67.5" x14ac:dyDescent="0.25">
      <c r="A741" s="554">
        <f t="shared" si="50"/>
        <v>706</v>
      </c>
      <c r="B741" s="687" t="s">
        <v>1528</v>
      </c>
      <c r="C741" s="687">
        <v>19.370000000000015</v>
      </c>
      <c r="D741" s="687" t="s">
        <v>192</v>
      </c>
      <c r="E741" s="667" t="s">
        <v>1559</v>
      </c>
      <c r="F741" s="687" t="s">
        <v>399</v>
      </c>
      <c r="G741" s="687" t="s">
        <v>4812</v>
      </c>
      <c r="H741" s="564">
        <v>19425</v>
      </c>
      <c r="I741" s="564">
        <v>2555</v>
      </c>
      <c r="J741" s="794">
        <f t="shared" si="51"/>
        <v>19425</v>
      </c>
      <c r="K741" s="794">
        <f t="shared" si="52"/>
        <v>2555</v>
      </c>
    </row>
    <row r="742" spans="1:11" s="528" customFormat="1" ht="40.5" x14ac:dyDescent="0.25">
      <c r="A742" s="554">
        <f t="shared" si="50"/>
        <v>707</v>
      </c>
      <c r="B742" s="687" t="s">
        <v>1528</v>
      </c>
      <c r="C742" s="687">
        <v>19.380000000000017</v>
      </c>
      <c r="D742" s="687" t="s">
        <v>192</v>
      </c>
      <c r="E742" s="667" t="s">
        <v>1560</v>
      </c>
      <c r="F742" s="687" t="s">
        <v>399</v>
      </c>
      <c r="G742" s="687" t="s">
        <v>4812</v>
      </c>
      <c r="H742" s="564">
        <v>5122</v>
      </c>
      <c r="I742" s="564">
        <v>2855</v>
      </c>
      <c r="J742" s="794">
        <f t="shared" si="51"/>
        <v>5122</v>
      </c>
      <c r="K742" s="794">
        <f t="shared" si="52"/>
        <v>2855</v>
      </c>
    </row>
    <row r="743" spans="1:11" s="528" customFormat="1" ht="40.5" x14ac:dyDescent="0.25">
      <c r="A743" s="554">
        <f t="shared" si="50"/>
        <v>708</v>
      </c>
      <c r="B743" s="687" t="s">
        <v>1528</v>
      </c>
      <c r="C743" s="687">
        <v>19.390000000000018</v>
      </c>
      <c r="D743" s="687" t="s">
        <v>192</v>
      </c>
      <c r="E743" s="667" t="s">
        <v>1561</v>
      </c>
      <c r="F743" s="687" t="s">
        <v>399</v>
      </c>
      <c r="G743" s="687" t="s">
        <v>5545</v>
      </c>
      <c r="H743" s="564">
        <v>764</v>
      </c>
      <c r="I743" s="564">
        <v>518</v>
      </c>
      <c r="J743" s="794">
        <f t="shared" si="51"/>
        <v>764</v>
      </c>
      <c r="K743" s="794">
        <f t="shared" si="52"/>
        <v>518</v>
      </c>
    </row>
    <row r="744" spans="1:11" s="528" customFormat="1" ht="40.5" x14ac:dyDescent="0.25">
      <c r="A744" s="554">
        <f t="shared" si="50"/>
        <v>709</v>
      </c>
      <c r="B744" s="687" t="s">
        <v>1528</v>
      </c>
      <c r="C744" s="553">
        <v>19.40000000000002</v>
      </c>
      <c r="D744" s="687" t="s">
        <v>192</v>
      </c>
      <c r="E744" s="667" t="s">
        <v>5994</v>
      </c>
      <c r="F744" s="687" t="s">
        <v>399</v>
      </c>
      <c r="G744" s="687" t="s">
        <v>5104</v>
      </c>
      <c r="H744" s="564">
        <v>1342</v>
      </c>
      <c r="I744" s="564">
        <v>337</v>
      </c>
      <c r="J744" s="794">
        <f t="shared" si="51"/>
        <v>1342</v>
      </c>
      <c r="K744" s="794">
        <f t="shared" si="52"/>
        <v>337</v>
      </c>
    </row>
    <row r="745" spans="1:11" s="528" customFormat="1" ht="40.5" x14ac:dyDescent="0.25">
      <c r="A745" s="554">
        <f t="shared" si="50"/>
        <v>710</v>
      </c>
      <c r="B745" s="687" t="s">
        <v>1528</v>
      </c>
      <c r="C745" s="687">
        <v>19.410000000000021</v>
      </c>
      <c r="D745" s="687" t="s">
        <v>192</v>
      </c>
      <c r="E745" s="667" t="s">
        <v>5995</v>
      </c>
      <c r="F745" s="687" t="s">
        <v>399</v>
      </c>
      <c r="G745" s="687" t="s">
        <v>4812</v>
      </c>
      <c r="H745" s="564">
        <v>3399</v>
      </c>
      <c r="I745" s="564">
        <v>1470</v>
      </c>
      <c r="J745" s="794">
        <f t="shared" si="51"/>
        <v>3399</v>
      </c>
      <c r="K745" s="794">
        <f t="shared" si="52"/>
        <v>1470</v>
      </c>
    </row>
    <row r="746" spans="1:11" s="528" customFormat="1" ht="30" customHeight="1" x14ac:dyDescent="0.25">
      <c r="A746" s="554">
        <f t="shared" si="50"/>
        <v>711</v>
      </c>
      <c r="B746" s="687" t="s">
        <v>1528</v>
      </c>
      <c r="C746" s="687">
        <v>19.420000000000023</v>
      </c>
      <c r="D746" s="687" t="s">
        <v>192</v>
      </c>
      <c r="E746" s="667" t="s">
        <v>5870</v>
      </c>
      <c r="F746" s="687" t="s">
        <v>399</v>
      </c>
      <c r="G746" s="687" t="s">
        <v>5181</v>
      </c>
      <c r="H746" s="564">
        <v>89</v>
      </c>
      <c r="I746" s="564">
        <v>8</v>
      </c>
      <c r="J746" s="794">
        <f t="shared" si="51"/>
        <v>89</v>
      </c>
      <c r="K746" s="794">
        <f t="shared" si="52"/>
        <v>8</v>
      </c>
    </row>
    <row r="747" spans="1:11" s="528" customFormat="1" ht="108" x14ac:dyDescent="0.25">
      <c r="A747" s="554">
        <f t="shared" si="50"/>
        <v>712</v>
      </c>
      <c r="B747" s="687" t="s">
        <v>1528</v>
      </c>
      <c r="C747" s="687">
        <v>19.430000000000025</v>
      </c>
      <c r="D747" s="687" t="s">
        <v>192</v>
      </c>
      <c r="E747" s="667" t="s">
        <v>5544</v>
      </c>
      <c r="F747" s="687" t="s">
        <v>399</v>
      </c>
      <c r="G747" s="687" t="s">
        <v>5545</v>
      </c>
      <c r="H747" s="564">
        <v>715</v>
      </c>
      <c r="I747" s="564">
        <v>155</v>
      </c>
      <c r="J747" s="794">
        <f t="shared" si="51"/>
        <v>715</v>
      </c>
      <c r="K747" s="794">
        <f t="shared" si="52"/>
        <v>155</v>
      </c>
    </row>
    <row r="748" spans="1:11" s="528" customFormat="1" ht="67.5" x14ac:dyDescent="0.25">
      <c r="A748" s="554">
        <f t="shared" si="50"/>
        <v>713</v>
      </c>
      <c r="B748" s="687" t="s">
        <v>1528</v>
      </c>
      <c r="C748" s="687">
        <v>19.440000000000026</v>
      </c>
      <c r="D748" s="687" t="s">
        <v>192</v>
      </c>
      <c r="E748" s="667" t="s">
        <v>1562</v>
      </c>
      <c r="F748" s="687" t="s">
        <v>399</v>
      </c>
      <c r="G748" s="687" t="s">
        <v>5545</v>
      </c>
      <c r="H748" s="564">
        <v>4119</v>
      </c>
      <c r="I748" s="564">
        <v>728</v>
      </c>
      <c r="J748" s="794">
        <f t="shared" si="51"/>
        <v>4119</v>
      </c>
      <c r="K748" s="794">
        <f t="shared" si="52"/>
        <v>728</v>
      </c>
    </row>
    <row r="749" spans="1:11" s="528" customFormat="1" ht="60.6" customHeight="1" x14ac:dyDescent="0.25">
      <c r="A749" s="554">
        <f t="shared" si="50"/>
        <v>714</v>
      </c>
      <c r="B749" s="687" t="s">
        <v>1528</v>
      </c>
      <c r="C749" s="687">
        <v>19.450000000000028</v>
      </c>
      <c r="D749" s="687" t="s">
        <v>192</v>
      </c>
      <c r="E749" s="667" t="s">
        <v>6004</v>
      </c>
      <c r="F749" s="687" t="s">
        <v>399</v>
      </c>
      <c r="G749" s="687" t="s">
        <v>4812</v>
      </c>
      <c r="H749" s="564">
        <v>4274</v>
      </c>
      <c r="I749" s="564">
        <v>1035</v>
      </c>
      <c r="J749" s="794">
        <f t="shared" si="51"/>
        <v>4274</v>
      </c>
      <c r="K749" s="794">
        <f t="shared" si="52"/>
        <v>1035</v>
      </c>
    </row>
    <row r="750" spans="1:11" s="528" customFormat="1" ht="94.5" x14ac:dyDescent="0.25">
      <c r="A750" s="554">
        <f t="shared" si="50"/>
        <v>715</v>
      </c>
      <c r="B750" s="687" t="s">
        <v>1528</v>
      </c>
      <c r="C750" s="687">
        <v>19.460000000000029</v>
      </c>
      <c r="D750" s="687" t="s">
        <v>192</v>
      </c>
      <c r="E750" s="667" t="s">
        <v>6018</v>
      </c>
      <c r="F750" s="687" t="s">
        <v>399</v>
      </c>
      <c r="G750" s="687" t="s">
        <v>4812</v>
      </c>
      <c r="H750" s="564">
        <v>34487</v>
      </c>
      <c r="I750" s="564">
        <v>4615</v>
      </c>
      <c r="J750" s="794">
        <f t="shared" si="51"/>
        <v>34487</v>
      </c>
      <c r="K750" s="794">
        <f t="shared" si="52"/>
        <v>4615</v>
      </c>
    </row>
    <row r="751" spans="1:11" s="528" customFormat="1" ht="151.5" customHeight="1" x14ac:dyDescent="0.25">
      <c r="A751" s="554">
        <f t="shared" si="50"/>
        <v>716</v>
      </c>
      <c r="B751" s="687" t="s">
        <v>1528</v>
      </c>
      <c r="C751" s="687">
        <v>19.470000000000031</v>
      </c>
      <c r="D751" s="687" t="s">
        <v>6021</v>
      </c>
      <c r="E751" s="667" t="s">
        <v>6019</v>
      </c>
      <c r="F751" s="687" t="s">
        <v>6001</v>
      </c>
      <c r="G751" s="687" t="s">
        <v>5545</v>
      </c>
      <c r="H751" s="564">
        <v>2132</v>
      </c>
      <c r="I751" s="564">
        <v>314</v>
      </c>
      <c r="J751" s="794">
        <f t="shared" si="51"/>
        <v>2132</v>
      </c>
      <c r="K751" s="794">
        <f t="shared" si="52"/>
        <v>314</v>
      </c>
    </row>
    <row r="752" spans="1:11" s="528" customFormat="1" ht="81" x14ac:dyDescent="0.25">
      <c r="A752" s="554">
        <f t="shared" si="50"/>
        <v>717</v>
      </c>
      <c r="B752" s="687" t="s">
        <v>1528</v>
      </c>
      <c r="C752" s="687">
        <v>19.480000000000032</v>
      </c>
      <c r="D752" s="687" t="s">
        <v>192</v>
      </c>
      <c r="E752" s="667" t="s">
        <v>4627</v>
      </c>
      <c r="F752" s="687" t="s">
        <v>283</v>
      </c>
      <c r="G752" s="687" t="s">
        <v>4804</v>
      </c>
      <c r="H752" s="564">
        <v>270</v>
      </c>
      <c r="I752" s="564">
        <v>160</v>
      </c>
      <c r="J752" s="794">
        <f t="shared" si="51"/>
        <v>270</v>
      </c>
      <c r="K752" s="794">
        <f t="shared" si="52"/>
        <v>160</v>
      </c>
    </row>
    <row r="753" spans="1:11" s="528" customFormat="1" ht="77.25" customHeight="1" x14ac:dyDescent="0.25">
      <c r="A753" s="554">
        <f t="shared" si="50"/>
        <v>718</v>
      </c>
      <c r="B753" s="687" t="s">
        <v>1528</v>
      </c>
      <c r="C753" s="687">
        <v>19.490000000000034</v>
      </c>
      <c r="D753" s="687" t="s">
        <v>6022</v>
      </c>
      <c r="E753" s="667" t="s">
        <v>6020</v>
      </c>
      <c r="F753" s="687" t="s">
        <v>6002</v>
      </c>
      <c r="G753" s="687" t="s">
        <v>5545</v>
      </c>
      <c r="H753" s="564">
        <v>7844</v>
      </c>
      <c r="I753" s="564">
        <v>2426</v>
      </c>
      <c r="J753" s="794">
        <f t="shared" si="51"/>
        <v>7844</v>
      </c>
      <c r="K753" s="794">
        <f t="shared" si="52"/>
        <v>2426</v>
      </c>
    </row>
    <row r="754" spans="1:11" s="528" customFormat="1" ht="229.5" x14ac:dyDescent="0.25">
      <c r="A754" s="554">
        <f t="shared" si="50"/>
        <v>719</v>
      </c>
      <c r="B754" s="687" t="s">
        <v>1528</v>
      </c>
      <c r="C754" s="553">
        <v>19.500000000000036</v>
      </c>
      <c r="D754" s="687" t="s">
        <v>192</v>
      </c>
      <c r="E754" s="667" t="s">
        <v>4628</v>
      </c>
      <c r="F754" s="687" t="s">
        <v>283</v>
      </c>
      <c r="G754" s="687" t="s">
        <v>5114</v>
      </c>
      <c r="H754" s="564">
        <v>660</v>
      </c>
      <c r="I754" s="564">
        <v>278</v>
      </c>
      <c r="J754" s="794">
        <f t="shared" si="51"/>
        <v>660</v>
      </c>
      <c r="K754" s="794">
        <f t="shared" si="52"/>
        <v>278</v>
      </c>
    </row>
    <row r="755" spans="1:11" ht="18.75" x14ac:dyDescent="0.25">
      <c r="A755" s="914" t="s">
        <v>5477</v>
      </c>
      <c r="B755" s="915"/>
      <c r="C755" s="915"/>
      <c r="D755" s="915"/>
      <c r="E755" s="915"/>
      <c r="F755" s="915"/>
      <c r="G755" s="915"/>
      <c r="H755" s="915"/>
      <c r="I755" s="916"/>
      <c r="J755" s="794">
        <f t="shared" si="51"/>
        <v>0</v>
      </c>
      <c r="K755" s="794">
        <f t="shared" si="52"/>
        <v>0</v>
      </c>
    </row>
    <row r="756" spans="1:11" ht="81" x14ac:dyDescent="0.25">
      <c r="A756" s="554">
        <v>720</v>
      </c>
      <c r="B756" s="687" t="s">
        <v>236</v>
      </c>
      <c r="C756" s="557">
        <v>21.01</v>
      </c>
      <c r="D756" s="689" t="s">
        <v>237</v>
      </c>
      <c r="E756" s="667" t="s">
        <v>5087</v>
      </c>
      <c r="F756" s="687" t="s">
        <v>4838</v>
      </c>
      <c r="G756" s="687" t="s">
        <v>4809</v>
      </c>
      <c r="H756" s="578">
        <v>239</v>
      </c>
      <c r="I756" s="578">
        <v>239</v>
      </c>
      <c r="J756" s="794">
        <f t="shared" si="51"/>
        <v>239</v>
      </c>
      <c r="K756" s="794">
        <f t="shared" si="52"/>
        <v>239</v>
      </c>
    </row>
    <row r="757" spans="1:11" ht="81" x14ac:dyDescent="0.25">
      <c r="A757" s="554">
        <f>A756+1</f>
        <v>721</v>
      </c>
      <c r="B757" s="687" t="s">
        <v>236</v>
      </c>
      <c r="C757" s="557">
        <v>21.02</v>
      </c>
      <c r="D757" s="689" t="s">
        <v>237</v>
      </c>
      <c r="E757" s="667" t="s">
        <v>238</v>
      </c>
      <c r="F757" s="687" t="s">
        <v>4838</v>
      </c>
      <c r="G757" s="687" t="s">
        <v>4809</v>
      </c>
      <c r="H757" s="578">
        <v>207</v>
      </c>
      <c r="I757" s="578">
        <v>116</v>
      </c>
      <c r="J757" s="794">
        <f t="shared" si="51"/>
        <v>207</v>
      </c>
      <c r="K757" s="794">
        <f t="shared" si="52"/>
        <v>116</v>
      </c>
    </row>
    <row r="758" spans="1:11" ht="81" x14ac:dyDescent="0.25">
      <c r="A758" s="554">
        <f t="shared" ref="A758:A790" si="53">A757+1</f>
        <v>722</v>
      </c>
      <c r="B758" s="687" t="s">
        <v>236</v>
      </c>
      <c r="C758" s="557">
        <v>21.03</v>
      </c>
      <c r="D758" s="689" t="s">
        <v>237</v>
      </c>
      <c r="E758" s="667" t="s">
        <v>239</v>
      </c>
      <c r="F758" s="687" t="s">
        <v>4838</v>
      </c>
      <c r="G758" s="687" t="s">
        <v>4809</v>
      </c>
      <c r="H758" s="578">
        <v>314</v>
      </c>
      <c r="I758" s="578">
        <v>314</v>
      </c>
      <c r="J758" s="794">
        <f t="shared" si="51"/>
        <v>314</v>
      </c>
      <c r="K758" s="794">
        <f t="shared" si="52"/>
        <v>314</v>
      </c>
    </row>
    <row r="759" spans="1:11" ht="81" x14ac:dyDescent="0.25">
      <c r="A759" s="554">
        <f t="shared" si="53"/>
        <v>723</v>
      </c>
      <c r="B759" s="687" t="s">
        <v>236</v>
      </c>
      <c r="C759" s="557">
        <v>21.04</v>
      </c>
      <c r="D759" s="689" t="s">
        <v>237</v>
      </c>
      <c r="E759" s="667" t="s">
        <v>240</v>
      </c>
      <c r="F759" s="687" t="s">
        <v>4838</v>
      </c>
      <c r="G759" s="687" t="s">
        <v>4809</v>
      </c>
      <c r="H759" s="578">
        <v>258</v>
      </c>
      <c r="I759" s="578">
        <v>144</v>
      </c>
      <c r="J759" s="794">
        <f t="shared" si="51"/>
        <v>258</v>
      </c>
      <c r="K759" s="794">
        <f t="shared" si="52"/>
        <v>144</v>
      </c>
    </row>
    <row r="760" spans="1:11" ht="67.5" x14ac:dyDescent="0.25">
      <c r="A760" s="554">
        <f t="shared" si="53"/>
        <v>724</v>
      </c>
      <c r="B760" s="687" t="s">
        <v>236</v>
      </c>
      <c r="C760" s="557">
        <v>21.05</v>
      </c>
      <c r="D760" s="689" t="s">
        <v>241</v>
      </c>
      <c r="E760" s="667" t="s">
        <v>242</v>
      </c>
      <c r="F760" s="687" t="s">
        <v>243</v>
      </c>
      <c r="G760" s="687" t="s">
        <v>4809</v>
      </c>
      <c r="H760" s="578">
        <v>365</v>
      </c>
      <c r="I760" s="578">
        <v>365</v>
      </c>
      <c r="J760" s="794">
        <f t="shared" si="51"/>
        <v>365</v>
      </c>
      <c r="K760" s="794">
        <f t="shared" si="52"/>
        <v>365</v>
      </c>
    </row>
    <row r="761" spans="1:11" ht="81" x14ac:dyDescent="0.25">
      <c r="A761" s="554">
        <f t="shared" si="53"/>
        <v>725</v>
      </c>
      <c r="B761" s="687" t="s">
        <v>236</v>
      </c>
      <c r="C761" s="557">
        <v>21.06</v>
      </c>
      <c r="D761" s="689" t="s">
        <v>241</v>
      </c>
      <c r="E761" s="667" t="s">
        <v>244</v>
      </c>
      <c r="F761" s="687" t="s">
        <v>4839</v>
      </c>
      <c r="G761" s="687" t="s">
        <v>4809</v>
      </c>
      <c r="H761" s="578">
        <v>227</v>
      </c>
      <c r="I761" s="578">
        <v>127</v>
      </c>
      <c r="J761" s="794">
        <f t="shared" si="51"/>
        <v>227</v>
      </c>
      <c r="K761" s="794">
        <f t="shared" si="52"/>
        <v>127</v>
      </c>
    </row>
    <row r="762" spans="1:11" ht="67.5" x14ac:dyDescent="0.25">
      <c r="A762" s="554">
        <f t="shared" si="53"/>
        <v>726</v>
      </c>
      <c r="B762" s="687" t="s">
        <v>236</v>
      </c>
      <c r="C762" s="557">
        <v>21.07</v>
      </c>
      <c r="D762" s="689" t="s">
        <v>241</v>
      </c>
      <c r="E762" s="667" t="s">
        <v>245</v>
      </c>
      <c r="F762" s="687" t="s">
        <v>243</v>
      </c>
      <c r="G762" s="687" t="s">
        <v>4809</v>
      </c>
      <c r="H762" s="578">
        <v>414</v>
      </c>
      <c r="I762" s="578">
        <v>414</v>
      </c>
      <c r="J762" s="794">
        <f t="shared" si="51"/>
        <v>414</v>
      </c>
      <c r="K762" s="794">
        <f t="shared" si="52"/>
        <v>414</v>
      </c>
    </row>
    <row r="763" spans="1:11" ht="81" x14ac:dyDescent="0.25">
      <c r="A763" s="554">
        <f t="shared" si="53"/>
        <v>727</v>
      </c>
      <c r="B763" s="687" t="s">
        <v>236</v>
      </c>
      <c r="C763" s="557">
        <v>21.08</v>
      </c>
      <c r="D763" s="689" t="s">
        <v>241</v>
      </c>
      <c r="E763" s="667" t="s">
        <v>246</v>
      </c>
      <c r="F763" s="687" t="s">
        <v>4839</v>
      </c>
      <c r="G763" s="687" t="s">
        <v>4809</v>
      </c>
      <c r="H763" s="578">
        <v>284</v>
      </c>
      <c r="I763" s="578">
        <v>159</v>
      </c>
      <c r="J763" s="794">
        <f t="shared" si="51"/>
        <v>284</v>
      </c>
      <c r="K763" s="794">
        <f t="shared" si="52"/>
        <v>159</v>
      </c>
    </row>
    <row r="764" spans="1:11" ht="81" x14ac:dyDescent="0.25">
      <c r="A764" s="554">
        <f t="shared" si="53"/>
        <v>728</v>
      </c>
      <c r="B764" s="687" t="s">
        <v>236</v>
      </c>
      <c r="C764" s="557">
        <v>21.1</v>
      </c>
      <c r="D764" s="689" t="s">
        <v>247</v>
      </c>
      <c r="E764" s="667" t="s">
        <v>248</v>
      </c>
      <c r="F764" s="687" t="s">
        <v>4840</v>
      </c>
      <c r="G764" s="687" t="s">
        <v>4809</v>
      </c>
      <c r="H764" s="578">
        <v>252</v>
      </c>
      <c r="I764" s="578">
        <v>140</v>
      </c>
      <c r="J764" s="794">
        <f t="shared" si="51"/>
        <v>252</v>
      </c>
      <c r="K764" s="794">
        <f t="shared" si="52"/>
        <v>140</v>
      </c>
    </row>
    <row r="765" spans="1:11" ht="81" x14ac:dyDescent="0.25">
      <c r="A765" s="554">
        <f t="shared" si="53"/>
        <v>729</v>
      </c>
      <c r="B765" s="687" t="s">
        <v>236</v>
      </c>
      <c r="C765" s="557">
        <v>21.12</v>
      </c>
      <c r="D765" s="689" t="s">
        <v>247</v>
      </c>
      <c r="E765" s="667" t="s">
        <v>249</v>
      </c>
      <c r="F765" s="687" t="s">
        <v>4840</v>
      </c>
      <c r="G765" s="687" t="s">
        <v>4809</v>
      </c>
      <c r="H765" s="578">
        <v>312</v>
      </c>
      <c r="I765" s="578">
        <v>173</v>
      </c>
      <c r="J765" s="794">
        <f t="shared" si="51"/>
        <v>312</v>
      </c>
      <c r="K765" s="794">
        <f t="shared" si="52"/>
        <v>173</v>
      </c>
    </row>
    <row r="766" spans="1:11" ht="81" x14ac:dyDescent="0.25">
      <c r="A766" s="554">
        <f t="shared" si="53"/>
        <v>730</v>
      </c>
      <c r="B766" s="687" t="s">
        <v>236</v>
      </c>
      <c r="C766" s="557">
        <v>21.14</v>
      </c>
      <c r="D766" s="689" t="s">
        <v>250</v>
      </c>
      <c r="E766" s="667" t="s">
        <v>251</v>
      </c>
      <c r="F766" s="687" t="s">
        <v>4841</v>
      </c>
      <c r="G766" s="687" t="s">
        <v>4809</v>
      </c>
      <c r="H766" s="578">
        <v>429</v>
      </c>
      <c r="I766" s="578">
        <v>288</v>
      </c>
      <c r="J766" s="794">
        <f t="shared" si="51"/>
        <v>429</v>
      </c>
      <c r="K766" s="794">
        <f t="shared" si="52"/>
        <v>288</v>
      </c>
    </row>
    <row r="767" spans="1:11" ht="81" x14ac:dyDescent="0.25">
      <c r="A767" s="554">
        <f t="shared" si="53"/>
        <v>731</v>
      </c>
      <c r="B767" s="687" t="s">
        <v>236</v>
      </c>
      <c r="C767" s="557">
        <v>21.16</v>
      </c>
      <c r="D767" s="689" t="s">
        <v>250</v>
      </c>
      <c r="E767" s="667" t="s">
        <v>252</v>
      </c>
      <c r="F767" s="687" t="s">
        <v>4841</v>
      </c>
      <c r="G767" s="687" t="s">
        <v>4809</v>
      </c>
      <c r="H767" s="578">
        <v>524</v>
      </c>
      <c r="I767" s="578">
        <v>356</v>
      </c>
      <c r="J767" s="794">
        <f t="shared" si="51"/>
        <v>524</v>
      </c>
      <c r="K767" s="794">
        <f t="shared" si="52"/>
        <v>356</v>
      </c>
    </row>
    <row r="768" spans="1:11" ht="81" x14ac:dyDescent="0.25">
      <c r="A768" s="554">
        <f t="shared" si="53"/>
        <v>732</v>
      </c>
      <c r="B768" s="687" t="s">
        <v>236</v>
      </c>
      <c r="C768" s="557">
        <v>21.17</v>
      </c>
      <c r="D768" s="689" t="s">
        <v>253</v>
      </c>
      <c r="E768" s="667" t="s">
        <v>254</v>
      </c>
      <c r="F768" s="687" t="s">
        <v>4842</v>
      </c>
      <c r="G768" s="687" t="s">
        <v>4809</v>
      </c>
      <c r="H768" s="578">
        <v>869</v>
      </c>
      <c r="I768" s="578">
        <v>451</v>
      </c>
      <c r="J768" s="794">
        <f t="shared" si="51"/>
        <v>869</v>
      </c>
      <c r="K768" s="794">
        <f t="shared" si="52"/>
        <v>451</v>
      </c>
    </row>
    <row r="769" spans="1:11" ht="81" x14ac:dyDescent="0.25">
      <c r="A769" s="554">
        <f t="shared" si="53"/>
        <v>733</v>
      </c>
      <c r="B769" s="687" t="s">
        <v>236</v>
      </c>
      <c r="C769" s="557">
        <v>21.18</v>
      </c>
      <c r="D769" s="689" t="s">
        <v>253</v>
      </c>
      <c r="E769" s="667" t="s">
        <v>255</v>
      </c>
      <c r="F769" s="687" t="s">
        <v>4842</v>
      </c>
      <c r="G769" s="687" t="s">
        <v>4809</v>
      </c>
      <c r="H769" s="578">
        <v>1033</v>
      </c>
      <c r="I769" s="578">
        <v>559</v>
      </c>
      <c r="J769" s="794">
        <f t="shared" si="51"/>
        <v>1033</v>
      </c>
      <c r="K769" s="794">
        <f t="shared" si="52"/>
        <v>559</v>
      </c>
    </row>
    <row r="770" spans="1:11" ht="81" x14ac:dyDescent="0.25">
      <c r="A770" s="554">
        <f t="shared" si="53"/>
        <v>734</v>
      </c>
      <c r="B770" s="687" t="s">
        <v>236</v>
      </c>
      <c r="C770" s="557">
        <v>21.19</v>
      </c>
      <c r="D770" s="689" t="s">
        <v>256</v>
      </c>
      <c r="E770" s="667" t="s">
        <v>257</v>
      </c>
      <c r="F770" s="687" t="s">
        <v>4842</v>
      </c>
      <c r="G770" s="687" t="s">
        <v>4809</v>
      </c>
      <c r="H770" s="578">
        <v>1322</v>
      </c>
      <c r="I770" s="578">
        <v>465</v>
      </c>
      <c r="J770" s="794">
        <f t="shared" si="51"/>
        <v>1322</v>
      </c>
      <c r="K770" s="794">
        <f t="shared" si="52"/>
        <v>465</v>
      </c>
    </row>
    <row r="771" spans="1:11" ht="67.5" x14ac:dyDescent="0.25">
      <c r="A771" s="554">
        <f t="shared" si="53"/>
        <v>735</v>
      </c>
      <c r="B771" s="687" t="s">
        <v>236</v>
      </c>
      <c r="C771" s="557">
        <v>21.2</v>
      </c>
      <c r="D771" s="689" t="s">
        <v>258</v>
      </c>
      <c r="E771" s="667" t="s">
        <v>259</v>
      </c>
      <c r="F771" s="687" t="s">
        <v>4843</v>
      </c>
      <c r="G771" s="687" t="s">
        <v>4809</v>
      </c>
      <c r="H771" s="578">
        <v>1307</v>
      </c>
      <c r="I771" s="578">
        <v>889</v>
      </c>
      <c r="J771" s="794">
        <f t="shared" si="51"/>
        <v>1307</v>
      </c>
      <c r="K771" s="794">
        <f t="shared" si="52"/>
        <v>889</v>
      </c>
    </row>
    <row r="772" spans="1:11" ht="67.5" x14ac:dyDescent="0.25">
      <c r="A772" s="554">
        <f t="shared" si="53"/>
        <v>736</v>
      </c>
      <c r="B772" s="687" t="s">
        <v>236</v>
      </c>
      <c r="C772" s="557">
        <v>21.21</v>
      </c>
      <c r="D772" s="689" t="s">
        <v>260</v>
      </c>
      <c r="E772" s="667" t="s">
        <v>261</v>
      </c>
      <c r="F772" s="687" t="s">
        <v>4844</v>
      </c>
      <c r="G772" s="687" t="s">
        <v>4809</v>
      </c>
      <c r="H772" s="578">
        <v>1465</v>
      </c>
      <c r="I772" s="578">
        <v>889</v>
      </c>
      <c r="J772" s="794">
        <f t="shared" si="51"/>
        <v>1465</v>
      </c>
      <c r="K772" s="794">
        <f t="shared" si="52"/>
        <v>889</v>
      </c>
    </row>
    <row r="773" spans="1:11" ht="54" x14ac:dyDescent="0.25">
      <c r="A773" s="554">
        <f t="shared" si="53"/>
        <v>737</v>
      </c>
      <c r="B773" s="687" t="s">
        <v>236</v>
      </c>
      <c r="C773" s="557">
        <v>21.22</v>
      </c>
      <c r="D773" s="689" t="s">
        <v>262</v>
      </c>
      <c r="E773" s="667" t="s">
        <v>263</v>
      </c>
      <c r="F773" s="687" t="s">
        <v>231</v>
      </c>
      <c r="G773" s="687" t="s">
        <v>5114</v>
      </c>
      <c r="H773" s="578">
        <v>107</v>
      </c>
      <c r="I773" s="578">
        <v>6</v>
      </c>
      <c r="J773" s="794">
        <f t="shared" ref="J773:J836" si="54">ROUNDUP(H773,0)</f>
        <v>107</v>
      </c>
      <c r="K773" s="794">
        <f t="shared" ref="K773:K836" si="55">ROUNDUP(I773,0)</f>
        <v>6</v>
      </c>
    </row>
    <row r="774" spans="1:11" ht="54" x14ac:dyDescent="0.25">
      <c r="A774" s="554">
        <f t="shared" si="53"/>
        <v>738</v>
      </c>
      <c r="B774" s="687" t="s">
        <v>236</v>
      </c>
      <c r="C774" s="557">
        <v>21.23</v>
      </c>
      <c r="D774" s="689" t="s">
        <v>262</v>
      </c>
      <c r="E774" s="667" t="s">
        <v>5121</v>
      </c>
      <c r="F774" s="687" t="s">
        <v>231</v>
      </c>
      <c r="G774" s="687" t="s">
        <v>5114</v>
      </c>
      <c r="H774" s="578">
        <v>112</v>
      </c>
      <c r="I774" s="578">
        <v>6</v>
      </c>
      <c r="J774" s="794">
        <f t="shared" si="54"/>
        <v>112</v>
      </c>
      <c r="K774" s="794">
        <f t="shared" si="55"/>
        <v>6</v>
      </c>
    </row>
    <row r="775" spans="1:11" ht="54" x14ac:dyDescent="0.25">
      <c r="A775" s="554">
        <f t="shared" si="53"/>
        <v>739</v>
      </c>
      <c r="B775" s="687" t="s">
        <v>236</v>
      </c>
      <c r="C775" s="557">
        <v>21.24</v>
      </c>
      <c r="D775" s="689" t="s">
        <v>262</v>
      </c>
      <c r="E775" s="667" t="s">
        <v>5122</v>
      </c>
      <c r="F775" s="687" t="s">
        <v>231</v>
      </c>
      <c r="G775" s="687" t="s">
        <v>5114</v>
      </c>
      <c r="H775" s="578">
        <v>108</v>
      </c>
      <c r="I775" s="578">
        <v>8</v>
      </c>
      <c r="J775" s="794">
        <f t="shared" si="54"/>
        <v>108</v>
      </c>
      <c r="K775" s="794">
        <f t="shared" si="55"/>
        <v>8</v>
      </c>
    </row>
    <row r="776" spans="1:11" ht="81" x14ac:dyDescent="0.25">
      <c r="A776" s="554">
        <f t="shared" si="53"/>
        <v>740</v>
      </c>
      <c r="B776" s="687" t="s">
        <v>236</v>
      </c>
      <c r="C776" s="557">
        <v>21.25</v>
      </c>
      <c r="D776" s="689" t="s">
        <v>262</v>
      </c>
      <c r="E776" s="667" t="s">
        <v>264</v>
      </c>
      <c r="F776" s="687" t="s">
        <v>231</v>
      </c>
      <c r="G776" s="687" t="s">
        <v>5114</v>
      </c>
      <c r="H776" s="578">
        <v>176</v>
      </c>
      <c r="I776" s="578">
        <v>25</v>
      </c>
      <c r="J776" s="794">
        <f t="shared" si="54"/>
        <v>176</v>
      </c>
      <c r="K776" s="794">
        <f t="shared" si="55"/>
        <v>25</v>
      </c>
    </row>
    <row r="777" spans="1:11" ht="81" x14ac:dyDescent="0.25">
      <c r="A777" s="554">
        <f t="shared" si="53"/>
        <v>741</v>
      </c>
      <c r="B777" s="687" t="s">
        <v>236</v>
      </c>
      <c r="C777" s="557">
        <v>21.26</v>
      </c>
      <c r="D777" s="689" t="s">
        <v>262</v>
      </c>
      <c r="E777" s="667" t="s">
        <v>265</v>
      </c>
      <c r="F777" s="687" t="s">
        <v>231</v>
      </c>
      <c r="G777" s="687" t="s">
        <v>4812</v>
      </c>
      <c r="H777" s="578">
        <v>74</v>
      </c>
      <c r="I777" s="578">
        <v>10</v>
      </c>
      <c r="J777" s="794">
        <f t="shared" si="54"/>
        <v>74</v>
      </c>
      <c r="K777" s="794">
        <f t="shared" si="55"/>
        <v>10</v>
      </c>
    </row>
    <row r="778" spans="1:11" ht="67.5" x14ac:dyDescent="0.25">
      <c r="A778" s="554">
        <f t="shared" si="53"/>
        <v>742</v>
      </c>
      <c r="B778" s="687" t="s">
        <v>236</v>
      </c>
      <c r="C778" s="557">
        <v>21.27</v>
      </c>
      <c r="D778" s="689" t="s">
        <v>262</v>
      </c>
      <c r="E778" s="667" t="s">
        <v>266</v>
      </c>
      <c r="F778" s="687" t="s">
        <v>231</v>
      </c>
      <c r="G778" s="687" t="s">
        <v>4812</v>
      </c>
      <c r="H778" s="578">
        <v>57</v>
      </c>
      <c r="I778" s="578">
        <v>17</v>
      </c>
      <c r="J778" s="794">
        <f t="shared" si="54"/>
        <v>57</v>
      </c>
      <c r="K778" s="794">
        <f t="shared" si="55"/>
        <v>17</v>
      </c>
    </row>
    <row r="779" spans="1:11" ht="67.5" x14ac:dyDescent="0.25">
      <c r="A779" s="554">
        <f t="shared" si="53"/>
        <v>743</v>
      </c>
      <c r="B779" s="687" t="s">
        <v>236</v>
      </c>
      <c r="C779" s="557">
        <v>21.28</v>
      </c>
      <c r="D779" s="689" t="s">
        <v>262</v>
      </c>
      <c r="E779" s="667" t="s">
        <v>267</v>
      </c>
      <c r="F779" s="687" t="s">
        <v>231</v>
      </c>
      <c r="G779" s="687" t="s">
        <v>4812</v>
      </c>
      <c r="H779" s="578">
        <v>26</v>
      </c>
      <c r="I779" s="578">
        <v>10</v>
      </c>
      <c r="J779" s="794">
        <f t="shared" si="54"/>
        <v>26</v>
      </c>
      <c r="K779" s="794">
        <f t="shared" si="55"/>
        <v>10</v>
      </c>
    </row>
    <row r="780" spans="1:11" ht="81" x14ac:dyDescent="0.25">
      <c r="A780" s="554">
        <f t="shared" si="53"/>
        <v>744</v>
      </c>
      <c r="B780" s="687" t="s">
        <v>236</v>
      </c>
      <c r="C780" s="557">
        <v>21.29</v>
      </c>
      <c r="D780" s="689" t="s">
        <v>262</v>
      </c>
      <c r="E780" s="667" t="s">
        <v>4805</v>
      </c>
      <c r="F780" s="687" t="s">
        <v>231</v>
      </c>
      <c r="G780" s="687" t="s">
        <v>4804</v>
      </c>
      <c r="H780" s="578">
        <v>67</v>
      </c>
      <c r="I780" s="578">
        <v>36</v>
      </c>
      <c r="J780" s="794">
        <f t="shared" si="54"/>
        <v>67</v>
      </c>
      <c r="K780" s="794">
        <f t="shared" si="55"/>
        <v>36</v>
      </c>
    </row>
    <row r="781" spans="1:11" ht="40.5" x14ac:dyDescent="0.25">
      <c r="A781" s="554">
        <f t="shared" si="53"/>
        <v>745</v>
      </c>
      <c r="B781" s="687" t="s">
        <v>236</v>
      </c>
      <c r="C781" s="557">
        <v>21.3</v>
      </c>
      <c r="D781" s="689" t="s">
        <v>262</v>
      </c>
      <c r="E781" s="667" t="s">
        <v>268</v>
      </c>
      <c r="F781" s="687" t="s">
        <v>1149</v>
      </c>
      <c r="G781" s="687" t="s">
        <v>5114</v>
      </c>
      <c r="H781" s="578">
        <v>24</v>
      </c>
      <c r="I781" s="578">
        <v>10</v>
      </c>
      <c r="J781" s="794">
        <f t="shared" si="54"/>
        <v>24</v>
      </c>
      <c r="K781" s="794">
        <f t="shared" si="55"/>
        <v>10</v>
      </c>
    </row>
    <row r="782" spans="1:11" ht="40.5" x14ac:dyDescent="0.25">
      <c r="A782" s="554">
        <f t="shared" si="53"/>
        <v>746</v>
      </c>
      <c r="B782" s="687" t="s">
        <v>236</v>
      </c>
      <c r="C782" s="557">
        <v>21.31</v>
      </c>
      <c r="D782" s="689" t="s">
        <v>262</v>
      </c>
      <c r="E782" s="667" t="s">
        <v>269</v>
      </c>
      <c r="F782" s="687" t="s">
        <v>1149</v>
      </c>
      <c r="G782" s="687" t="s">
        <v>4812</v>
      </c>
      <c r="H782" s="578">
        <v>184</v>
      </c>
      <c r="I782" s="578">
        <v>119</v>
      </c>
      <c r="J782" s="794">
        <f t="shared" si="54"/>
        <v>184</v>
      </c>
      <c r="K782" s="794">
        <f t="shared" si="55"/>
        <v>119</v>
      </c>
    </row>
    <row r="783" spans="1:11" ht="27" x14ac:dyDescent="0.25">
      <c r="A783" s="554">
        <f t="shared" si="53"/>
        <v>747</v>
      </c>
      <c r="B783" s="687" t="s">
        <v>236</v>
      </c>
      <c r="C783" s="557">
        <v>21.32</v>
      </c>
      <c r="D783" s="689" t="s">
        <v>262</v>
      </c>
      <c r="E783" s="667" t="s">
        <v>270</v>
      </c>
      <c r="F783" s="687" t="s">
        <v>1149</v>
      </c>
      <c r="G783" s="687" t="s">
        <v>4812</v>
      </c>
      <c r="H783" s="578">
        <v>365</v>
      </c>
      <c r="I783" s="578">
        <v>156</v>
      </c>
      <c r="J783" s="794">
        <f t="shared" si="54"/>
        <v>365</v>
      </c>
      <c r="K783" s="794">
        <f t="shared" si="55"/>
        <v>156</v>
      </c>
    </row>
    <row r="784" spans="1:11" ht="40.5" x14ac:dyDescent="0.25">
      <c r="A784" s="554">
        <f t="shared" si="53"/>
        <v>748</v>
      </c>
      <c r="B784" s="687" t="s">
        <v>236</v>
      </c>
      <c r="C784" s="557">
        <v>21.33</v>
      </c>
      <c r="D784" s="689" t="s">
        <v>262</v>
      </c>
      <c r="E784" s="667" t="s">
        <v>271</v>
      </c>
      <c r="F784" s="687" t="s">
        <v>1149</v>
      </c>
      <c r="G784" s="687" t="s">
        <v>5114</v>
      </c>
      <c r="H784" s="578">
        <v>7.4</v>
      </c>
      <c r="I784" s="578">
        <v>7.4</v>
      </c>
      <c r="J784" s="794">
        <f t="shared" si="54"/>
        <v>8</v>
      </c>
      <c r="K784" s="794">
        <f t="shared" si="55"/>
        <v>8</v>
      </c>
    </row>
    <row r="785" spans="1:11" ht="40.5" x14ac:dyDescent="0.25">
      <c r="A785" s="554">
        <f t="shared" si="53"/>
        <v>749</v>
      </c>
      <c r="B785" s="687" t="s">
        <v>236</v>
      </c>
      <c r="C785" s="557">
        <v>21.34</v>
      </c>
      <c r="D785" s="689" t="s">
        <v>262</v>
      </c>
      <c r="E785" s="667" t="s">
        <v>272</v>
      </c>
      <c r="F785" s="687" t="s">
        <v>2035</v>
      </c>
      <c r="G785" s="687" t="s">
        <v>5114</v>
      </c>
      <c r="H785" s="578">
        <v>6</v>
      </c>
      <c r="I785" s="578">
        <v>6</v>
      </c>
      <c r="J785" s="794">
        <f t="shared" si="54"/>
        <v>6</v>
      </c>
      <c r="K785" s="794">
        <f t="shared" si="55"/>
        <v>6</v>
      </c>
    </row>
    <row r="786" spans="1:11" ht="27" x14ac:dyDescent="0.25">
      <c r="A786" s="554">
        <f t="shared" si="53"/>
        <v>750</v>
      </c>
      <c r="B786" s="687" t="s">
        <v>236</v>
      </c>
      <c r="C786" s="557">
        <v>21.36</v>
      </c>
      <c r="D786" s="689" t="s">
        <v>273</v>
      </c>
      <c r="E786" s="667" t="s">
        <v>5996</v>
      </c>
      <c r="F786" s="687" t="s">
        <v>4845</v>
      </c>
      <c r="G786" s="687" t="s">
        <v>5548</v>
      </c>
      <c r="H786" s="578">
        <v>120</v>
      </c>
      <c r="I786" s="578">
        <v>120</v>
      </c>
      <c r="J786" s="794">
        <f t="shared" si="54"/>
        <v>120</v>
      </c>
      <c r="K786" s="794">
        <f t="shared" si="55"/>
        <v>120</v>
      </c>
    </row>
    <row r="787" spans="1:11" ht="40.5" x14ac:dyDescent="0.25">
      <c r="A787" s="554">
        <f t="shared" si="53"/>
        <v>751</v>
      </c>
      <c r="B787" s="687" t="s">
        <v>236</v>
      </c>
      <c r="C787" s="557">
        <v>21.37</v>
      </c>
      <c r="D787" s="689" t="s">
        <v>274</v>
      </c>
      <c r="E787" s="667" t="s">
        <v>5997</v>
      </c>
      <c r="F787" s="687" t="s">
        <v>4846</v>
      </c>
      <c r="G787" s="687" t="s">
        <v>4809</v>
      </c>
      <c r="H787" s="578">
        <v>599</v>
      </c>
      <c r="I787" s="578">
        <v>135</v>
      </c>
      <c r="J787" s="794">
        <f t="shared" si="54"/>
        <v>599</v>
      </c>
      <c r="K787" s="794">
        <f t="shared" si="55"/>
        <v>135</v>
      </c>
    </row>
    <row r="788" spans="1:11" ht="27" x14ac:dyDescent="0.25">
      <c r="A788" s="554">
        <f t="shared" si="53"/>
        <v>752</v>
      </c>
      <c r="B788" s="687" t="s">
        <v>236</v>
      </c>
      <c r="C788" s="557">
        <v>21.38</v>
      </c>
      <c r="D788" s="689" t="s">
        <v>275</v>
      </c>
      <c r="E788" s="667" t="s">
        <v>5998</v>
      </c>
      <c r="F788" s="687" t="s">
        <v>4847</v>
      </c>
      <c r="G788" s="687" t="s">
        <v>5548</v>
      </c>
      <c r="H788" s="578">
        <v>1382</v>
      </c>
      <c r="I788" s="578">
        <v>432</v>
      </c>
      <c r="J788" s="794">
        <f t="shared" si="54"/>
        <v>1382</v>
      </c>
      <c r="K788" s="794">
        <f t="shared" si="55"/>
        <v>432</v>
      </c>
    </row>
    <row r="789" spans="1:11" ht="40.5" x14ac:dyDescent="0.25">
      <c r="A789" s="554">
        <f t="shared" si="53"/>
        <v>753</v>
      </c>
      <c r="B789" s="687" t="s">
        <v>236</v>
      </c>
      <c r="C789" s="557">
        <v>21.39</v>
      </c>
      <c r="D789" s="689" t="s">
        <v>276</v>
      </c>
      <c r="E789" s="667" t="s">
        <v>277</v>
      </c>
      <c r="F789" s="687" t="s">
        <v>4848</v>
      </c>
      <c r="G789" s="687" t="s">
        <v>4809</v>
      </c>
      <c r="H789" s="578">
        <v>2160</v>
      </c>
      <c r="I789" s="578">
        <v>120</v>
      </c>
      <c r="J789" s="794">
        <f t="shared" si="54"/>
        <v>2160</v>
      </c>
      <c r="K789" s="794">
        <f t="shared" si="55"/>
        <v>120</v>
      </c>
    </row>
    <row r="790" spans="1:11" ht="40.5" x14ac:dyDescent="0.25">
      <c r="A790" s="554">
        <f t="shared" si="53"/>
        <v>754</v>
      </c>
      <c r="B790" s="687" t="s">
        <v>236</v>
      </c>
      <c r="C790" s="557">
        <v>21.4</v>
      </c>
      <c r="D790" s="689" t="s">
        <v>278</v>
      </c>
      <c r="E790" s="667" t="s">
        <v>279</v>
      </c>
      <c r="F790" s="687" t="s">
        <v>2035</v>
      </c>
      <c r="G790" s="687" t="s">
        <v>4809</v>
      </c>
      <c r="H790" s="578">
        <v>1454</v>
      </c>
      <c r="I790" s="578">
        <v>436</v>
      </c>
      <c r="J790" s="794">
        <f t="shared" si="54"/>
        <v>1454</v>
      </c>
      <c r="K790" s="794">
        <f t="shared" si="55"/>
        <v>436</v>
      </c>
    </row>
    <row r="791" spans="1:11" ht="18.75" x14ac:dyDescent="0.25">
      <c r="A791" s="914" t="s">
        <v>5478</v>
      </c>
      <c r="B791" s="915"/>
      <c r="C791" s="915"/>
      <c r="D791" s="915"/>
      <c r="E791" s="915"/>
      <c r="F791" s="915"/>
      <c r="G791" s="915"/>
      <c r="H791" s="915"/>
      <c r="I791" s="916"/>
      <c r="J791" s="794">
        <f t="shared" si="54"/>
        <v>0</v>
      </c>
      <c r="K791" s="794">
        <f t="shared" si="55"/>
        <v>0</v>
      </c>
    </row>
    <row r="792" spans="1:11" ht="121.5" x14ac:dyDescent="0.25">
      <c r="A792" s="554">
        <f>A790+1</f>
        <v>755</v>
      </c>
      <c r="B792" s="687" t="s">
        <v>280</v>
      </c>
      <c r="C792" s="557">
        <v>22.01</v>
      </c>
      <c r="D792" s="689" t="s">
        <v>281</v>
      </c>
      <c r="E792" s="667" t="s">
        <v>282</v>
      </c>
      <c r="F792" s="687" t="s">
        <v>283</v>
      </c>
      <c r="G792" s="687" t="s">
        <v>4804</v>
      </c>
      <c r="H792" s="578">
        <v>810</v>
      </c>
      <c r="I792" s="578">
        <v>180</v>
      </c>
      <c r="J792" s="794">
        <f t="shared" si="54"/>
        <v>810</v>
      </c>
      <c r="K792" s="794">
        <f t="shared" si="55"/>
        <v>180</v>
      </c>
    </row>
    <row r="793" spans="1:11" ht="121.5" x14ac:dyDescent="0.25">
      <c r="A793" s="554">
        <f>A792+1</f>
        <v>756</v>
      </c>
      <c r="B793" s="687" t="s">
        <v>280</v>
      </c>
      <c r="C793" s="557">
        <v>22.02</v>
      </c>
      <c r="D793" s="689" t="s">
        <v>281</v>
      </c>
      <c r="E793" s="667" t="s">
        <v>284</v>
      </c>
      <c r="F793" s="687" t="s">
        <v>283</v>
      </c>
      <c r="G793" s="687" t="s">
        <v>4804</v>
      </c>
      <c r="H793" s="578">
        <v>1041</v>
      </c>
      <c r="I793" s="578">
        <v>273</v>
      </c>
      <c r="J793" s="794">
        <f t="shared" si="54"/>
        <v>1041</v>
      </c>
      <c r="K793" s="794">
        <f t="shared" si="55"/>
        <v>273</v>
      </c>
    </row>
    <row r="794" spans="1:11" ht="121.5" x14ac:dyDescent="0.25">
      <c r="A794" s="554">
        <f t="shared" ref="A794:A852" si="56">A793+1</f>
        <v>757</v>
      </c>
      <c r="B794" s="687" t="s">
        <v>280</v>
      </c>
      <c r="C794" s="557">
        <v>22.03</v>
      </c>
      <c r="D794" s="689" t="s">
        <v>281</v>
      </c>
      <c r="E794" s="667" t="s">
        <v>285</v>
      </c>
      <c r="F794" s="687" t="s">
        <v>283</v>
      </c>
      <c r="G794" s="687" t="s">
        <v>4804</v>
      </c>
      <c r="H794" s="578">
        <v>1355</v>
      </c>
      <c r="I794" s="578">
        <v>394</v>
      </c>
      <c r="J794" s="794">
        <f t="shared" si="54"/>
        <v>1355</v>
      </c>
      <c r="K794" s="794">
        <f t="shared" si="55"/>
        <v>394</v>
      </c>
    </row>
    <row r="795" spans="1:11" ht="121.5" x14ac:dyDescent="0.25">
      <c r="A795" s="554">
        <f t="shared" si="56"/>
        <v>758</v>
      </c>
      <c r="B795" s="687" t="s">
        <v>280</v>
      </c>
      <c r="C795" s="557">
        <v>22.04</v>
      </c>
      <c r="D795" s="689" t="s">
        <v>281</v>
      </c>
      <c r="E795" s="667" t="s">
        <v>286</v>
      </c>
      <c r="F795" s="687" t="s">
        <v>283</v>
      </c>
      <c r="G795" s="687" t="s">
        <v>4804</v>
      </c>
      <c r="H795" s="578">
        <v>1713</v>
      </c>
      <c r="I795" s="578">
        <v>549</v>
      </c>
      <c r="J795" s="794">
        <f t="shared" si="54"/>
        <v>1713</v>
      </c>
      <c r="K795" s="794">
        <f t="shared" si="55"/>
        <v>549</v>
      </c>
    </row>
    <row r="796" spans="1:11" ht="121.5" x14ac:dyDescent="0.25">
      <c r="A796" s="554">
        <f t="shared" si="56"/>
        <v>759</v>
      </c>
      <c r="B796" s="687" t="s">
        <v>280</v>
      </c>
      <c r="C796" s="557">
        <v>22.05</v>
      </c>
      <c r="D796" s="689" t="s">
        <v>281</v>
      </c>
      <c r="E796" s="667" t="s">
        <v>287</v>
      </c>
      <c r="F796" s="687" t="s">
        <v>283</v>
      </c>
      <c r="G796" s="687" t="s">
        <v>4804</v>
      </c>
      <c r="H796" s="578">
        <v>2175</v>
      </c>
      <c r="I796" s="578">
        <v>711</v>
      </c>
      <c r="J796" s="794">
        <f t="shared" si="54"/>
        <v>2175</v>
      </c>
      <c r="K796" s="794">
        <f t="shared" si="55"/>
        <v>711</v>
      </c>
    </row>
    <row r="797" spans="1:11" ht="121.5" x14ac:dyDescent="0.25">
      <c r="A797" s="554">
        <f t="shared" si="56"/>
        <v>760</v>
      </c>
      <c r="B797" s="687" t="s">
        <v>280</v>
      </c>
      <c r="C797" s="557">
        <v>22.06</v>
      </c>
      <c r="D797" s="689" t="s">
        <v>281</v>
      </c>
      <c r="E797" s="667" t="s">
        <v>288</v>
      </c>
      <c r="F797" s="687" t="s">
        <v>283</v>
      </c>
      <c r="G797" s="687" t="s">
        <v>4804</v>
      </c>
      <c r="H797" s="578">
        <v>2598</v>
      </c>
      <c r="I797" s="578">
        <v>873</v>
      </c>
      <c r="J797" s="794">
        <f t="shared" si="54"/>
        <v>2598</v>
      </c>
      <c r="K797" s="794">
        <f t="shared" si="55"/>
        <v>873</v>
      </c>
    </row>
    <row r="798" spans="1:11" ht="121.5" x14ac:dyDescent="0.25">
      <c r="A798" s="554">
        <f t="shared" si="56"/>
        <v>761</v>
      </c>
      <c r="B798" s="687" t="s">
        <v>280</v>
      </c>
      <c r="C798" s="557">
        <v>22.07</v>
      </c>
      <c r="D798" s="689" t="s">
        <v>281</v>
      </c>
      <c r="E798" s="667" t="s">
        <v>289</v>
      </c>
      <c r="F798" s="687" t="s">
        <v>283</v>
      </c>
      <c r="G798" s="687" t="s">
        <v>4804</v>
      </c>
      <c r="H798" s="578">
        <v>817</v>
      </c>
      <c r="I798" s="578">
        <v>180</v>
      </c>
      <c r="J798" s="794">
        <f t="shared" si="54"/>
        <v>817</v>
      </c>
      <c r="K798" s="794">
        <f t="shared" si="55"/>
        <v>180</v>
      </c>
    </row>
    <row r="799" spans="1:11" ht="121.5" x14ac:dyDescent="0.25">
      <c r="A799" s="554">
        <f t="shared" si="56"/>
        <v>762</v>
      </c>
      <c r="B799" s="687" t="s">
        <v>280</v>
      </c>
      <c r="C799" s="557">
        <v>22.08</v>
      </c>
      <c r="D799" s="689" t="s">
        <v>281</v>
      </c>
      <c r="E799" s="667" t="s">
        <v>290</v>
      </c>
      <c r="F799" s="687" t="s">
        <v>283</v>
      </c>
      <c r="G799" s="687" t="s">
        <v>4804</v>
      </c>
      <c r="H799" s="578">
        <v>1069</v>
      </c>
      <c r="I799" s="578">
        <v>273</v>
      </c>
      <c r="J799" s="794">
        <f t="shared" si="54"/>
        <v>1069</v>
      </c>
      <c r="K799" s="794">
        <f t="shared" si="55"/>
        <v>273</v>
      </c>
    </row>
    <row r="800" spans="1:11" ht="121.5" x14ac:dyDescent="0.25">
      <c r="A800" s="554">
        <f t="shared" si="56"/>
        <v>763</v>
      </c>
      <c r="B800" s="687" t="s">
        <v>280</v>
      </c>
      <c r="C800" s="557">
        <v>22.09</v>
      </c>
      <c r="D800" s="689" t="s">
        <v>281</v>
      </c>
      <c r="E800" s="667" t="s">
        <v>291</v>
      </c>
      <c r="F800" s="687" t="s">
        <v>283</v>
      </c>
      <c r="G800" s="687" t="s">
        <v>4804</v>
      </c>
      <c r="H800" s="578">
        <v>1376</v>
      </c>
      <c r="I800" s="578">
        <v>394</v>
      </c>
      <c r="J800" s="794">
        <f t="shared" si="54"/>
        <v>1376</v>
      </c>
      <c r="K800" s="794">
        <f t="shared" si="55"/>
        <v>394</v>
      </c>
    </row>
    <row r="801" spans="1:11" ht="121.5" x14ac:dyDescent="0.25">
      <c r="A801" s="554">
        <f t="shared" si="56"/>
        <v>764</v>
      </c>
      <c r="B801" s="687" t="s">
        <v>280</v>
      </c>
      <c r="C801" s="557">
        <v>22.1</v>
      </c>
      <c r="D801" s="689" t="s">
        <v>281</v>
      </c>
      <c r="E801" s="667" t="s">
        <v>292</v>
      </c>
      <c r="F801" s="687" t="s">
        <v>283</v>
      </c>
      <c r="G801" s="687" t="s">
        <v>4804</v>
      </c>
      <c r="H801" s="578">
        <v>1841</v>
      </c>
      <c r="I801" s="578">
        <v>549</v>
      </c>
      <c r="J801" s="794">
        <f t="shared" si="54"/>
        <v>1841</v>
      </c>
      <c r="K801" s="794">
        <f t="shared" si="55"/>
        <v>549</v>
      </c>
    </row>
    <row r="802" spans="1:11" ht="121.5" x14ac:dyDescent="0.25">
      <c r="A802" s="554">
        <f t="shared" si="56"/>
        <v>765</v>
      </c>
      <c r="B802" s="687" t="s">
        <v>280</v>
      </c>
      <c r="C802" s="557">
        <v>22.11</v>
      </c>
      <c r="D802" s="689" t="s">
        <v>281</v>
      </c>
      <c r="E802" s="667" t="s">
        <v>293</v>
      </c>
      <c r="F802" s="687" t="s">
        <v>283</v>
      </c>
      <c r="G802" s="687" t="s">
        <v>4804</v>
      </c>
      <c r="H802" s="578">
        <v>923</v>
      </c>
      <c r="I802" s="578">
        <v>180</v>
      </c>
      <c r="J802" s="794">
        <f t="shared" si="54"/>
        <v>923</v>
      </c>
      <c r="K802" s="794">
        <f t="shared" si="55"/>
        <v>180</v>
      </c>
    </row>
    <row r="803" spans="1:11" ht="121.5" x14ac:dyDescent="0.25">
      <c r="A803" s="554">
        <f t="shared" si="56"/>
        <v>766</v>
      </c>
      <c r="B803" s="687" t="s">
        <v>280</v>
      </c>
      <c r="C803" s="557">
        <v>22.12</v>
      </c>
      <c r="D803" s="689" t="s">
        <v>281</v>
      </c>
      <c r="E803" s="667" t="s">
        <v>294</v>
      </c>
      <c r="F803" s="687" t="s">
        <v>283</v>
      </c>
      <c r="G803" s="687" t="s">
        <v>4804</v>
      </c>
      <c r="H803" s="578">
        <v>1335</v>
      </c>
      <c r="I803" s="578">
        <v>273</v>
      </c>
      <c r="J803" s="794">
        <f t="shared" si="54"/>
        <v>1335</v>
      </c>
      <c r="K803" s="794">
        <f t="shared" si="55"/>
        <v>273</v>
      </c>
    </row>
    <row r="804" spans="1:11" ht="121.5" x14ac:dyDescent="0.25">
      <c r="A804" s="554">
        <f t="shared" si="56"/>
        <v>767</v>
      </c>
      <c r="B804" s="687" t="s">
        <v>280</v>
      </c>
      <c r="C804" s="557">
        <v>22.13</v>
      </c>
      <c r="D804" s="689" t="s">
        <v>281</v>
      </c>
      <c r="E804" s="667" t="s">
        <v>295</v>
      </c>
      <c r="F804" s="687" t="s">
        <v>283</v>
      </c>
      <c r="G804" s="687" t="s">
        <v>4804</v>
      </c>
      <c r="H804" s="578">
        <v>1961</v>
      </c>
      <c r="I804" s="578">
        <v>394</v>
      </c>
      <c r="J804" s="794">
        <f t="shared" si="54"/>
        <v>1961</v>
      </c>
      <c r="K804" s="794">
        <f t="shared" si="55"/>
        <v>394</v>
      </c>
    </row>
    <row r="805" spans="1:11" ht="121.5" x14ac:dyDescent="0.25">
      <c r="A805" s="554">
        <f t="shared" si="56"/>
        <v>768</v>
      </c>
      <c r="B805" s="687" t="s">
        <v>280</v>
      </c>
      <c r="C805" s="557">
        <v>22.14</v>
      </c>
      <c r="D805" s="689" t="s">
        <v>281</v>
      </c>
      <c r="E805" s="667" t="s">
        <v>296</v>
      </c>
      <c r="F805" s="687" t="s">
        <v>283</v>
      </c>
      <c r="G805" s="687" t="s">
        <v>4804</v>
      </c>
      <c r="H805" s="578">
        <v>2728</v>
      </c>
      <c r="I805" s="578">
        <v>549</v>
      </c>
      <c r="J805" s="794">
        <f t="shared" si="54"/>
        <v>2728</v>
      </c>
      <c r="K805" s="794">
        <f t="shared" si="55"/>
        <v>549</v>
      </c>
    </row>
    <row r="806" spans="1:11" ht="135" x14ac:dyDescent="0.25">
      <c r="A806" s="554">
        <f t="shared" si="56"/>
        <v>769</v>
      </c>
      <c r="B806" s="687" t="s">
        <v>280</v>
      </c>
      <c r="C806" s="557">
        <v>22.15</v>
      </c>
      <c r="D806" s="689" t="s">
        <v>281</v>
      </c>
      <c r="E806" s="667" t="s">
        <v>297</v>
      </c>
      <c r="F806" s="687" t="s">
        <v>283</v>
      </c>
      <c r="G806" s="687" t="s">
        <v>4804</v>
      </c>
      <c r="H806" s="578">
        <v>962</v>
      </c>
      <c r="I806" s="578">
        <v>180</v>
      </c>
      <c r="J806" s="794">
        <f t="shared" si="54"/>
        <v>962</v>
      </c>
      <c r="K806" s="794">
        <f t="shared" si="55"/>
        <v>180</v>
      </c>
    </row>
    <row r="807" spans="1:11" ht="135" x14ac:dyDescent="0.25">
      <c r="A807" s="554">
        <f t="shared" si="56"/>
        <v>770</v>
      </c>
      <c r="B807" s="687" t="s">
        <v>280</v>
      </c>
      <c r="C807" s="557">
        <v>22.16</v>
      </c>
      <c r="D807" s="689" t="s">
        <v>281</v>
      </c>
      <c r="E807" s="667" t="s">
        <v>298</v>
      </c>
      <c r="F807" s="687" t="s">
        <v>283</v>
      </c>
      <c r="G807" s="687" t="s">
        <v>4804</v>
      </c>
      <c r="H807" s="578">
        <v>1416</v>
      </c>
      <c r="I807" s="578">
        <v>273</v>
      </c>
      <c r="J807" s="794">
        <f t="shared" si="54"/>
        <v>1416</v>
      </c>
      <c r="K807" s="794">
        <f t="shared" si="55"/>
        <v>273</v>
      </c>
    </row>
    <row r="808" spans="1:11" ht="135" x14ac:dyDescent="0.25">
      <c r="A808" s="554">
        <f t="shared" si="56"/>
        <v>771</v>
      </c>
      <c r="B808" s="687" t="s">
        <v>280</v>
      </c>
      <c r="C808" s="557">
        <v>22.17</v>
      </c>
      <c r="D808" s="689" t="s">
        <v>281</v>
      </c>
      <c r="E808" s="667" t="s">
        <v>299</v>
      </c>
      <c r="F808" s="687" t="s">
        <v>283</v>
      </c>
      <c r="G808" s="687" t="s">
        <v>4804</v>
      </c>
      <c r="H808" s="578">
        <v>2109</v>
      </c>
      <c r="I808" s="578">
        <v>394</v>
      </c>
      <c r="J808" s="794">
        <f t="shared" si="54"/>
        <v>2109</v>
      </c>
      <c r="K808" s="794">
        <f t="shared" si="55"/>
        <v>394</v>
      </c>
    </row>
    <row r="809" spans="1:11" ht="162" x14ac:dyDescent="0.25">
      <c r="A809" s="554">
        <f t="shared" si="56"/>
        <v>772</v>
      </c>
      <c r="B809" s="687" t="s">
        <v>280</v>
      </c>
      <c r="C809" s="557">
        <v>22.18</v>
      </c>
      <c r="D809" s="689" t="s">
        <v>281</v>
      </c>
      <c r="E809" s="667" t="s">
        <v>300</v>
      </c>
      <c r="F809" s="687" t="s">
        <v>283</v>
      </c>
      <c r="G809" s="687" t="s">
        <v>4804</v>
      </c>
      <c r="H809" s="578">
        <v>2955</v>
      </c>
      <c r="I809" s="578">
        <v>549</v>
      </c>
      <c r="J809" s="794">
        <f t="shared" si="54"/>
        <v>2955</v>
      </c>
      <c r="K809" s="794">
        <f t="shared" si="55"/>
        <v>549</v>
      </c>
    </row>
    <row r="810" spans="1:11" ht="135" x14ac:dyDescent="0.25">
      <c r="A810" s="554">
        <f t="shared" si="56"/>
        <v>773</v>
      </c>
      <c r="B810" s="687" t="s">
        <v>280</v>
      </c>
      <c r="C810" s="557">
        <v>22.19</v>
      </c>
      <c r="D810" s="689" t="s">
        <v>281</v>
      </c>
      <c r="E810" s="667" t="s">
        <v>301</v>
      </c>
      <c r="F810" s="687" t="s">
        <v>283</v>
      </c>
      <c r="G810" s="687" t="s">
        <v>4804</v>
      </c>
      <c r="H810" s="578">
        <v>4237</v>
      </c>
      <c r="I810" s="578">
        <v>711</v>
      </c>
      <c r="J810" s="794">
        <f t="shared" si="54"/>
        <v>4237</v>
      </c>
      <c r="K810" s="794">
        <f t="shared" si="55"/>
        <v>711</v>
      </c>
    </row>
    <row r="811" spans="1:11" ht="162" x14ac:dyDescent="0.25">
      <c r="A811" s="554">
        <f t="shared" si="56"/>
        <v>774</v>
      </c>
      <c r="B811" s="687" t="s">
        <v>280</v>
      </c>
      <c r="C811" s="557">
        <v>22.2</v>
      </c>
      <c r="D811" s="689" t="s">
        <v>281</v>
      </c>
      <c r="E811" s="667" t="s">
        <v>302</v>
      </c>
      <c r="F811" s="687" t="s">
        <v>283</v>
      </c>
      <c r="G811" s="687" t="s">
        <v>4804</v>
      </c>
      <c r="H811" s="578">
        <v>5487</v>
      </c>
      <c r="I811" s="578">
        <v>873</v>
      </c>
      <c r="J811" s="794">
        <f t="shared" si="54"/>
        <v>5487</v>
      </c>
      <c r="K811" s="794">
        <f t="shared" si="55"/>
        <v>873</v>
      </c>
    </row>
    <row r="812" spans="1:11" ht="162" x14ac:dyDescent="0.25">
      <c r="A812" s="554">
        <f t="shared" si="56"/>
        <v>775</v>
      </c>
      <c r="B812" s="687" t="s">
        <v>280</v>
      </c>
      <c r="C812" s="557">
        <v>22.21</v>
      </c>
      <c r="D812" s="689" t="s">
        <v>303</v>
      </c>
      <c r="E812" s="667" t="s">
        <v>304</v>
      </c>
      <c r="F812" s="687" t="s">
        <v>283</v>
      </c>
      <c r="G812" s="687" t="s">
        <v>4804</v>
      </c>
      <c r="H812" s="578">
        <v>2659</v>
      </c>
      <c r="I812" s="578">
        <v>1352</v>
      </c>
      <c r="J812" s="794">
        <f t="shared" si="54"/>
        <v>2659</v>
      </c>
      <c r="K812" s="794">
        <f t="shared" si="55"/>
        <v>1352</v>
      </c>
    </row>
    <row r="813" spans="1:11" ht="148.5" x14ac:dyDescent="0.25">
      <c r="A813" s="554">
        <f t="shared" si="56"/>
        <v>776</v>
      </c>
      <c r="B813" s="687" t="s">
        <v>280</v>
      </c>
      <c r="C813" s="557">
        <v>22.22</v>
      </c>
      <c r="D813" s="689" t="s">
        <v>303</v>
      </c>
      <c r="E813" s="667" t="s">
        <v>305</v>
      </c>
      <c r="F813" s="687" t="s">
        <v>283</v>
      </c>
      <c r="G813" s="687" t="s">
        <v>4804</v>
      </c>
      <c r="H813" s="578">
        <v>2771</v>
      </c>
      <c r="I813" s="578">
        <v>1379</v>
      </c>
      <c r="J813" s="794">
        <f t="shared" si="54"/>
        <v>2771</v>
      </c>
      <c r="K813" s="794">
        <f t="shared" si="55"/>
        <v>1379</v>
      </c>
    </row>
    <row r="814" spans="1:11" ht="135" x14ac:dyDescent="0.25">
      <c r="A814" s="554">
        <f t="shared" si="56"/>
        <v>777</v>
      </c>
      <c r="B814" s="687" t="s">
        <v>280</v>
      </c>
      <c r="C814" s="557">
        <v>22.23</v>
      </c>
      <c r="D814" s="689" t="s">
        <v>303</v>
      </c>
      <c r="E814" s="667" t="s">
        <v>306</v>
      </c>
      <c r="F814" s="687" t="s">
        <v>283</v>
      </c>
      <c r="G814" s="687" t="s">
        <v>4804</v>
      </c>
      <c r="H814" s="578">
        <v>3002</v>
      </c>
      <c r="I814" s="578">
        <v>1435</v>
      </c>
      <c r="J814" s="794">
        <f t="shared" si="54"/>
        <v>3002</v>
      </c>
      <c r="K814" s="794">
        <f t="shared" si="55"/>
        <v>1435</v>
      </c>
    </row>
    <row r="815" spans="1:11" ht="135" x14ac:dyDescent="0.25">
      <c r="A815" s="554">
        <f t="shared" si="56"/>
        <v>778</v>
      </c>
      <c r="B815" s="687" t="s">
        <v>280</v>
      </c>
      <c r="C815" s="557">
        <v>22.24</v>
      </c>
      <c r="D815" s="689" t="s">
        <v>303</v>
      </c>
      <c r="E815" s="667" t="s">
        <v>307</v>
      </c>
      <c r="F815" s="687" t="s">
        <v>283</v>
      </c>
      <c r="G815" s="687" t="s">
        <v>4804</v>
      </c>
      <c r="H815" s="578">
        <v>3129</v>
      </c>
      <c r="I815" s="578">
        <v>1467</v>
      </c>
      <c r="J815" s="794">
        <f t="shared" si="54"/>
        <v>3129</v>
      </c>
      <c r="K815" s="794">
        <f t="shared" si="55"/>
        <v>1467</v>
      </c>
    </row>
    <row r="816" spans="1:11" ht="135" x14ac:dyDescent="0.25">
      <c r="A816" s="554">
        <f t="shared" si="56"/>
        <v>779</v>
      </c>
      <c r="B816" s="687" t="s">
        <v>280</v>
      </c>
      <c r="C816" s="557">
        <v>22.25</v>
      </c>
      <c r="D816" s="689" t="s">
        <v>303</v>
      </c>
      <c r="E816" s="667" t="s">
        <v>308</v>
      </c>
      <c r="F816" s="687" t="s">
        <v>283</v>
      </c>
      <c r="G816" s="687" t="s">
        <v>4804</v>
      </c>
      <c r="H816" s="578">
        <v>3450</v>
      </c>
      <c r="I816" s="578">
        <v>1537</v>
      </c>
      <c r="J816" s="794">
        <f t="shared" si="54"/>
        <v>3450</v>
      </c>
      <c r="K816" s="794">
        <f t="shared" si="55"/>
        <v>1537</v>
      </c>
    </row>
    <row r="817" spans="1:11" ht="135" x14ac:dyDescent="0.25">
      <c r="A817" s="554">
        <f t="shared" si="56"/>
        <v>780</v>
      </c>
      <c r="B817" s="687" t="s">
        <v>280</v>
      </c>
      <c r="C817" s="557">
        <v>22.26</v>
      </c>
      <c r="D817" s="689" t="s">
        <v>303</v>
      </c>
      <c r="E817" s="667" t="s">
        <v>309</v>
      </c>
      <c r="F817" s="687" t="s">
        <v>283</v>
      </c>
      <c r="G817" s="687" t="s">
        <v>4804</v>
      </c>
      <c r="H817" s="578">
        <v>3941</v>
      </c>
      <c r="I817" s="578">
        <v>1772</v>
      </c>
      <c r="J817" s="794">
        <f t="shared" si="54"/>
        <v>3941</v>
      </c>
      <c r="K817" s="794">
        <f t="shared" si="55"/>
        <v>1772</v>
      </c>
    </row>
    <row r="818" spans="1:11" ht="135" x14ac:dyDescent="0.25">
      <c r="A818" s="554">
        <f t="shared" si="56"/>
        <v>781</v>
      </c>
      <c r="B818" s="687" t="s">
        <v>280</v>
      </c>
      <c r="C818" s="557">
        <v>22.27</v>
      </c>
      <c r="D818" s="689" t="s">
        <v>303</v>
      </c>
      <c r="E818" s="667" t="s">
        <v>310</v>
      </c>
      <c r="F818" s="687" t="s">
        <v>283</v>
      </c>
      <c r="G818" s="687" t="s">
        <v>4804</v>
      </c>
      <c r="H818" s="578">
        <v>4212</v>
      </c>
      <c r="I818" s="578">
        <v>1811</v>
      </c>
      <c r="J818" s="794">
        <f t="shared" si="54"/>
        <v>4212</v>
      </c>
      <c r="K818" s="794">
        <f t="shared" si="55"/>
        <v>1811</v>
      </c>
    </row>
    <row r="819" spans="1:11" ht="135" x14ac:dyDescent="0.25">
      <c r="A819" s="554">
        <f t="shared" si="56"/>
        <v>782</v>
      </c>
      <c r="B819" s="687" t="s">
        <v>280</v>
      </c>
      <c r="C819" s="557">
        <v>22.28</v>
      </c>
      <c r="D819" s="689" t="s">
        <v>303</v>
      </c>
      <c r="E819" s="667" t="s">
        <v>311</v>
      </c>
      <c r="F819" s="687" t="s">
        <v>283</v>
      </c>
      <c r="G819" s="687" t="s">
        <v>4804</v>
      </c>
      <c r="H819" s="578">
        <v>4379</v>
      </c>
      <c r="I819" s="578">
        <v>1852</v>
      </c>
      <c r="J819" s="794">
        <f t="shared" si="54"/>
        <v>4379</v>
      </c>
      <c r="K819" s="794">
        <f t="shared" si="55"/>
        <v>1852</v>
      </c>
    </row>
    <row r="820" spans="1:11" ht="135" x14ac:dyDescent="0.25">
      <c r="A820" s="554">
        <f t="shared" si="56"/>
        <v>783</v>
      </c>
      <c r="B820" s="687" t="s">
        <v>280</v>
      </c>
      <c r="C820" s="557">
        <v>22.29</v>
      </c>
      <c r="D820" s="689" t="s">
        <v>303</v>
      </c>
      <c r="E820" s="667" t="s">
        <v>312</v>
      </c>
      <c r="F820" s="687" t="s">
        <v>283</v>
      </c>
      <c r="G820" s="687" t="s">
        <v>4804</v>
      </c>
      <c r="H820" s="578">
        <v>4738</v>
      </c>
      <c r="I820" s="578">
        <v>1940</v>
      </c>
      <c r="J820" s="794">
        <f t="shared" si="54"/>
        <v>4738</v>
      </c>
      <c r="K820" s="794">
        <f t="shared" si="55"/>
        <v>1940</v>
      </c>
    </row>
    <row r="821" spans="1:11" ht="135" x14ac:dyDescent="0.25">
      <c r="A821" s="554">
        <f t="shared" si="56"/>
        <v>784</v>
      </c>
      <c r="B821" s="687" t="s">
        <v>280</v>
      </c>
      <c r="C821" s="557">
        <v>22.3</v>
      </c>
      <c r="D821" s="689" t="s">
        <v>303</v>
      </c>
      <c r="E821" s="667" t="s">
        <v>313</v>
      </c>
      <c r="F821" s="687" t="s">
        <v>283</v>
      </c>
      <c r="G821" s="687" t="s">
        <v>4804</v>
      </c>
      <c r="H821" s="578">
        <v>5149</v>
      </c>
      <c r="I821" s="578">
        <v>1987</v>
      </c>
      <c r="J821" s="794">
        <f t="shared" si="54"/>
        <v>5149</v>
      </c>
      <c r="K821" s="794">
        <f t="shared" si="55"/>
        <v>1987</v>
      </c>
    </row>
    <row r="822" spans="1:11" ht="135" x14ac:dyDescent="0.25">
      <c r="A822" s="554">
        <f t="shared" si="56"/>
        <v>785</v>
      </c>
      <c r="B822" s="687" t="s">
        <v>280</v>
      </c>
      <c r="C822" s="557">
        <v>22.31</v>
      </c>
      <c r="D822" s="689" t="s">
        <v>303</v>
      </c>
      <c r="E822" s="667" t="s">
        <v>314</v>
      </c>
      <c r="F822" s="687" t="s">
        <v>283</v>
      </c>
      <c r="G822" s="687" t="s">
        <v>4804</v>
      </c>
      <c r="H822" s="578">
        <v>5348</v>
      </c>
      <c r="I822" s="578">
        <v>2035</v>
      </c>
      <c r="J822" s="794">
        <f t="shared" si="54"/>
        <v>5348</v>
      </c>
      <c r="K822" s="794">
        <f t="shared" si="55"/>
        <v>2035</v>
      </c>
    </row>
    <row r="823" spans="1:11" ht="135" x14ac:dyDescent="0.25">
      <c r="A823" s="554">
        <f t="shared" si="56"/>
        <v>786</v>
      </c>
      <c r="B823" s="687" t="s">
        <v>280</v>
      </c>
      <c r="C823" s="557">
        <v>22.32</v>
      </c>
      <c r="D823" s="689" t="s">
        <v>303</v>
      </c>
      <c r="E823" s="667" t="s">
        <v>315</v>
      </c>
      <c r="F823" s="687" t="s">
        <v>283</v>
      </c>
      <c r="G823" s="687" t="s">
        <v>4804</v>
      </c>
      <c r="H823" s="578">
        <v>6337</v>
      </c>
      <c r="I823" s="578">
        <v>2250</v>
      </c>
      <c r="J823" s="794">
        <f t="shared" si="54"/>
        <v>6337</v>
      </c>
      <c r="K823" s="794">
        <f t="shared" si="55"/>
        <v>2250</v>
      </c>
    </row>
    <row r="824" spans="1:11" ht="135" x14ac:dyDescent="0.25">
      <c r="A824" s="554">
        <f t="shared" si="56"/>
        <v>787</v>
      </c>
      <c r="B824" s="687" t="s">
        <v>280</v>
      </c>
      <c r="C824" s="557">
        <v>22.33</v>
      </c>
      <c r="D824" s="689" t="s">
        <v>303</v>
      </c>
      <c r="E824" s="667" t="s">
        <v>316</v>
      </c>
      <c r="F824" s="687" t="s">
        <v>283</v>
      </c>
      <c r="G824" s="687" t="s">
        <v>4804</v>
      </c>
      <c r="H824" s="578">
        <v>6822</v>
      </c>
      <c r="I824" s="578">
        <v>2368</v>
      </c>
      <c r="J824" s="794">
        <f t="shared" si="54"/>
        <v>6822</v>
      </c>
      <c r="K824" s="794">
        <f t="shared" si="55"/>
        <v>2368</v>
      </c>
    </row>
    <row r="825" spans="1:11" ht="135" x14ac:dyDescent="0.25">
      <c r="A825" s="554">
        <f t="shared" si="56"/>
        <v>788</v>
      </c>
      <c r="B825" s="687" t="s">
        <v>280</v>
      </c>
      <c r="C825" s="557">
        <v>22.34</v>
      </c>
      <c r="D825" s="689" t="s">
        <v>303</v>
      </c>
      <c r="E825" s="667" t="s">
        <v>317</v>
      </c>
      <c r="F825" s="687" t="s">
        <v>283</v>
      </c>
      <c r="G825" s="687" t="s">
        <v>4804</v>
      </c>
      <c r="H825" s="578">
        <v>7642</v>
      </c>
      <c r="I825" s="578">
        <v>2709</v>
      </c>
      <c r="J825" s="794">
        <f t="shared" si="54"/>
        <v>7642</v>
      </c>
      <c r="K825" s="794">
        <f t="shared" si="55"/>
        <v>2709</v>
      </c>
    </row>
    <row r="826" spans="1:11" ht="135" x14ac:dyDescent="0.25">
      <c r="A826" s="554">
        <f t="shared" si="56"/>
        <v>789</v>
      </c>
      <c r="B826" s="687" t="s">
        <v>280</v>
      </c>
      <c r="C826" s="557">
        <v>22.35</v>
      </c>
      <c r="D826" s="689" t="s">
        <v>303</v>
      </c>
      <c r="E826" s="667" t="s">
        <v>318</v>
      </c>
      <c r="F826" s="687" t="s">
        <v>283</v>
      </c>
      <c r="G826" s="687" t="s">
        <v>4804</v>
      </c>
      <c r="H826" s="578">
        <v>8455</v>
      </c>
      <c r="I826" s="578">
        <v>2908</v>
      </c>
      <c r="J826" s="794">
        <f t="shared" si="54"/>
        <v>8455</v>
      </c>
      <c r="K826" s="794">
        <f t="shared" si="55"/>
        <v>2908</v>
      </c>
    </row>
    <row r="827" spans="1:11" ht="135" x14ac:dyDescent="0.25">
      <c r="A827" s="554">
        <f t="shared" si="56"/>
        <v>790</v>
      </c>
      <c r="B827" s="687" t="s">
        <v>280</v>
      </c>
      <c r="C827" s="557">
        <v>22.36</v>
      </c>
      <c r="D827" s="689" t="s">
        <v>303</v>
      </c>
      <c r="E827" s="667" t="s">
        <v>319</v>
      </c>
      <c r="F827" s="687" t="s">
        <v>283</v>
      </c>
      <c r="G827" s="687" t="s">
        <v>4804</v>
      </c>
      <c r="H827" s="578">
        <v>9331</v>
      </c>
      <c r="I827" s="578">
        <v>3122</v>
      </c>
      <c r="J827" s="794">
        <f t="shared" si="54"/>
        <v>9331</v>
      </c>
      <c r="K827" s="794">
        <f t="shared" si="55"/>
        <v>3122</v>
      </c>
    </row>
    <row r="828" spans="1:11" ht="135" x14ac:dyDescent="0.25">
      <c r="A828" s="554">
        <f t="shared" si="56"/>
        <v>791</v>
      </c>
      <c r="B828" s="687" t="s">
        <v>280</v>
      </c>
      <c r="C828" s="557">
        <v>22.37</v>
      </c>
      <c r="D828" s="689" t="s">
        <v>303</v>
      </c>
      <c r="E828" s="667" t="s">
        <v>320</v>
      </c>
      <c r="F828" s="687" t="s">
        <v>283</v>
      </c>
      <c r="G828" s="687" t="s">
        <v>4804</v>
      </c>
      <c r="H828" s="578">
        <v>9641</v>
      </c>
      <c r="I828" s="578">
        <v>3198</v>
      </c>
      <c r="J828" s="794">
        <f t="shared" si="54"/>
        <v>9641</v>
      </c>
      <c r="K828" s="794">
        <f t="shared" si="55"/>
        <v>3198</v>
      </c>
    </row>
    <row r="829" spans="1:11" ht="135" x14ac:dyDescent="0.25">
      <c r="A829" s="554">
        <f t="shared" si="56"/>
        <v>792</v>
      </c>
      <c r="B829" s="687" t="s">
        <v>280</v>
      </c>
      <c r="C829" s="557">
        <v>22.38</v>
      </c>
      <c r="D829" s="689" t="s">
        <v>303</v>
      </c>
      <c r="E829" s="667" t="s">
        <v>321</v>
      </c>
      <c r="F829" s="687" t="s">
        <v>283</v>
      </c>
      <c r="G829" s="687" t="s">
        <v>4804</v>
      </c>
      <c r="H829" s="578">
        <v>10279</v>
      </c>
      <c r="I829" s="578">
        <v>5039</v>
      </c>
      <c r="J829" s="794">
        <f t="shared" si="54"/>
        <v>10279</v>
      </c>
      <c r="K829" s="794">
        <f t="shared" si="55"/>
        <v>5039</v>
      </c>
    </row>
    <row r="830" spans="1:11" ht="54" x14ac:dyDescent="0.25">
      <c r="A830" s="554">
        <f t="shared" si="56"/>
        <v>793</v>
      </c>
      <c r="B830" s="687" t="s">
        <v>280</v>
      </c>
      <c r="C830" s="557">
        <v>22.39</v>
      </c>
      <c r="D830" s="689" t="s">
        <v>322</v>
      </c>
      <c r="E830" s="667" t="s">
        <v>323</v>
      </c>
      <c r="F830" s="687" t="s">
        <v>283</v>
      </c>
      <c r="G830" s="687" t="s">
        <v>324</v>
      </c>
      <c r="H830" s="578">
        <v>911</v>
      </c>
      <c r="I830" s="578">
        <v>911</v>
      </c>
      <c r="J830" s="794">
        <f t="shared" si="54"/>
        <v>911</v>
      </c>
      <c r="K830" s="794">
        <f t="shared" si="55"/>
        <v>911</v>
      </c>
    </row>
    <row r="831" spans="1:11" ht="54" x14ac:dyDescent="0.25">
      <c r="A831" s="554">
        <f t="shared" si="56"/>
        <v>794</v>
      </c>
      <c r="B831" s="687" t="s">
        <v>280</v>
      </c>
      <c r="C831" s="557">
        <v>22.4</v>
      </c>
      <c r="D831" s="689" t="s">
        <v>322</v>
      </c>
      <c r="E831" s="667" t="s">
        <v>325</v>
      </c>
      <c r="F831" s="687" t="s">
        <v>283</v>
      </c>
      <c r="G831" s="687" t="s">
        <v>324</v>
      </c>
      <c r="H831" s="578">
        <v>1434</v>
      </c>
      <c r="I831" s="578">
        <v>1434</v>
      </c>
      <c r="J831" s="794">
        <f t="shared" si="54"/>
        <v>1434</v>
      </c>
      <c r="K831" s="794">
        <f t="shared" si="55"/>
        <v>1434</v>
      </c>
    </row>
    <row r="832" spans="1:11" ht="54" x14ac:dyDescent="0.25">
      <c r="A832" s="554">
        <f t="shared" si="56"/>
        <v>795</v>
      </c>
      <c r="B832" s="687" t="s">
        <v>280</v>
      </c>
      <c r="C832" s="557">
        <v>22.41</v>
      </c>
      <c r="D832" s="689" t="s">
        <v>322</v>
      </c>
      <c r="E832" s="667" t="s">
        <v>326</v>
      </c>
      <c r="F832" s="687" t="s">
        <v>283</v>
      </c>
      <c r="G832" s="687" t="s">
        <v>324</v>
      </c>
      <c r="H832" s="578">
        <v>1659</v>
      </c>
      <c r="I832" s="578">
        <v>1659</v>
      </c>
      <c r="J832" s="794">
        <f t="shared" si="54"/>
        <v>1659</v>
      </c>
      <c r="K832" s="794">
        <f t="shared" si="55"/>
        <v>1659</v>
      </c>
    </row>
    <row r="833" spans="1:11" ht="54" x14ac:dyDescent="0.25">
      <c r="A833" s="554">
        <f t="shared" si="56"/>
        <v>796</v>
      </c>
      <c r="B833" s="687" t="s">
        <v>280</v>
      </c>
      <c r="C833" s="557">
        <v>22.42</v>
      </c>
      <c r="D833" s="689" t="s">
        <v>322</v>
      </c>
      <c r="E833" s="667" t="s">
        <v>327</v>
      </c>
      <c r="F833" s="687" t="s">
        <v>283</v>
      </c>
      <c r="G833" s="687" t="s">
        <v>324</v>
      </c>
      <c r="H833" s="578">
        <v>2399</v>
      </c>
      <c r="I833" s="578">
        <v>2399</v>
      </c>
      <c r="J833" s="794">
        <f t="shared" si="54"/>
        <v>2399</v>
      </c>
      <c r="K833" s="794">
        <f t="shared" si="55"/>
        <v>2399</v>
      </c>
    </row>
    <row r="834" spans="1:11" ht="67.5" x14ac:dyDescent="0.25">
      <c r="A834" s="554">
        <f t="shared" si="56"/>
        <v>797</v>
      </c>
      <c r="B834" s="687" t="s">
        <v>280</v>
      </c>
      <c r="C834" s="557">
        <v>22.43</v>
      </c>
      <c r="D834" s="689" t="s">
        <v>328</v>
      </c>
      <c r="E834" s="667" t="s">
        <v>329</v>
      </c>
      <c r="F834" s="687" t="s">
        <v>283</v>
      </c>
      <c r="G834" s="687" t="s">
        <v>4812</v>
      </c>
      <c r="H834" s="578">
        <v>105513</v>
      </c>
      <c r="I834" s="578">
        <v>80469</v>
      </c>
      <c r="J834" s="794">
        <f t="shared" si="54"/>
        <v>105513</v>
      </c>
      <c r="K834" s="794">
        <f t="shared" si="55"/>
        <v>80469</v>
      </c>
    </row>
    <row r="835" spans="1:11" ht="67.5" x14ac:dyDescent="0.25">
      <c r="A835" s="554">
        <f t="shared" si="56"/>
        <v>798</v>
      </c>
      <c r="B835" s="687" t="s">
        <v>280</v>
      </c>
      <c r="C835" s="557">
        <v>22.44</v>
      </c>
      <c r="D835" s="689" t="s">
        <v>328</v>
      </c>
      <c r="E835" s="667" t="s">
        <v>330</v>
      </c>
      <c r="F835" s="687" t="s">
        <v>283</v>
      </c>
      <c r="G835" s="687" t="s">
        <v>4812</v>
      </c>
      <c r="H835" s="578">
        <v>127987</v>
      </c>
      <c r="I835" s="578">
        <v>102942</v>
      </c>
      <c r="J835" s="794">
        <f t="shared" si="54"/>
        <v>127987</v>
      </c>
      <c r="K835" s="794">
        <f t="shared" si="55"/>
        <v>102942</v>
      </c>
    </row>
    <row r="836" spans="1:11" ht="67.5" x14ac:dyDescent="0.25">
      <c r="A836" s="554">
        <f t="shared" si="56"/>
        <v>799</v>
      </c>
      <c r="B836" s="687" t="s">
        <v>280</v>
      </c>
      <c r="C836" s="557">
        <v>22.45</v>
      </c>
      <c r="D836" s="689" t="s">
        <v>328</v>
      </c>
      <c r="E836" s="667" t="s">
        <v>331</v>
      </c>
      <c r="F836" s="687" t="s">
        <v>283</v>
      </c>
      <c r="G836" s="687" t="s">
        <v>4812</v>
      </c>
      <c r="H836" s="578">
        <v>176736</v>
      </c>
      <c r="I836" s="578">
        <v>151692</v>
      </c>
      <c r="J836" s="794">
        <f t="shared" si="54"/>
        <v>176736</v>
      </c>
      <c r="K836" s="794">
        <f t="shared" si="55"/>
        <v>151692</v>
      </c>
    </row>
    <row r="837" spans="1:11" ht="67.5" x14ac:dyDescent="0.25">
      <c r="A837" s="554">
        <f t="shared" si="56"/>
        <v>800</v>
      </c>
      <c r="B837" s="687" t="s">
        <v>280</v>
      </c>
      <c r="C837" s="557">
        <v>22.46</v>
      </c>
      <c r="D837" s="689" t="s">
        <v>328</v>
      </c>
      <c r="E837" s="667" t="s">
        <v>332</v>
      </c>
      <c r="F837" s="687" t="s">
        <v>283</v>
      </c>
      <c r="G837" s="687" t="s">
        <v>4812</v>
      </c>
      <c r="H837" s="578">
        <v>222412</v>
      </c>
      <c r="I837" s="578">
        <v>197368</v>
      </c>
      <c r="J837" s="794">
        <f t="shared" ref="J837:J900" si="57">ROUNDUP(H837,0)</f>
        <v>222412</v>
      </c>
      <c r="K837" s="794">
        <f t="shared" ref="K837:K900" si="58">ROUNDUP(I837,0)</f>
        <v>197368</v>
      </c>
    </row>
    <row r="838" spans="1:11" ht="67.5" x14ac:dyDescent="0.25">
      <c r="A838" s="554">
        <f t="shared" si="56"/>
        <v>801</v>
      </c>
      <c r="B838" s="687" t="s">
        <v>280</v>
      </c>
      <c r="C838" s="557">
        <v>22.47</v>
      </c>
      <c r="D838" s="689" t="s">
        <v>328</v>
      </c>
      <c r="E838" s="667" t="s">
        <v>333</v>
      </c>
      <c r="F838" s="687" t="s">
        <v>283</v>
      </c>
      <c r="G838" s="687" t="s">
        <v>4812</v>
      </c>
      <c r="H838" s="578">
        <v>268147</v>
      </c>
      <c r="I838" s="578">
        <v>243103</v>
      </c>
      <c r="J838" s="794">
        <f t="shared" si="57"/>
        <v>268147</v>
      </c>
      <c r="K838" s="794">
        <f t="shared" si="58"/>
        <v>243103</v>
      </c>
    </row>
    <row r="839" spans="1:11" ht="67.5" x14ac:dyDescent="0.25">
      <c r="A839" s="554">
        <f t="shared" si="56"/>
        <v>802</v>
      </c>
      <c r="B839" s="687" t="s">
        <v>280</v>
      </c>
      <c r="C839" s="557">
        <v>22.48</v>
      </c>
      <c r="D839" s="689" t="s">
        <v>328</v>
      </c>
      <c r="E839" s="667" t="s">
        <v>334</v>
      </c>
      <c r="F839" s="687" t="s">
        <v>283</v>
      </c>
      <c r="G839" s="687" t="s">
        <v>4812</v>
      </c>
      <c r="H839" s="578">
        <v>311479</v>
      </c>
      <c r="I839" s="578">
        <v>286435</v>
      </c>
      <c r="J839" s="794">
        <f t="shared" si="57"/>
        <v>311479</v>
      </c>
      <c r="K839" s="794">
        <f t="shared" si="58"/>
        <v>286435</v>
      </c>
    </row>
    <row r="840" spans="1:11" ht="67.5" x14ac:dyDescent="0.25">
      <c r="A840" s="554">
        <f t="shared" si="56"/>
        <v>803</v>
      </c>
      <c r="B840" s="687" t="s">
        <v>280</v>
      </c>
      <c r="C840" s="557">
        <v>22.49</v>
      </c>
      <c r="D840" s="689" t="s">
        <v>328</v>
      </c>
      <c r="E840" s="667" t="s">
        <v>335</v>
      </c>
      <c r="F840" s="687" t="s">
        <v>283</v>
      </c>
      <c r="G840" s="687" t="s">
        <v>4812</v>
      </c>
      <c r="H840" s="578">
        <v>388752</v>
      </c>
      <c r="I840" s="578">
        <v>363707</v>
      </c>
      <c r="J840" s="794">
        <f t="shared" si="57"/>
        <v>388752</v>
      </c>
      <c r="K840" s="794">
        <f t="shared" si="58"/>
        <v>363707</v>
      </c>
    </row>
    <row r="841" spans="1:11" ht="40.5" x14ac:dyDescent="0.25">
      <c r="A841" s="554">
        <f t="shared" si="56"/>
        <v>804</v>
      </c>
      <c r="B841" s="687" t="s">
        <v>280</v>
      </c>
      <c r="C841" s="557">
        <v>22.5</v>
      </c>
      <c r="D841" s="689"/>
      <c r="E841" s="667" t="s">
        <v>1263</v>
      </c>
      <c r="F841" s="687" t="s">
        <v>283</v>
      </c>
      <c r="G841" s="687" t="s">
        <v>4804</v>
      </c>
      <c r="H841" s="578">
        <v>579</v>
      </c>
      <c r="I841" s="578">
        <v>422</v>
      </c>
      <c r="J841" s="794">
        <f t="shared" si="57"/>
        <v>579</v>
      </c>
      <c r="K841" s="794">
        <f t="shared" si="58"/>
        <v>422</v>
      </c>
    </row>
    <row r="842" spans="1:11" ht="40.5" x14ac:dyDescent="0.25">
      <c r="A842" s="554">
        <f t="shared" si="56"/>
        <v>805</v>
      </c>
      <c r="B842" s="687" t="s">
        <v>280</v>
      </c>
      <c r="C842" s="557">
        <v>22.51</v>
      </c>
      <c r="D842" s="689"/>
      <c r="E842" s="667" t="s">
        <v>1264</v>
      </c>
      <c r="F842" s="687" t="s">
        <v>283</v>
      </c>
      <c r="G842" s="687" t="s">
        <v>4804</v>
      </c>
      <c r="H842" s="578">
        <v>668</v>
      </c>
      <c r="I842" s="578">
        <v>504</v>
      </c>
      <c r="J842" s="794">
        <f t="shared" si="57"/>
        <v>668</v>
      </c>
      <c r="K842" s="794">
        <f t="shared" si="58"/>
        <v>504</v>
      </c>
    </row>
    <row r="843" spans="1:11" ht="40.5" x14ac:dyDescent="0.25">
      <c r="A843" s="554">
        <f t="shared" si="56"/>
        <v>806</v>
      </c>
      <c r="B843" s="687" t="s">
        <v>280</v>
      </c>
      <c r="C843" s="557">
        <v>22.52</v>
      </c>
      <c r="D843" s="689"/>
      <c r="E843" s="667" t="s">
        <v>1265</v>
      </c>
      <c r="F843" s="687" t="s">
        <v>283</v>
      </c>
      <c r="G843" s="687" t="s">
        <v>4804</v>
      </c>
      <c r="H843" s="578">
        <v>1348</v>
      </c>
      <c r="I843" s="578">
        <v>1166</v>
      </c>
      <c r="J843" s="794">
        <f t="shared" si="57"/>
        <v>1348</v>
      </c>
      <c r="K843" s="794">
        <f t="shared" si="58"/>
        <v>1166</v>
      </c>
    </row>
    <row r="844" spans="1:11" ht="40.5" x14ac:dyDescent="0.25">
      <c r="A844" s="554">
        <f t="shared" si="56"/>
        <v>807</v>
      </c>
      <c r="B844" s="687" t="s">
        <v>280</v>
      </c>
      <c r="C844" s="557">
        <v>22.53</v>
      </c>
      <c r="D844" s="689"/>
      <c r="E844" s="667" t="s">
        <v>1266</v>
      </c>
      <c r="F844" s="687" t="s">
        <v>283</v>
      </c>
      <c r="G844" s="687" t="s">
        <v>4804</v>
      </c>
      <c r="H844" s="578">
        <v>1384</v>
      </c>
      <c r="I844" s="578">
        <v>1166</v>
      </c>
      <c r="J844" s="794">
        <f t="shared" si="57"/>
        <v>1384</v>
      </c>
      <c r="K844" s="794">
        <f t="shared" si="58"/>
        <v>1166</v>
      </c>
    </row>
    <row r="845" spans="1:11" ht="40.5" x14ac:dyDescent="0.25">
      <c r="A845" s="554">
        <f t="shared" si="56"/>
        <v>808</v>
      </c>
      <c r="B845" s="687" t="s">
        <v>280</v>
      </c>
      <c r="C845" s="557">
        <v>22.54</v>
      </c>
      <c r="D845" s="689"/>
      <c r="E845" s="667" t="s">
        <v>1267</v>
      </c>
      <c r="F845" s="687" t="s">
        <v>283</v>
      </c>
      <c r="G845" s="687" t="s">
        <v>4804</v>
      </c>
      <c r="H845" s="578">
        <v>1485</v>
      </c>
      <c r="I845" s="578">
        <v>1249</v>
      </c>
      <c r="J845" s="794">
        <f t="shared" si="57"/>
        <v>1485</v>
      </c>
      <c r="K845" s="794">
        <f t="shared" si="58"/>
        <v>1249</v>
      </c>
    </row>
    <row r="846" spans="1:11" ht="54" x14ac:dyDescent="0.25">
      <c r="A846" s="554">
        <f t="shared" si="56"/>
        <v>809</v>
      </c>
      <c r="B846" s="687" t="s">
        <v>280</v>
      </c>
      <c r="C846" s="557">
        <v>22.55</v>
      </c>
      <c r="D846" s="689"/>
      <c r="E846" s="667" t="s">
        <v>1268</v>
      </c>
      <c r="F846" s="687" t="s">
        <v>283</v>
      </c>
      <c r="G846" s="687" t="s">
        <v>4812</v>
      </c>
      <c r="H846" s="578">
        <v>744</v>
      </c>
      <c r="I846" s="578">
        <v>744</v>
      </c>
      <c r="J846" s="794">
        <f t="shared" si="57"/>
        <v>744</v>
      </c>
      <c r="K846" s="794">
        <f t="shared" si="58"/>
        <v>744</v>
      </c>
    </row>
    <row r="847" spans="1:11" ht="40.5" x14ac:dyDescent="0.25">
      <c r="A847" s="554">
        <f t="shared" si="56"/>
        <v>810</v>
      </c>
      <c r="B847" s="687" t="s">
        <v>2036</v>
      </c>
      <c r="C847" s="557">
        <v>22.56</v>
      </c>
      <c r="D847" s="689"/>
      <c r="E847" s="667" t="s">
        <v>5746</v>
      </c>
      <c r="F847" s="687" t="s">
        <v>2037</v>
      </c>
      <c r="G847" s="687" t="s">
        <v>4804</v>
      </c>
      <c r="H847" s="578">
        <v>80</v>
      </c>
      <c r="I847" s="578">
        <v>30</v>
      </c>
      <c r="J847" s="794">
        <f t="shared" si="57"/>
        <v>80</v>
      </c>
      <c r="K847" s="794">
        <f t="shared" si="58"/>
        <v>30</v>
      </c>
    </row>
    <row r="848" spans="1:11" ht="81" x14ac:dyDescent="0.25">
      <c r="A848" s="554">
        <f t="shared" si="56"/>
        <v>811</v>
      </c>
      <c r="B848" s="687" t="s">
        <v>280</v>
      </c>
      <c r="C848" s="557">
        <v>22.57</v>
      </c>
      <c r="D848" s="689"/>
      <c r="E848" s="667" t="s">
        <v>5745</v>
      </c>
      <c r="F848" s="687" t="s">
        <v>283</v>
      </c>
      <c r="G848" s="687" t="s">
        <v>209</v>
      </c>
      <c r="H848" s="578">
        <v>100890</v>
      </c>
      <c r="I848" s="578">
        <v>21389</v>
      </c>
      <c r="J848" s="794">
        <f t="shared" si="57"/>
        <v>100890</v>
      </c>
      <c r="K848" s="794">
        <f t="shared" si="58"/>
        <v>21389</v>
      </c>
    </row>
    <row r="849" spans="1:11" ht="94.5" x14ac:dyDescent="0.25">
      <c r="A849" s="554">
        <f t="shared" si="56"/>
        <v>812</v>
      </c>
      <c r="B849" s="687" t="s">
        <v>280</v>
      </c>
      <c r="C849" s="557">
        <v>22.58</v>
      </c>
      <c r="D849" s="689"/>
      <c r="E849" s="667" t="s">
        <v>5747</v>
      </c>
      <c r="F849" s="687" t="s">
        <v>283</v>
      </c>
      <c r="G849" s="687" t="s">
        <v>209</v>
      </c>
      <c r="H849" s="578">
        <v>104801</v>
      </c>
      <c r="I849" s="578">
        <v>25299</v>
      </c>
      <c r="J849" s="794">
        <f t="shared" si="57"/>
        <v>104801</v>
      </c>
      <c r="K849" s="794">
        <f t="shared" si="58"/>
        <v>25299</v>
      </c>
    </row>
    <row r="850" spans="1:11" ht="94.5" x14ac:dyDescent="0.25">
      <c r="A850" s="554">
        <f t="shared" si="56"/>
        <v>813</v>
      </c>
      <c r="B850" s="687" t="s">
        <v>280</v>
      </c>
      <c r="C850" s="557">
        <v>22.59</v>
      </c>
      <c r="D850" s="689"/>
      <c r="E850" s="667" t="s">
        <v>336</v>
      </c>
      <c r="F850" s="687" t="s">
        <v>283</v>
      </c>
      <c r="G850" s="687" t="s">
        <v>4809</v>
      </c>
      <c r="H850" s="578">
        <v>7534</v>
      </c>
      <c r="I850" s="578">
        <v>2165</v>
      </c>
      <c r="J850" s="794">
        <f t="shared" si="57"/>
        <v>7534</v>
      </c>
      <c r="K850" s="794">
        <f t="shared" si="58"/>
        <v>2165</v>
      </c>
    </row>
    <row r="851" spans="1:11" ht="94.5" x14ac:dyDescent="0.25">
      <c r="A851" s="554">
        <f t="shared" si="56"/>
        <v>814</v>
      </c>
      <c r="B851" s="687" t="s">
        <v>280</v>
      </c>
      <c r="C851" s="557">
        <v>22.6</v>
      </c>
      <c r="D851" s="689"/>
      <c r="E851" s="667" t="s">
        <v>5748</v>
      </c>
      <c r="F851" s="687" t="s">
        <v>283</v>
      </c>
      <c r="G851" s="687" t="s">
        <v>4809</v>
      </c>
      <c r="H851" s="578">
        <v>7505</v>
      </c>
      <c r="I851" s="578">
        <v>2165</v>
      </c>
      <c r="J851" s="794">
        <f t="shared" si="57"/>
        <v>7505</v>
      </c>
      <c r="K851" s="794">
        <f t="shared" si="58"/>
        <v>2165</v>
      </c>
    </row>
    <row r="852" spans="1:11" ht="94.5" x14ac:dyDescent="0.25">
      <c r="A852" s="554">
        <f t="shared" si="56"/>
        <v>815</v>
      </c>
      <c r="B852" s="687" t="s">
        <v>280</v>
      </c>
      <c r="C852" s="557">
        <v>22.61</v>
      </c>
      <c r="D852" s="689"/>
      <c r="E852" s="667" t="s">
        <v>5987</v>
      </c>
      <c r="F852" s="687" t="s">
        <v>283</v>
      </c>
      <c r="G852" s="687" t="s">
        <v>4809</v>
      </c>
      <c r="H852" s="578">
        <v>7695</v>
      </c>
      <c r="I852" s="578">
        <v>2165</v>
      </c>
      <c r="J852" s="794">
        <f t="shared" si="57"/>
        <v>7695</v>
      </c>
      <c r="K852" s="794">
        <f t="shared" si="58"/>
        <v>2165</v>
      </c>
    </row>
    <row r="853" spans="1:11" ht="18.75" x14ac:dyDescent="0.25">
      <c r="A853" s="914" t="s">
        <v>5479</v>
      </c>
      <c r="B853" s="915"/>
      <c r="C853" s="915"/>
      <c r="D853" s="915"/>
      <c r="E853" s="915"/>
      <c r="F853" s="915"/>
      <c r="G853" s="915"/>
      <c r="H853" s="915"/>
      <c r="I853" s="916"/>
      <c r="J853" s="794">
        <f t="shared" si="57"/>
        <v>0</v>
      </c>
      <c r="K853" s="794">
        <f t="shared" si="58"/>
        <v>0</v>
      </c>
    </row>
    <row r="854" spans="1:11" ht="81" x14ac:dyDescent="0.25">
      <c r="A854" s="554">
        <v>816</v>
      </c>
      <c r="B854" s="687" t="s">
        <v>337</v>
      </c>
      <c r="C854" s="557">
        <v>23.01</v>
      </c>
      <c r="D854" s="689" t="s">
        <v>338</v>
      </c>
      <c r="E854" s="667" t="s">
        <v>339</v>
      </c>
      <c r="F854" s="687" t="s">
        <v>4849</v>
      </c>
      <c r="G854" s="687" t="s">
        <v>209</v>
      </c>
      <c r="H854" s="578">
        <v>101844</v>
      </c>
      <c r="I854" s="578">
        <v>16062</v>
      </c>
      <c r="J854" s="794">
        <f t="shared" si="57"/>
        <v>101844</v>
      </c>
      <c r="K854" s="794">
        <f t="shared" si="58"/>
        <v>16062</v>
      </c>
    </row>
    <row r="855" spans="1:11" ht="94.5" x14ac:dyDescent="0.25">
      <c r="A855" s="576">
        <f>A854+1</f>
        <v>817</v>
      </c>
      <c r="B855" s="687" t="s">
        <v>337</v>
      </c>
      <c r="C855" s="557">
        <v>23.02</v>
      </c>
      <c r="D855" s="689" t="s">
        <v>340</v>
      </c>
      <c r="E855" s="667" t="s">
        <v>341</v>
      </c>
      <c r="F855" s="687" t="s">
        <v>4850</v>
      </c>
      <c r="G855" s="687" t="s">
        <v>209</v>
      </c>
      <c r="H855" s="578">
        <v>97759</v>
      </c>
      <c r="I855" s="578">
        <v>14645</v>
      </c>
      <c r="J855" s="794">
        <f t="shared" si="57"/>
        <v>97759</v>
      </c>
      <c r="K855" s="794">
        <f t="shared" si="58"/>
        <v>14645</v>
      </c>
    </row>
    <row r="856" spans="1:11" ht="81" x14ac:dyDescent="0.25">
      <c r="A856" s="576">
        <f t="shared" ref="A856:A864" si="59">A855+1</f>
        <v>818</v>
      </c>
      <c r="B856" s="687" t="s">
        <v>337</v>
      </c>
      <c r="C856" s="557">
        <v>23.03</v>
      </c>
      <c r="D856" s="689" t="s">
        <v>342</v>
      </c>
      <c r="E856" s="667" t="s">
        <v>343</v>
      </c>
      <c r="F856" s="687" t="s">
        <v>4851</v>
      </c>
      <c r="G856" s="687" t="s">
        <v>209</v>
      </c>
      <c r="H856" s="578">
        <v>98009</v>
      </c>
      <c r="I856" s="578">
        <v>14265</v>
      </c>
      <c r="J856" s="794">
        <f t="shared" si="57"/>
        <v>98009</v>
      </c>
      <c r="K856" s="794">
        <f t="shared" si="58"/>
        <v>14265</v>
      </c>
    </row>
    <row r="857" spans="1:11" ht="81" x14ac:dyDescent="0.25">
      <c r="A857" s="576">
        <f t="shared" si="59"/>
        <v>819</v>
      </c>
      <c r="B857" s="687" t="s">
        <v>337</v>
      </c>
      <c r="C857" s="557">
        <v>23.04</v>
      </c>
      <c r="D857" s="689" t="s">
        <v>344</v>
      </c>
      <c r="E857" s="667" t="s">
        <v>5988</v>
      </c>
      <c r="F857" s="687" t="s">
        <v>4852</v>
      </c>
      <c r="G857" s="687" t="s">
        <v>209</v>
      </c>
      <c r="H857" s="578">
        <v>119459</v>
      </c>
      <c r="I857" s="578">
        <v>33890</v>
      </c>
      <c r="J857" s="794">
        <f t="shared" si="57"/>
        <v>119459</v>
      </c>
      <c r="K857" s="794">
        <f t="shared" si="58"/>
        <v>33890</v>
      </c>
    </row>
    <row r="858" spans="1:11" ht="67.5" x14ac:dyDescent="0.25">
      <c r="A858" s="576">
        <f t="shared" si="59"/>
        <v>820</v>
      </c>
      <c r="B858" s="687" t="s">
        <v>337</v>
      </c>
      <c r="C858" s="557">
        <v>23.05</v>
      </c>
      <c r="D858" s="689" t="s">
        <v>345</v>
      </c>
      <c r="E858" s="667" t="s">
        <v>346</v>
      </c>
      <c r="F858" s="687" t="s">
        <v>231</v>
      </c>
      <c r="G858" s="687" t="s">
        <v>5114</v>
      </c>
      <c r="H858" s="578">
        <v>7257</v>
      </c>
      <c r="I858" s="578">
        <v>3898</v>
      </c>
      <c r="J858" s="794">
        <f t="shared" si="57"/>
        <v>7257</v>
      </c>
      <c r="K858" s="794">
        <f t="shared" si="58"/>
        <v>3898</v>
      </c>
    </row>
    <row r="859" spans="1:11" ht="67.5" x14ac:dyDescent="0.25">
      <c r="A859" s="576">
        <f t="shared" si="59"/>
        <v>821</v>
      </c>
      <c r="B859" s="687" t="s">
        <v>337</v>
      </c>
      <c r="C859" s="557">
        <v>23.06</v>
      </c>
      <c r="D859" s="689" t="s">
        <v>345</v>
      </c>
      <c r="E859" s="667" t="s">
        <v>347</v>
      </c>
      <c r="F859" s="687" t="s">
        <v>231</v>
      </c>
      <c r="G859" s="687" t="s">
        <v>209</v>
      </c>
      <c r="H859" s="578">
        <v>123398</v>
      </c>
      <c r="I859" s="578">
        <v>36975</v>
      </c>
      <c r="J859" s="794">
        <f t="shared" si="57"/>
        <v>123398</v>
      </c>
      <c r="K859" s="794">
        <f t="shared" si="58"/>
        <v>36975</v>
      </c>
    </row>
    <row r="860" spans="1:11" ht="115.9" customHeight="1" x14ac:dyDescent="0.25">
      <c r="A860" s="576">
        <f t="shared" si="59"/>
        <v>822</v>
      </c>
      <c r="B860" s="687" t="s">
        <v>337</v>
      </c>
      <c r="C860" s="557">
        <v>23.07</v>
      </c>
      <c r="D860" s="689" t="s">
        <v>345</v>
      </c>
      <c r="E860" s="667" t="s">
        <v>4853</v>
      </c>
      <c r="F860" s="687" t="s">
        <v>4854</v>
      </c>
      <c r="G860" s="687" t="s">
        <v>209</v>
      </c>
      <c r="H860" s="578">
        <v>114831</v>
      </c>
      <c r="I860" s="578">
        <v>22701</v>
      </c>
      <c r="J860" s="794">
        <f t="shared" si="57"/>
        <v>114831</v>
      </c>
      <c r="K860" s="794">
        <f t="shared" si="58"/>
        <v>22701</v>
      </c>
    </row>
    <row r="861" spans="1:11" ht="39.6" customHeight="1" x14ac:dyDescent="0.25">
      <c r="A861" s="576">
        <f t="shared" si="59"/>
        <v>823</v>
      </c>
      <c r="B861" s="687" t="s">
        <v>2038</v>
      </c>
      <c r="C861" s="557">
        <v>23.08</v>
      </c>
      <c r="D861" s="689" t="s">
        <v>345</v>
      </c>
      <c r="E861" s="667" t="s">
        <v>5989</v>
      </c>
      <c r="F861" s="687" t="s">
        <v>348</v>
      </c>
      <c r="G861" s="687" t="s">
        <v>349</v>
      </c>
      <c r="H861" s="578">
        <v>11</v>
      </c>
      <c r="I861" s="578">
        <v>8</v>
      </c>
      <c r="J861" s="794">
        <f t="shared" si="57"/>
        <v>11</v>
      </c>
      <c r="K861" s="794">
        <f t="shared" si="58"/>
        <v>8</v>
      </c>
    </row>
    <row r="862" spans="1:11" ht="67.5" x14ac:dyDescent="0.25">
      <c r="A862" s="576">
        <f t="shared" si="59"/>
        <v>824</v>
      </c>
      <c r="B862" s="687" t="s">
        <v>337</v>
      </c>
      <c r="C862" s="557">
        <v>23.09</v>
      </c>
      <c r="D862" s="689" t="s">
        <v>350</v>
      </c>
      <c r="E862" s="667" t="s">
        <v>4855</v>
      </c>
      <c r="F862" s="687" t="s">
        <v>4856</v>
      </c>
      <c r="G862" s="687" t="s">
        <v>5114</v>
      </c>
      <c r="H862" s="578">
        <v>2100</v>
      </c>
      <c r="I862" s="578">
        <v>267</v>
      </c>
      <c r="J862" s="794">
        <f t="shared" si="57"/>
        <v>2100</v>
      </c>
      <c r="K862" s="794">
        <f t="shared" si="58"/>
        <v>267</v>
      </c>
    </row>
    <row r="863" spans="1:11" ht="84" customHeight="1" x14ac:dyDescent="0.25">
      <c r="A863" s="576">
        <f t="shared" si="59"/>
        <v>825</v>
      </c>
      <c r="B863" s="687" t="s">
        <v>337</v>
      </c>
      <c r="C863" s="557">
        <v>23.11</v>
      </c>
      <c r="D863" s="689"/>
      <c r="E863" s="667" t="s">
        <v>351</v>
      </c>
      <c r="F863" s="687" t="s">
        <v>4856</v>
      </c>
      <c r="G863" s="687" t="s">
        <v>209</v>
      </c>
      <c r="H863" s="578">
        <v>118790</v>
      </c>
      <c r="I863" s="578">
        <v>22701</v>
      </c>
      <c r="J863" s="794">
        <f t="shared" si="57"/>
        <v>118790</v>
      </c>
      <c r="K863" s="794">
        <f t="shared" si="58"/>
        <v>22701</v>
      </c>
    </row>
    <row r="864" spans="1:11" ht="81" x14ac:dyDescent="0.25">
      <c r="A864" s="576">
        <f t="shared" si="59"/>
        <v>826</v>
      </c>
      <c r="B864" s="687" t="s">
        <v>337</v>
      </c>
      <c r="C864" s="557">
        <v>23.12</v>
      </c>
      <c r="D864" s="689"/>
      <c r="E864" s="667" t="s">
        <v>5990</v>
      </c>
      <c r="F864" s="687" t="s">
        <v>4856</v>
      </c>
      <c r="G864" s="687" t="s">
        <v>209</v>
      </c>
      <c r="H864" s="578">
        <v>118790</v>
      </c>
      <c r="I864" s="578">
        <v>22701</v>
      </c>
      <c r="J864" s="794">
        <f t="shared" si="57"/>
        <v>118790</v>
      </c>
      <c r="K864" s="794">
        <f t="shared" si="58"/>
        <v>22701</v>
      </c>
    </row>
    <row r="865" spans="1:11" ht="18.75" x14ac:dyDescent="0.25">
      <c r="A865" s="914" t="s">
        <v>5480</v>
      </c>
      <c r="B865" s="915"/>
      <c r="C865" s="915"/>
      <c r="D865" s="915"/>
      <c r="E865" s="915"/>
      <c r="F865" s="915"/>
      <c r="G865" s="915"/>
      <c r="H865" s="915"/>
      <c r="I865" s="916"/>
      <c r="J865" s="794">
        <f t="shared" si="57"/>
        <v>0</v>
      </c>
      <c r="K865" s="794">
        <f t="shared" si="58"/>
        <v>0</v>
      </c>
    </row>
    <row r="866" spans="1:11" ht="94.5" x14ac:dyDescent="0.25">
      <c r="A866" s="576">
        <f>A864+1</f>
        <v>827</v>
      </c>
      <c r="B866" s="687" t="s">
        <v>352</v>
      </c>
      <c r="C866" s="557">
        <v>24.01</v>
      </c>
      <c r="D866" s="689" t="s">
        <v>353</v>
      </c>
      <c r="E866" s="667" t="s">
        <v>354</v>
      </c>
      <c r="F866" s="687" t="s">
        <v>4857</v>
      </c>
      <c r="G866" s="687" t="s">
        <v>4809</v>
      </c>
      <c r="H866" s="578">
        <v>5830</v>
      </c>
      <c r="I866" s="578">
        <v>1616</v>
      </c>
      <c r="J866" s="794">
        <f t="shared" si="57"/>
        <v>5830</v>
      </c>
      <c r="K866" s="794">
        <f t="shared" si="58"/>
        <v>1616</v>
      </c>
    </row>
    <row r="867" spans="1:11" ht="148.5" x14ac:dyDescent="0.25">
      <c r="A867" s="576">
        <f>A866+1</f>
        <v>828</v>
      </c>
      <c r="B867" s="687" t="s">
        <v>352</v>
      </c>
      <c r="C867" s="557">
        <v>24.04</v>
      </c>
      <c r="D867" s="689" t="s">
        <v>355</v>
      </c>
      <c r="E867" s="667" t="s">
        <v>5547</v>
      </c>
      <c r="F867" s="687" t="s">
        <v>4858</v>
      </c>
      <c r="G867" s="687" t="s">
        <v>4809</v>
      </c>
      <c r="H867" s="578">
        <v>6359</v>
      </c>
      <c r="I867" s="578">
        <v>1616</v>
      </c>
      <c r="J867" s="794">
        <f t="shared" si="57"/>
        <v>6359</v>
      </c>
      <c r="K867" s="794">
        <f t="shared" si="58"/>
        <v>1616</v>
      </c>
    </row>
    <row r="868" spans="1:11" ht="135" x14ac:dyDescent="0.25">
      <c r="A868" s="576">
        <f t="shared" ref="A868:A874" si="60">A867+1</f>
        <v>829</v>
      </c>
      <c r="B868" s="687" t="s">
        <v>352</v>
      </c>
      <c r="C868" s="557">
        <v>24.06</v>
      </c>
      <c r="D868" s="689" t="s">
        <v>355</v>
      </c>
      <c r="E868" s="667" t="s">
        <v>356</v>
      </c>
      <c r="F868" s="687" t="s">
        <v>4858</v>
      </c>
      <c r="G868" s="687" t="s">
        <v>4809</v>
      </c>
      <c r="H868" s="578">
        <v>6721</v>
      </c>
      <c r="I868" s="578">
        <v>1616</v>
      </c>
      <c r="J868" s="794">
        <f t="shared" si="57"/>
        <v>6721</v>
      </c>
      <c r="K868" s="794">
        <f t="shared" si="58"/>
        <v>1616</v>
      </c>
    </row>
    <row r="869" spans="1:11" ht="148.5" x14ac:dyDescent="0.25">
      <c r="A869" s="576">
        <f t="shared" si="60"/>
        <v>830</v>
      </c>
      <c r="B869" s="687" t="s">
        <v>352</v>
      </c>
      <c r="C869" s="557">
        <v>24.08</v>
      </c>
      <c r="D869" s="689" t="s">
        <v>357</v>
      </c>
      <c r="E869" s="667" t="s">
        <v>358</v>
      </c>
      <c r="F869" s="687" t="s">
        <v>4859</v>
      </c>
      <c r="G869" s="687" t="s">
        <v>4809</v>
      </c>
      <c r="H869" s="578">
        <v>6359</v>
      </c>
      <c r="I869" s="578">
        <v>1616</v>
      </c>
      <c r="J869" s="794">
        <f t="shared" si="57"/>
        <v>6359</v>
      </c>
      <c r="K869" s="794">
        <f t="shared" si="58"/>
        <v>1616</v>
      </c>
    </row>
    <row r="870" spans="1:11" ht="148.5" x14ac:dyDescent="0.25">
      <c r="A870" s="576">
        <f t="shared" si="60"/>
        <v>831</v>
      </c>
      <c r="B870" s="687" t="s">
        <v>352</v>
      </c>
      <c r="C870" s="557">
        <v>24.1</v>
      </c>
      <c r="D870" s="689" t="s">
        <v>357</v>
      </c>
      <c r="E870" s="667" t="s">
        <v>359</v>
      </c>
      <c r="F870" s="687" t="s">
        <v>4859</v>
      </c>
      <c r="G870" s="687" t="s">
        <v>4809</v>
      </c>
      <c r="H870" s="578">
        <v>6721</v>
      </c>
      <c r="I870" s="578">
        <v>1616</v>
      </c>
      <c r="J870" s="794">
        <f t="shared" si="57"/>
        <v>6721</v>
      </c>
      <c r="K870" s="794">
        <f t="shared" si="58"/>
        <v>1616</v>
      </c>
    </row>
    <row r="871" spans="1:11" ht="121.5" x14ac:dyDescent="0.25">
      <c r="A871" s="576">
        <f t="shared" si="60"/>
        <v>832</v>
      </c>
      <c r="B871" s="687" t="s">
        <v>352</v>
      </c>
      <c r="C871" s="557">
        <v>24.12</v>
      </c>
      <c r="D871" s="689" t="s">
        <v>360</v>
      </c>
      <c r="E871" s="667" t="s">
        <v>5749</v>
      </c>
      <c r="F871" s="687" t="s">
        <v>2039</v>
      </c>
      <c r="G871" s="687" t="s">
        <v>4809</v>
      </c>
      <c r="H871" s="578">
        <v>12940</v>
      </c>
      <c r="I871" s="578">
        <v>4248</v>
      </c>
      <c r="J871" s="794">
        <f t="shared" si="57"/>
        <v>12940</v>
      </c>
      <c r="K871" s="794">
        <f t="shared" si="58"/>
        <v>4248</v>
      </c>
    </row>
    <row r="872" spans="1:11" ht="148.5" x14ac:dyDescent="0.25">
      <c r="A872" s="576">
        <f t="shared" si="60"/>
        <v>833</v>
      </c>
      <c r="B872" s="687" t="s">
        <v>352</v>
      </c>
      <c r="C872" s="557">
        <v>24.14</v>
      </c>
      <c r="D872" s="689" t="s">
        <v>361</v>
      </c>
      <c r="E872" s="667" t="s">
        <v>362</v>
      </c>
      <c r="F872" s="687" t="s">
        <v>4860</v>
      </c>
      <c r="G872" s="687" t="s">
        <v>4809</v>
      </c>
      <c r="H872" s="578">
        <v>6359</v>
      </c>
      <c r="I872" s="578">
        <v>1778</v>
      </c>
      <c r="J872" s="794">
        <f t="shared" si="57"/>
        <v>6359</v>
      </c>
      <c r="K872" s="794">
        <f t="shared" si="58"/>
        <v>1778</v>
      </c>
    </row>
    <row r="873" spans="1:11" ht="148.5" x14ac:dyDescent="0.25">
      <c r="A873" s="576">
        <f t="shared" si="60"/>
        <v>834</v>
      </c>
      <c r="B873" s="687" t="s">
        <v>352</v>
      </c>
      <c r="C873" s="557">
        <v>24.15</v>
      </c>
      <c r="D873" s="689" t="s">
        <v>361</v>
      </c>
      <c r="E873" s="667" t="s">
        <v>363</v>
      </c>
      <c r="F873" s="687" t="s">
        <v>4860</v>
      </c>
      <c r="G873" s="687" t="s">
        <v>4809</v>
      </c>
      <c r="H873" s="578">
        <v>6721</v>
      </c>
      <c r="I873" s="578">
        <v>1778</v>
      </c>
      <c r="J873" s="794">
        <f t="shared" si="57"/>
        <v>6721</v>
      </c>
      <c r="K873" s="794">
        <f t="shared" si="58"/>
        <v>1778</v>
      </c>
    </row>
    <row r="874" spans="1:11" ht="121.5" x14ac:dyDescent="0.25">
      <c r="A874" s="576">
        <f t="shared" si="60"/>
        <v>835</v>
      </c>
      <c r="B874" s="687" t="s">
        <v>352</v>
      </c>
      <c r="C874" s="557">
        <v>24.16</v>
      </c>
      <c r="D874" s="689" t="s">
        <v>364</v>
      </c>
      <c r="E874" s="667" t="s">
        <v>365</v>
      </c>
      <c r="F874" s="687" t="s">
        <v>4861</v>
      </c>
      <c r="G874" s="687" t="s">
        <v>4809</v>
      </c>
      <c r="H874" s="578">
        <v>6359</v>
      </c>
      <c r="I874" s="578">
        <v>1778</v>
      </c>
      <c r="J874" s="794">
        <f t="shared" si="57"/>
        <v>6359</v>
      </c>
      <c r="K874" s="794">
        <f t="shared" si="58"/>
        <v>1778</v>
      </c>
    </row>
    <row r="875" spans="1:11" ht="18.75" x14ac:dyDescent="0.25">
      <c r="A875" s="914" t="s">
        <v>5481</v>
      </c>
      <c r="B875" s="915"/>
      <c r="C875" s="915"/>
      <c r="D875" s="915"/>
      <c r="E875" s="915"/>
      <c r="F875" s="915"/>
      <c r="G875" s="915"/>
      <c r="H875" s="915"/>
      <c r="I875" s="916"/>
      <c r="J875" s="794">
        <f t="shared" si="57"/>
        <v>0</v>
      </c>
      <c r="K875" s="794">
        <f t="shared" si="58"/>
        <v>0</v>
      </c>
    </row>
    <row r="876" spans="1:11" ht="121.5" x14ac:dyDescent="0.25">
      <c r="A876" s="576">
        <f>A874+1</f>
        <v>836</v>
      </c>
      <c r="B876" s="687" t="s">
        <v>366</v>
      </c>
      <c r="C876" s="557">
        <v>25.11</v>
      </c>
      <c r="D876" s="689" t="s">
        <v>367</v>
      </c>
      <c r="E876" s="667" t="s">
        <v>368</v>
      </c>
      <c r="F876" s="687" t="s">
        <v>4862</v>
      </c>
      <c r="G876" s="687" t="s">
        <v>4809</v>
      </c>
      <c r="H876" s="578">
        <v>7104</v>
      </c>
      <c r="I876" s="578">
        <v>2110</v>
      </c>
      <c r="J876" s="794">
        <f t="shared" si="57"/>
        <v>7104</v>
      </c>
      <c r="K876" s="794">
        <f t="shared" si="58"/>
        <v>2110</v>
      </c>
    </row>
    <row r="877" spans="1:11" ht="121.5" x14ac:dyDescent="0.25">
      <c r="A877" s="576">
        <f>A876+1</f>
        <v>837</v>
      </c>
      <c r="B877" s="687" t="s">
        <v>366</v>
      </c>
      <c r="C877" s="557">
        <v>25.13</v>
      </c>
      <c r="D877" s="689" t="s">
        <v>367</v>
      </c>
      <c r="E877" s="667" t="s">
        <v>5750</v>
      </c>
      <c r="F877" s="687" t="s">
        <v>4862</v>
      </c>
      <c r="G877" s="687" t="s">
        <v>4809</v>
      </c>
      <c r="H877" s="578">
        <v>7287</v>
      </c>
      <c r="I877" s="578">
        <v>2110</v>
      </c>
      <c r="J877" s="794">
        <f t="shared" si="57"/>
        <v>7287</v>
      </c>
      <c r="K877" s="794">
        <f t="shared" si="58"/>
        <v>2110</v>
      </c>
    </row>
    <row r="878" spans="1:11" ht="162" x14ac:dyDescent="0.25">
      <c r="A878" s="576">
        <f t="shared" ref="A878:A895" si="61">A877+1</f>
        <v>838</v>
      </c>
      <c r="B878" s="687" t="s">
        <v>366</v>
      </c>
      <c r="C878" s="557">
        <v>25.15</v>
      </c>
      <c r="D878" s="689" t="s">
        <v>367</v>
      </c>
      <c r="E878" s="667" t="s">
        <v>5751</v>
      </c>
      <c r="F878" s="687" t="s">
        <v>4862</v>
      </c>
      <c r="G878" s="687" t="s">
        <v>4809</v>
      </c>
      <c r="H878" s="578">
        <v>7471</v>
      </c>
      <c r="I878" s="578">
        <v>2110</v>
      </c>
      <c r="J878" s="794">
        <f t="shared" si="57"/>
        <v>7471</v>
      </c>
      <c r="K878" s="794">
        <f t="shared" si="58"/>
        <v>2110</v>
      </c>
    </row>
    <row r="879" spans="1:11" ht="148.5" x14ac:dyDescent="0.25">
      <c r="A879" s="576">
        <f t="shared" si="61"/>
        <v>839</v>
      </c>
      <c r="B879" s="687" t="s">
        <v>366</v>
      </c>
      <c r="C879" s="557">
        <v>25.17</v>
      </c>
      <c r="D879" s="689" t="s">
        <v>367</v>
      </c>
      <c r="E879" s="667" t="s">
        <v>5752</v>
      </c>
      <c r="F879" s="687" t="s">
        <v>4862</v>
      </c>
      <c r="G879" s="687" t="s">
        <v>4809</v>
      </c>
      <c r="H879" s="578">
        <v>7562</v>
      </c>
      <c r="I879" s="578">
        <v>2110</v>
      </c>
      <c r="J879" s="794">
        <f t="shared" si="57"/>
        <v>7562</v>
      </c>
      <c r="K879" s="794">
        <f t="shared" si="58"/>
        <v>2110</v>
      </c>
    </row>
    <row r="880" spans="1:11" ht="148.5" x14ac:dyDescent="0.25">
      <c r="A880" s="576">
        <f t="shared" si="61"/>
        <v>840</v>
      </c>
      <c r="B880" s="687" t="s">
        <v>366</v>
      </c>
      <c r="C880" s="557">
        <v>25.19</v>
      </c>
      <c r="D880" s="689" t="s">
        <v>367</v>
      </c>
      <c r="E880" s="667" t="s">
        <v>5753</v>
      </c>
      <c r="F880" s="687" t="s">
        <v>4862</v>
      </c>
      <c r="G880" s="687" t="s">
        <v>4809</v>
      </c>
      <c r="H880" s="578">
        <v>7801</v>
      </c>
      <c r="I880" s="578">
        <v>2110</v>
      </c>
      <c r="J880" s="794">
        <f t="shared" si="57"/>
        <v>7801</v>
      </c>
      <c r="K880" s="794">
        <f t="shared" si="58"/>
        <v>2110</v>
      </c>
    </row>
    <row r="881" spans="1:11" ht="135" x14ac:dyDescent="0.25">
      <c r="A881" s="576">
        <f t="shared" si="61"/>
        <v>841</v>
      </c>
      <c r="B881" s="687" t="s">
        <v>366</v>
      </c>
      <c r="C881" s="557">
        <v>25.31</v>
      </c>
      <c r="D881" s="689" t="s">
        <v>369</v>
      </c>
      <c r="E881" s="667" t="s">
        <v>5754</v>
      </c>
      <c r="F881" s="687" t="s">
        <v>4863</v>
      </c>
      <c r="G881" s="687" t="s">
        <v>4809</v>
      </c>
      <c r="H881" s="578">
        <v>13783</v>
      </c>
      <c r="I881" s="578">
        <v>5252</v>
      </c>
      <c r="J881" s="794">
        <f t="shared" si="57"/>
        <v>13783</v>
      </c>
      <c r="K881" s="794">
        <f t="shared" si="58"/>
        <v>5252</v>
      </c>
    </row>
    <row r="882" spans="1:11" ht="135" x14ac:dyDescent="0.25">
      <c r="A882" s="576">
        <f t="shared" si="61"/>
        <v>842</v>
      </c>
      <c r="B882" s="687" t="s">
        <v>366</v>
      </c>
      <c r="C882" s="557">
        <v>25.33</v>
      </c>
      <c r="D882" s="689" t="s">
        <v>369</v>
      </c>
      <c r="E882" s="667" t="s">
        <v>5755</v>
      </c>
      <c r="F882" s="687" t="s">
        <v>4864</v>
      </c>
      <c r="G882" s="687" t="s">
        <v>4809</v>
      </c>
      <c r="H882" s="578">
        <v>13967</v>
      </c>
      <c r="I882" s="578">
        <v>5252</v>
      </c>
      <c r="J882" s="794">
        <f t="shared" si="57"/>
        <v>13967</v>
      </c>
      <c r="K882" s="794">
        <f t="shared" si="58"/>
        <v>5252</v>
      </c>
    </row>
    <row r="883" spans="1:11" ht="135" x14ac:dyDescent="0.25">
      <c r="A883" s="576">
        <f t="shared" si="61"/>
        <v>843</v>
      </c>
      <c r="B883" s="687" t="s">
        <v>366</v>
      </c>
      <c r="C883" s="557">
        <v>25.35</v>
      </c>
      <c r="D883" s="689" t="s">
        <v>369</v>
      </c>
      <c r="E883" s="667" t="s">
        <v>5756</v>
      </c>
      <c r="F883" s="687" t="s">
        <v>4863</v>
      </c>
      <c r="G883" s="687" t="s">
        <v>4809</v>
      </c>
      <c r="H883" s="578">
        <v>14150</v>
      </c>
      <c r="I883" s="578">
        <v>5252</v>
      </c>
      <c r="J883" s="794">
        <f t="shared" si="57"/>
        <v>14150</v>
      </c>
      <c r="K883" s="794">
        <f t="shared" si="58"/>
        <v>5252</v>
      </c>
    </row>
    <row r="884" spans="1:11" ht="135" x14ac:dyDescent="0.25">
      <c r="A884" s="576">
        <f t="shared" si="61"/>
        <v>844</v>
      </c>
      <c r="B884" s="687" t="s">
        <v>366</v>
      </c>
      <c r="C884" s="557">
        <v>25.37</v>
      </c>
      <c r="D884" s="689" t="s">
        <v>369</v>
      </c>
      <c r="E884" s="667" t="s">
        <v>5757</v>
      </c>
      <c r="F884" s="687" t="s">
        <v>4863</v>
      </c>
      <c r="G884" s="687" t="s">
        <v>4809</v>
      </c>
      <c r="H884" s="578">
        <v>14242</v>
      </c>
      <c r="I884" s="578">
        <v>5252</v>
      </c>
      <c r="J884" s="794">
        <f t="shared" si="57"/>
        <v>14242</v>
      </c>
      <c r="K884" s="794">
        <f t="shared" si="58"/>
        <v>5252</v>
      </c>
    </row>
    <row r="885" spans="1:11" ht="135" x14ac:dyDescent="0.25">
      <c r="A885" s="576">
        <f t="shared" si="61"/>
        <v>845</v>
      </c>
      <c r="B885" s="687" t="s">
        <v>366</v>
      </c>
      <c r="C885" s="557">
        <v>25.39</v>
      </c>
      <c r="D885" s="689" t="s">
        <v>369</v>
      </c>
      <c r="E885" s="667" t="s">
        <v>5758</v>
      </c>
      <c r="F885" s="687" t="s">
        <v>4863</v>
      </c>
      <c r="G885" s="687" t="s">
        <v>4809</v>
      </c>
      <c r="H885" s="578">
        <v>14333</v>
      </c>
      <c r="I885" s="578">
        <v>5252</v>
      </c>
      <c r="J885" s="794">
        <f t="shared" si="57"/>
        <v>14333</v>
      </c>
      <c r="K885" s="794">
        <f t="shared" si="58"/>
        <v>5252</v>
      </c>
    </row>
    <row r="886" spans="1:11" ht="121.5" x14ac:dyDescent="0.25">
      <c r="A886" s="576">
        <f t="shared" si="61"/>
        <v>846</v>
      </c>
      <c r="B886" s="687" t="s">
        <v>366</v>
      </c>
      <c r="C886" s="557">
        <v>25.5</v>
      </c>
      <c r="D886" s="689" t="s">
        <v>370</v>
      </c>
      <c r="E886" s="667" t="s">
        <v>5759</v>
      </c>
      <c r="F886" s="687" t="s">
        <v>4865</v>
      </c>
      <c r="G886" s="687" t="s">
        <v>4809</v>
      </c>
      <c r="H886" s="578">
        <v>12269</v>
      </c>
      <c r="I886" s="578">
        <v>5085</v>
      </c>
      <c r="J886" s="794">
        <f t="shared" si="57"/>
        <v>12269</v>
      </c>
      <c r="K886" s="794">
        <f t="shared" si="58"/>
        <v>5085</v>
      </c>
    </row>
    <row r="887" spans="1:11" ht="108" x14ac:dyDescent="0.25">
      <c r="A887" s="576">
        <f t="shared" si="61"/>
        <v>847</v>
      </c>
      <c r="B887" s="687" t="s">
        <v>366</v>
      </c>
      <c r="C887" s="557">
        <v>25.52</v>
      </c>
      <c r="D887" s="689" t="s">
        <v>370</v>
      </c>
      <c r="E887" s="667" t="s">
        <v>371</v>
      </c>
      <c r="F887" s="687" t="s">
        <v>4865</v>
      </c>
      <c r="G887" s="687" t="s">
        <v>4809</v>
      </c>
      <c r="H887" s="578">
        <v>12452</v>
      </c>
      <c r="I887" s="578">
        <v>5085</v>
      </c>
      <c r="J887" s="794">
        <f t="shared" si="57"/>
        <v>12452</v>
      </c>
      <c r="K887" s="794">
        <f t="shared" si="58"/>
        <v>5085</v>
      </c>
    </row>
    <row r="888" spans="1:11" ht="121.5" x14ac:dyDescent="0.25">
      <c r="A888" s="576">
        <f t="shared" si="61"/>
        <v>848</v>
      </c>
      <c r="B888" s="687" t="s">
        <v>366</v>
      </c>
      <c r="C888" s="557">
        <v>25.54</v>
      </c>
      <c r="D888" s="689" t="s">
        <v>370</v>
      </c>
      <c r="E888" s="667" t="s">
        <v>5760</v>
      </c>
      <c r="F888" s="687" t="s">
        <v>4865</v>
      </c>
      <c r="G888" s="687" t="s">
        <v>4809</v>
      </c>
      <c r="H888" s="578">
        <v>12635</v>
      </c>
      <c r="I888" s="578">
        <v>5085</v>
      </c>
      <c r="J888" s="794">
        <f t="shared" si="57"/>
        <v>12635</v>
      </c>
      <c r="K888" s="794">
        <f t="shared" si="58"/>
        <v>5085</v>
      </c>
    </row>
    <row r="889" spans="1:11" ht="121.5" x14ac:dyDescent="0.25">
      <c r="A889" s="576">
        <f t="shared" si="61"/>
        <v>849</v>
      </c>
      <c r="B889" s="687" t="s">
        <v>366</v>
      </c>
      <c r="C889" s="557">
        <v>25.56</v>
      </c>
      <c r="D889" s="689" t="s">
        <v>370</v>
      </c>
      <c r="E889" s="667" t="s">
        <v>372</v>
      </c>
      <c r="F889" s="687" t="s">
        <v>4865</v>
      </c>
      <c r="G889" s="687" t="s">
        <v>4809</v>
      </c>
      <c r="H889" s="578">
        <v>12727</v>
      </c>
      <c r="I889" s="578">
        <v>5085</v>
      </c>
      <c r="J889" s="794">
        <f t="shared" si="57"/>
        <v>12727</v>
      </c>
      <c r="K889" s="794">
        <f t="shared" si="58"/>
        <v>5085</v>
      </c>
    </row>
    <row r="890" spans="1:11" ht="121.5" x14ac:dyDescent="0.25">
      <c r="A890" s="576">
        <f t="shared" si="61"/>
        <v>850</v>
      </c>
      <c r="B890" s="687" t="s">
        <v>366</v>
      </c>
      <c r="C890" s="557">
        <v>25.58</v>
      </c>
      <c r="D890" s="689" t="s">
        <v>370</v>
      </c>
      <c r="E890" s="667" t="s">
        <v>5761</v>
      </c>
      <c r="F890" s="687" t="s">
        <v>4865</v>
      </c>
      <c r="G890" s="687" t="s">
        <v>4809</v>
      </c>
      <c r="H890" s="578">
        <v>13002</v>
      </c>
      <c r="I890" s="578">
        <v>5085</v>
      </c>
      <c r="J890" s="794">
        <f t="shared" si="57"/>
        <v>13002</v>
      </c>
      <c r="K890" s="794">
        <f t="shared" si="58"/>
        <v>5085</v>
      </c>
    </row>
    <row r="891" spans="1:11" ht="135" x14ac:dyDescent="0.25">
      <c r="A891" s="576">
        <f t="shared" si="61"/>
        <v>851</v>
      </c>
      <c r="B891" s="687" t="s">
        <v>366</v>
      </c>
      <c r="C891" s="557">
        <v>25.7</v>
      </c>
      <c r="D891" s="689" t="s">
        <v>373</v>
      </c>
      <c r="E891" s="667" t="s">
        <v>374</v>
      </c>
      <c r="F891" s="687" t="s">
        <v>4866</v>
      </c>
      <c r="G891" s="687" t="s">
        <v>4809</v>
      </c>
      <c r="H891" s="578">
        <v>13932</v>
      </c>
      <c r="I891" s="578">
        <v>5988</v>
      </c>
      <c r="J891" s="794">
        <f t="shared" si="57"/>
        <v>13932</v>
      </c>
      <c r="K891" s="794">
        <f t="shared" si="58"/>
        <v>5988</v>
      </c>
    </row>
    <row r="892" spans="1:11" ht="135" x14ac:dyDescent="0.25">
      <c r="A892" s="576">
        <f t="shared" si="61"/>
        <v>852</v>
      </c>
      <c r="B892" s="687" t="s">
        <v>366</v>
      </c>
      <c r="C892" s="557">
        <v>25.72</v>
      </c>
      <c r="D892" s="689" t="s">
        <v>373</v>
      </c>
      <c r="E892" s="667" t="s">
        <v>375</v>
      </c>
      <c r="F892" s="687" t="s">
        <v>4866</v>
      </c>
      <c r="G892" s="687" t="s">
        <v>4809</v>
      </c>
      <c r="H892" s="578">
        <v>14116</v>
      </c>
      <c r="I892" s="578">
        <v>5988</v>
      </c>
      <c r="J892" s="794">
        <f t="shared" si="57"/>
        <v>14116</v>
      </c>
      <c r="K892" s="794">
        <f t="shared" si="58"/>
        <v>5988</v>
      </c>
    </row>
    <row r="893" spans="1:11" ht="135" x14ac:dyDescent="0.25">
      <c r="A893" s="576">
        <f t="shared" si="61"/>
        <v>853</v>
      </c>
      <c r="B893" s="687" t="s">
        <v>366</v>
      </c>
      <c r="C893" s="557">
        <v>25.74</v>
      </c>
      <c r="D893" s="689" t="s">
        <v>373</v>
      </c>
      <c r="E893" s="667" t="s">
        <v>376</v>
      </c>
      <c r="F893" s="687" t="s">
        <v>4866</v>
      </c>
      <c r="G893" s="687" t="s">
        <v>4809</v>
      </c>
      <c r="H893" s="578">
        <v>14299</v>
      </c>
      <c r="I893" s="578">
        <v>5988</v>
      </c>
      <c r="J893" s="794">
        <f t="shared" si="57"/>
        <v>14299</v>
      </c>
      <c r="K893" s="794">
        <f t="shared" si="58"/>
        <v>5988</v>
      </c>
    </row>
    <row r="894" spans="1:11" ht="135" x14ac:dyDescent="0.25">
      <c r="A894" s="576">
        <f t="shared" si="61"/>
        <v>854</v>
      </c>
      <c r="B894" s="687" t="s">
        <v>366</v>
      </c>
      <c r="C894" s="557">
        <v>25.76</v>
      </c>
      <c r="D894" s="689" t="s">
        <v>373</v>
      </c>
      <c r="E894" s="667" t="s">
        <v>377</v>
      </c>
      <c r="F894" s="687" t="s">
        <v>4866</v>
      </c>
      <c r="G894" s="687" t="s">
        <v>4809</v>
      </c>
      <c r="H894" s="578">
        <v>14391</v>
      </c>
      <c r="I894" s="578">
        <v>5988</v>
      </c>
      <c r="J894" s="794">
        <f t="shared" si="57"/>
        <v>14391</v>
      </c>
      <c r="K894" s="794">
        <f t="shared" si="58"/>
        <v>5988</v>
      </c>
    </row>
    <row r="895" spans="1:11" ht="135" x14ac:dyDescent="0.25">
      <c r="A895" s="576">
        <f t="shared" si="61"/>
        <v>855</v>
      </c>
      <c r="B895" s="687" t="s">
        <v>366</v>
      </c>
      <c r="C895" s="557">
        <v>25.78</v>
      </c>
      <c r="D895" s="689" t="s">
        <v>373</v>
      </c>
      <c r="E895" s="667" t="s">
        <v>378</v>
      </c>
      <c r="F895" s="687" t="s">
        <v>4866</v>
      </c>
      <c r="G895" s="687" t="s">
        <v>4809</v>
      </c>
      <c r="H895" s="578">
        <v>14666</v>
      </c>
      <c r="I895" s="578">
        <v>5988</v>
      </c>
      <c r="J895" s="794">
        <f t="shared" si="57"/>
        <v>14666</v>
      </c>
      <c r="K895" s="794">
        <f t="shared" si="58"/>
        <v>5988</v>
      </c>
    </row>
    <row r="896" spans="1:11" ht="18.75" x14ac:dyDescent="0.25">
      <c r="A896" s="914" t="s">
        <v>5481</v>
      </c>
      <c r="B896" s="915"/>
      <c r="C896" s="915"/>
      <c r="D896" s="915"/>
      <c r="E896" s="915"/>
      <c r="F896" s="915"/>
      <c r="G896" s="915"/>
      <c r="H896" s="915"/>
      <c r="I896" s="916"/>
      <c r="J896" s="794">
        <f t="shared" si="57"/>
        <v>0</v>
      </c>
      <c r="K896" s="794">
        <f t="shared" si="58"/>
        <v>0</v>
      </c>
    </row>
    <row r="897" spans="1:11" ht="108" x14ac:dyDescent="0.25">
      <c r="A897" s="576">
        <f>A895+1</f>
        <v>856</v>
      </c>
      <c r="B897" s="687" t="s">
        <v>366</v>
      </c>
      <c r="C897" s="557">
        <v>26.05</v>
      </c>
      <c r="D897" s="689" t="s">
        <v>379</v>
      </c>
      <c r="E897" s="667" t="s">
        <v>380</v>
      </c>
      <c r="F897" s="687" t="s">
        <v>4867</v>
      </c>
      <c r="G897" s="687" t="s">
        <v>4809</v>
      </c>
      <c r="H897" s="578">
        <v>13932</v>
      </c>
      <c r="I897" s="578">
        <v>5988</v>
      </c>
      <c r="J897" s="794">
        <f t="shared" si="57"/>
        <v>13932</v>
      </c>
      <c r="K897" s="794">
        <f t="shared" si="58"/>
        <v>5988</v>
      </c>
    </row>
    <row r="898" spans="1:11" ht="108" x14ac:dyDescent="0.25">
      <c r="A898" s="576">
        <f>A897+1</f>
        <v>857</v>
      </c>
      <c r="B898" s="687" t="s">
        <v>366</v>
      </c>
      <c r="C898" s="557">
        <v>26.07</v>
      </c>
      <c r="D898" s="689" t="s">
        <v>379</v>
      </c>
      <c r="E898" s="667" t="s">
        <v>381</v>
      </c>
      <c r="F898" s="687" t="s">
        <v>4867</v>
      </c>
      <c r="G898" s="687" t="s">
        <v>4809</v>
      </c>
      <c r="H898" s="578">
        <v>14116</v>
      </c>
      <c r="I898" s="578">
        <v>5988</v>
      </c>
      <c r="J898" s="794">
        <f t="shared" si="57"/>
        <v>14116</v>
      </c>
      <c r="K898" s="794">
        <f t="shared" si="58"/>
        <v>5988</v>
      </c>
    </row>
    <row r="899" spans="1:11" ht="101.25" customHeight="1" x14ac:dyDescent="0.25">
      <c r="A899" s="576">
        <f t="shared" ref="A899:A929" si="62">A898+1</f>
        <v>858</v>
      </c>
      <c r="B899" s="687" t="s">
        <v>366</v>
      </c>
      <c r="C899" s="557">
        <v>26.09</v>
      </c>
      <c r="D899" s="689" t="s">
        <v>382</v>
      </c>
      <c r="E899" s="667" t="s">
        <v>383</v>
      </c>
      <c r="F899" s="687" t="s">
        <v>4868</v>
      </c>
      <c r="G899" s="687" t="s">
        <v>4809</v>
      </c>
      <c r="H899" s="578">
        <v>13932</v>
      </c>
      <c r="I899" s="578">
        <v>5988</v>
      </c>
      <c r="J899" s="794">
        <f t="shared" si="57"/>
        <v>13932</v>
      </c>
      <c r="K899" s="794">
        <f t="shared" si="58"/>
        <v>5988</v>
      </c>
    </row>
    <row r="900" spans="1:11" ht="99" customHeight="1" x14ac:dyDescent="0.25">
      <c r="A900" s="576">
        <f t="shared" si="62"/>
        <v>859</v>
      </c>
      <c r="B900" s="687" t="s">
        <v>366</v>
      </c>
      <c r="C900" s="557">
        <v>26.11</v>
      </c>
      <c r="D900" s="689" t="s">
        <v>382</v>
      </c>
      <c r="E900" s="667" t="s">
        <v>384</v>
      </c>
      <c r="F900" s="687" t="s">
        <v>4868</v>
      </c>
      <c r="G900" s="687" t="s">
        <v>4809</v>
      </c>
      <c r="H900" s="578">
        <v>14116</v>
      </c>
      <c r="I900" s="578">
        <v>5988</v>
      </c>
      <c r="J900" s="794">
        <f t="shared" si="57"/>
        <v>14116</v>
      </c>
      <c r="K900" s="794">
        <f t="shared" si="58"/>
        <v>5988</v>
      </c>
    </row>
    <row r="901" spans="1:11" ht="108" x14ac:dyDescent="0.25">
      <c r="A901" s="576">
        <f t="shared" si="62"/>
        <v>860</v>
      </c>
      <c r="B901" s="687" t="s">
        <v>366</v>
      </c>
      <c r="C901" s="557">
        <v>26.17</v>
      </c>
      <c r="D901" s="689" t="s">
        <v>385</v>
      </c>
      <c r="E901" s="667" t="s">
        <v>386</v>
      </c>
      <c r="F901" s="687" t="s">
        <v>4869</v>
      </c>
      <c r="G901" s="687" t="s">
        <v>4809</v>
      </c>
      <c r="H901" s="578">
        <v>15567</v>
      </c>
      <c r="I901" s="578">
        <v>7338</v>
      </c>
      <c r="J901" s="794">
        <f t="shared" ref="J901:J964" si="63">ROUNDUP(H901,0)</f>
        <v>15567</v>
      </c>
      <c r="K901" s="794">
        <f t="shared" ref="K901:K964" si="64">ROUNDUP(I901,0)</f>
        <v>7338</v>
      </c>
    </row>
    <row r="902" spans="1:11" ht="108" x14ac:dyDescent="0.25">
      <c r="A902" s="576">
        <f t="shared" si="62"/>
        <v>861</v>
      </c>
      <c r="B902" s="687" t="s">
        <v>366</v>
      </c>
      <c r="C902" s="557">
        <v>26.19</v>
      </c>
      <c r="D902" s="689" t="s">
        <v>385</v>
      </c>
      <c r="E902" s="667" t="s">
        <v>387</v>
      </c>
      <c r="F902" s="687" t="s">
        <v>4869</v>
      </c>
      <c r="G902" s="687" t="s">
        <v>4809</v>
      </c>
      <c r="H902" s="578">
        <v>15750</v>
      </c>
      <c r="I902" s="578">
        <v>7338</v>
      </c>
      <c r="J902" s="794">
        <f t="shared" si="63"/>
        <v>15750</v>
      </c>
      <c r="K902" s="794">
        <f t="shared" si="64"/>
        <v>7338</v>
      </c>
    </row>
    <row r="903" spans="1:11" ht="135" x14ac:dyDescent="0.25">
      <c r="A903" s="576">
        <f t="shared" si="62"/>
        <v>862</v>
      </c>
      <c r="B903" s="687" t="s">
        <v>366</v>
      </c>
      <c r="C903" s="557">
        <v>26.23</v>
      </c>
      <c r="D903" s="689" t="s">
        <v>388</v>
      </c>
      <c r="E903" s="667" t="s">
        <v>389</v>
      </c>
      <c r="F903" s="687" t="s">
        <v>4870</v>
      </c>
      <c r="G903" s="687" t="s">
        <v>4809</v>
      </c>
      <c r="H903" s="578">
        <v>7190</v>
      </c>
      <c r="I903" s="578">
        <v>2196</v>
      </c>
      <c r="J903" s="794">
        <f t="shared" si="63"/>
        <v>7190</v>
      </c>
      <c r="K903" s="794">
        <f t="shared" si="64"/>
        <v>2196</v>
      </c>
    </row>
    <row r="904" spans="1:11" ht="148.5" x14ac:dyDescent="0.25">
      <c r="A904" s="576">
        <f t="shared" si="62"/>
        <v>863</v>
      </c>
      <c r="B904" s="687" t="s">
        <v>366</v>
      </c>
      <c r="C904" s="557">
        <v>26.25</v>
      </c>
      <c r="D904" s="689" t="s">
        <v>390</v>
      </c>
      <c r="E904" s="667" t="s">
        <v>5762</v>
      </c>
      <c r="F904" s="687" t="s">
        <v>4871</v>
      </c>
      <c r="G904" s="687" t="s">
        <v>4809</v>
      </c>
      <c r="H904" s="578">
        <v>12060</v>
      </c>
      <c r="I904" s="578">
        <v>5219</v>
      </c>
      <c r="J904" s="794">
        <f t="shared" si="63"/>
        <v>12060</v>
      </c>
      <c r="K904" s="794">
        <f t="shared" si="64"/>
        <v>5219</v>
      </c>
    </row>
    <row r="905" spans="1:11" ht="162" x14ac:dyDescent="0.25">
      <c r="A905" s="576">
        <f t="shared" si="62"/>
        <v>864</v>
      </c>
      <c r="B905" s="687" t="s">
        <v>366</v>
      </c>
      <c r="C905" s="557">
        <v>26.26</v>
      </c>
      <c r="D905" s="689" t="s">
        <v>390</v>
      </c>
      <c r="E905" s="667" t="s">
        <v>5763</v>
      </c>
      <c r="F905" s="687" t="s">
        <v>4871</v>
      </c>
      <c r="G905" s="687" t="s">
        <v>4809</v>
      </c>
      <c r="H905" s="578">
        <v>12244</v>
      </c>
      <c r="I905" s="578">
        <v>5219</v>
      </c>
      <c r="J905" s="794">
        <f t="shared" si="63"/>
        <v>12244</v>
      </c>
      <c r="K905" s="794">
        <f t="shared" si="64"/>
        <v>5219</v>
      </c>
    </row>
    <row r="906" spans="1:11" ht="148.5" x14ac:dyDescent="0.25">
      <c r="A906" s="576">
        <f t="shared" si="62"/>
        <v>865</v>
      </c>
      <c r="B906" s="687" t="s">
        <v>366</v>
      </c>
      <c r="C906" s="557">
        <v>26.27</v>
      </c>
      <c r="D906" s="689" t="s">
        <v>391</v>
      </c>
      <c r="E906" s="667" t="s">
        <v>5764</v>
      </c>
      <c r="F906" s="687" t="s">
        <v>4872</v>
      </c>
      <c r="G906" s="687" t="s">
        <v>4809</v>
      </c>
      <c r="H906" s="578">
        <v>12805</v>
      </c>
      <c r="I906" s="578">
        <v>4861</v>
      </c>
      <c r="J906" s="794">
        <f t="shared" si="63"/>
        <v>12805</v>
      </c>
      <c r="K906" s="794">
        <f t="shared" si="64"/>
        <v>4861</v>
      </c>
    </row>
    <row r="907" spans="1:11" ht="148.5" x14ac:dyDescent="0.25">
      <c r="A907" s="576">
        <f t="shared" si="62"/>
        <v>866</v>
      </c>
      <c r="B907" s="687" t="s">
        <v>366</v>
      </c>
      <c r="C907" s="557">
        <v>26.28</v>
      </c>
      <c r="D907" s="689" t="s">
        <v>391</v>
      </c>
      <c r="E907" s="667" t="s">
        <v>5765</v>
      </c>
      <c r="F907" s="687" t="s">
        <v>4873</v>
      </c>
      <c r="G907" s="687" t="s">
        <v>4809</v>
      </c>
      <c r="H907" s="578">
        <v>12989</v>
      </c>
      <c r="I907" s="578">
        <v>4861</v>
      </c>
      <c r="J907" s="794">
        <f t="shared" si="63"/>
        <v>12989</v>
      </c>
      <c r="K907" s="794">
        <f t="shared" si="64"/>
        <v>4861</v>
      </c>
    </row>
    <row r="908" spans="1:11" ht="148.5" x14ac:dyDescent="0.25">
      <c r="A908" s="576">
        <f t="shared" si="62"/>
        <v>867</v>
      </c>
      <c r="B908" s="687" t="s">
        <v>366</v>
      </c>
      <c r="C908" s="557">
        <v>26.29</v>
      </c>
      <c r="D908" s="689" t="s">
        <v>392</v>
      </c>
      <c r="E908" s="667" t="s">
        <v>393</v>
      </c>
      <c r="F908" s="687" t="s">
        <v>4874</v>
      </c>
      <c r="G908" s="687" t="s">
        <v>4809</v>
      </c>
      <c r="H908" s="578">
        <v>14136</v>
      </c>
      <c r="I908" s="578">
        <v>5393</v>
      </c>
      <c r="J908" s="794">
        <f t="shared" si="63"/>
        <v>14136</v>
      </c>
      <c r="K908" s="794">
        <f t="shared" si="64"/>
        <v>5393</v>
      </c>
    </row>
    <row r="909" spans="1:11" ht="135" x14ac:dyDescent="0.25">
      <c r="A909" s="576">
        <f t="shared" si="62"/>
        <v>868</v>
      </c>
      <c r="B909" s="687" t="s">
        <v>366</v>
      </c>
      <c r="C909" s="557">
        <v>26.3</v>
      </c>
      <c r="D909" s="689" t="s">
        <v>392</v>
      </c>
      <c r="E909" s="667" t="s">
        <v>394</v>
      </c>
      <c r="F909" s="687" t="s">
        <v>4874</v>
      </c>
      <c r="G909" s="687" t="s">
        <v>4809</v>
      </c>
      <c r="H909" s="578">
        <v>14319</v>
      </c>
      <c r="I909" s="578">
        <v>5393</v>
      </c>
      <c r="J909" s="794">
        <f t="shared" si="63"/>
        <v>14319</v>
      </c>
      <c r="K909" s="794">
        <f t="shared" si="64"/>
        <v>5393</v>
      </c>
    </row>
    <row r="910" spans="1:11" ht="162" x14ac:dyDescent="0.25">
      <c r="A910" s="576">
        <f t="shared" si="62"/>
        <v>869</v>
      </c>
      <c r="B910" s="687" t="s">
        <v>366</v>
      </c>
      <c r="C910" s="557">
        <v>26.31</v>
      </c>
      <c r="D910" s="689" t="s">
        <v>395</v>
      </c>
      <c r="E910" s="667" t="s">
        <v>5766</v>
      </c>
      <c r="F910" s="687" t="s">
        <v>4875</v>
      </c>
      <c r="G910" s="687" t="s">
        <v>4809</v>
      </c>
      <c r="H910" s="578">
        <v>17601</v>
      </c>
      <c r="I910" s="578">
        <v>8136</v>
      </c>
      <c r="J910" s="794">
        <f t="shared" si="63"/>
        <v>17601</v>
      </c>
      <c r="K910" s="794">
        <f t="shared" si="64"/>
        <v>8136</v>
      </c>
    </row>
    <row r="911" spans="1:11" ht="162" x14ac:dyDescent="0.25">
      <c r="A911" s="576">
        <f t="shared" si="62"/>
        <v>870</v>
      </c>
      <c r="B911" s="687" t="s">
        <v>366</v>
      </c>
      <c r="C911" s="557">
        <v>26.32</v>
      </c>
      <c r="D911" s="689" t="s">
        <v>395</v>
      </c>
      <c r="E911" s="667" t="s">
        <v>5767</v>
      </c>
      <c r="F911" s="687" t="s">
        <v>4875</v>
      </c>
      <c r="G911" s="687" t="s">
        <v>4809</v>
      </c>
      <c r="H911" s="578">
        <v>17785</v>
      </c>
      <c r="I911" s="578">
        <v>8136</v>
      </c>
      <c r="J911" s="794">
        <f t="shared" si="63"/>
        <v>17785</v>
      </c>
      <c r="K911" s="794">
        <f t="shared" si="64"/>
        <v>8136</v>
      </c>
    </row>
    <row r="912" spans="1:11" ht="81" x14ac:dyDescent="0.25">
      <c r="A912" s="576">
        <f t="shared" si="62"/>
        <v>871</v>
      </c>
      <c r="B912" s="687" t="s">
        <v>366</v>
      </c>
      <c r="C912" s="557">
        <v>26.33</v>
      </c>
      <c r="D912" s="689" t="s">
        <v>396</v>
      </c>
      <c r="E912" s="667" t="s">
        <v>5768</v>
      </c>
      <c r="F912" s="687" t="s">
        <v>4876</v>
      </c>
      <c r="G912" s="687" t="s">
        <v>209</v>
      </c>
      <c r="H912" s="578">
        <v>89703</v>
      </c>
      <c r="I912" s="578">
        <v>11762</v>
      </c>
      <c r="J912" s="794">
        <f t="shared" si="63"/>
        <v>89703</v>
      </c>
      <c r="K912" s="794">
        <f t="shared" si="64"/>
        <v>11762</v>
      </c>
    </row>
    <row r="913" spans="1:11" ht="81" x14ac:dyDescent="0.25">
      <c r="A913" s="576">
        <f t="shared" si="62"/>
        <v>872</v>
      </c>
      <c r="B913" s="687" t="s">
        <v>366</v>
      </c>
      <c r="C913" s="557">
        <v>26.34</v>
      </c>
      <c r="D913" s="687" t="s">
        <v>396</v>
      </c>
      <c r="E913" s="667" t="s">
        <v>397</v>
      </c>
      <c r="F913" s="687" t="s">
        <v>4876</v>
      </c>
      <c r="G913" s="687" t="s">
        <v>209</v>
      </c>
      <c r="H913" s="578">
        <v>94136</v>
      </c>
      <c r="I913" s="578">
        <v>11880</v>
      </c>
      <c r="J913" s="794">
        <f t="shared" si="63"/>
        <v>94136</v>
      </c>
      <c r="K913" s="794">
        <f t="shared" si="64"/>
        <v>11880</v>
      </c>
    </row>
    <row r="914" spans="1:11" ht="94.5" x14ac:dyDescent="0.25">
      <c r="A914" s="576">
        <f t="shared" si="62"/>
        <v>873</v>
      </c>
      <c r="B914" s="687" t="s">
        <v>366</v>
      </c>
      <c r="C914" s="557">
        <v>26.36</v>
      </c>
      <c r="D914" s="687"/>
      <c r="E914" s="667" t="s">
        <v>398</v>
      </c>
      <c r="F914" s="687" t="s">
        <v>399</v>
      </c>
      <c r="G914" s="687" t="s">
        <v>209</v>
      </c>
      <c r="H914" s="578">
        <v>11287</v>
      </c>
      <c r="I914" s="578">
        <v>6562</v>
      </c>
      <c r="J914" s="794">
        <f t="shared" si="63"/>
        <v>11287</v>
      </c>
      <c r="K914" s="794">
        <f t="shared" si="64"/>
        <v>6562</v>
      </c>
    </row>
    <row r="915" spans="1:11" ht="297" x14ac:dyDescent="0.25">
      <c r="A915" s="576">
        <f t="shared" si="62"/>
        <v>874</v>
      </c>
      <c r="B915" s="687" t="s">
        <v>366</v>
      </c>
      <c r="C915" s="557">
        <v>26.37</v>
      </c>
      <c r="D915" s="687" t="s">
        <v>2040</v>
      </c>
      <c r="E915" s="667" t="s">
        <v>4877</v>
      </c>
      <c r="F915" s="687" t="s">
        <v>399</v>
      </c>
      <c r="G915" s="687" t="s">
        <v>209</v>
      </c>
      <c r="H915" s="578">
        <v>24710</v>
      </c>
      <c r="I915" s="578">
        <v>1024</v>
      </c>
      <c r="J915" s="794">
        <f t="shared" si="63"/>
        <v>24710</v>
      </c>
      <c r="K915" s="794">
        <f t="shared" si="64"/>
        <v>1024</v>
      </c>
    </row>
    <row r="916" spans="1:11" ht="270" x14ac:dyDescent="0.25">
      <c r="A916" s="576">
        <f t="shared" si="62"/>
        <v>875</v>
      </c>
      <c r="B916" s="687" t="s">
        <v>366</v>
      </c>
      <c r="C916" s="557">
        <v>26.38</v>
      </c>
      <c r="D916" s="687" t="s">
        <v>2040</v>
      </c>
      <c r="E916" s="667" t="s">
        <v>1269</v>
      </c>
      <c r="F916" s="687" t="s">
        <v>399</v>
      </c>
      <c r="G916" s="687" t="s">
        <v>209</v>
      </c>
      <c r="H916" s="578">
        <v>19640</v>
      </c>
      <c r="I916" s="578">
        <v>1024</v>
      </c>
      <c r="J916" s="794">
        <f t="shared" si="63"/>
        <v>19640</v>
      </c>
      <c r="K916" s="794">
        <f t="shared" si="64"/>
        <v>1024</v>
      </c>
    </row>
    <row r="917" spans="1:11" ht="270" x14ac:dyDescent="0.25">
      <c r="A917" s="576">
        <f t="shared" si="62"/>
        <v>876</v>
      </c>
      <c r="B917" s="687" t="s">
        <v>366</v>
      </c>
      <c r="C917" s="557">
        <v>26.39</v>
      </c>
      <c r="D917" s="687" t="s">
        <v>2040</v>
      </c>
      <c r="E917" s="667" t="s">
        <v>1270</v>
      </c>
      <c r="F917" s="687" t="s">
        <v>399</v>
      </c>
      <c r="G917" s="687" t="s">
        <v>209</v>
      </c>
      <c r="H917" s="578">
        <v>16896</v>
      </c>
      <c r="I917" s="578">
        <v>1024</v>
      </c>
      <c r="J917" s="794">
        <f t="shared" si="63"/>
        <v>16896</v>
      </c>
      <c r="K917" s="794">
        <f t="shared" si="64"/>
        <v>1024</v>
      </c>
    </row>
    <row r="918" spans="1:11" ht="270" x14ac:dyDescent="0.25">
      <c r="A918" s="576">
        <f t="shared" si="62"/>
        <v>877</v>
      </c>
      <c r="B918" s="687" t="s">
        <v>366</v>
      </c>
      <c r="C918" s="557">
        <v>26.4</v>
      </c>
      <c r="D918" s="687" t="s">
        <v>2040</v>
      </c>
      <c r="E918" s="667" t="s">
        <v>1271</v>
      </c>
      <c r="F918" s="687" t="s">
        <v>399</v>
      </c>
      <c r="G918" s="687" t="s">
        <v>209</v>
      </c>
      <c r="H918" s="578">
        <v>13108</v>
      </c>
      <c r="I918" s="578">
        <v>1024</v>
      </c>
      <c r="J918" s="794">
        <f t="shared" si="63"/>
        <v>13108</v>
      </c>
      <c r="K918" s="794">
        <f t="shared" si="64"/>
        <v>1024</v>
      </c>
    </row>
    <row r="919" spans="1:11" ht="270" x14ac:dyDescent="0.25">
      <c r="A919" s="576">
        <f t="shared" si="62"/>
        <v>878</v>
      </c>
      <c r="B919" s="687" t="s">
        <v>366</v>
      </c>
      <c r="C919" s="557">
        <v>26.41</v>
      </c>
      <c r="D919" s="687" t="s">
        <v>2040</v>
      </c>
      <c r="E919" s="667" t="s">
        <v>1272</v>
      </c>
      <c r="F919" s="687" t="s">
        <v>399</v>
      </c>
      <c r="G919" s="687" t="s">
        <v>209</v>
      </c>
      <c r="H919" s="578">
        <v>10841</v>
      </c>
      <c r="I919" s="578">
        <v>1024</v>
      </c>
      <c r="J919" s="794">
        <f t="shared" si="63"/>
        <v>10841</v>
      </c>
      <c r="K919" s="794">
        <f t="shared" si="64"/>
        <v>1024</v>
      </c>
    </row>
    <row r="920" spans="1:11" ht="108" x14ac:dyDescent="0.25">
      <c r="A920" s="576">
        <f t="shared" si="62"/>
        <v>879</v>
      </c>
      <c r="B920" s="687" t="s">
        <v>366</v>
      </c>
      <c r="C920" s="557">
        <v>26.42</v>
      </c>
      <c r="D920" s="687" t="s">
        <v>2040</v>
      </c>
      <c r="E920" s="667" t="s">
        <v>5769</v>
      </c>
      <c r="F920" s="687" t="s">
        <v>399</v>
      </c>
      <c r="G920" s="687" t="s">
        <v>209</v>
      </c>
      <c r="H920" s="578">
        <v>9051</v>
      </c>
      <c r="I920" s="578">
        <v>1024</v>
      </c>
      <c r="J920" s="794">
        <f t="shared" si="63"/>
        <v>9051</v>
      </c>
      <c r="K920" s="794">
        <f t="shared" si="64"/>
        <v>1024</v>
      </c>
    </row>
    <row r="921" spans="1:11" ht="270" x14ac:dyDescent="0.25">
      <c r="A921" s="576">
        <f t="shared" si="62"/>
        <v>880</v>
      </c>
      <c r="B921" s="687" t="s">
        <v>366</v>
      </c>
      <c r="C921" s="557">
        <v>26.44</v>
      </c>
      <c r="D921" s="687" t="s">
        <v>2040</v>
      </c>
      <c r="E921" s="667" t="s">
        <v>1273</v>
      </c>
      <c r="F921" s="687" t="s">
        <v>399</v>
      </c>
      <c r="G921" s="687" t="s">
        <v>209</v>
      </c>
      <c r="H921" s="578">
        <v>7411</v>
      </c>
      <c r="I921" s="578">
        <v>1024</v>
      </c>
      <c r="J921" s="794">
        <f t="shared" si="63"/>
        <v>7411</v>
      </c>
      <c r="K921" s="794">
        <f t="shared" si="64"/>
        <v>1024</v>
      </c>
    </row>
    <row r="922" spans="1:11" ht="54" x14ac:dyDescent="0.25">
      <c r="A922" s="576">
        <f t="shared" si="62"/>
        <v>881</v>
      </c>
      <c r="B922" s="687" t="s">
        <v>366</v>
      </c>
      <c r="C922" s="557">
        <v>26.46</v>
      </c>
      <c r="D922" s="689" t="s">
        <v>400</v>
      </c>
      <c r="E922" s="667" t="s">
        <v>401</v>
      </c>
      <c r="F922" s="687" t="s">
        <v>4878</v>
      </c>
      <c r="G922" s="687" t="s">
        <v>5114</v>
      </c>
      <c r="H922" s="578">
        <v>937</v>
      </c>
      <c r="I922" s="578">
        <v>158</v>
      </c>
      <c r="J922" s="794">
        <f t="shared" si="63"/>
        <v>937</v>
      </c>
      <c r="K922" s="794">
        <f t="shared" si="64"/>
        <v>158</v>
      </c>
    </row>
    <row r="923" spans="1:11" ht="54" x14ac:dyDescent="0.25">
      <c r="A923" s="576">
        <f t="shared" si="62"/>
        <v>882</v>
      </c>
      <c r="B923" s="687" t="s">
        <v>366</v>
      </c>
      <c r="C923" s="557">
        <v>26.47</v>
      </c>
      <c r="D923" s="689" t="s">
        <v>400</v>
      </c>
      <c r="E923" s="667" t="s">
        <v>402</v>
      </c>
      <c r="F923" s="687" t="s">
        <v>4879</v>
      </c>
      <c r="G923" s="687" t="s">
        <v>5114</v>
      </c>
      <c r="H923" s="578">
        <v>1193</v>
      </c>
      <c r="I923" s="578">
        <v>158</v>
      </c>
      <c r="J923" s="794">
        <f t="shared" si="63"/>
        <v>1193</v>
      </c>
      <c r="K923" s="794">
        <f t="shared" si="64"/>
        <v>158</v>
      </c>
    </row>
    <row r="924" spans="1:11" ht="135" x14ac:dyDescent="0.25">
      <c r="A924" s="576">
        <f t="shared" si="62"/>
        <v>883</v>
      </c>
      <c r="B924" s="687" t="s">
        <v>366</v>
      </c>
      <c r="C924" s="557">
        <v>26.58</v>
      </c>
      <c r="D924" s="689" t="s">
        <v>403</v>
      </c>
      <c r="E924" s="667" t="s">
        <v>404</v>
      </c>
      <c r="F924" s="687" t="s">
        <v>4880</v>
      </c>
      <c r="G924" s="687" t="s">
        <v>4809</v>
      </c>
      <c r="H924" s="578">
        <v>15094</v>
      </c>
      <c r="I924" s="578">
        <v>7149</v>
      </c>
      <c r="J924" s="794">
        <f t="shared" si="63"/>
        <v>15094</v>
      </c>
      <c r="K924" s="794">
        <f t="shared" si="64"/>
        <v>7149</v>
      </c>
    </row>
    <row r="925" spans="1:11" ht="135" x14ac:dyDescent="0.25">
      <c r="A925" s="576">
        <f t="shared" si="62"/>
        <v>884</v>
      </c>
      <c r="B925" s="687" t="s">
        <v>366</v>
      </c>
      <c r="C925" s="557">
        <v>26.6</v>
      </c>
      <c r="D925" s="689" t="s">
        <v>403</v>
      </c>
      <c r="E925" s="667" t="s">
        <v>405</v>
      </c>
      <c r="F925" s="687" t="s">
        <v>4880</v>
      </c>
      <c r="G925" s="687" t="s">
        <v>4809</v>
      </c>
      <c r="H925" s="578">
        <v>15277</v>
      </c>
      <c r="I925" s="578">
        <v>7149</v>
      </c>
      <c r="J925" s="794">
        <f t="shared" si="63"/>
        <v>15277</v>
      </c>
      <c r="K925" s="794">
        <f t="shared" si="64"/>
        <v>7149</v>
      </c>
    </row>
    <row r="926" spans="1:11" ht="121.5" x14ac:dyDescent="0.25">
      <c r="A926" s="576">
        <f t="shared" si="62"/>
        <v>885</v>
      </c>
      <c r="B926" s="687" t="s">
        <v>366</v>
      </c>
      <c r="C926" s="557">
        <v>26.62</v>
      </c>
      <c r="D926" s="689" t="s">
        <v>403</v>
      </c>
      <c r="E926" s="667" t="s">
        <v>406</v>
      </c>
      <c r="F926" s="687" t="s">
        <v>4880</v>
      </c>
      <c r="G926" s="687" t="s">
        <v>4809</v>
      </c>
      <c r="H926" s="578">
        <v>15461</v>
      </c>
      <c r="I926" s="578">
        <v>7149</v>
      </c>
      <c r="J926" s="794">
        <f t="shared" si="63"/>
        <v>15461</v>
      </c>
      <c r="K926" s="794">
        <f t="shared" si="64"/>
        <v>7149</v>
      </c>
    </row>
    <row r="927" spans="1:11" ht="126" customHeight="1" x14ac:dyDescent="0.25">
      <c r="A927" s="576">
        <f t="shared" si="62"/>
        <v>886</v>
      </c>
      <c r="B927" s="687" t="s">
        <v>366</v>
      </c>
      <c r="C927" s="557">
        <v>26.64</v>
      </c>
      <c r="D927" s="689" t="s">
        <v>407</v>
      </c>
      <c r="E927" s="667" t="s">
        <v>408</v>
      </c>
      <c r="F927" s="687" t="s">
        <v>4858</v>
      </c>
      <c r="G927" s="687" t="s">
        <v>4809</v>
      </c>
      <c r="H927" s="578">
        <v>15549</v>
      </c>
      <c r="I927" s="578">
        <v>7149</v>
      </c>
      <c r="J927" s="794">
        <f t="shared" si="63"/>
        <v>15549</v>
      </c>
      <c r="K927" s="794">
        <f t="shared" si="64"/>
        <v>7149</v>
      </c>
    </row>
    <row r="928" spans="1:11" ht="124.5" customHeight="1" x14ac:dyDescent="0.25">
      <c r="A928" s="576">
        <f t="shared" si="62"/>
        <v>887</v>
      </c>
      <c r="B928" s="687" t="s">
        <v>366</v>
      </c>
      <c r="C928" s="557">
        <v>26.66</v>
      </c>
      <c r="D928" s="689" t="s">
        <v>403</v>
      </c>
      <c r="E928" s="667" t="s">
        <v>409</v>
      </c>
      <c r="F928" s="687" t="s">
        <v>4859</v>
      </c>
      <c r="G928" s="687" t="s">
        <v>4809</v>
      </c>
      <c r="H928" s="578">
        <v>15827</v>
      </c>
      <c r="I928" s="578">
        <v>7149</v>
      </c>
      <c r="J928" s="794">
        <f t="shared" si="63"/>
        <v>15827</v>
      </c>
      <c r="K928" s="794">
        <f t="shared" si="64"/>
        <v>7149</v>
      </c>
    </row>
    <row r="929" spans="1:11" ht="67.5" x14ac:dyDescent="0.25">
      <c r="A929" s="576">
        <f t="shared" si="62"/>
        <v>888</v>
      </c>
      <c r="B929" s="687" t="s">
        <v>366</v>
      </c>
      <c r="C929" s="557">
        <v>26.68</v>
      </c>
      <c r="D929" s="689" t="s">
        <v>407</v>
      </c>
      <c r="E929" s="667" t="s">
        <v>410</v>
      </c>
      <c r="F929" s="687" t="s">
        <v>283</v>
      </c>
      <c r="G929" s="687" t="s">
        <v>4812</v>
      </c>
      <c r="H929" s="578">
        <v>397</v>
      </c>
      <c r="I929" s="578">
        <v>30</v>
      </c>
      <c r="J929" s="794">
        <f t="shared" si="63"/>
        <v>397</v>
      </c>
      <c r="K929" s="794">
        <f t="shared" si="64"/>
        <v>30</v>
      </c>
    </row>
    <row r="930" spans="1:11" ht="18.75" x14ac:dyDescent="0.25">
      <c r="A930" s="914" t="s">
        <v>5482</v>
      </c>
      <c r="B930" s="915"/>
      <c r="C930" s="915"/>
      <c r="D930" s="915"/>
      <c r="E930" s="915"/>
      <c r="F930" s="915"/>
      <c r="G930" s="915"/>
      <c r="H930" s="915"/>
      <c r="I930" s="916"/>
      <c r="J930" s="794">
        <f t="shared" si="63"/>
        <v>0</v>
      </c>
      <c r="K930" s="794">
        <f t="shared" si="64"/>
        <v>0</v>
      </c>
    </row>
    <row r="931" spans="1:11" ht="54" x14ac:dyDescent="0.25">
      <c r="A931" s="576">
        <f>A929+1</f>
        <v>889</v>
      </c>
      <c r="B931" s="687" t="s">
        <v>411</v>
      </c>
      <c r="C931" s="557">
        <v>27.01</v>
      </c>
      <c r="D931" s="689" t="s">
        <v>412</v>
      </c>
      <c r="E931" s="667" t="s">
        <v>413</v>
      </c>
      <c r="F931" s="687" t="s">
        <v>4881</v>
      </c>
      <c r="G931" s="687" t="s">
        <v>4809</v>
      </c>
      <c r="H931" s="578">
        <v>7755</v>
      </c>
      <c r="I931" s="578">
        <v>1588</v>
      </c>
      <c r="J931" s="794">
        <f t="shared" si="63"/>
        <v>7755</v>
      </c>
      <c r="K931" s="794">
        <f t="shared" si="64"/>
        <v>1588</v>
      </c>
    </row>
    <row r="932" spans="1:11" ht="54" x14ac:dyDescent="0.25">
      <c r="A932" s="576">
        <f>A931+1</f>
        <v>890</v>
      </c>
      <c r="B932" s="687" t="s">
        <v>411</v>
      </c>
      <c r="C932" s="557">
        <v>27.02</v>
      </c>
      <c r="D932" s="689" t="s">
        <v>414</v>
      </c>
      <c r="E932" s="667" t="s">
        <v>415</v>
      </c>
      <c r="F932" s="687" t="s">
        <v>4882</v>
      </c>
      <c r="G932" s="687" t="s">
        <v>4809</v>
      </c>
      <c r="H932" s="578">
        <v>7928</v>
      </c>
      <c r="I932" s="578">
        <v>1739</v>
      </c>
      <c r="J932" s="794">
        <f t="shared" si="63"/>
        <v>7928</v>
      </c>
      <c r="K932" s="794">
        <f t="shared" si="64"/>
        <v>1739</v>
      </c>
    </row>
    <row r="933" spans="1:11" ht="54" x14ac:dyDescent="0.25">
      <c r="A933" s="576">
        <f t="shared" ref="A933:A945" si="65">A932+1</f>
        <v>891</v>
      </c>
      <c r="B933" s="687" t="s">
        <v>411</v>
      </c>
      <c r="C933" s="557">
        <v>27.03</v>
      </c>
      <c r="D933" s="689" t="s">
        <v>416</v>
      </c>
      <c r="E933" s="667" t="s">
        <v>417</v>
      </c>
      <c r="F933" s="687" t="s">
        <v>4883</v>
      </c>
      <c r="G933" s="687" t="s">
        <v>4809</v>
      </c>
      <c r="H933" s="578">
        <v>7514</v>
      </c>
      <c r="I933" s="578">
        <v>1348</v>
      </c>
      <c r="J933" s="794">
        <f t="shared" si="63"/>
        <v>7514</v>
      </c>
      <c r="K933" s="794">
        <f t="shared" si="64"/>
        <v>1348</v>
      </c>
    </row>
    <row r="934" spans="1:11" ht="40.5" x14ac:dyDescent="0.25">
      <c r="A934" s="576">
        <f t="shared" si="65"/>
        <v>892</v>
      </c>
      <c r="B934" s="687" t="s">
        <v>411</v>
      </c>
      <c r="C934" s="557">
        <v>27.05</v>
      </c>
      <c r="D934" s="689" t="s">
        <v>418</v>
      </c>
      <c r="E934" s="667" t="s">
        <v>5871</v>
      </c>
      <c r="F934" s="687" t="s">
        <v>4884</v>
      </c>
      <c r="G934" s="687" t="s">
        <v>4809</v>
      </c>
      <c r="H934" s="578">
        <v>7994</v>
      </c>
      <c r="I934" s="578">
        <v>1705</v>
      </c>
      <c r="J934" s="794">
        <f t="shared" si="63"/>
        <v>7994</v>
      </c>
      <c r="K934" s="794">
        <f t="shared" si="64"/>
        <v>1705</v>
      </c>
    </row>
    <row r="935" spans="1:11" ht="67.5" x14ac:dyDescent="0.25">
      <c r="A935" s="576">
        <f t="shared" si="65"/>
        <v>893</v>
      </c>
      <c r="B935" s="687" t="s">
        <v>411</v>
      </c>
      <c r="C935" s="557">
        <v>27.06</v>
      </c>
      <c r="D935" s="689" t="s">
        <v>419</v>
      </c>
      <c r="E935" s="667" t="s">
        <v>420</v>
      </c>
      <c r="F935" s="687" t="s">
        <v>4885</v>
      </c>
      <c r="G935" s="687" t="s">
        <v>5114</v>
      </c>
      <c r="H935" s="578">
        <v>1119</v>
      </c>
      <c r="I935" s="578">
        <v>203</v>
      </c>
      <c r="J935" s="794">
        <f t="shared" si="63"/>
        <v>1119</v>
      </c>
      <c r="K935" s="794">
        <f t="shared" si="64"/>
        <v>203</v>
      </c>
    </row>
    <row r="936" spans="1:11" ht="67.5" x14ac:dyDescent="0.25">
      <c r="A936" s="576">
        <f t="shared" si="65"/>
        <v>894</v>
      </c>
      <c r="B936" s="687" t="s">
        <v>411</v>
      </c>
      <c r="C936" s="557">
        <v>27.07</v>
      </c>
      <c r="D936" s="689" t="s">
        <v>421</v>
      </c>
      <c r="E936" s="667" t="s">
        <v>422</v>
      </c>
      <c r="F936" s="687" t="s">
        <v>4886</v>
      </c>
      <c r="G936" s="687" t="s">
        <v>5114</v>
      </c>
      <c r="H936" s="578">
        <v>802</v>
      </c>
      <c r="I936" s="578">
        <v>177</v>
      </c>
      <c r="J936" s="794">
        <f t="shared" si="63"/>
        <v>802</v>
      </c>
      <c r="K936" s="794">
        <f t="shared" si="64"/>
        <v>177</v>
      </c>
    </row>
    <row r="937" spans="1:11" ht="54" x14ac:dyDescent="0.25">
      <c r="A937" s="576">
        <f t="shared" si="65"/>
        <v>895</v>
      </c>
      <c r="B937" s="687" t="s">
        <v>411</v>
      </c>
      <c r="C937" s="557">
        <v>27.08</v>
      </c>
      <c r="D937" s="689" t="s">
        <v>423</v>
      </c>
      <c r="E937" s="667" t="s">
        <v>424</v>
      </c>
      <c r="F937" s="687" t="s">
        <v>4887</v>
      </c>
      <c r="G937" s="687" t="s">
        <v>4809</v>
      </c>
      <c r="H937" s="578">
        <v>9525</v>
      </c>
      <c r="I937" s="578">
        <v>2704</v>
      </c>
      <c r="J937" s="794">
        <f t="shared" si="63"/>
        <v>9525</v>
      </c>
      <c r="K937" s="794">
        <f t="shared" si="64"/>
        <v>2704</v>
      </c>
    </row>
    <row r="938" spans="1:11" ht="54" x14ac:dyDescent="0.25">
      <c r="A938" s="576">
        <f t="shared" si="65"/>
        <v>896</v>
      </c>
      <c r="B938" s="687" t="s">
        <v>411</v>
      </c>
      <c r="C938" s="557">
        <v>27.09</v>
      </c>
      <c r="D938" s="689" t="s">
        <v>423</v>
      </c>
      <c r="E938" s="667" t="s">
        <v>425</v>
      </c>
      <c r="F938" s="687" t="s">
        <v>4888</v>
      </c>
      <c r="G938" s="687" t="s">
        <v>4809</v>
      </c>
      <c r="H938" s="578">
        <v>11311</v>
      </c>
      <c r="I938" s="578">
        <v>2908</v>
      </c>
      <c r="J938" s="794">
        <f t="shared" si="63"/>
        <v>11311</v>
      </c>
      <c r="K938" s="794">
        <f t="shared" si="64"/>
        <v>2908</v>
      </c>
    </row>
    <row r="939" spans="1:11" ht="54" x14ac:dyDescent="0.25">
      <c r="A939" s="576">
        <f t="shared" si="65"/>
        <v>897</v>
      </c>
      <c r="B939" s="687" t="s">
        <v>411</v>
      </c>
      <c r="C939" s="557">
        <v>27.1</v>
      </c>
      <c r="D939" s="689" t="s">
        <v>426</v>
      </c>
      <c r="E939" s="667" t="s">
        <v>427</v>
      </c>
      <c r="F939" s="687" t="s">
        <v>4889</v>
      </c>
      <c r="G939" s="687" t="s">
        <v>4809</v>
      </c>
      <c r="H939" s="578">
        <v>8419</v>
      </c>
      <c r="I939" s="578">
        <v>1966</v>
      </c>
      <c r="J939" s="794">
        <f t="shared" si="63"/>
        <v>8419</v>
      </c>
      <c r="K939" s="794">
        <f t="shared" si="64"/>
        <v>1966</v>
      </c>
    </row>
    <row r="940" spans="1:11" ht="54" x14ac:dyDescent="0.25">
      <c r="A940" s="576">
        <f t="shared" si="65"/>
        <v>898</v>
      </c>
      <c r="B940" s="687" t="s">
        <v>411</v>
      </c>
      <c r="C940" s="557">
        <v>27.11</v>
      </c>
      <c r="D940" s="689" t="s">
        <v>426</v>
      </c>
      <c r="E940" s="667" t="s">
        <v>428</v>
      </c>
      <c r="F940" s="687" t="s">
        <v>4890</v>
      </c>
      <c r="G940" s="687" t="s">
        <v>4809</v>
      </c>
      <c r="H940" s="578">
        <v>10163</v>
      </c>
      <c r="I940" s="578">
        <v>2144</v>
      </c>
      <c r="J940" s="794">
        <f t="shared" si="63"/>
        <v>10163</v>
      </c>
      <c r="K940" s="794">
        <f t="shared" si="64"/>
        <v>2144</v>
      </c>
    </row>
    <row r="941" spans="1:11" ht="54" x14ac:dyDescent="0.25">
      <c r="A941" s="576">
        <f t="shared" si="65"/>
        <v>899</v>
      </c>
      <c r="B941" s="687" t="s">
        <v>411</v>
      </c>
      <c r="C941" s="557">
        <v>27.12</v>
      </c>
      <c r="D941" s="689" t="s">
        <v>429</v>
      </c>
      <c r="E941" s="667" t="s">
        <v>430</v>
      </c>
      <c r="F941" s="687" t="s">
        <v>2041</v>
      </c>
      <c r="G941" s="687" t="s">
        <v>4809</v>
      </c>
      <c r="H941" s="578">
        <v>6884</v>
      </c>
      <c r="I941" s="578">
        <v>1588</v>
      </c>
      <c r="J941" s="794">
        <f t="shared" si="63"/>
        <v>6884</v>
      </c>
      <c r="K941" s="794">
        <f t="shared" si="64"/>
        <v>1588</v>
      </c>
    </row>
    <row r="942" spans="1:11" ht="54" x14ac:dyDescent="0.25">
      <c r="A942" s="576">
        <f t="shared" si="65"/>
        <v>900</v>
      </c>
      <c r="B942" s="687" t="s">
        <v>411</v>
      </c>
      <c r="C942" s="557">
        <v>27.13</v>
      </c>
      <c r="D942" s="689" t="s">
        <v>429</v>
      </c>
      <c r="E942" s="667" t="s">
        <v>431</v>
      </c>
      <c r="F942" s="687" t="s">
        <v>2042</v>
      </c>
      <c r="G942" s="687" t="s">
        <v>4809</v>
      </c>
      <c r="H942" s="578">
        <v>7106</v>
      </c>
      <c r="I942" s="578">
        <v>1705</v>
      </c>
      <c r="J942" s="794">
        <f t="shared" si="63"/>
        <v>7106</v>
      </c>
      <c r="K942" s="794">
        <f t="shared" si="64"/>
        <v>1705</v>
      </c>
    </row>
    <row r="943" spans="1:11" ht="67.5" x14ac:dyDescent="0.25">
      <c r="A943" s="576">
        <f t="shared" si="65"/>
        <v>901</v>
      </c>
      <c r="B943" s="687" t="s">
        <v>411</v>
      </c>
      <c r="C943" s="557">
        <v>27.14</v>
      </c>
      <c r="D943" s="689" t="s">
        <v>429</v>
      </c>
      <c r="E943" s="667" t="s">
        <v>432</v>
      </c>
      <c r="F943" s="687" t="s">
        <v>433</v>
      </c>
      <c r="G943" s="687" t="s">
        <v>5114</v>
      </c>
      <c r="H943" s="578">
        <v>1012</v>
      </c>
      <c r="I943" s="578">
        <v>203</v>
      </c>
      <c r="J943" s="794">
        <f t="shared" si="63"/>
        <v>1012</v>
      </c>
      <c r="K943" s="794">
        <f t="shared" si="64"/>
        <v>203</v>
      </c>
    </row>
    <row r="944" spans="1:11" ht="67.5" x14ac:dyDescent="0.25">
      <c r="A944" s="576">
        <f t="shared" si="65"/>
        <v>902</v>
      </c>
      <c r="B944" s="687" t="s">
        <v>411</v>
      </c>
      <c r="C944" s="557">
        <v>27.15</v>
      </c>
      <c r="D944" s="689" t="s">
        <v>429</v>
      </c>
      <c r="E944" s="667" t="s">
        <v>4640</v>
      </c>
      <c r="F944" s="687" t="s">
        <v>434</v>
      </c>
      <c r="G944" s="687" t="s">
        <v>4809</v>
      </c>
      <c r="H944" s="578">
        <v>7340</v>
      </c>
      <c r="I944" s="578">
        <v>2080</v>
      </c>
      <c r="J944" s="794">
        <f t="shared" si="63"/>
        <v>7340</v>
      </c>
      <c r="K944" s="794">
        <f t="shared" si="64"/>
        <v>2080</v>
      </c>
    </row>
    <row r="945" spans="1:11" ht="67.5" x14ac:dyDescent="0.25">
      <c r="A945" s="576">
        <f t="shared" si="65"/>
        <v>903</v>
      </c>
      <c r="B945" s="687" t="s">
        <v>411</v>
      </c>
      <c r="C945" s="557">
        <v>27.16</v>
      </c>
      <c r="D945" s="689" t="s">
        <v>429</v>
      </c>
      <c r="E945" s="667" t="s">
        <v>4641</v>
      </c>
      <c r="F945" s="687" t="s">
        <v>434</v>
      </c>
      <c r="G945" s="687" t="s">
        <v>5114</v>
      </c>
      <c r="H945" s="578">
        <v>1026</v>
      </c>
      <c r="I945" s="578">
        <v>172</v>
      </c>
      <c r="J945" s="794">
        <f t="shared" si="63"/>
        <v>1026</v>
      </c>
      <c r="K945" s="794">
        <f t="shared" si="64"/>
        <v>172</v>
      </c>
    </row>
    <row r="946" spans="1:11" ht="18.75" x14ac:dyDescent="0.25">
      <c r="A946" s="914" t="s">
        <v>5483</v>
      </c>
      <c r="B946" s="915"/>
      <c r="C946" s="915"/>
      <c r="D946" s="915"/>
      <c r="E946" s="915"/>
      <c r="F946" s="915"/>
      <c r="G946" s="915"/>
      <c r="H946" s="915"/>
      <c r="I946" s="916"/>
      <c r="J946" s="794">
        <f t="shared" si="63"/>
        <v>0</v>
      </c>
      <c r="K946" s="794">
        <f t="shared" si="64"/>
        <v>0</v>
      </c>
    </row>
    <row r="947" spans="1:11" ht="54" x14ac:dyDescent="0.25">
      <c r="A947" s="576">
        <f>A945+1</f>
        <v>904</v>
      </c>
      <c r="B947" s="687" t="s">
        <v>435</v>
      </c>
      <c r="C947" s="557">
        <v>28.01</v>
      </c>
      <c r="D947" s="689" t="s">
        <v>436</v>
      </c>
      <c r="E947" s="667" t="s">
        <v>437</v>
      </c>
      <c r="F947" s="687" t="s">
        <v>4891</v>
      </c>
      <c r="G947" s="687" t="s">
        <v>4809</v>
      </c>
      <c r="H947" s="578">
        <v>5025</v>
      </c>
      <c r="I947" s="578">
        <v>2513</v>
      </c>
      <c r="J947" s="794">
        <f t="shared" si="63"/>
        <v>5025</v>
      </c>
      <c r="K947" s="794">
        <f t="shared" si="64"/>
        <v>2513</v>
      </c>
    </row>
    <row r="948" spans="1:11" ht="54" x14ac:dyDescent="0.25">
      <c r="A948" s="576">
        <f>A947+1</f>
        <v>905</v>
      </c>
      <c r="B948" s="687" t="s">
        <v>435</v>
      </c>
      <c r="C948" s="557">
        <v>28.02</v>
      </c>
      <c r="D948" s="689" t="s">
        <v>438</v>
      </c>
      <c r="E948" s="667" t="s">
        <v>439</v>
      </c>
      <c r="F948" s="687" t="s">
        <v>4892</v>
      </c>
      <c r="G948" s="687" t="s">
        <v>4809</v>
      </c>
      <c r="H948" s="578">
        <v>5157</v>
      </c>
      <c r="I948" s="578">
        <v>2513</v>
      </c>
      <c r="J948" s="794">
        <f t="shared" si="63"/>
        <v>5157</v>
      </c>
      <c r="K948" s="794">
        <f t="shared" si="64"/>
        <v>2513</v>
      </c>
    </row>
    <row r="949" spans="1:11" ht="67.5" x14ac:dyDescent="0.25">
      <c r="A949" s="576">
        <f t="shared" ref="A949:A959" si="66">A948+1</f>
        <v>906</v>
      </c>
      <c r="B949" s="687" t="s">
        <v>435</v>
      </c>
      <c r="C949" s="557">
        <v>28.03</v>
      </c>
      <c r="D949" s="689" t="s">
        <v>440</v>
      </c>
      <c r="E949" s="667" t="s">
        <v>441</v>
      </c>
      <c r="F949" s="687" t="s">
        <v>4893</v>
      </c>
      <c r="G949" s="687" t="s">
        <v>4809</v>
      </c>
      <c r="H949" s="578">
        <v>5530</v>
      </c>
      <c r="I949" s="578">
        <v>2114</v>
      </c>
      <c r="J949" s="794">
        <f t="shared" si="63"/>
        <v>5530</v>
      </c>
      <c r="K949" s="794">
        <f t="shared" si="64"/>
        <v>2114</v>
      </c>
    </row>
    <row r="950" spans="1:11" ht="67.5" x14ac:dyDescent="0.25">
      <c r="A950" s="576">
        <f t="shared" si="66"/>
        <v>907</v>
      </c>
      <c r="B950" s="687" t="s">
        <v>435</v>
      </c>
      <c r="C950" s="557">
        <v>28.04</v>
      </c>
      <c r="D950" s="689" t="s">
        <v>442</v>
      </c>
      <c r="E950" s="667" t="s">
        <v>1274</v>
      </c>
      <c r="F950" s="687" t="s">
        <v>4894</v>
      </c>
      <c r="G950" s="687" t="s">
        <v>4809</v>
      </c>
      <c r="H950" s="578">
        <v>5534</v>
      </c>
      <c r="I950" s="578">
        <v>3022</v>
      </c>
      <c r="J950" s="794">
        <f t="shared" si="63"/>
        <v>5534</v>
      </c>
      <c r="K950" s="794">
        <f t="shared" si="64"/>
        <v>3022</v>
      </c>
    </row>
    <row r="951" spans="1:11" ht="54" x14ac:dyDescent="0.25">
      <c r="A951" s="576">
        <f t="shared" si="66"/>
        <v>908</v>
      </c>
      <c r="B951" s="687" t="s">
        <v>435</v>
      </c>
      <c r="C951" s="557">
        <v>28.05</v>
      </c>
      <c r="D951" s="689" t="s">
        <v>443</v>
      </c>
      <c r="E951" s="667" t="s">
        <v>5687</v>
      </c>
      <c r="F951" s="687" t="s">
        <v>4895</v>
      </c>
      <c r="G951" s="687" t="s">
        <v>4809</v>
      </c>
      <c r="H951" s="578">
        <v>4734</v>
      </c>
      <c r="I951" s="578">
        <v>2588</v>
      </c>
      <c r="J951" s="794">
        <f t="shared" si="63"/>
        <v>4734</v>
      </c>
      <c r="K951" s="794">
        <f t="shared" si="64"/>
        <v>2588</v>
      </c>
    </row>
    <row r="952" spans="1:11" ht="54" x14ac:dyDescent="0.25">
      <c r="A952" s="576">
        <f t="shared" si="66"/>
        <v>909</v>
      </c>
      <c r="B952" s="687" t="s">
        <v>435</v>
      </c>
      <c r="C952" s="557">
        <v>28.06</v>
      </c>
      <c r="D952" s="689" t="s">
        <v>444</v>
      </c>
      <c r="E952" s="667" t="s">
        <v>5688</v>
      </c>
      <c r="F952" s="687" t="s">
        <v>4896</v>
      </c>
      <c r="G952" s="687" t="s">
        <v>4809</v>
      </c>
      <c r="H952" s="578">
        <v>5423</v>
      </c>
      <c r="I952" s="578">
        <v>2881</v>
      </c>
      <c r="J952" s="794">
        <f t="shared" si="63"/>
        <v>5423</v>
      </c>
      <c r="K952" s="794">
        <f t="shared" si="64"/>
        <v>2881</v>
      </c>
    </row>
    <row r="953" spans="1:11" ht="54" x14ac:dyDescent="0.25">
      <c r="A953" s="576">
        <f t="shared" si="66"/>
        <v>910</v>
      </c>
      <c r="B953" s="687" t="s">
        <v>435</v>
      </c>
      <c r="C953" s="557">
        <v>28.07</v>
      </c>
      <c r="D953" s="689" t="s">
        <v>445</v>
      </c>
      <c r="E953" s="667" t="s">
        <v>5872</v>
      </c>
      <c r="F953" s="687" t="s">
        <v>4897</v>
      </c>
      <c r="G953" s="687" t="s">
        <v>4809</v>
      </c>
      <c r="H953" s="578">
        <v>5940</v>
      </c>
      <c r="I953" s="578">
        <v>3398</v>
      </c>
      <c r="J953" s="794">
        <f t="shared" si="63"/>
        <v>5940</v>
      </c>
      <c r="K953" s="794">
        <f t="shared" si="64"/>
        <v>3398</v>
      </c>
    </row>
    <row r="954" spans="1:11" ht="67.5" x14ac:dyDescent="0.25">
      <c r="A954" s="576">
        <f t="shared" si="66"/>
        <v>911</v>
      </c>
      <c r="B954" s="687" t="s">
        <v>435</v>
      </c>
      <c r="C954" s="557">
        <v>28.08</v>
      </c>
      <c r="D954" s="689" t="s">
        <v>446</v>
      </c>
      <c r="E954" s="667" t="s">
        <v>5689</v>
      </c>
      <c r="F954" s="687" t="s">
        <v>4898</v>
      </c>
      <c r="G954" s="687" t="s">
        <v>4809</v>
      </c>
      <c r="H954" s="578">
        <v>6288</v>
      </c>
      <c r="I954" s="578">
        <v>3720</v>
      </c>
      <c r="J954" s="794">
        <f t="shared" si="63"/>
        <v>6288</v>
      </c>
      <c r="K954" s="794">
        <f t="shared" si="64"/>
        <v>3720</v>
      </c>
    </row>
    <row r="955" spans="1:11" ht="54" x14ac:dyDescent="0.25">
      <c r="A955" s="576">
        <f t="shared" si="66"/>
        <v>912</v>
      </c>
      <c r="B955" s="687" t="s">
        <v>435</v>
      </c>
      <c r="C955" s="557">
        <v>28.09</v>
      </c>
      <c r="D955" s="689" t="s">
        <v>447</v>
      </c>
      <c r="E955" s="667" t="s">
        <v>5691</v>
      </c>
      <c r="F955" s="687" t="s">
        <v>4899</v>
      </c>
      <c r="G955" s="687" t="s">
        <v>4809</v>
      </c>
      <c r="H955" s="578">
        <v>11703</v>
      </c>
      <c r="I955" s="578">
        <v>3214</v>
      </c>
      <c r="J955" s="794">
        <f t="shared" si="63"/>
        <v>11703</v>
      </c>
      <c r="K955" s="794">
        <f t="shared" si="64"/>
        <v>3214</v>
      </c>
    </row>
    <row r="956" spans="1:11" ht="54" x14ac:dyDescent="0.25">
      <c r="A956" s="576">
        <f t="shared" si="66"/>
        <v>913</v>
      </c>
      <c r="B956" s="687" t="s">
        <v>435</v>
      </c>
      <c r="C956" s="557">
        <v>28.1</v>
      </c>
      <c r="D956" s="689" t="s">
        <v>448</v>
      </c>
      <c r="E956" s="667" t="s">
        <v>5690</v>
      </c>
      <c r="F956" s="687" t="s">
        <v>4900</v>
      </c>
      <c r="G956" s="687" t="s">
        <v>4809</v>
      </c>
      <c r="H956" s="578">
        <v>12303</v>
      </c>
      <c r="I956" s="578">
        <v>3729</v>
      </c>
      <c r="J956" s="794">
        <f t="shared" si="63"/>
        <v>12303</v>
      </c>
      <c r="K956" s="794">
        <f t="shared" si="64"/>
        <v>3729</v>
      </c>
    </row>
    <row r="957" spans="1:11" ht="40.5" x14ac:dyDescent="0.25">
      <c r="A957" s="576">
        <f t="shared" si="66"/>
        <v>914</v>
      </c>
      <c r="B957" s="687" t="s">
        <v>435</v>
      </c>
      <c r="C957" s="557">
        <v>28.11</v>
      </c>
      <c r="D957" s="689" t="s">
        <v>449</v>
      </c>
      <c r="E957" s="667" t="s">
        <v>450</v>
      </c>
      <c r="F957" s="687" t="s">
        <v>4901</v>
      </c>
      <c r="G957" s="687" t="s">
        <v>4809</v>
      </c>
      <c r="H957" s="578">
        <v>12427</v>
      </c>
      <c r="I957" s="578">
        <v>3938</v>
      </c>
      <c r="J957" s="794">
        <f t="shared" si="63"/>
        <v>12427</v>
      </c>
      <c r="K957" s="794">
        <f t="shared" si="64"/>
        <v>3938</v>
      </c>
    </row>
    <row r="958" spans="1:11" ht="54" x14ac:dyDescent="0.25">
      <c r="A958" s="576">
        <f t="shared" si="66"/>
        <v>915</v>
      </c>
      <c r="B958" s="687" t="s">
        <v>435</v>
      </c>
      <c r="C958" s="557">
        <v>28.12</v>
      </c>
      <c r="D958" s="689" t="s">
        <v>451</v>
      </c>
      <c r="E958" s="667" t="s">
        <v>452</v>
      </c>
      <c r="F958" s="687" t="s">
        <v>4902</v>
      </c>
      <c r="G958" s="687" t="s">
        <v>4809</v>
      </c>
      <c r="H958" s="578">
        <v>13274</v>
      </c>
      <c r="I958" s="578">
        <v>4361</v>
      </c>
      <c r="J958" s="794">
        <f t="shared" si="63"/>
        <v>13274</v>
      </c>
      <c r="K958" s="794">
        <f t="shared" si="64"/>
        <v>4361</v>
      </c>
    </row>
    <row r="959" spans="1:11" ht="54" x14ac:dyDescent="0.25">
      <c r="A959" s="576">
        <f t="shared" si="66"/>
        <v>916</v>
      </c>
      <c r="B959" s="687" t="s">
        <v>435</v>
      </c>
      <c r="C959" s="557">
        <v>28.13</v>
      </c>
      <c r="D959" s="689" t="s">
        <v>453</v>
      </c>
      <c r="E959" s="667" t="s">
        <v>1275</v>
      </c>
      <c r="F959" s="687" t="s">
        <v>4903</v>
      </c>
      <c r="G959" s="687" t="s">
        <v>4809</v>
      </c>
      <c r="H959" s="578">
        <v>12485</v>
      </c>
      <c r="I959" s="578">
        <v>5782</v>
      </c>
      <c r="J959" s="794">
        <f t="shared" si="63"/>
        <v>12485</v>
      </c>
      <c r="K959" s="794">
        <f t="shared" si="64"/>
        <v>5782</v>
      </c>
    </row>
    <row r="960" spans="1:11" ht="18.75" x14ac:dyDescent="0.25">
      <c r="A960" s="914" t="s">
        <v>5484</v>
      </c>
      <c r="B960" s="915"/>
      <c r="C960" s="915"/>
      <c r="D960" s="915"/>
      <c r="E960" s="915"/>
      <c r="F960" s="915"/>
      <c r="G960" s="915"/>
      <c r="H960" s="915"/>
      <c r="I960" s="916"/>
      <c r="J960" s="794">
        <f t="shared" si="63"/>
        <v>0</v>
      </c>
      <c r="K960" s="794">
        <f t="shared" si="64"/>
        <v>0</v>
      </c>
    </row>
    <row r="961" spans="1:11" ht="40.5" x14ac:dyDescent="0.25">
      <c r="A961" s="576">
        <f>A959+1</f>
        <v>917</v>
      </c>
      <c r="B961" s="687" t="s">
        <v>454</v>
      </c>
      <c r="C961" s="557">
        <v>29.01</v>
      </c>
      <c r="D961" s="689" t="s">
        <v>455</v>
      </c>
      <c r="E961" s="667" t="s">
        <v>5771</v>
      </c>
      <c r="F961" s="687" t="s">
        <v>4904</v>
      </c>
      <c r="G961" s="687" t="s">
        <v>5114</v>
      </c>
      <c r="H961" s="578">
        <v>1231</v>
      </c>
      <c r="I961" s="578">
        <v>557</v>
      </c>
      <c r="J961" s="794">
        <f t="shared" si="63"/>
        <v>1231</v>
      </c>
      <c r="K961" s="794">
        <f t="shared" si="64"/>
        <v>557</v>
      </c>
    </row>
    <row r="962" spans="1:11" ht="40.5" x14ac:dyDescent="0.25">
      <c r="A962" s="576">
        <f>A961+1</f>
        <v>918</v>
      </c>
      <c r="B962" s="687" t="s">
        <v>454</v>
      </c>
      <c r="C962" s="557">
        <v>29.02</v>
      </c>
      <c r="D962" s="689" t="s">
        <v>455</v>
      </c>
      <c r="E962" s="667" t="s">
        <v>5770</v>
      </c>
      <c r="F962" s="687" t="s">
        <v>4904</v>
      </c>
      <c r="G962" s="687" t="s">
        <v>5114</v>
      </c>
      <c r="H962" s="578">
        <v>1332</v>
      </c>
      <c r="I962" s="578">
        <v>581</v>
      </c>
      <c r="J962" s="794">
        <f t="shared" si="63"/>
        <v>1332</v>
      </c>
      <c r="K962" s="794">
        <f t="shared" si="64"/>
        <v>581</v>
      </c>
    </row>
    <row r="963" spans="1:11" ht="67.5" x14ac:dyDescent="0.25">
      <c r="A963" s="576">
        <f t="shared" ref="A963:A969" si="67">A962+1</f>
        <v>919</v>
      </c>
      <c r="B963" s="687" t="s">
        <v>454</v>
      </c>
      <c r="C963" s="557">
        <v>29.03</v>
      </c>
      <c r="D963" s="689" t="s">
        <v>456</v>
      </c>
      <c r="E963" s="667" t="s">
        <v>457</v>
      </c>
      <c r="F963" s="687" t="s">
        <v>458</v>
      </c>
      <c r="G963" s="687" t="s">
        <v>4809</v>
      </c>
      <c r="H963" s="578">
        <v>7638</v>
      </c>
      <c r="I963" s="578">
        <v>1438</v>
      </c>
      <c r="J963" s="794">
        <f t="shared" si="63"/>
        <v>7638</v>
      </c>
      <c r="K963" s="794">
        <f t="shared" si="64"/>
        <v>1438</v>
      </c>
    </row>
    <row r="964" spans="1:11" ht="81" x14ac:dyDescent="0.25">
      <c r="A964" s="576">
        <f t="shared" si="67"/>
        <v>920</v>
      </c>
      <c r="B964" s="687" t="s">
        <v>454</v>
      </c>
      <c r="C964" s="557">
        <v>29.04</v>
      </c>
      <c r="D964" s="689" t="s">
        <v>456</v>
      </c>
      <c r="E964" s="667" t="s">
        <v>5873</v>
      </c>
      <c r="F964" s="687" t="s">
        <v>458</v>
      </c>
      <c r="G964" s="687" t="s">
        <v>4809</v>
      </c>
      <c r="H964" s="578">
        <v>7682</v>
      </c>
      <c r="I964" s="578">
        <v>1588</v>
      </c>
      <c r="J964" s="794">
        <f t="shared" si="63"/>
        <v>7682</v>
      </c>
      <c r="K964" s="794">
        <f t="shared" si="64"/>
        <v>1588</v>
      </c>
    </row>
    <row r="965" spans="1:11" ht="67.5" x14ac:dyDescent="0.25">
      <c r="A965" s="576">
        <f t="shared" si="67"/>
        <v>921</v>
      </c>
      <c r="B965" s="687" t="s">
        <v>454</v>
      </c>
      <c r="C965" s="557">
        <v>29.05</v>
      </c>
      <c r="D965" s="689" t="s">
        <v>456</v>
      </c>
      <c r="E965" s="667" t="s">
        <v>4642</v>
      </c>
      <c r="F965" s="687" t="s">
        <v>458</v>
      </c>
      <c r="G965" s="687" t="s">
        <v>4809</v>
      </c>
      <c r="H965" s="578">
        <v>7765</v>
      </c>
      <c r="I965" s="578">
        <v>1671</v>
      </c>
      <c r="J965" s="794">
        <f t="shared" ref="J965:J1028" si="68">ROUNDUP(H965,0)</f>
        <v>7765</v>
      </c>
      <c r="K965" s="794">
        <f t="shared" ref="K965:K1028" si="69">ROUNDUP(I965,0)</f>
        <v>1671</v>
      </c>
    </row>
    <row r="966" spans="1:11" ht="73.5" customHeight="1" x14ac:dyDescent="0.25">
      <c r="A966" s="576">
        <f t="shared" si="67"/>
        <v>922</v>
      </c>
      <c r="B966" s="687" t="s">
        <v>454</v>
      </c>
      <c r="C966" s="557">
        <v>29.06</v>
      </c>
      <c r="D966" s="689" t="s">
        <v>456</v>
      </c>
      <c r="E966" s="667" t="s">
        <v>4643</v>
      </c>
      <c r="F966" s="687" t="s">
        <v>458</v>
      </c>
      <c r="G966" s="687" t="s">
        <v>5114</v>
      </c>
      <c r="H966" s="578">
        <v>996</v>
      </c>
      <c r="I966" s="578">
        <v>203</v>
      </c>
      <c r="J966" s="794">
        <f t="shared" si="68"/>
        <v>996</v>
      </c>
      <c r="K966" s="794">
        <f t="shared" si="69"/>
        <v>203</v>
      </c>
    </row>
    <row r="967" spans="1:11" ht="94.5" x14ac:dyDescent="0.25">
      <c r="A967" s="576">
        <f t="shared" si="67"/>
        <v>923</v>
      </c>
      <c r="B967" s="687" t="s">
        <v>454</v>
      </c>
      <c r="C967" s="557">
        <v>29.11</v>
      </c>
      <c r="D967" s="689" t="s">
        <v>456</v>
      </c>
      <c r="E967" s="667" t="s">
        <v>459</v>
      </c>
      <c r="F967" s="687" t="s">
        <v>460</v>
      </c>
      <c r="G967" s="687" t="s">
        <v>5114</v>
      </c>
      <c r="H967" s="578">
        <v>1551</v>
      </c>
      <c r="I967" s="578">
        <v>564</v>
      </c>
      <c r="J967" s="794">
        <f t="shared" si="68"/>
        <v>1551</v>
      </c>
      <c r="K967" s="794">
        <f t="shared" si="69"/>
        <v>564</v>
      </c>
    </row>
    <row r="968" spans="1:11" ht="94.5" x14ac:dyDescent="0.25">
      <c r="A968" s="576">
        <f t="shared" si="67"/>
        <v>924</v>
      </c>
      <c r="B968" s="687" t="s">
        <v>454</v>
      </c>
      <c r="C968" s="557">
        <v>29.12</v>
      </c>
      <c r="D968" s="689" t="s">
        <v>456</v>
      </c>
      <c r="E968" s="667" t="s">
        <v>461</v>
      </c>
      <c r="F968" s="687" t="s">
        <v>458</v>
      </c>
      <c r="G968" s="687" t="s">
        <v>5114</v>
      </c>
      <c r="H968" s="578">
        <v>1757</v>
      </c>
      <c r="I968" s="578">
        <v>644</v>
      </c>
      <c r="J968" s="794">
        <f t="shared" si="68"/>
        <v>1757</v>
      </c>
      <c r="K968" s="794">
        <f t="shared" si="69"/>
        <v>644</v>
      </c>
    </row>
    <row r="969" spans="1:11" ht="94.5" x14ac:dyDescent="0.25">
      <c r="A969" s="576">
        <f t="shared" si="67"/>
        <v>925</v>
      </c>
      <c r="B969" s="687" t="s">
        <v>454</v>
      </c>
      <c r="C969" s="557">
        <v>29.13</v>
      </c>
      <c r="D969" s="689" t="s">
        <v>456</v>
      </c>
      <c r="E969" s="667" t="s">
        <v>462</v>
      </c>
      <c r="F969" s="687" t="s">
        <v>458</v>
      </c>
      <c r="G969" s="687" t="s">
        <v>5114</v>
      </c>
      <c r="H969" s="578">
        <v>2795</v>
      </c>
      <c r="I969" s="578">
        <v>725</v>
      </c>
      <c r="J969" s="794">
        <f t="shared" si="68"/>
        <v>2795</v>
      </c>
      <c r="K969" s="794">
        <f t="shared" si="69"/>
        <v>725</v>
      </c>
    </row>
    <row r="970" spans="1:11" ht="18.75" x14ac:dyDescent="0.25">
      <c r="A970" s="914" t="s">
        <v>5485</v>
      </c>
      <c r="B970" s="915"/>
      <c r="C970" s="915"/>
      <c r="D970" s="915"/>
      <c r="E970" s="915"/>
      <c r="F970" s="915"/>
      <c r="G970" s="915"/>
      <c r="H970" s="915"/>
      <c r="I970" s="916"/>
      <c r="J970" s="794">
        <f t="shared" si="68"/>
        <v>0</v>
      </c>
      <c r="K970" s="794">
        <f t="shared" si="69"/>
        <v>0</v>
      </c>
    </row>
    <row r="971" spans="1:11" ht="40.5" x14ac:dyDescent="0.25">
      <c r="A971" s="576">
        <f>A969+1</f>
        <v>926</v>
      </c>
      <c r="B971" s="687" t="s">
        <v>463</v>
      </c>
      <c r="C971" s="557">
        <v>30.01</v>
      </c>
      <c r="D971" s="689" t="s">
        <v>464</v>
      </c>
      <c r="E971" s="667" t="s">
        <v>5874</v>
      </c>
      <c r="F971" s="687" t="s">
        <v>4905</v>
      </c>
      <c r="G971" s="687" t="s">
        <v>5114</v>
      </c>
      <c r="H971" s="578">
        <v>4257</v>
      </c>
      <c r="I971" s="578">
        <v>1135</v>
      </c>
      <c r="J971" s="794">
        <f t="shared" si="68"/>
        <v>4257</v>
      </c>
      <c r="K971" s="794">
        <f t="shared" si="69"/>
        <v>1135</v>
      </c>
    </row>
    <row r="972" spans="1:11" ht="54" x14ac:dyDescent="0.25">
      <c r="A972" s="576">
        <f>A971+1</f>
        <v>927</v>
      </c>
      <c r="B972" s="687" t="s">
        <v>463</v>
      </c>
      <c r="C972" s="557">
        <v>30.02</v>
      </c>
      <c r="D972" s="689" t="s">
        <v>464</v>
      </c>
      <c r="E972" s="667" t="s">
        <v>465</v>
      </c>
      <c r="F972" s="687" t="s">
        <v>4905</v>
      </c>
      <c r="G972" s="687" t="s">
        <v>5114</v>
      </c>
      <c r="H972" s="578">
        <v>4949</v>
      </c>
      <c r="I972" s="578">
        <v>1146</v>
      </c>
      <c r="J972" s="794">
        <f t="shared" si="68"/>
        <v>4949</v>
      </c>
      <c r="K972" s="794">
        <f t="shared" si="69"/>
        <v>1146</v>
      </c>
    </row>
    <row r="973" spans="1:11" ht="54" x14ac:dyDescent="0.25">
      <c r="A973" s="576">
        <f t="shared" ref="A973:A981" si="70">A972+1</f>
        <v>928</v>
      </c>
      <c r="B973" s="687" t="s">
        <v>463</v>
      </c>
      <c r="C973" s="557">
        <v>30.03</v>
      </c>
      <c r="D973" s="689" t="s">
        <v>464</v>
      </c>
      <c r="E973" s="667" t="s">
        <v>466</v>
      </c>
      <c r="F973" s="687" t="s">
        <v>4905</v>
      </c>
      <c r="G973" s="687" t="s">
        <v>5114</v>
      </c>
      <c r="H973" s="578">
        <v>5128</v>
      </c>
      <c r="I973" s="578">
        <v>1146</v>
      </c>
      <c r="J973" s="794">
        <f t="shared" si="68"/>
        <v>5128</v>
      </c>
      <c r="K973" s="794">
        <f t="shared" si="69"/>
        <v>1146</v>
      </c>
    </row>
    <row r="974" spans="1:11" ht="54" x14ac:dyDescent="0.25">
      <c r="A974" s="576">
        <f t="shared" si="70"/>
        <v>929</v>
      </c>
      <c r="B974" s="687" t="s">
        <v>463</v>
      </c>
      <c r="C974" s="557">
        <v>30.04</v>
      </c>
      <c r="D974" s="689" t="s">
        <v>464</v>
      </c>
      <c r="E974" s="667" t="s">
        <v>467</v>
      </c>
      <c r="F974" s="687" t="s">
        <v>4905</v>
      </c>
      <c r="G974" s="687" t="s">
        <v>5114</v>
      </c>
      <c r="H974" s="578">
        <v>5014</v>
      </c>
      <c r="I974" s="578">
        <v>1051</v>
      </c>
      <c r="J974" s="794">
        <f t="shared" si="68"/>
        <v>5014</v>
      </c>
      <c r="K974" s="794">
        <f t="shared" si="69"/>
        <v>1051</v>
      </c>
    </row>
    <row r="975" spans="1:11" ht="54" x14ac:dyDescent="0.25">
      <c r="A975" s="576">
        <f t="shared" si="70"/>
        <v>930</v>
      </c>
      <c r="B975" s="687" t="s">
        <v>463</v>
      </c>
      <c r="C975" s="557">
        <v>30.05</v>
      </c>
      <c r="D975" s="689" t="s">
        <v>468</v>
      </c>
      <c r="E975" s="667" t="s">
        <v>469</v>
      </c>
      <c r="F975" s="687" t="s">
        <v>470</v>
      </c>
      <c r="G975" s="687" t="s">
        <v>5114</v>
      </c>
      <c r="H975" s="578">
        <v>5662</v>
      </c>
      <c r="I975" s="578">
        <v>1879</v>
      </c>
      <c r="J975" s="794">
        <f t="shared" si="68"/>
        <v>5662</v>
      </c>
      <c r="K975" s="794">
        <f t="shared" si="69"/>
        <v>1879</v>
      </c>
    </row>
    <row r="976" spans="1:11" ht="40.5" x14ac:dyDescent="0.25">
      <c r="A976" s="576">
        <f t="shared" si="70"/>
        <v>931</v>
      </c>
      <c r="B976" s="687" t="s">
        <v>463</v>
      </c>
      <c r="C976" s="557">
        <v>30.06</v>
      </c>
      <c r="D976" s="689" t="s">
        <v>471</v>
      </c>
      <c r="E976" s="667" t="s">
        <v>5772</v>
      </c>
      <c r="F976" s="687" t="s">
        <v>472</v>
      </c>
      <c r="G976" s="687" t="s">
        <v>5114</v>
      </c>
      <c r="H976" s="578">
        <v>5935</v>
      </c>
      <c r="I976" s="578">
        <v>1879</v>
      </c>
      <c r="J976" s="794">
        <f t="shared" si="68"/>
        <v>5935</v>
      </c>
      <c r="K976" s="794">
        <f t="shared" si="69"/>
        <v>1879</v>
      </c>
    </row>
    <row r="977" spans="1:11" ht="40.5" x14ac:dyDescent="0.25">
      <c r="A977" s="576">
        <f t="shared" si="70"/>
        <v>932</v>
      </c>
      <c r="B977" s="687" t="s">
        <v>463</v>
      </c>
      <c r="C977" s="557">
        <v>30.07</v>
      </c>
      <c r="D977" s="689" t="s">
        <v>473</v>
      </c>
      <c r="E977" s="667" t="s">
        <v>5773</v>
      </c>
      <c r="F977" s="687" t="s">
        <v>474</v>
      </c>
      <c r="G977" s="687" t="s">
        <v>5114</v>
      </c>
      <c r="H977" s="578">
        <v>4561</v>
      </c>
      <c r="I977" s="578">
        <v>744</v>
      </c>
      <c r="J977" s="794">
        <f t="shared" si="68"/>
        <v>4561</v>
      </c>
      <c r="K977" s="794">
        <f t="shared" si="69"/>
        <v>744</v>
      </c>
    </row>
    <row r="978" spans="1:11" ht="42.75" customHeight="1" x14ac:dyDescent="0.25">
      <c r="A978" s="576">
        <f t="shared" si="70"/>
        <v>933</v>
      </c>
      <c r="B978" s="687" t="s">
        <v>463</v>
      </c>
      <c r="C978" s="557">
        <v>30.08</v>
      </c>
      <c r="D978" s="689" t="s">
        <v>475</v>
      </c>
      <c r="E978" s="667" t="s">
        <v>476</v>
      </c>
      <c r="F978" s="687" t="s">
        <v>477</v>
      </c>
      <c r="G978" s="687" t="s">
        <v>5114</v>
      </c>
      <c r="H978" s="578">
        <v>4533</v>
      </c>
      <c r="I978" s="578">
        <v>744</v>
      </c>
      <c r="J978" s="794">
        <f t="shared" si="68"/>
        <v>4533</v>
      </c>
      <c r="K978" s="794">
        <f t="shared" si="69"/>
        <v>744</v>
      </c>
    </row>
    <row r="979" spans="1:11" ht="85.5" customHeight="1" x14ac:dyDescent="0.25">
      <c r="A979" s="576">
        <f t="shared" si="70"/>
        <v>934</v>
      </c>
      <c r="B979" s="687" t="s">
        <v>463</v>
      </c>
      <c r="C979" s="557">
        <v>30.09</v>
      </c>
      <c r="D979" s="689" t="s">
        <v>478</v>
      </c>
      <c r="E979" s="667" t="s">
        <v>479</v>
      </c>
      <c r="F979" s="687" t="s">
        <v>283</v>
      </c>
      <c r="G979" s="687" t="s">
        <v>4804</v>
      </c>
      <c r="H979" s="578">
        <v>2339</v>
      </c>
      <c r="I979" s="578">
        <v>258</v>
      </c>
      <c r="J979" s="794">
        <f t="shared" si="68"/>
        <v>2339</v>
      </c>
      <c r="K979" s="794">
        <f t="shared" si="69"/>
        <v>258</v>
      </c>
    </row>
    <row r="980" spans="1:11" ht="111" customHeight="1" x14ac:dyDescent="0.25">
      <c r="A980" s="576">
        <f t="shared" si="70"/>
        <v>935</v>
      </c>
      <c r="B980" s="687" t="s">
        <v>463</v>
      </c>
      <c r="C980" s="557">
        <v>30.1</v>
      </c>
      <c r="D980" s="689" t="s">
        <v>478</v>
      </c>
      <c r="E980" s="667" t="s">
        <v>4906</v>
      </c>
      <c r="F980" s="687" t="s">
        <v>283</v>
      </c>
      <c r="G980" s="687" t="s">
        <v>4804</v>
      </c>
      <c r="H980" s="578">
        <v>2287</v>
      </c>
      <c r="I980" s="578">
        <v>189</v>
      </c>
      <c r="J980" s="794">
        <f t="shared" si="68"/>
        <v>2287</v>
      </c>
      <c r="K980" s="794">
        <f t="shared" si="69"/>
        <v>189</v>
      </c>
    </row>
    <row r="981" spans="1:11" ht="40.5" x14ac:dyDescent="0.25">
      <c r="A981" s="576">
        <f t="shared" si="70"/>
        <v>936</v>
      </c>
      <c r="B981" s="687" t="s">
        <v>463</v>
      </c>
      <c r="C981" s="557">
        <v>30.11</v>
      </c>
      <c r="D981" s="689"/>
      <c r="E981" s="667" t="s">
        <v>480</v>
      </c>
      <c r="F981" s="687" t="s">
        <v>1245</v>
      </c>
      <c r="G981" s="687" t="s">
        <v>5114</v>
      </c>
      <c r="H981" s="578">
        <v>1767</v>
      </c>
      <c r="I981" s="578">
        <v>186</v>
      </c>
      <c r="J981" s="794">
        <f t="shared" si="68"/>
        <v>1767</v>
      </c>
      <c r="K981" s="794">
        <f t="shared" si="69"/>
        <v>186</v>
      </c>
    </row>
    <row r="982" spans="1:11" ht="18.75" x14ac:dyDescent="0.25">
      <c r="A982" s="914" t="s">
        <v>5486</v>
      </c>
      <c r="B982" s="915"/>
      <c r="C982" s="915"/>
      <c r="D982" s="915"/>
      <c r="E982" s="915"/>
      <c r="F982" s="915"/>
      <c r="G982" s="915"/>
      <c r="H982" s="915"/>
      <c r="I982" s="916"/>
      <c r="J982" s="794">
        <f t="shared" si="68"/>
        <v>0</v>
      </c>
      <c r="K982" s="794">
        <f t="shared" si="69"/>
        <v>0</v>
      </c>
    </row>
    <row r="983" spans="1:11" ht="40.5" x14ac:dyDescent="0.25">
      <c r="A983" s="576">
        <f>A981+1</f>
        <v>937</v>
      </c>
      <c r="B983" s="687" t="s">
        <v>481</v>
      </c>
      <c r="C983" s="557">
        <v>31.01</v>
      </c>
      <c r="D983" s="689" t="s">
        <v>482</v>
      </c>
      <c r="E983" s="667" t="s">
        <v>483</v>
      </c>
      <c r="F983" s="687" t="s">
        <v>4907</v>
      </c>
      <c r="G983" s="687" t="s">
        <v>5114</v>
      </c>
      <c r="H983" s="578">
        <v>432</v>
      </c>
      <c r="I983" s="578">
        <v>98</v>
      </c>
      <c r="J983" s="794">
        <f t="shared" si="68"/>
        <v>432</v>
      </c>
      <c r="K983" s="794">
        <f t="shared" si="69"/>
        <v>98</v>
      </c>
    </row>
    <row r="984" spans="1:11" ht="40.5" x14ac:dyDescent="0.25">
      <c r="A984" s="576">
        <f>A983+1</f>
        <v>938</v>
      </c>
      <c r="B984" s="687" t="s">
        <v>481</v>
      </c>
      <c r="C984" s="557">
        <v>31.02</v>
      </c>
      <c r="D984" s="689" t="s">
        <v>484</v>
      </c>
      <c r="E984" s="667" t="s">
        <v>5112</v>
      </c>
      <c r="F984" s="687" t="s">
        <v>4908</v>
      </c>
      <c r="G984" s="687" t="s">
        <v>5114</v>
      </c>
      <c r="H984" s="578">
        <v>246</v>
      </c>
      <c r="I984" s="578">
        <v>15</v>
      </c>
      <c r="J984" s="794">
        <f t="shared" si="68"/>
        <v>246</v>
      </c>
      <c r="K984" s="794">
        <f t="shared" si="69"/>
        <v>15</v>
      </c>
    </row>
    <row r="985" spans="1:11" ht="67.5" x14ac:dyDescent="0.25">
      <c r="A985" s="576">
        <f t="shared" ref="A985:A1000" si="71">A984+1</f>
        <v>939</v>
      </c>
      <c r="B985" s="687" t="s">
        <v>481</v>
      </c>
      <c r="C985" s="557">
        <v>31.03</v>
      </c>
      <c r="D985" s="689" t="s">
        <v>485</v>
      </c>
      <c r="E985" s="667" t="s">
        <v>486</v>
      </c>
      <c r="F985" s="687" t="s">
        <v>231</v>
      </c>
      <c r="G985" s="687" t="s">
        <v>5549</v>
      </c>
      <c r="H985" s="578">
        <v>40</v>
      </c>
      <c r="I985" s="578">
        <v>14</v>
      </c>
      <c r="J985" s="794">
        <f t="shared" si="68"/>
        <v>40</v>
      </c>
      <c r="K985" s="794">
        <f t="shared" si="69"/>
        <v>14</v>
      </c>
    </row>
    <row r="986" spans="1:11" ht="207.75" customHeight="1" x14ac:dyDescent="0.25">
      <c r="A986" s="576">
        <f t="shared" si="71"/>
        <v>940</v>
      </c>
      <c r="B986" s="687" t="s">
        <v>481</v>
      </c>
      <c r="C986" s="557">
        <v>31.04</v>
      </c>
      <c r="D986" s="689" t="s">
        <v>485</v>
      </c>
      <c r="E986" s="667" t="s">
        <v>487</v>
      </c>
      <c r="F986" s="687" t="s">
        <v>231</v>
      </c>
      <c r="G986" s="687" t="s">
        <v>5114</v>
      </c>
      <c r="H986" s="578">
        <v>1155</v>
      </c>
      <c r="I986" s="578">
        <v>605</v>
      </c>
      <c r="J986" s="794">
        <f t="shared" si="68"/>
        <v>1155</v>
      </c>
      <c r="K986" s="794">
        <f t="shared" si="69"/>
        <v>605</v>
      </c>
    </row>
    <row r="987" spans="1:11" ht="67.5" x14ac:dyDescent="0.25">
      <c r="A987" s="576">
        <f t="shared" si="71"/>
        <v>941</v>
      </c>
      <c r="B987" s="687" t="s">
        <v>481</v>
      </c>
      <c r="C987" s="557">
        <v>31.05</v>
      </c>
      <c r="D987" s="689" t="s">
        <v>485</v>
      </c>
      <c r="E987" s="667" t="s">
        <v>488</v>
      </c>
      <c r="F987" s="687" t="s">
        <v>231</v>
      </c>
      <c r="G987" s="687" t="s">
        <v>5114</v>
      </c>
      <c r="H987" s="578">
        <v>430</v>
      </c>
      <c r="I987" s="578">
        <v>210</v>
      </c>
      <c r="J987" s="794">
        <f t="shared" si="68"/>
        <v>430</v>
      </c>
      <c r="K987" s="794">
        <f t="shared" si="69"/>
        <v>210</v>
      </c>
    </row>
    <row r="988" spans="1:11" ht="54" x14ac:dyDescent="0.25">
      <c r="A988" s="576">
        <f t="shared" si="71"/>
        <v>942</v>
      </c>
      <c r="B988" s="687" t="s">
        <v>481</v>
      </c>
      <c r="C988" s="557">
        <v>31.06</v>
      </c>
      <c r="D988" s="689" t="s">
        <v>485</v>
      </c>
      <c r="E988" s="667" t="s">
        <v>489</v>
      </c>
      <c r="F988" s="687" t="s">
        <v>231</v>
      </c>
      <c r="G988" s="687" t="s">
        <v>5114</v>
      </c>
      <c r="H988" s="578">
        <v>387</v>
      </c>
      <c r="I988" s="578">
        <v>238</v>
      </c>
      <c r="J988" s="794">
        <f t="shared" si="68"/>
        <v>387</v>
      </c>
      <c r="K988" s="794">
        <f t="shared" si="69"/>
        <v>238</v>
      </c>
    </row>
    <row r="989" spans="1:11" ht="58.5" customHeight="1" x14ac:dyDescent="0.25">
      <c r="A989" s="576">
        <f t="shared" si="71"/>
        <v>943</v>
      </c>
      <c r="B989" s="687" t="s">
        <v>481</v>
      </c>
      <c r="C989" s="557">
        <v>31.07</v>
      </c>
      <c r="D989" s="689" t="s">
        <v>485</v>
      </c>
      <c r="E989" s="667" t="s">
        <v>490</v>
      </c>
      <c r="F989" s="687" t="s">
        <v>231</v>
      </c>
      <c r="G989" s="687" t="s">
        <v>5114</v>
      </c>
      <c r="H989" s="578">
        <v>530</v>
      </c>
      <c r="I989" s="578">
        <v>272</v>
      </c>
      <c r="J989" s="794">
        <f t="shared" si="68"/>
        <v>530</v>
      </c>
      <c r="K989" s="794">
        <f t="shared" si="69"/>
        <v>272</v>
      </c>
    </row>
    <row r="990" spans="1:11" ht="27" x14ac:dyDescent="0.25">
      <c r="A990" s="576">
        <f t="shared" si="71"/>
        <v>944</v>
      </c>
      <c r="B990" s="687" t="s">
        <v>481</v>
      </c>
      <c r="C990" s="557">
        <v>31.08</v>
      </c>
      <c r="D990" s="689" t="s">
        <v>485</v>
      </c>
      <c r="E990" s="667" t="s">
        <v>491</v>
      </c>
      <c r="F990" s="687" t="s">
        <v>231</v>
      </c>
      <c r="G990" s="687" t="s">
        <v>5114</v>
      </c>
      <c r="H990" s="578">
        <v>26</v>
      </c>
      <c r="I990" s="578">
        <v>26</v>
      </c>
      <c r="J990" s="794">
        <f t="shared" si="68"/>
        <v>26</v>
      </c>
      <c r="K990" s="794">
        <f t="shared" si="69"/>
        <v>26</v>
      </c>
    </row>
    <row r="991" spans="1:11" ht="81" x14ac:dyDescent="0.25">
      <c r="A991" s="576">
        <f t="shared" si="71"/>
        <v>945</v>
      </c>
      <c r="B991" s="687" t="s">
        <v>481</v>
      </c>
      <c r="C991" s="557">
        <v>31.09</v>
      </c>
      <c r="D991" s="689" t="s">
        <v>485</v>
      </c>
      <c r="E991" s="667" t="s">
        <v>492</v>
      </c>
      <c r="F991" s="687" t="s">
        <v>283</v>
      </c>
      <c r="G991" s="687" t="s">
        <v>5114</v>
      </c>
      <c r="H991" s="578">
        <v>615</v>
      </c>
      <c r="I991" s="578">
        <v>316</v>
      </c>
      <c r="J991" s="794">
        <f t="shared" si="68"/>
        <v>615</v>
      </c>
      <c r="K991" s="794">
        <f t="shared" si="69"/>
        <v>316</v>
      </c>
    </row>
    <row r="992" spans="1:11" ht="135" x14ac:dyDescent="0.25">
      <c r="A992" s="576">
        <f t="shared" si="71"/>
        <v>946</v>
      </c>
      <c r="B992" s="687" t="s">
        <v>481</v>
      </c>
      <c r="C992" s="557">
        <v>31.1</v>
      </c>
      <c r="D992" s="689" t="s">
        <v>485</v>
      </c>
      <c r="E992" s="667" t="s">
        <v>5123</v>
      </c>
      <c r="F992" s="687" t="s">
        <v>283</v>
      </c>
      <c r="G992" s="687" t="s">
        <v>5114</v>
      </c>
      <c r="H992" s="578">
        <v>1098</v>
      </c>
      <c r="I992" s="578">
        <v>234</v>
      </c>
      <c r="J992" s="794">
        <f t="shared" si="68"/>
        <v>1098</v>
      </c>
      <c r="K992" s="794">
        <f t="shared" si="69"/>
        <v>234</v>
      </c>
    </row>
    <row r="993" spans="1:11" ht="94.5" x14ac:dyDescent="0.25">
      <c r="A993" s="576">
        <f t="shared" si="71"/>
        <v>947</v>
      </c>
      <c r="B993" s="687" t="s">
        <v>481</v>
      </c>
      <c r="C993" s="557">
        <v>31.11</v>
      </c>
      <c r="D993" s="689" t="s">
        <v>485</v>
      </c>
      <c r="E993" s="667" t="s">
        <v>493</v>
      </c>
      <c r="F993" s="687" t="s">
        <v>283</v>
      </c>
      <c r="G993" s="687" t="s">
        <v>5114</v>
      </c>
      <c r="H993" s="578">
        <v>1267</v>
      </c>
      <c r="I993" s="578">
        <v>234</v>
      </c>
      <c r="J993" s="794">
        <f t="shared" si="68"/>
        <v>1267</v>
      </c>
      <c r="K993" s="794">
        <f t="shared" si="69"/>
        <v>234</v>
      </c>
    </row>
    <row r="994" spans="1:11" ht="108" x14ac:dyDescent="0.25">
      <c r="A994" s="576">
        <f t="shared" si="71"/>
        <v>948</v>
      </c>
      <c r="B994" s="687" t="s">
        <v>481</v>
      </c>
      <c r="C994" s="557">
        <v>31.12</v>
      </c>
      <c r="D994" s="689" t="s">
        <v>485</v>
      </c>
      <c r="E994" s="667" t="s">
        <v>494</v>
      </c>
      <c r="F994" s="687" t="s">
        <v>4907</v>
      </c>
      <c r="G994" s="687" t="s">
        <v>5114</v>
      </c>
      <c r="H994" s="578">
        <v>1286</v>
      </c>
      <c r="I994" s="578">
        <v>393</v>
      </c>
      <c r="J994" s="794">
        <f t="shared" si="68"/>
        <v>1286</v>
      </c>
      <c r="K994" s="794">
        <f t="shared" si="69"/>
        <v>393</v>
      </c>
    </row>
    <row r="995" spans="1:11" ht="148.5" x14ac:dyDescent="0.25">
      <c r="A995" s="576">
        <f t="shared" si="71"/>
        <v>949</v>
      </c>
      <c r="B995" s="687" t="s">
        <v>481</v>
      </c>
      <c r="C995" s="557">
        <v>31.13</v>
      </c>
      <c r="D995" s="689" t="s">
        <v>485</v>
      </c>
      <c r="E995" s="667" t="s">
        <v>495</v>
      </c>
      <c r="F995" s="687" t="s">
        <v>4907</v>
      </c>
      <c r="G995" s="687" t="s">
        <v>5114</v>
      </c>
      <c r="H995" s="578">
        <v>1338</v>
      </c>
      <c r="I995" s="578">
        <v>509</v>
      </c>
      <c r="J995" s="794">
        <f t="shared" si="68"/>
        <v>1338</v>
      </c>
      <c r="K995" s="794">
        <f t="shared" si="69"/>
        <v>509</v>
      </c>
    </row>
    <row r="996" spans="1:11" ht="40.5" x14ac:dyDescent="0.25">
      <c r="A996" s="576">
        <f t="shared" si="71"/>
        <v>950</v>
      </c>
      <c r="B996" s="687" t="s">
        <v>481</v>
      </c>
      <c r="C996" s="557">
        <v>31.14</v>
      </c>
      <c r="D996" s="689" t="s">
        <v>485</v>
      </c>
      <c r="E996" s="667" t="s">
        <v>496</v>
      </c>
      <c r="F996" s="687" t="s">
        <v>1245</v>
      </c>
      <c r="G996" s="687" t="s">
        <v>4804</v>
      </c>
      <c r="H996" s="578">
        <v>1284</v>
      </c>
      <c r="I996" s="578">
        <v>391</v>
      </c>
      <c r="J996" s="794">
        <f t="shared" si="68"/>
        <v>1284</v>
      </c>
      <c r="K996" s="794">
        <f t="shared" si="69"/>
        <v>391</v>
      </c>
    </row>
    <row r="997" spans="1:11" ht="54" x14ac:dyDescent="0.25">
      <c r="A997" s="576">
        <f t="shared" si="71"/>
        <v>951</v>
      </c>
      <c r="B997" s="687" t="s">
        <v>481</v>
      </c>
      <c r="C997" s="557">
        <v>31.15</v>
      </c>
      <c r="D997" s="689" t="s">
        <v>485</v>
      </c>
      <c r="E997" s="667" t="s">
        <v>497</v>
      </c>
      <c r="F997" s="687" t="s">
        <v>231</v>
      </c>
      <c r="G997" s="687" t="s">
        <v>5114</v>
      </c>
      <c r="H997" s="578">
        <v>546</v>
      </c>
      <c r="I997" s="578">
        <v>112</v>
      </c>
      <c r="J997" s="794">
        <f t="shared" si="68"/>
        <v>546</v>
      </c>
      <c r="K997" s="794">
        <f t="shared" si="69"/>
        <v>112</v>
      </c>
    </row>
    <row r="998" spans="1:11" ht="108" x14ac:dyDescent="0.25">
      <c r="A998" s="576">
        <f t="shared" si="71"/>
        <v>952</v>
      </c>
      <c r="B998" s="687" t="s">
        <v>481</v>
      </c>
      <c r="C998" s="557">
        <v>31.16</v>
      </c>
      <c r="D998" s="689" t="s">
        <v>485</v>
      </c>
      <c r="E998" s="667" t="s">
        <v>4909</v>
      </c>
      <c r="F998" s="687" t="s">
        <v>231</v>
      </c>
      <c r="G998" s="687" t="s">
        <v>5114</v>
      </c>
      <c r="H998" s="578">
        <v>845</v>
      </c>
      <c r="I998" s="578">
        <v>125</v>
      </c>
      <c r="J998" s="794">
        <f t="shared" si="68"/>
        <v>845</v>
      </c>
      <c r="K998" s="794">
        <f t="shared" si="69"/>
        <v>125</v>
      </c>
    </row>
    <row r="999" spans="1:11" ht="151.5" customHeight="1" x14ac:dyDescent="0.25">
      <c r="A999" s="576">
        <f t="shared" si="71"/>
        <v>953</v>
      </c>
      <c r="B999" s="687" t="s">
        <v>481</v>
      </c>
      <c r="C999" s="557">
        <v>31.17</v>
      </c>
      <c r="D999" s="689"/>
      <c r="E999" s="667" t="s">
        <v>5124</v>
      </c>
      <c r="F999" s="687" t="s">
        <v>283</v>
      </c>
      <c r="G999" s="687" t="s">
        <v>5114</v>
      </c>
      <c r="H999" s="578">
        <v>617</v>
      </c>
      <c r="I999" s="578">
        <v>217</v>
      </c>
      <c r="J999" s="794">
        <f t="shared" si="68"/>
        <v>617</v>
      </c>
      <c r="K999" s="794">
        <f t="shared" si="69"/>
        <v>217</v>
      </c>
    </row>
    <row r="1000" spans="1:11" ht="121.5" x14ac:dyDescent="0.25">
      <c r="A1000" s="576">
        <f t="shared" si="71"/>
        <v>954</v>
      </c>
      <c r="B1000" s="687" t="s">
        <v>481</v>
      </c>
      <c r="C1000" s="557">
        <v>31.26</v>
      </c>
      <c r="D1000" s="689" t="s">
        <v>485</v>
      </c>
      <c r="E1000" s="667" t="s">
        <v>498</v>
      </c>
      <c r="F1000" s="687" t="s">
        <v>283</v>
      </c>
      <c r="G1000" s="687" t="s">
        <v>4809</v>
      </c>
      <c r="H1000" s="578">
        <v>6195</v>
      </c>
      <c r="I1000" s="578">
        <v>3352</v>
      </c>
      <c r="J1000" s="794">
        <f t="shared" si="68"/>
        <v>6195</v>
      </c>
      <c r="K1000" s="794">
        <f t="shared" si="69"/>
        <v>3352</v>
      </c>
    </row>
    <row r="1001" spans="1:11" ht="18.75" x14ac:dyDescent="0.25">
      <c r="A1001" s="914" t="s">
        <v>5487</v>
      </c>
      <c r="B1001" s="915"/>
      <c r="C1001" s="915"/>
      <c r="D1001" s="915"/>
      <c r="E1001" s="915"/>
      <c r="F1001" s="915"/>
      <c r="G1001" s="915"/>
      <c r="H1001" s="915"/>
      <c r="I1001" s="916"/>
      <c r="J1001" s="794">
        <f t="shared" si="68"/>
        <v>0</v>
      </c>
      <c r="K1001" s="794">
        <f t="shared" si="69"/>
        <v>0</v>
      </c>
    </row>
    <row r="1002" spans="1:11" ht="40.5" x14ac:dyDescent="0.25">
      <c r="A1002" s="576">
        <f>A1000+1</f>
        <v>955</v>
      </c>
      <c r="B1002" s="687" t="s">
        <v>499</v>
      </c>
      <c r="C1002" s="557">
        <v>32.01</v>
      </c>
      <c r="D1002" s="689" t="s">
        <v>500</v>
      </c>
      <c r="E1002" s="667" t="s">
        <v>501</v>
      </c>
      <c r="F1002" s="687" t="s">
        <v>4910</v>
      </c>
      <c r="G1002" s="687" t="s">
        <v>5114</v>
      </c>
      <c r="H1002" s="578">
        <v>203</v>
      </c>
      <c r="I1002" s="578">
        <v>166</v>
      </c>
      <c r="J1002" s="794">
        <f t="shared" si="68"/>
        <v>203</v>
      </c>
      <c r="K1002" s="794">
        <f t="shared" si="69"/>
        <v>166</v>
      </c>
    </row>
    <row r="1003" spans="1:11" ht="40.5" x14ac:dyDescent="0.25">
      <c r="A1003" s="576">
        <f>A1002+1</f>
        <v>956</v>
      </c>
      <c r="B1003" s="687" t="s">
        <v>499</v>
      </c>
      <c r="C1003" s="557">
        <v>32.020000000000003</v>
      </c>
      <c r="D1003" s="689" t="s">
        <v>500</v>
      </c>
      <c r="E1003" s="667" t="s">
        <v>502</v>
      </c>
      <c r="F1003" s="687" t="s">
        <v>4910</v>
      </c>
      <c r="G1003" s="687" t="s">
        <v>5114</v>
      </c>
      <c r="H1003" s="578">
        <v>209</v>
      </c>
      <c r="I1003" s="578">
        <v>166</v>
      </c>
      <c r="J1003" s="794">
        <f t="shared" si="68"/>
        <v>209</v>
      </c>
      <c r="K1003" s="794">
        <f t="shared" si="69"/>
        <v>166</v>
      </c>
    </row>
    <row r="1004" spans="1:11" ht="40.5" x14ac:dyDescent="0.25">
      <c r="A1004" s="576">
        <f t="shared" ref="A1004:A1034" si="72">A1003+1</f>
        <v>957</v>
      </c>
      <c r="B1004" s="687" t="s">
        <v>499</v>
      </c>
      <c r="C1004" s="557">
        <v>32.03</v>
      </c>
      <c r="D1004" s="689" t="s">
        <v>503</v>
      </c>
      <c r="E1004" s="667" t="s">
        <v>5774</v>
      </c>
      <c r="F1004" s="687" t="s">
        <v>4911</v>
      </c>
      <c r="G1004" s="687" t="s">
        <v>5114</v>
      </c>
      <c r="H1004" s="578">
        <v>271</v>
      </c>
      <c r="I1004" s="578">
        <v>204</v>
      </c>
      <c r="J1004" s="794">
        <f t="shared" si="68"/>
        <v>271</v>
      </c>
      <c r="K1004" s="794">
        <f t="shared" si="69"/>
        <v>204</v>
      </c>
    </row>
    <row r="1005" spans="1:11" ht="40.5" x14ac:dyDescent="0.25">
      <c r="A1005" s="576">
        <f t="shared" si="72"/>
        <v>958</v>
      </c>
      <c r="B1005" s="687" t="s">
        <v>499</v>
      </c>
      <c r="C1005" s="557">
        <v>32.04</v>
      </c>
      <c r="D1005" s="689" t="s">
        <v>504</v>
      </c>
      <c r="E1005" s="667" t="s">
        <v>5775</v>
      </c>
      <c r="F1005" s="687" t="s">
        <v>4911</v>
      </c>
      <c r="G1005" s="687" t="s">
        <v>5114</v>
      </c>
      <c r="H1005" s="578">
        <v>278</v>
      </c>
      <c r="I1005" s="578">
        <v>204</v>
      </c>
      <c r="J1005" s="794">
        <f t="shared" si="68"/>
        <v>278</v>
      </c>
      <c r="K1005" s="794">
        <f t="shared" si="69"/>
        <v>204</v>
      </c>
    </row>
    <row r="1006" spans="1:11" ht="40.5" x14ac:dyDescent="0.25">
      <c r="A1006" s="576">
        <f t="shared" si="72"/>
        <v>959</v>
      </c>
      <c r="B1006" s="687" t="s">
        <v>499</v>
      </c>
      <c r="C1006" s="557">
        <v>32.049999999999997</v>
      </c>
      <c r="D1006" s="689" t="s">
        <v>505</v>
      </c>
      <c r="E1006" s="667" t="s">
        <v>5776</v>
      </c>
      <c r="F1006" s="687" t="s">
        <v>4912</v>
      </c>
      <c r="G1006" s="687" t="s">
        <v>5114</v>
      </c>
      <c r="H1006" s="578">
        <v>289</v>
      </c>
      <c r="I1006" s="578">
        <v>204</v>
      </c>
      <c r="J1006" s="794">
        <f t="shared" si="68"/>
        <v>289</v>
      </c>
      <c r="K1006" s="794">
        <f t="shared" si="69"/>
        <v>204</v>
      </c>
    </row>
    <row r="1007" spans="1:11" ht="40.5" x14ac:dyDescent="0.25">
      <c r="A1007" s="576">
        <f t="shared" si="72"/>
        <v>960</v>
      </c>
      <c r="B1007" s="687" t="s">
        <v>499</v>
      </c>
      <c r="C1007" s="557">
        <v>32.06</v>
      </c>
      <c r="D1007" s="689" t="s">
        <v>506</v>
      </c>
      <c r="E1007" s="667" t="s">
        <v>5777</v>
      </c>
      <c r="F1007" s="687" t="s">
        <v>4913</v>
      </c>
      <c r="G1007" s="687" t="s">
        <v>5114</v>
      </c>
      <c r="H1007" s="578">
        <v>375</v>
      </c>
      <c r="I1007" s="578">
        <v>253</v>
      </c>
      <c r="J1007" s="794">
        <f t="shared" si="68"/>
        <v>375</v>
      </c>
      <c r="K1007" s="794">
        <f t="shared" si="69"/>
        <v>253</v>
      </c>
    </row>
    <row r="1008" spans="1:11" ht="40.5" x14ac:dyDescent="0.25">
      <c r="A1008" s="576">
        <f t="shared" si="72"/>
        <v>961</v>
      </c>
      <c r="B1008" s="687" t="s">
        <v>499</v>
      </c>
      <c r="C1008" s="557">
        <v>32.07</v>
      </c>
      <c r="D1008" s="689" t="s">
        <v>507</v>
      </c>
      <c r="E1008" s="667" t="s">
        <v>5778</v>
      </c>
      <c r="F1008" s="687" t="s">
        <v>4913</v>
      </c>
      <c r="G1008" s="687" t="s">
        <v>5114</v>
      </c>
      <c r="H1008" s="578">
        <v>382</v>
      </c>
      <c r="I1008" s="578">
        <v>253</v>
      </c>
      <c r="J1008" s="794">
        <f t="shared" si="68"/>
        <v>382</v>
      </c>
      <c r="K1008" s="794">
        <f t="shared" si="69"/>
        <v>253</v>
      </c>
    </row>
    <row r="1009" spans="1:11" ht="40.5" x14ac:dyDescent="0.25">
      <c r="A1009" s="576">
        <f t="shared" si="72"/>
        <v>962</v>
      </c>
      <c r="B1009" s="687" t="s">
        <v>499</v>
      </c>
      <c r="C1009" s="557">
        <v>32.08</v>
      </c>
      <c r="D1009" s="689" t="s">
        <v>508</v>
      </c>
      <c r="E1009" s="667" t="s">
        <v>5779</v>
      </c>
      <c r="F1009" s="687" t="s">
        <v>4913</v>
      </c>
      <c r="G1009" s="687" t="s">
        <v>5114</v>
      </c>
      <c r="H1009" s="578">
        <v>393</v>
      </c>
      <c r="I1009" s="578">
        <v>253</v>
      </c>
      <c r="J1009" s="794">
        <f t="shared" si="68"/>
        <v>393</v>
      </c>
      <c r="K1009" s="794">
        <f t="shared" si="69"/>
        <v>253</v>
      </c>
    </row>
    <row r="1010" spans="1:11" ht="94.5" x14ac:dyDescent="0.25">
      <c r="A1010" s="576">
        <f t="shared" si="72"/>
        <v>963</v>
      </c>
      <c r="B1010" s="687" t="s">
        <v>499</v>
      </c>
      <c r="C1010" s="557">
        <v>32.11</v>
      </c>
      <c r="D1010" s="689" t="s">
        <v>509</v>
      </c>
      <c r="E1010" s="667" t="s">
        <v>510</v>
      </c>
      <c r="F1010" s="687" t="s">
        <v>4914</v>
      </c>
      <c r="G1010" s="687" t="s">
        <v>5114</v>
      </c>
      <c r="H1010" s="578">
        <v>639</v>
      </c>
      <c r="I1010" s="578">
        <v>412</v>
      </c>
      <c r="J1010" s="794">
        <f t="shared" si="68"/>
        <v>639</v>
      </c>
      <c r="K1010" s="794">
        <f t="shared" si="69"/>
        <v>412</v>
      </c>
    </row>
    <row r="1011" spans="1:11" ht="54" x14ac:dyDescent="0.25">
      <c r="A1011" s="576">
        <f t="shared" si="72"/>
        <v>964</v>
      </c>
      <c r="B1011" s="687" t="s">
        <v>499</v>
      </c>
      <c r="C1011" s="557">
        <v>32.119999999999997</v>
      </c>
      <c r="D1011" s="689" t="s">
        <v>511</v>
      </c>
      <c r="E1011" s="667" t="s">
        <v>512</v>
      </c>
      <c r="F1011" s="687" t="s">
        <v>4915</v>
      </c>
      <c r="G1011" s="687" t="s">
        <v>5114</v>
      </c>
      <c r="H1011" s="578">
        <v>563</v>
      </c>
      <c r="I1011" s="578">
        <v>423</v>
      </c>
      <c r="J1011" s="794">
        <f t="shared" si="68"/>
        <v>563</v>
      </c>
      <c r="K1011" s="794">
        <f t="shared" si="69"/>
        <v>423</v>
      </c>
    </row>
    <row r="1012" spans="1:11" ht="67.5" x14ac:dyDescent="0.25">
      <c r="A1012" s="576">
        <f t="shared" si="72"/>
        <v>965</v>
      </c>
      <c r="B1012" s="687" t="s">
        <v>499</v>
      </c>
      <c r="C1012" s="557">
        <v>32.130000000000003</v>
      </c>
      <c r="D1012" s="689" t="s">
        <v>513</v>
      </c>
      <c r="E1012" s="667" t="s">
        <v>5780</v>
      </c>
      <c r="F1012" s="687" t="s">
        <v>4916</v>
      </c>
      <c r="G1012" s="687" t="s">
        <v>5114</v>
      </c>
      <c r="H1012" s="578">
        <v>574</v>
      </c>
      <c r="I1012" s="578">
        <v>423</v>
      </c>
      <c r="J1012" s="794">
        <f t="shared" si="68"/>
        <v>574</v>
      </c>
      <c r="K1012" s="794">
        <f t="shared" si="69"/>
        <v>423</v>
      </c>
    </row>
    <row r="1013" spans="1:11" ht="27" x14ac:dyDescent="0.25">
      <c r="A1013" s="576">
        <f t="shared" si="72"/>
        <v>966</v>
      </c>
      <c r="B1013" s="687" t="s">
        <v>1881</v>
      </c>
      <c r="C1013" s="557">
        <v>32.15</v>
      </c>
      <c r="D1013" s="689" t="s">
        <v>514</v>
      </c>
      <c r="E1013" s="667" t="s">
        <v>5781</v>
      </c>
      <c r="F1013" s="687" t="s">
        <v>4917</v>
      </c>
      <c r="G1013" s="687" t="s">
        <v>5550</v>
      </c>
      <c r="H1013" s="578">
        <v>65</v>
      </c>
      <c r="I1013" s="578">
        <v>56</v>
      </c>
      <c r="J1013" s="794">
        <f t="shared" si="68"/>
        <v>65</v>
      </c>
      <c r="K1013" s="794">
        <f t="shared" si="69"/>
        <v>56</v>
      </c>
    </row>
    <row r="1014" spans="1:11" ht="27" x14ac:dyDescent="0.25">
      <c r="A1014" s="576">
        <f t="shared" si="72"/>
        <v>967</v>
      </c>
      <c r="B1014" s="687" t="s">
        <v>1881</v>
      </c>
      <c r="C1014" s="557">
        <v>32.159999999999997</v>
      </c>
      <c r="D1014" s="689" t="s">
        <v>515</v>
      </c>
      <c r="E1014" s="667" t="s">
        <v>5782</v>
      </c>
      <c r="F1014" s="687" t="s">
        <v>4918</v>
      </c>
      <c r="G1014" s="687" t="s">
        <v>5550</v>
      </c>
      <c r="H1014" s="578">
        <v>173</v>
      </c>
      <c r="I1014" s="578">
        <v>155</v>
      </c>
      <c r="J1014" s="794">
        <f t="shared" si="68"/>
        <v>173</v>
      </c>
      <c r="K1014" s="794">
        <f t="shared" si="69"/>
        <v>155</v>
      </c>
    </row>
    <row r="1015" spans="1:11" ht="27" x14ac:dyDescent="0.25">
      <c r="A1015" s="576">
        <f t="shared" si="72"/>
        <v>968</v>
      </c>
      <c r="B1015" s="687" t="s">
        <v>1881</v>
      </c>
      <c r="C1015" s="557">
        <v>32.17</v>
      </c>
      <c r="D1015" s="689" t="s">
        <v>516</v>
      </c>
      <c r="E1015" s="667" t="s">
        <v>5783</v>
      </c>
      <c r="F1015" s="687" t="s">
        <v>4918</v>
      </c>
      <c r="G1015" s="687" t="s">
        <v>5550</v>
      </c>
      <c r="H1015" s="578">
        <v>182</v>
      </c>
      <c r="I1015" s="578">
        <v>155</v>
      </c>
      <c r="J1015" s="794">
        <f t="shared" si="68"/>
        <v>182</v>
      </c>
      <c r="K1015" s="794">
        <f t="shared" si="69"/>
        <v>155</v>
      </c>
    </row>
    <row r="1016" spans="1:11" ht="27" x14ac:dyDescent="0.25">
      <c r="A1016" s="576">
        <f t="shared" si="72"/>
        <v>969</v>
      </c>
      <c r="B1016" s="687" t="s">
        <v>1881</v>
      </c>
      <c r="C1016" s="557">
        <v>32.18</v>
      </c>
      <c r="D1016" s="689" t="s">
        <v>517</v>
      </c>
      <c r="E1016" s="667" t="s">
        <v>5784</v>
      </c>
      <c r="F1016" s="687" t="s">
        <v>4919</v>
      </c>
      <c r="G1016" s="687" t="s">
        <v>5550</v>
      </c>
      <c r="H1016" s="578">
        <v>179</v>
      </c>
      <c r="I1016" s="578">
        <v>155</v>
      </c>
      <c r="J1016" s="794">
        <f t="shared" si="68"/>
        <v>179</v>
      </c>
      <c r="K1016" s="794">
        <f t="shared" si="69"/>
        <v>155</v>
      </c>
    </row>
    <row r="1017" spans="1:11" ht="27" x14ac:dyDescent="0.25">
      <c r="A1017" s="576">
        <f t="shared" si="72"/>
        <v>970</v>
      </c>
      <c r="B1017" s="687" t="s">
        <v>1881</v>
      </c>
      <c r="C1017" s="557">
        <v>32.19</v>
      </c>
      <c r="D1017" s="689" t="s">
        <v>518</v>
      </c>
      <c r="E1017" s="667" t="s">
        <v>5785</v>
      </c>
      <c r="F1017" s="687" t="s">
        <v>4920</v>
      </c>
      <c r="G1017" s="687" t="s">
        <v>5550</v>
      </c>
      <c r="H1017" s="578">
        <v>179</v>
      </c>
      <c r="I1017" s="578">
        <v>155</v>
      </c>
      <c r="J1017" s="794">
        <f t="shared" si="68"/>
        <v>179</v>
      </c>
      <c r="K1017" s="794">
        <f t="shared" si="69"/>
        <v>155</v>
      </c>
    </row>
    <row r="1018" spans="1:11" ht="29.25" customHeight="1" x14ac:dyDescent="0.25">
      <c r="A1018" s="576">
        <f t="shared" si="72"/>
        <v>971</v>
      </c>
      <c r="B1018" s="687" t="s">
        <v>1881</v>
      </c>
      <c r="C1018" s="557">
        <v>32.200000000000003</v>
      </c>
      <c r="D1018" s="689" t="s">
        <v>519</v>
      </c>
      <c r="E1018" s="667" t="s">
        <v>5786</v>
      </c>
      <c r="F1018" s="687" t="s">
        <v>4921</v>
      </c>
      <c r="G1018" s="687" t="s">
        <v>5550</v>
      </c>
      <c r="H1018" s="578">
        <v>173</v>
      </c>
      <c r="I1018" s="578">
        <v>155</v>
      </c>
      <c r="J1018" s="794">
        <f t="shared" si="68"/>
        <v>173</v>
      </c>
      <c r="K1018" s="794">
        <f t="shared" si="69"/>
        <v>155</v>
      </c>
    </row>
    <row r="1019" spans="1:11" ht="40.5" x14ac:dyDescent="0.25">
      <c r="A1019" s="576">
        <f t="shared" si="72"/>
        <v>972</v>
      </c>
      <c r="B1019" s="687" t="s">
        <v>499</v>
      </c>
      <c r="C1019" s="557">
        <v>32.21</v>
      </c>
      <c r="D1019" s="689" t="s">
        <v>520</v>
      </c>
      <c r="E1019" s="667" t="s">
        <v>521</v>
      </c>
      <c r="F1019" s="687" t="s">
        <v>2035</v>
      </c>
      <c r="G1019" s="687" t="s">
        <v>5114</v>
      </c>
      <c r="H1019" s="578">
        <v>72</v>
      </c>
      <c r="I1019" s="578">
        <v>57</v>
      </c>
      <c r="J1019" s="794">
        <f t="shared" si="68"/>
        <v>72</v>
      </c>
      <c r="K1019" s="794">
        <f t="shared" si="69"/>
        <v>57</v>
      </c>
    </row>
    <row r="1020" spans="1:11" ht="40.5" x14ac:dyDescent="0.25">
      <c r="A1020" s="576">
        <f t="shared" si="72"/>
        <v>973</v>
      </c>
      <c r="B1020" s="687" t="s">
        <v>499</v>
      </c>
      <c r="C1020" s="557">
        <v>32.22</v>
      </c>
      <c r="D1020" s="689" t="s">
        <v>520</v>
      </c>
      <c r="E1020" s="667" t="s">
        <v>522</v>
      </c>
      <c r="F1020" s="687" t="s">
        <v>2035</v>
      </c>
      <c r="G1020" s="687" t="s">
        <v>4804</v>
      </c>
      <c r="H1020" s="578">
        <v>49</v>
      </c>
      <c r="I1020" s="578">
        <v>49</v>
      </c>
      <c r="J1020" s="794">
        <f t="shared" si="68"/>
        <v>49</v>
      </c>
      <c r="K1020" s="794">
        <f t="shared" si="69"/>
        <v>49</v>
      </c>
    </row>
    <row r="1021" spans="1:11" ht="40.5" x14ac:dyDescent="0.25">
      <c r="A1021" s="576">
        <f t="shared" si="72"/>
        <v>974</v>
      </c>
      <c r="B1021" s="687" t="s">
        <v>499</v>
      </c>
      <c r="C1021" s="557">
        <v>32.229999999999997</v>
      </c>
      <c r="D1021" s="689" t="s">
        <v>520</v>
      </c>
      <c r="E1021" s="667" t="s">
        <v>523</v>
      </c>
      <c r="F1021" s="687" t="s">
        <v>2035</v>
      </c>
      <c r="G1021" s="687" t="s">
        <v>4804</v>
      </c>
      <c r="H1021" s="578">
        <v>52</v>
      </c>
      <c r="I1021" s="578">
        <v>44</v>
      </c>
      <c r="J1021" s="794">
        <f t="shared" si="68"/>
        <v>52</v>
      </c>
      <c r="K1021" s="794">
        <f t="shared" si="69"/>
        <v>44</v>
      </c>
    </row>
    <row r="1022" spans="1:11" ht="40.5" x14ac:dyDescent="0.25">
      <c r="A1022" s="576">
        <f t="shared" si="72"/>
        <v>975</v>
      </c>
      <c r="B1022" s="687" t="s">
        <v>499</v>
      </c>
      <c r="C1022" s="557">
        <v>32.24</v>
      </c>
      <c r="D1022" s="689" t="s">
        <v>520</v>
      </c>
      <c r="E1022" s="667" t="s">
        <v>524</v>
      </c>
      <c r="F1022" s="687" t="s">
        <v>2035</v>
      </c>
      <c r="G1022" s="687" t="s">
        <v>4804</v>
      </c>
      <c r="H1022" s="578">
        <v>67</v>
      </c>
      <c r="I1022" s="578">
        <v>57</v>
      </c>
      <c r="J1022" s="794">
        <f t="shared" si="68"/>
        <v>67</v>
      </c>
      <c r="K1022" s="794">
        <f t="shared" si="69"/>
        <v>57</v>
      </c>
    </row>
    <row r="1023" spans="1:11" ht="40.5" x14ac:dyDescent="0.25">
      <c r="A1023" s="576">
        <f t="shared" si="72"/>
        <v>976</v>
      </c>
      <c r="B1023" s="687" t="s">
        <v>499</v>
      </c>
      <c r="C1023" s="557">
        <v>32.25</v>
      </c>
      <c r="D1023" s="689" t="s">
        <v>520</v>
      </c>
      <c r="E1023" s="667" t="s">
        <v>525</v>
      </c>
      <c r="F1023" s="687" t="s">
        <v>2035</v>
      </c>
      <c r="G1023" s="687" t="s">
        <v>4804</v>
      </c>
      <c r="H1023" s="578">
        <v>81</v>
      </c>
      <c r="I1023" s="578">
        <v>66</v>
      </c>
      <c r="J1023" s="794">
        <f t="shared" si="68"/>
        <v>81</v>
      </c>
      <c r="K1023" s="794">
        <f t="shared" si="69"/>
        <v>66</v>
      </c>
    </row>
    <row r="1024" spans="1:11" ht="54" x14ac:dyDescent="0.25">
      <c r="A1024" s="576">
        <f t="shared" si="72"/>
        <v>977</v>
      </c>
      <c r="B1024" s="687" t="s">
        <v>499</v>
      </c>
      <c r="C1024" s="557">
        <v>32.26</v>
      </c>
      <c r="D1024" s="689" t="s">
        <v>520</v>
      </c>
      <c r="E1024" s="667" t="s">
        <v>526</v>
      </c>
      <c r="F1024" s="687" t="s">
        <v>527</v>
      </c>
      <c r="G1024" s="687" t="s">
        <v>4804</v>
      </c>
      <c r="H1024" s="578">
        <v>57</v>
      </c>
      <c r="I1024" s="578">
        <v>15</v>
      </c>
      <c r="J1024" s="794">
        <f t="shared" si="68"/>
        <v>57</v>
      </c>
      <c r="K1024" s="794">
        <f t="shared" si="69"/>
        <v>15</v>
      </c>
    </row>
    <row r="1025" spans="1:11" ht="40.5" x14ac:dyDescent="0.25">
      <c r="A1025" s="576">
        <f t="shared" si="72"/>
        <v>978</v>
      </c>
      <c r="B1025" s="687" t="s">
        <v>499</v>
      </c>
      <c r="C1025" s="557">
        <v>32.270000000000003</v>
      </c>
      <c r="D1025" s="689" t="s">
        <v>520</v>
      </c>
      <c r="E1025" s="667" t="s">
        <v>528</v>
      </c>
      <c r="F1025" s="687" t="s">
        <v>2043</v>
      </c>
      <c r="G1025" s="687" t="s">
        <v>5114</v>
      </c>
      <c r="H1025" s="578">
        <v>144</v>
      </c>
      <c r="I1025" s="578">
        <v>79</v>
      </c>
      <c r="J1025" s="794">
        <f t="shared" si="68"/>
        <v>144</v>
      </c>
      <c r="K1025" s="794">
        <f t="shared" si="69"/>
        <v>79</v>
      </c>
    </row>
    <row r="1026" spans="1:11" ht="94.5" x14ac:dyDescent="0.25">
      <c r="A1026" s="576">
        <f t="shared" si="72"/>
        <v>979</v>
      </c>
      <c r="B1026" s="687" t="s">
        <v>499</v>
      </c>
      <c r="C1026" s="557">
        <v>32.28</v>
      </c>
      <c r="D1026" s="689" t="s">
        <v>520</v>
      </c>
      <c r="E1026" s="667" t="s">
        <v>4922</v>
      </c>
      <c r="F1026" s="687" t="s">
        <v>458</v>
      </c>
      <c r="G1026" s="687" t="s">
        <v>5114</v>
      </c>
      <c r="H1026" s="578">
        <v>263</v>
      </c>
      <c r="I1026" s="578">
        <v>61</v>
      </c>
      <c r="J1026" s="794">
        <f t="shared" si="68"/>
        <v>263</v>
      </c>
      <c r="K1026" s="794">
        <f t="shared" si="69"/>
        <v>61</v>
      </c>
    </row>
    <row r="1027" spans="1:11" ht="192" customHeight="1" x14ac:dyDescent="0.25">
      <c r="A1027" s="576">
        <f t="shared" si="72"/>
        <v>980</v>
      </c>
      <c r="B1027" s="687" t="s">
        <v>499</v>
      </c>
      <c r="C1027" s="557">
        <v>32.29</v>
      </c>
      <c r="D1027" s="689" t="s">
        <v>520</v>
      </c>
      <c r="E1027" s="667" t="s">
        <v>529</v>
      </c>
      <c r="F1027" s="687" t="s">
        <v>458</v>
      </c>
      <c r="G1027" s="687" t="s">
        <v>5114</v>
      </c>
      <c r="H1027" s="578">
        <v>2556</v>
      </c>
      <c r="I1027" s="578">
        <v>689</v>
      </c>
      <c r="J1027" s="794">
        <f t="shared" si="68"/>
        <v>2556</v>
      </c>
      <c r="K1027" s="794">
        <f t="shared" si="69"/>
        <v>689</v>
      </c>
    </row>
    <row r="1028" spans="1:11" ht="67.5" x14ac:dyDescent="0.25">
      <c r="A1028" s="576">
        <f t="shared" si="72"/>
        <v>981</v>
      </c>
      <c r="B1028" s="687" t="s">
        <v>499</v>
      </c>
      <c r="C1028" s="557">
        <v>32.299999999999997</v>
      </c>
      <c r="D1028" s="689" t="s">
        <v>520</v>
      </c>
      <c r="E1028" s="667" t="s">
        <v>4644</v>
      </c>
      <c r="F1028" s="687" t="s">
        <v>231</v>
      </c>
      <c r="G1028" s="687" t="s">
        <v>5114</v>
      </c>
      <c r="H1028" s="578">
        <v>572</v>
      </c>
      <c r="I1028" s="578">
        <v>193</v>
      </c>
      <c r="J1028" s="794">
        <f t="shared" si="68"/>
        <v>572</v>
      </c>
      <c r="K1028" s="794">
        <f t="shared" si="69"/>
        <v>193</v>
      </c>
    </row>
    <row r="1029" spans="1:11" ht="54" x14ac:dyDescent="0.25">
      <c r="A1029" s="576">
        <f t="shared" si="72"/>
        <v>982</v>
      </c>
      <c r="B1029" s="687" t="s">
        <v>499</v>
      </c>
      <c r="C1029" s="557">
        <v>32.31</v>
      </c>
      <c r="D1029" s="689" t="s">
        <v>520</v>
      </c>
      <c r="E1029" s="667" t="s">
        <v>4645</v>
      </c>
      <c r="F1029" s="687" t="s">
        <v>231</v>
      </c>
      <c r="G1029" s="687" t="s">
        <v>5114</v>
      </c>
      <c r="H1029" s="578">
        <v>765</v>
      </c>
      <c r="I1029" s="578">
        <v>193</v>
      </c>
      <c r="J1029" s="794">
        <f t="shared" ref="J1029:J1092" si="73">ROUNDUP(H1029,0)</f>
        <v>765</v>
      </c>
      <c r="K1029" s="794">
        <f t="shared" ref="K1029:K1092" si="74">ROUNDUP(I1029,0)</f>
        <v>193</v>
      </c>
    </row>
    <row r="1030" spans="1:11" ht="67.5" x14ac:dyDescent="0.25">
      <c r="A1030" s="576">
        <f t="shared" si="72"/>
        <v>983</v>
      </c>
      <c r="B1030" s="687" t="s">
        <v>499</v>
      </c>
      <c r="C1030" s="557">
        <v>32.32</v>
      </c>
      <c r="D1030" s="689" t="s">
        <v>520</v>
      </c>
      <c r="E1030" s="667" t="s">
        <v>530</v>
      </c>
      <c r="F1030" s="687" t="s">
        <v>231</v>
      </c>
      <c r="G1030" s="687" t="s">
        <v>5114</v>
      </c>
      <c r="H1030" s="578">
        <v>628</v>
      </c>
      <c r="I1030" s="578">
        <v>112</v>
      </c>
      <c r="J1030" s="794">
        <f t="shared" si="73"/>
        <v>628</v>
      </c>
      <c r="K1030" s="794">
        <f t="shared" si="74"/>
        <v>112</v>
      </c>
    </row>
    <row r="1031" spans="1:11" ht="40.5" x14ac:dyDescent="0.25">
      <c r="A1031" s="576">
        <f t="shared" si="72"/>
        <v>984</v>
      </c>
      <c r="B1031" s="687" t="s">
        <v>499</v>
      </c>
      <c r="C1031" s="557">
        <v>32.33</v>
      </c>
      <c r="D1031" s="689" t="s">
        <v>520</v>
      </c>
      <c r="E1031" s="667" t="s">
        <v>5787</v>
      </c>
      <c r="F1031" s="687" t="s">
        <v>1149</v>
      </c>
      <c r="G1031" s="687" t="s">
        <v>5114</v>
      </c>
      <c r="H1031" s="578">
        <v>52</v>
      </c>
      <c r="I1031" s="578">
        <v>52</v>
      </c>
      <c r="J1031" s="794">
        <f t="shared" si="73"/>
        <v>52</v>
      </c>
      <c r="K1031" s="794">
        <f t="shared" si="74"/>
        <v>52</v>
      </c>
    </row>
    <row r="1032" spans="1:11" ht="40.5" x14ac:dyDescent="0.25">
      <c r="A1032" s="576">
        <f t="shared" si="72"/>
        <v>985</v>
      </c>
      <c r="B1032" s="687" t="s">
        <v>499</v>
      </c>
      <c r="C1032" s="557">
        <v>32.340000000000003</v>
      </c>
      <c r="D1032" s="689" t="s">
        <v>520</v>
      </c>
      <c r="E1032" s="667" t="s">
        <v>531</v>
      </c>
      <c r="F1032" s="687" t="s">
        <v>2035</v>
      </c>
      <c r="G1032" s="687" t="s">
        <v>5114</v>
      </c>
      <c r="H1032" s="578">
        <v>90</v>
      </c>
      <c r="I1032" s="578">
        <v>52</v>
      </c>
      <c r="J1032" s="794">
        <f t="shared" si="73"/>
        <v>90</v>
      </c>
      <c r="K1032" s="794">
        <f t="shared" si="74"/>
        <v>52</v>
      </c>
    </row>
    <row r="1033" spans="1:11" ht="40.5" x14ac:dyDescent="0.25">
      <c r="A1033" s="576">
        <f t="shared" si="72"/>
        <v>986</v>
      </c>
      <c r="B1033" s="687" t="s">
        <v>499</v>
      </c>
      <c r="C1033" s="557">
        <v>32.36</v>
      </c>
      <c r="D1033" s="689" t="s">
        <v>520</v>
      </c>
      <c r="E1033" s="667" t="s">
        <v>532</v>
      </c>
      <c r="F1033" s="687" t="s">
        <v>1149</v>
      </c>
      <c r="G1033" s="687" t="s">
        <v>5114</v>
      </c>
      <c r="H1033" s="578">
        <v>40</v>
      </c>
      <c r="I1033" s="578">
        <v>32</v>
      </c>
      <c r="J1033" s="794">
        <f t="shared" si="73"/>
        <v>40</v>
      </c>
      <c r="K1033" s="794">
        <f t="shared" si="74"/>
        <v>32</v>
      </c>
    </row>
    <row r="1034" spans="1:11" ht="42.6" customHeight="1" x14ac:dyDescent="0.25">
      <c r="A1034" s="576">
        <f t="shared" si="72"/>
        <v>987</v>
      </c>
      <c r="B1034" s="687" t="s">
        <v>499</v>
      </c>
      <c r="C1034" s="557">
        <v>32.369999999999997</v>
      </c>
      <c r="D1034" s="689" t="s">
        <v>520</v>
      </c>
      <c r="E1034" s="667" t="s">
        <v>533</v>
      </c>
      <c r="F1034" s="687" t="s">
        <v>231</v>
      </c>
      <c r="G1034" s="687" t="s">
        <v>4804</v>
      </c>
      <c r="H1034" s="578">
        <v>40</v>
      </c>
      <c r="I1034" s="578">
        <v>40</v>
      </c>
      <c r="J1034" s="794">
        <f t="shared" si="73"/>
        <v>40</v>
      </c>
      <c r="K1034" s="794">
        <f t="shared" si="74"/>
        <v>40</v>
      </c>
    </row>
    <row r="1035" spans="1:11" ht="18.75" x14ac:dyDescent="0.25">
      <c r="A1035" s="914" t="s">
        <v>5488</v>
      </c>
      <c r="B1035" s="915"/>
      <c r="C1035" s="915"/>
      <c r="D1035" s="915"/>
      <c r="E1035" s="915"/>
      <c r="F1035" s="915"/>
      <c r="G1035" s="915"/>
      <c r="H1035" s="915"/>
      <c r="I1035" s="916"/>
      <c r="J1035" s="794">
        <f t="shared" si="73"/>
        <v>0</v>
      </c>
      <c r="K1035" s="794">
        <f t="shared" si="74"/>
        <v>0</v>
      </c>
    </row>
    <row r="1036" spans="1:11" ht="54" x14ac:dyDescent="0.25">
      <c r="A1036" s="576">
        <f>A1034+1</f>
        <v>988</v>
      </c>
      <c r="B1036" s="687" t="s">
        <v>534</v>
      </c>
      <c r="C1036" s="557">
        <v>33.01</v>
      </c>
      <c r="D1036" s="689" t="s">
        <v>535</v>
      </c>
      <c r="E1036" s="667" t="s">
        <v>536</v>
      </c>
      <c r="F1036" s="687" t="s">
        <v>4923</v>
      </c>
      <c r="G1036" s="687" t="s">
        <v>5114</v>
      </c>
      <c r="H1036" s="578">
        <v>731</v>
      </c>
      <c r="I1036" s="578">
        <v>291</v>
      </c>
      <c r="J1036" s="794">
        <f t="shared" si="73"/>
        <v>731</v>
      </c>
      <c r="K1036" s="794">
        <f t="shared" si="74"/>
        <v>291</v>
      </c>
    </row>
    <row r="1037" spans="1:11" ht="54" x14ac:dyDescent="0.25">
      <c r="A1037" s="576">
        <f>A1036+1</f>
        <v>989</v>
      </c>
      <c r="B1037" s="687" t="s">
        <v>534</v>
      </c>
      <c r="C1037" s="557">
        <v>33.020000000000003</v>
      </c>
      <c r="D1037" s="689" t="s">
        <v>537</v>
      </c>
      <c r="E1037" s="667" t="s">
        <v>5097</v>
      </c>
      <c r="F1037" s="687" t="s">
        <v>4923</v>
      </c>
      <c r="G1037" s="687" t="s">
        <v>5114</v>
      </c>
      <c r="H1037" s="578">
        <v>791</v>
      </c>
      <c r="I1037" s="578">
        <v>299</v>
      </c>
      <c r="J1037" s="794">
        <f t="shared" si="73"/>
        <v>791</v>
      </c>
      <c r="K1037" s="794">
        <f t="shared" si="74"/>
        <v>299</v>
      </c>
    </row>
    <row r="1038" spans="1:11" ht="54" x14ac:dyDescent="0.25">
      <c r="A1038" s="576">
        <f t="shared" ref="A1038:A1101" si="75">A1037+1</f>
        <v>990</v>
      </c>
      <c r="B1038" s="687" t="s">
        <v>534</v>
      </c>
      <c r="C1038" s="557">
        <v>33.03</v>
      </c>
      <c r="D1038" s="689" t="s">
        <v>538</v>
      </c>
      <c r="E1038" s="667" t="s">
        <v>539</v>
      </c>
      <c r="F1038" s="687" t="s">
        <v>4923</v>
      </c>
      <c r="G1038" s="687" t="s">
        <v>5114</v>
      </c>
      <c r="H1038" s="578">
        <v>900</v>
      </c>
      <c r="I1038" s="578">
        <v>312</v>
      </c>
      <c r="J1038" s="794">
        <f t="shared" si="73"/>
        <v>900</v>
      </c>
      <c r="K1038" s="794">
        <f t="shared" si="74"/>
        <v>312</v>
      </c>
    </row>
    <row r="1039" spans="1:11" ht="54" x14ac:dyDescent="0.25">
      <c r="A1039" s="576">
        <f t="shared" si="75"/>
        <v>991</v>
      </c>
      <c r="B1039" s="687" t="s">
        <v>534</v>
      </c>
      <c r="C1039" s="557">
        <v>33.04</v>
      </c>
      <c r="D1039" s="689" t="s">
        <v>540</v>
      </c>
      <c r="E1039" s="667" t="s">
        <v>541</v>
      </c>
      <c r="F1039" s="687" t="s">
        <v>4924</v>
      </c>
      <c r="G1039" s="687" t="s">
        <v>5114</v>
      </c>
      <c r="H1039" s="578">
        <v>826</v>
      </c>
      <c r="I1039" s="578">
        <v>292</v>
      </c>
      <c r="J1039" s="794">
        <f t="shared" si="73"/>
        <v>826</v>
      </c>
      <c r="K1039" s="794">
        <f t="shared" si="74"/>
        <v>292</v>
      </c>
    </row>
    <row r="1040" spans="1:11" ht="54" x14ac:dyDescent="0.25">
      <c r="A1040" s="576">
        <f t="shared" si="75"/>
        <v>992</v>
      </c>
      <c r="B1040" s="687" t="s">
        <v>534</v>
      </c>
      <c r="C1040" s="557">
        <v>33.049999999999997</v>
      </c>
      <c r="D1040" s="689" t="s">
        <v>542</v>
      </c>
      <c r="E1040" s="667" t="s">
        <v>543</v>
      </c>
      <c r="F1040" s="687" t="s">
        <v>4924</v>
      </c>
      <c r="G1040" s="687" t="s">
        <v>5114</v>
      </c>
      <c r="H1040" s="578">
        <v>1078</v>
      </c>
      <c r="I1040" s="578">
        <v>368</v>
      </c>
      <c r="J1040" s="794">
        <f t="shared" si="73"/>
        <v>1078</v>
      </c>
      <c r="K1040" s="794">
        <f t="shared" si="74"/>
        <v>368</v>
      </c>
    </row>
    <row r="1041" spans="1:11" ht="54" x14ac:dyDescent="0.25">
      <c r="A1041" s="576">
        <f t="shared" si="75"/>
        <v>993</v>
      </c>
      <c r="B1041" s="687" t="s">
        <v>534</v>
      </c>
      <c r="C1041" s="557">
        <v>33.06</v>
      </c>
      <c r="D1041" s="689" t="s">
        <v>544</v>
      </c>
      <c r="E1041" s="667" t="s">
        <v>545</v>
      </c>
      <c r="F1041" s="687" t="s">
        <v>4924</v>
      </c>
      <c r="G1041" s="687" t="s">
        <v>5114</v>
      </c>
      <c r="H1041" s="578">
        <v>1247</v>
      </c>
      <c r="I1041" s="578">
        <v>281</v>
      </c>
      <c r="J1041" s="794">
        <f t="shared" si="73"/>
        <v>1247</v>
      </c>
      <c r="K1041" s="794">
        <f t="shared" si="74"/>
        <v>281</v>
      </c>
    </row>
    <row r="1042" spans="1:11" ht="54" x14ac:dyDescent="0.25">
      <c r="A1042" s="576">
        <f t="shared" si="75"/>
        <v>994</v>
      </c>
      <c r="B1042" s="687" t="s">
        <v>534</v>
      </c>
      <c r="C1042" s="557">
        <v>33.07</v>
      </c>
      <c r="D1042" s="689" t="s">
        <v>546</v>
      </c>
      <c r="E1042" s="667" t="s">
        <v>547</v>
      </c>
      <c r="F1042" s="687" t="s">
        <v>4925</v>
      </c>
      <c r="G1042" s="687" t="s">
        <v>5114</v>
      </c>
      <c r="H1042" s="578">
        <v>1225</v>
      </c>
      <c r="I1042" s="578">
        <v>281</v>
      </c>
      <c r="J1042" s="794">
        <f t="shared" si="73"/>
        <v>1225</v>
      </c>
      <c r="K1042" s="794">
        <f t="shared" si="74"/>
        <v>281</v>
      </c>
    </row>
    <row r="1043" spans="1:11" ht="54" x14ac:dyDescent="0.25">
      <c r="A1043" s="576">
        <f t="shared" si="75"/>
        <v>995</v>
      </c>
      <c r="B1043" s="687" t="s">
        <v>534</v>
      </c>
      <c r="C1043" s="557">
        <v>33.08</v>
      </c>
      <c r="D1043" s="689" t="s">
        <v>546</v>
      </c>
      <c r="E1043" s="667" t="s">
        <v>548</v>
      </c>
      <c r="F1043" s="687" t="s">
        <v>4925</v>
      </c>
      <c r="G1043" s="687" t="s">
        <v>5114</v>
      </c>
      <c r="H1043" s="578">
        <v>1298</v>
      </c>
      <c r="I1043" s="578">
        <v>281</v>
      </c>
      <c r="J1043" s="794">
        <f t="shared" si="73"/>
        <v>1298</v>
      </c>
      <c r="K1043" s="794">
        <f t="shared" si="74"/>
        <v>281</v>
      </c>
    </row>
    <row r="1044" spans="1:11" ht="75" customHeight="1" x14ac:dyDescent="0.25">
      <c r="A1044" s="576">
        <f t="shared" si="75"/>
        <v>996</v>
      </c>
      <c r="B1044" s="687" t="s">
        <v>534</v>
      </c>
      <c r="C1044" s="557">
        <v>33.090000000000003</v>
      </c>
      <c r="D1044" s="689" t="s">
        <v>549</v>
      </c>
      <c r="E1044" s="667" t="s">
        <v>550</v>
      </c>
      <c r="F1044" s="687" t="s">
        <v>4926</v>
      </c>
      <c r="G1044" s="687" t="s">
        <v>5114</v>
      </c>
      <c r="H1044" s="578">
        <v>536</v>
      </c>
      <c r="I1044" s="578">
        <v>308</v>
      </c>
      <c r="J1044" s="794">
        <f t="shared" si="73"/>
        <v>536</v>
      </c>
      <c r="K1044" s="794">
        <f t="shared" si="74"/>
        <v>308</v>
      </c>
    </row>
    <row r="1045" spans="1:11" ht="67.5" x14ac:dyDescent="0.25">
      <c r="A1045" s="576">
        <f t="shared" si="75"/>
        <v>997</v>
      </c>
      <c r="B1045" s="687" t="s">
        <v>534</v>
      </c>
      <c r="C1045" s="557">
        <v>33.1</v>
      </c>
      <c r="D1045" s="689" t="s">
        <v>549</v>
      </c>
      <c r="E1045" s="667" t="s">
        <v>551</v>
      </c>
      <c r="F1045" s="687" t="s">
        <v>4926</v>
      </c>
      <c r="G1045" s="687" t="s">
        <v>5114</v>
      </c>
      <c r="H1045" s="578">
        <v>494</v>
      </c>
      <c r="I1045" s="578">
        <v>308</v>
      </c>
      <c r="J1045" s="794">
        <f t="shared" si="73"/>
        <v>494</v>
      </c>
      <c r="K1045" s="794">
        <f t="shared" si="74"/>
        <v>308</v>
      </c>
    </row>
    <row r="1046" spans="1:11" ht="67.5" x14ac:dyDescent="0.25">
      <c r="A1046" s="576">
        <f t="shared" si="75"/>
        <v>998</v>
      </c>
      <c r="B1046" s="687" t="s">
        <v>534</v>
      </c>
      <c r="C1046" s="557">
        <v>33.11</v>
      </c>
      <c r="D1046" s="689" t="s">
        <v>552</v>
      </c>
      <c r="E1046" s="667" t="s">
        <v>553</v>
      </c>
      <c r="F1046" s="687" t="s">
        <v>4927</v>
      </c>
      <c r="G1046" s="687" t="s">
        <v>5114</v>
      </c>
      <c r="H1046" s="578">
        <v>537</v>
      </c>
      <c r="I1046" s="578">
        <v>308</v>
      </c>
      <c r="J1046" s="794">
        <f t="shared" si="73"/>
        <v>537</v>
      </c>
      <c r="K1046" s="794">
        <f t="shared" si="74"/>
        <v>308</v>
      </c>
    </row>
    <row r="1047" spans="1:11" ht="67.5" x14ac:dyDescent="0.25">
      <c r="A1047" s="576">
        <f t="shared" si="75"/>
        <v>999</v>
      </c>
      <c r="B1047" s="687" t="s">
        <v>534</v>
      </c>
      <c r="C1047" s="557">
        <v>33.119999999999997</v>
      </c>
      <c r="D1047" s="689" t="s">
        <v>552</v>
      </c>
      <c r="E1047" s="667" t="s">
        <v>553</v>
      </c>
      <c r="F1047" s="687" t="s">
        <v>4927</v>
      </c>
      <c r="G1047" s="687" t="s">
        <v>5114</v>
      </c>
      <c r="H1047" s="578">
        <v>534</v>
      </c>
      <c r="I1047" s="578">
        <v>308</v>
      </c>
      <c r="J1047" s="794">
        <f t="shared" si="73"/>
        <v>534</v>
      </c>
      <c r="K1047" s="794">
        <f t="shared" si="74"/>
        <v>308</v>
      </c>
    </row>
    <row r="1048" spans="1:11" ht="67.5" x14ac:dyDescent="0.25">
      <c r="A1048" s="576">
        <f t="shared" si="75"/>
        <v>1000</v>
      </c>
      <c r="B1048" s="687" t="s">
        <v>534</v>
      </c>
      <c r="C1048" s="557">
        <v>33.130000000000003</v>
      </c>
      <c r="D1048" s="689" t="s">
        <v>554</v>
      </c>
      <c r="E1048" s="667" t="s">
        <v>555</v>
      </c>
      <c r="F1048" s="687" t="s">
        <v>4926</v>
      </c>
      <c r="G1048" s="687" t="s">
        <v>5114</v>
      </c>
      <c r="H1048" s="578">
        <v>581</v>
      </c>
      <c r="I1048" s="578">
        <v>308</v>
      </c>
      <c r="J1048" s="794">
        <f t="shared" si="73"/>
        <v>581</v>
      </c>
      <c r="K1048" s="794">
        <f t="shared" si="74"/>
        <v>308</v>
      </c>
    </row>
    <row r="1049" spans="1:11" ht="67.5" x14ac:dyDescent="0.25">
      <c r="A1049" s="576">
        <f t="shared" si="75"/>
        <v>1001</v>
      </c>
      <c r="B1049" s="687" t="s">
        <v>534</v>
      </c>
      <c r="C1049" s="557">
        <v>33.14</v>
      </c>
      <c r="D1049" s="689" t="s">
        <v>554</v>
      </c>
      <c r="E1049" s="667" t="s">
        <v>556</v>
      </c>
      <c r="F1049" s="687" t="s">
        <v>4926</v>
      </c>
      <c r="G1049" s="687" t="s">
        <v>5114</v>
      </c>
      <c r="H1049" s="578">
        <v>568</v>
      </c>
      <c r="I1049" s="578">
        <v>308</v>
      </c>
      <c r="J1049" s="794">
        <f t="shared" si="73"/>
        <v>568</v>
      </c>
      <c r="K1049" s="794">
        <f t="shared" si="74"/>
        <v>308</v>
      </c>
    </row>
    <row r="1050" spans="1:11" ht="67.5" x14ac:dyDescent="0.25">
      <c r="A1050" s="576">
        <f t="shared" si="75"/>
        <v>1002</v>
      </c>
      <c r="B1050" s="687" t="s">
        <v>534</v>
      </c>
      <c r="C1050" s="557">
        <v>33.15</v>
      </c>
      <c r="D1050" s="689" t="s">
        <v>557</v>
      </c>
      <c r="E1050" s="667" t="s">
        <v>558</v>
      </c>
      <c r="F1050" s="687" t="s">
        <v>4927</v>
      </c>
      <c r="G1050" s="687" t="s">
        <v>5114</v>
      </c>
      <c r="H1050" s="578">
        <v>594</v>
      </c>
      <c r="I1050" s="578">
        <v>308</v>
      </c>
      <c r="J1050" s="794">
        <f t="shared" si="73"/>
        <v>594</v>
      </c>
      <c r="K1050" s="794">
        <f t="shared" si="74"/>
        <v>308</v>
      </c>
    </row>
    <row r="1051" spans="1:11" ht="67.5" x14ac:dyDescent="0.25">
      <c r="A1051" s="576">
        <f t="shared" si="75"/>
        <v>1003</v>
      </c>
      <c r="B1051" s="687" t="s">
        <v>534</v>
      </c>
      <c r="C1051" s="557">
        <v>33.159999999999997</v>
      </c>
      <c r="D1051" s="689" t="s">
        <v>557</v>
      </c>
      <c r="E1051" s="667" t="s">
        <v>559</v>
      </c>
      <c r="F1051" s="687" t="s">
        <v>4927</v>
      </c>
      <c r="G1051" s="687" t="s">
        <v>5114</v>
      </c>
      <c r="H1051" s="578">
        <v>483</v>
      </c>
      <c r="I1051" s="578">
        <v>211</v>
      </c>
      <c r="J1051" s="794">
        <f t="shared" si="73"/>
        <v>483</v>
      </c>
      <c r="K1051" s="794">
        <f t="shared" si="74"/>
        <v>211</v>
      </c>
    </row>
    <row r="1052" spans="1:11" ht="54" x14ac:dyDescent="0.25">
      <c r="A1052" s="576">
        <f t="shared" si="75"/>
        <v>1004</v>
      </c>
      <c r="B1052" s="687" t="s">
        <v>534</v>
      </c>
      <c r="C1052" s="557">
        <v>33.17</v>
      </c>
      <c r="D1052" s="689" t="s">
        <v>560</v>
      </c>
      <c r="E1052" s="667" t="s">
        <v>561</v>
      </c>
      <c r="F1052" s="687" t="s">
        <v>4928</v>
      </c>
      <c r="G1052" s="687" t="s">
        <v>5114</v>
      </c>
      <c r="H1052" s="578">
        <v>1125</v>
      </c>
      <c r="I1052" s="578">
        <v>572</v>
      </c>
      <c r="J1052" s="794">
        <f t="shared" si="73"/>
        <v>1125</v>
      </c>
      <c r="K1052" s="794">
        <f t="shared" si="74"/>
        <v>572</v>
      </c>
    </row>
    <row r="1053" spans="1:11" ht="54" x14ac:dyDescent="0.25">
      <c r="A1053" s="576">
        <f t="shared" si="75"/>
        <v>1005</v>
      </c>
      <c r="B1053" s="687" t="s">
        <v>534</v>
      </c>
      <c r="C1053" s="557">
        <v>33.18</v>
      </c>
      <c r="D1053" s="689" t="s">
        <v>562</v>
      </c>
      <c r="E1053" s="667" t="s">
        <v>563</v>
      </c>
      <c r="F1053" s="687" t="s">
        <v>4928</v>
      </c>
      <c r="G1053" s="687" t="s">
        <v>5114</v>
      </c>
      <c r="H1053" s="578">
        <v>1572</v>
      </c>
      <c r="I1053" s="578">
        <v>572</v>
      </c>
      <c r="J1053" s="794">
        <f t="shared" si="73"/>
        <v>1572</v>
      </c>
      <c r="K1053" s="794">
        <f t="shared" si="74"/>
        <v>572</v>
      </c>
    </row>
    <row r="1054" spans="1:11" ht="40.5" x14ac:dyDescent="0.25">
      <c r="A1054" s="576">
        <f t="shared" si="75"/>
        <v>1006</v>
      </c>
      <c r="B1054" s="687" t="s">
        <v>2044</v>
      </c>
      <c r="C1054" s="557">
        <v>33.19</v>
      </c>
      <c r="D1054" s="689" t="s">
        <v>564</v>
      </c>
      <c r="E1054" s="667" t="s">
        <v>5788</v>
      </c>
      <c r="F1054" s="687" t="s">
        <v>4929</v>
      </c>
      <c r="G1054" s="687" t="s">
        <v>5114</v>
      </c>
      <c r="H1054" s="578">
        <v>1289</v>
      </c>
      <c r="I1054" s="578">
        <v>336</v>
      </c>
      <c r="J1054" s="794">
        <f t="shared" si="73"/>
        <v>1289</v>
      </c>
      <c r="K1054" s="794">
        <f t="shared" si="74"/>
        <v>336</v>
      </c>
    </row>
    <row r="1055" spans="1:11" ht="40.5" x14ac:dyDescent="0.25">
      <c r="A1055" s="576">
        <f t="shared" si="75"/>
        <v>1007</v>
      </c>
      <c r="B1055" s="687" t="s">
        <v>2045</v>
      </c>
      <c r="C1055" s="557">
        <v>33.200000000000003</v>
      </c>
      <c r="D1055" s="689" t="s">
        <v>565</v>
      </c>
      <c r="E1055" s="667" t="s">
        <v>5789</v>
      </c>
      <c r="F1055" s="687" t="s">
        <v>4929</v>
      </c>
      <c r="G1055" s="687" t="s">
        <v>5114</v>
      </c>
      <c r="H1055" s="578">
        <v>1084</v>
      </c>
      <c r="I1055" s="578">
        <v>336</v>
      </c>
      <c r="J1055" s="794">
        <f t="shared" si="73"/>
        <v>1084</v>
      </c>
      <c r="K1055" s="794">
        <f t="shared" si="74"/>
        <v>336</v>
      </c>
    </row>
    <row r="1056" spans="1:11" ht="54" x14ac:dyDescent="0.25">
      <c r="A1056" s="576">
        <f t="shared" si="75"/>
        <v>1008</v>
      </c>
      <c r="B1056" s="687" t="s">
        <v>534</v>
      </c>
      <c r="C1056" s="557">
        <v>33.21</v>
      </c>
      <c r="D1056" s="564">
        <v>0</v>
      </c>
      <c r="E1056" s="667" t="s">
        <v>5790</v>
      </c>
      <c r="F1056" s="687" t="s">
        <v>4930</v>
      </c>
      <c r="G1056" s="687" t="s">
        <v>5114</v>
      </c>
      <c r="H1056" s="578">
        <v>2149</v>
      </c>
      <c r="I1056" s="578">
        <v>336</v>
      </c>
      <c r="J1056" s="794">
        <f t="shared" si="73"/>
        <v>2149</v>
      </c>
      <c r="K1056" s="794">
        <f t="shared" si="74"/>
        <v>336</v>
      </c>
    </row>
    <row r="1057" spans="1:11" ht="54" x14ac:dyDescent="0.25">
      <c r="A1057" s="576">
        <f t="shared" si="75"/>
        <v>1009</v>
      </c>
      <c r="B1057" s="687" t="s">
        <v>534</v>
      </c>
      <c r="C1057" s="557">
        <v>33.22</v>
      </c>
      <c r="D1057" s="564">
        <v>0</v>
      </c>
      <c r="E1057" s="667" t="s">
        <v>566</v>
      </c>
      <c r="F1057" s="687" t="s">
        <v>4931</v>
      </c>
      <c r="G1057" s="687" t="s">
        <v>5114</v>
      </c>
      <c r="H1057" s="578">
        <v>3886</v>
      </c>
      <c r="I1057" s="578">
        <v>336</v>
      </c>
      <c r="J1057" s="794">
        <f t="shared" si="73"/>
        <v>3886</v>
      </c>
      <c r="K1057" s="794">
        <f t="shared" si="74"/>
        <v>336</v>
      </c>
    </row>
    <row r="1058" spans="1:11" ht="54" x14ac:dyDescent="0.25">
      <c r="A1058" s="576">
        <f t="shared" si="75"/>
        <v>1010</v>
      </c>
      <c r="B1058" s="687" t="s">
        <v>534</v>
      </c>
      <c r="C1058" s="557">
        <v>33.229999999999997</v>
      </c>
      <c r="D1058" s="689" t="s">
        <v>567</v>
      </c>
      <c r="E1058" s="667" t="s">
        <v>568</v>
      </c>
      <c r="F1058" s="687" t="s">
        <v>4929</v>
      </c>
      <c r="G1058" s="687" t="s">
        <v>5114</v>
      </c>
      <c r="H1058" s="578">
        <v>1221</v>
      </c>
      <c r="I1058" s="578">
        <v>381</v>
      </c>
      <c r="J1058" s="794">
        <f t="shared" si="73"/>
        <v>1221</v>
      </c>
      <c r="K1058" s="794">
        <f t="shared" si="74"/>
        <v>381</v>
      </c>
    </row>
    <row r="1059" spans="1:11" ht="54" x14ac:dyDescent="0.25">
      <c r="A1059" s="576">
        <f t="shared" si="75"/>
        <v>1011</v>
      </c>
      <c r="B1059" s="687" t="s">
        <v>534</v>
      </c>
      <c r="C1059" s="557">
        <v>33.24</v>
      </c>
      <c r="D1059" s="689" t="s">
        <v>569</v>
      </c>
      <c r="E1059" s="667" t="s">
        <v>570</v>
      </c>
      <c r="F1059" s="687" t="s">
        <v>4932</v>
      </c>
      <c r="G1059" s="687" t="s">
        <v>5114</v>
      </c>
      <c r="H1059" s="578">
        <v>1182</v>
      </c>
      <c r="I1059" s="578">
        <v>355</v>
      </c>
      <c r="J1059" s="794">
        <f t="shared" si="73"/>
        <v>1182</v>
      </c>
      <c r="K1059" s="794">
        <f t="shared" si="74"/>
        <v>355</v>
      </c>
    </row>
    <row r="1060" spans="1:11" ht="60" customHeight="1" x14ac:dyDescent="0.25">
      <c r="A1060" s="576">
        <f t="shared" si="75"/>
        <v>1012</v>
      </c>
      <c r="B1060" s="687" t="s">
        <v>534</v>
      </c>
      <c r="C1060" s="557">
        <v>33.25</v>
      </c>
      <c r="D1060" s="689" t="s">
        <v>571</v>
      </c>
      <c r="E1060" s="667" t="s">
        <v>572</v>
      </c>
      <c r="F1060" s="687" t="s">
        <v>4933</v>
      </c>
      <c r="G1060" s="687" t="s">
        <v>5114</v>
      </c>
      <c r="H1060" s="578">
        <v>1255</v>
      </c>
      <c r="I1060" s="578">
        <v>434</v>
      </c>
      <c r="J1060" s="794">
        <f t="shared" si="73"/>
        <v>1255</v>
      </c>
      <c r="K1060" s="794">
        <f t="shared" si="74"/>
        <v>434</v>
      </c>
    </row>
    <row r="1061" spans="1:11" ht="54" x14ac:dyDescent="0.25">
      <c r="A1061" s="576">
        <f t="shared" si="75"/>
        <v>1013</v>
      </c>
      <c r="B1061" s="687" t="s">
        <v>534</v>
      </c>
      <c r="C1061" s="557">
        <v>33.26</v>
      </c>
      <c r="D1061" s="689" t="s">
        <v>571</v>
      </c>
      <c r="E1061" s="667" t="s">
        <v>5791</v>
      </c>
      <c r="F1061" s="687" t="s">
        <v>4933</v>
      </c>
      <c r="G1061" s="687" t="s">
        <v>5114</v>
      </c>
      <c r="H1061" s="578">
        <v>1278</v>
      </c>
      <c r="I1061" s="578">
        <v>431</v>
      </c>
      <c r="J1061" s="794">
        <f t="shared" si="73"/>
        <v>1278</v>
      </c>
      <c r="K1061" s="794">
        <f t="shared" si="74"/>
        <v>431</v>
      </c>
    </row>
    <row r="1062" spans="1:11" ht="54" x14ac:dyDescent="0.25">
      <c r="A1062" s="576">
        <f t="shared" si="75"/>
        <v>1014</v>
      </c>
      <c r="B1062" s="687" t="s">
        <v>534</v>
      </c>
      <c r="C1062" s="557">
        <v>33.270000000000003</v>
      </c>
      <c r="D1062" s="689" t="s">
        <v>571</v>
      </c>
      <c r="E1062" s="667" t="s">
        <v>5792</v>
      </c>
      <c r="F1062" s="687" t="s">
        <v>4933</v>
      </c>
      <c r="G1062" s="687" t="s">
        <v>5114</v>
      </c>
      <c r="H1062" s="578">
        <v>1392</v>
      </c>
      <c r="I1062" s="578">
        <v>434</v>
      </c>
      <c r="J1062" s="794">
        <f t="shared" si="73"/>
        <v>1392</v>
      </c>
      <c r="K1062" s="794">
        <f t="shared" si="74"/>
        <v>434</v>
      </c>
    </row>
    <row r="1063" spans="1:11" ht="40.5" x14ac:dyDescent="0.25">
      <c r="A1063" s="576">
        <f t="shared" si="75"/>
        <v>1015</v>
      </c>
      <c r="B1063" s="687" t="s">
        <v>534</v>
      </c>
      <c r="C1063" s="557">
        <v>33.28</v>
      </c>
      <c r="D1063" s="689" t="s">
        <v>546</v>
      </c>
      <c r="E1063" s="667" t="s">
        <v>573</v>
      </c>
      <c r="F1063" s="687" t="s">
        <v>231</v>
      </c>
      <c r="G1063" s="687" t="s">
        <v>5114</v>
      </c>
      <c r="H1063" s="578">
        <v>149</v>
      </c>
      <c r="I1063" s="578">
        <v>36</v>
      </c>
      <c r="J1063" s="794">
        <f t="shared" si="73"/>
        <v>149</v>
      </c>
      <c r="K1063" s="794">
        <f t="shared" si="74"/>
        <v>36</v>
      </c>
    </row>
    <row r="1064" spans="1:11" ht="40.5" x14ac:dyDescent="0.25">
      <c r="A1064" s="576">
        <f t="shared" si="75"/>
        <v>1016</v>
      </c>
      <c r="B1064" s="687" t="s">
        <v>2045</v>
      </c>
      <c r="C1064" s="557">
        <v>33.29</v>
      </c>
      <c r="D1064" s="689" t="s">
        <v>546</v>
      </c>
      <c r="E1064" s="667" t="s">
        <v>574</v>
      </c>
      <c r="F1064" s="687" t="s">
        <v>2035</v>
      </c>
      <c r="G1064" s="687" t="s">
        <v>4804</v>
      </c>
      <c r="H1064" s="578">
        <v>79</v>
      </c>
      <c r="I1064" s="578">
        <v>36</v>
      </c>
      <c r="J1064" s="794">
        <f t="shared" si="73"/>
        <v>79</v>
      </c>
      <c r="K1064" s="794">
        <f t="shared" si="74"/>
        <v>36</v>
      </c>
    </row>
    <row r="1065" spans="1:11" ht="40.5" x14ac:dyDescent="0.25">
      <c r="A1065" s="576">
        <f t="shared" si="75"/>
        <v>1017</v>
      </c>
      <c r="B1065" s="687" t="s">
        <v>2045</v>
      </c>
      <c r="C1065" s="557">
        <v>33.299999999999997</v>
      </c>
      <c r="D1065" s="689" t="s">
        <v>546</v>
      </c>
      <c r="E1065" s="667" t="s">
        <v>5793</v>
      </c>
      <c r="F1065" s="687" t="s">
        <v>1245</v>
      </c>
      <c r="G1065" s="687" t="s">
        <v>5114</v>
      </c>
      <c r="H1065" s="578">
        <v>796</v>
      </c>
      <c r="I1065" s="578">
        <v>191</v>
      </c>
      <c r="J1065" s="794">
        <f t="shared" si="73"/>
        <v>796</v>
      </c>
      <c r="K1065" s="794">
        <f t="shared" si="74"/>
        <v>191</v>
      </c>
    </row>
    <row r="1066" spans="1:11" ht="40.5" x14ac:dyDescent="0.25">
      <c r="A1066" s="576">
        <f t="shared" si="75"/>
        <v>1018</v>
      </c>
      <c r="B1066" s="687" t="s">
        <v>2045</v>
      </c>
      <c r="C1066" s="557">
        <v>33.31</v>
      </c>
      <c r="D1066" s="689" t="s">
        <v>546</v>
      </c>
      <c r="E1066" s="667" t="s">
        <v>575</v>
      </c>
      <c r="F1066" s="687" t="s">
        <v>1245</v>
      </c>
      <c r="G1066" s="687" t="s">
        <v>5114</v>
      </c>
      <c r="H1066" s="578">
        <v>1464</v>
      </c>
      <c r="I1066" s="578">
        <v>346</v>
      </c>
      <c r="J1066" s="794">
        <f t="shared" si="73"/>
        <v>1464</v>
      </c>
      <c r="K1066" s="794">
        <f t="shared" si="74"/>
        <v>346</v>
      </c>
    </row>
    <row r="1067" spans="1:11" ht="40.5" x14ac:dyDescent="0.25">
      <c r="A1067" s="576">
        <f t="shared" si="75"/>
        <v>1019</v>
      </c>
      <c r="B1067" s="687" t="s">
        <v>534</v>
      </c>
      <c r="C1067" s="557">
        <v>33.32</v>
      </c>
      <c r="D1067" s="689" t="s">
        <v>576</v>
      </c>
      <c r="E1067" s="667" t="s">
        <v>577</v>
      </c>
      <c r="F1067" s="687" t="s">
        <v>4934</v>
      </c>
      <c r="G1067" s="687" t="s">
        <v>5114</v>
      </c>
      <c r="H1067" s="578">
        <v>988</v>
      </c>
      <c r="I1067" s="578">
        <v>332</v>
      </c>
      <c r="J1067" s="794">
        <f t="shared" si="73"/>
        <v>988</v>
      </c>
      <c r="K1067" s="794">
        <f t="shared" si="74"/>
        <v>332</v>
      </c>
    </row>
    <row r="1068" spans="1:11" ht="40.5" x14ac:dyDescent="0.25">
      <c r="A1068" s="576">
        <f t="shared" si="75"/>
        <v>1020</v>
      </c>
      <c r="B1068" s="687" t="s">
        <v>534</v>
      </c>
      <c r="C1068" s="557">
        <v>33.33</v>
      </c>
      <c r="D1068" s="689" t="s">
        <v>576</v>
      </c>
      <c r="E1068" s="667" t="s">
        <v>578</v>
      </c>
      <c r="F1068" s="687" t="s">
        <v>4934</v>
      </c>
      <c r="G1068" s="687" t="s">
        <v>5114</v>
      </c>
      <c r="H1068" s="578">
        <v>1159</v>
      </c>
      <c r="I1068" s="578">
        <v>332</v>
      </c>
      <c r="J1068" s="794">
        <f t="shared" si="73"/>
        <v>1159</v>
      </c>
      <c r="K1068" s="794">
        <f t="shared" si="74"/>
        <v>332</v>
      </c>
    </row>
    <row r="1069" spans="1:11" ht="54" x14ac:dyDescent="0.25">
      <c r="A1069" s="576">
        <f t="shared" si="75"/>
        <v>1021</v>
      </c>
      <c r="B1069" s="687" t="s">
        <v>534</v>
      </c>
      <c r="C1069" s="557">
        <v>33.340000000000003</v>
      </c>
      <c r="D1069" s="689" t="s">
        <v>540</v>
      </c>
      <c r="E1069" s="667" t="s">
        <v>579</v>
      </c>
      <c r="F1069" s="687" t="s">
        <v>4935</v>
      </c>
      <c r="G1069" s="687" t="s">
        <v>5114</v>
      </c>
      <c r="H1069" s="578">
        <v>4024</v>
      </c>
      <c r="I1069" s="578">
        <v>332</v>
      </c>
      <c r="J1069" s="794">
        <f t="shared" si="73"/>
        <v>4024</v>
      </c>
      <c r="K1069" s="794">
        <f t="shared" si="74"/>
        <v>332</v>
      </c>
    </row>
    <row r="1070" spans="1:11" ht="81" x14ac:dyDescent="0.25">
      <c r="A1070" s="576">
        <f t="shared" si="75"/>
        <v>1022</v>
      </c>
      <c r="B1070" s="687" t="s">
        <v>534</v>
      </c>
      <c r="C1070" s="557">
        <v>33.35</v>
      </c>
      <c r="D1070" s="689" t="s">
        <v>560</v>
      </c>
      <c r="E1070" s="667" t="s">
        <v>580</v>
      </c>
      <c r="F1070" s="687" t="s">
        <v>4936</v>
      </c>
      <c r="G1070" s="687" t="s">
        <v>5114</v>
      </c>
      <c r="H1070" s="578">
        <v>4172</v>
      </c>
      <c r="I1070" s="578">
        <v>438</v>
      </c>
      <c r="J1070" s="794">
        <f t="shared" si="73"/>
        <v>4172</v>
      </c>
      <c r="K1070" s="794">
        <f t="shared" si="74"/>
        <v>438</v>
      </c>
    </row>
    <row r="1071" spans="1:11" ht="54" x14ac:dyDescent="0.25">
      <c r="A1071" s="576">
        <f t="shared" si="75"/>
        <v>1023</v>
      </c>
      <c r="B1071" s="687" t="s">
        <v>534</v>
      </c>
      <c r="C1071" s="557">
        <v>33.36</v>
      </c>
      <c r="D1071" s="689" t="s">
        <v>576</v>
      </c>
      <c r="E1071" s="667" t="s">
        <v>581</v>
      </c>
      <c r="F1071" s="687" t="s">
        <v>4937</v>
      </c>
      <c r="G1071" s="687" t="s">
        <v>5114</v>
      </c>
      <c r="H1071" s="578">
        <v>4019</v>
      </c>
      <c r="I1071" s="578">
        <v>332</v>
      </c>
      <c r="J1071" s="794">
        <f t="shared" si="73"/>
        <v>4019</v>
      </c>
      <c r="K1071" s="794">
        <f t="shared" si="74"/>
        <v>332</v>
      </c>
    </row>
    <row r="1072" spans="1:11" ht="54" x14ac:dyDescent="0.25">
      <c r="A1072" s="576">
        <f t="shared" si="75"/>
        <v>1024</v>
      </c>
      <c r="B1072" s="687" t="s">
        <v>534</v>
      </c>
      <c r="C1072" s="557">
        <v>33.369999999999997</v>
      </c>
      <c r="D1072" s="689" t="s">
        <v>576</v>
      </c>
      <c r="E1072" s="667" t="s">
        <v>582</v>
      </c>
      <c r="F1072" s="687" t="s">
        <v>4937</v>
      </c>
      <c r="G1072" s="687" t="s">
        <v>5114</v>
      </c>
      <c r="H1072" s="578">
        <v>4010</v>
      </c>
      <c r="I1072" s="578">
        <v>332</v>
      </c>
      <c r="J1072" s="794">
        <f t="shared" si="73"/>
        <v>4010</v>
      </c>
      <c r="K1072" s="794">
        <f t="shared" si="74"/>
        <v>332</v>
      </c>
    </row>
    <row r="1073" spans="1:11" ht="81" x14ac:dyDescent="0.25">
      <c r="A1073" s="576">
        <f t="shared" si="75"/>
        <v>1025</v>
      </c>
      <c r="B1073" s="687" t="s">
        <v>534</v>
      </c>
      <c r="C1073" s="557">
        <v>33.380000000000003</v>
      </c>
      <c r="D1073" s="689" t="s">
        <v>576</v>
      </c>
      <c r="E1073" s="667" t="s">
        <v>583</v>
      </c>
      <c r="F1073" s="687" t="s">
        <v>4938</v>
      </c>
      <c r="G1073" s="687" t="s">
        <v>5114</v>
      </c>
      <c r="H1073" s="578">
        <v>2812</v>
      </c>
      <c r="I1073" s="578">
        <v>395</v>
      </c>
      <c r="J1073" s="794">
        <f t="shared" si="73"/>
        <v>2812</v>
      </c>
      <c r="K1073" s="794">
        <f t="shared" si="74"/>
        <v>395</v>
      </c>
    </row>
    <row r="1074" spans="1:11" ht="40.5" x14ac:dyDescent="0.25">
      <c r="A1074" s="576">
        <f t="shared" si="75"/>
        <v>1026</v>
      </c>
      <c r="B1074" s="687" t="s">
        <v>2044</v>
      </c>
      <c r="C1074" s="557">
        <v>33.39</v>
      </c>
      <c r="D1074" s="689" t="s">
        <v>576</v>
      </c>
      <c r="E1074" s="667" t="s">
        <v>5794</v>
      </c>
      <c r="F1074" s="687" t="s">
        <v>4938</v>
      </c>
      <c r="G1074" s="687" t="s">
        <v>5114</v>
      </c>
      <c r="H1074" s="578">
        <v>641</v>
      </c>
      <c r="I1074" s="578">
        <v>166</v>
      </c>
      <c r="J1074" s="794">
        <f t="shared" si="73"/>
        <v>641</v>
      </c>
      <c r="K1074" s="794">
        <f t="shared" si="74"/>
        <v>166</v>
      </c>
    </row>
    <row r="1075" spans="1:11" ht="67.5" x14ac:dyDescent="0.25">
      <c r="A1075" s="576">
        <f t="shared" si="75"/>
        <v>1027</v>
      </c>
      <c r="B1075" s="687" t="s">
        <v>534</v>
      </c>
      <c r="C1075" s="557">
        <v>33.4</v>
      </c>
      <c r="D1075" s="689" t="s">
        <v>569</v>
      </c>
      <c r="E1075" s="667" t="s">
        <v>584</v>
      </c>
      <c r="F1075" s="687" t="s">
        <v>4939</v>
      </c>
      <c r="G1075" s="687" t="s">
        <v>5114</v>
      </c>
      <c r="H1075" s="578">
        <v>1177</v>
      </c>
      <c r="I1075" s="578">
        <v>273</v>
      </c>
      <c r="J1075" s="794">
        <f t="shared" si="73"/>
        <v>1177</v>
      </c>
      <c r="K1075" s="794">
        <f t="shared" si="74"/>
        <v>273</v>
      </c>
    </row>
    <row r="1076" spans="1:11" ht="67.5" x14ac:dyDescent="0.25">
      <c r="A1076" s="576">
        <f t="shared" si="75"/>
        <v>1028</v>
      </c>
      <c r="B1076" s="687" t="s">
        <v>534</v>
      </c>
      <c r="C1076" s="557">
        <v>33.409999999999997</v>
      </c>
      <c r="D1076" s="689" t="s">
        <v>569</v>
      </c>
      <c r="E1076" s="667" t="s">
        <v>585</v>
      </c>
      <c r="F1076" s="687" t="s">
        <v>4939</v>
      </c>
      <c r="G1076" s="687" t="s">
        <v>5114</v>
      </c>
      <c r="H1076" s="578">
        <v>1252</v>
      </c>
      <c r="I1076" s="578">
        <v>352</v>
      </c>
      <c r="J1076" s="794">
        <f t="shared" si="73"/>
        <v>1252</v>
      </c>
      <c r="K1076" s="794">
        <f t="shared" si="74"/>
        <v>352</v>
      </c>
    </row>
    <row r="1077" spans="1:11" ht="67.5" x14ac:dyDescent="0.25">
      <c r="A1077" s="576">
        <f t="shared" si="75"/>
        <v>1029</v>
      </c>
      <c r="B1077" s="687" t="s">
        <v>534</v>
      </c>
      <c r="C1077" s="557">
        <v>33.42</v>
      </c>
      <c r="D1077" s="689" t="s">
        <v>569</v>
      </c>
      <c r="E1077" s="667" t="s">
        <v>586</v>
      </c>
      <c r="F1077" s="687" t="s">
        <v>4940</v>
      </c>
      <c r="G1077" s="687" t="s">
        <v>5114</v>
      </c>
      <c r="H1077" s="578">
        <v>1600</v>
      </c>
      <c r="I1077" s="578">
        <v>273</v>
      </c>
      <c r="J1077" s="794">
        <f t="shared" si="73"/>
        <v>1600</v>
      </c>
      <c r="K1077" s="794">
        <f t="shared" si="74"/>
        <v>273</v>
      </c>
    </row>
    <row r="1078" spans="1:11" ht="67.5" x14ac:dyDescent="0.25">
      <c r="A1078" s="576">
        <f t="shared" si="75"/>
        <v>1030</v>
      </c>
      <c r="B1078" s="687" t="s">
        <v>534</v>
      </c>
      <c r="C1078" s="557">
        <v>33.43</v>
      </c>
      <c r="D1078" s="689" t="s">
        <v>569</v>
      </c>
      <c r="E1078" s="667" t="s">
        <v>587</v>
      </c>
      <c r="F1078" s="687" t="s">
        <v>4940</v>
      </c>
      <c r="G1078" s="687" t="s">
        <v>5114</v>
      </c>
      <c r="H1078" s="578">
        <v>1675</v>
      </c>
      <c r="I1078" s="578">
        <v>352</v>
      </c>
      <c r="J1078" s="794">
        <f t="shared" si="73"/>
        <v>1675</v>
      </c>
      <c r="K1078" s="794">
        <f t="shared" si="74"/>
        <v>352</v>
      </c>
    </row>
    <row r="1079" spans="1:11" ht="67.5" x14ac:dyDescent="0.25">
      <c r="A1079" s="576">
        <f t="shared" si="75"/>
        <v>1031</v>
      </c>
      <c r="B1079" s="687" t="s">
        <v>534</v>
      </c>
      <c r="C1079" s="557">
        <v>33.44</v>
      </c>
      <c r="D1079" s="689" t="s">
        <v>569</v>
      </c>
      <c r="E1079" s="667" t="s">
        <v>588</v>
      </c>
      <c r="F1079" s="687" t="s">
        <v>4940</v>
      </c>
      <c r="G1079" s="687" t="s">
        <v>5114</v>
      </c>
      <c r="H1079" s="578">
        <v>1769</v>
      </c>
      <c r="I1079" s="578">
        <v>355</v>
      </c>
      <c r="J1079" s="794">
        <f t="shared" si="73"/>
        <v>1769</v>
      </c>
      <c r="K1079" s="794">
        <f t="shared" si="74"/>
        <v>355</v>
      </c>
    </row>
    <row r="1080" spans="1:11" ht="67.5" x14ac:dyDescent="0.25">
      <c r="A1080" s="576">
        <f t="shared" si="75"/>
        <v>1032</v>
      </c>
      <c r="B1080" s="687" t="s">
        <v>534</v>
      </c>
      <c r="C1080" s="557">
        <v>33.450000000000003</v>
      </c>
      <c r="D1080" s="689" t="s">
        <v>569</v>
      </c>
      <c r="E1080" s="667" t="s">
        <v>589</v>
      </c>
      <c r="F1080" s="687" t="s">
        <v>4940</v>
      </c>
      <c r="G1080" s="687" t="s">
        <v>5114</v>
      </c>
      <c r="H1080" s="578">
        <v>1844</v>
      </c>
      <c r="I1080" s="578">
        <v>434</v>
      </c>
      <c r="J1080" s="794">
        <f t="shared" si="73"/>
        <v>1844</v>
      </c>
      <c r="K1080" s="794">
        <f t="shared" si="74"/>
        <v>434</v>
      </c>
    </row>
    <row r="1081" spans="1:11" ht="81" x14ac:dyDescent="0.25">
      <c r="A1081" s="576">
        <f t="shared" si="75"/>
        <v>1033</v>
      </c>
      <c r="B1081" s="687" t="s">
        <v>534</v>
      </c>
      <c r="C1081" s="557">
        <v>33.46</v>
      </c>
      <c r="D1081" s="689" t="s">
        <v>569</v>
      </c>
      <c r="E1081" s="667" t="s">
        <v>590</v>
      </c>
      <c r="F1081" s="687" t="s">
        <v>4941</v>
      </c>
      <c r="G1081" s="687" t="s">
        <v>5114</v>
      </c>
      <c r="H1081" s="578">
        <v>1769</v>
      </c>
      <c r="I1081" s="578">
        <v>355</v>
      </c>
      <c r="J1081" s="794">
        <f t="shared" si="73"/>
        <v>1769</v>
      </c>
      <c r="K1081" s="794">
        <f t="shared" si="74"/>
        <v>355</v>
      </c>
    </row>
    <row r="1082" spans="1:11" ht="81" x14ac:dyDescent="0.25">
      <c r="A1082" s="576">
        <f t="shared" si="75"/>
        <v>1034</v>
      </c>
      <c r="B1082" s="687" t="s">
        <v>534</v>
      </c>
      <c r="C1082" s="557">
        <v>33.47</v>
      </c>
      <c r="D1082" s="689" t="s">
        <v>569</v>
      </c>
      <c r="E1082" s="667" t="s">
        <v>591</v>
      </c>
      <c r="F1082" s="687" t="s">
        <v>4941</v>
      </c>
      <c r="G1082" s="687" t="s">
        <v>5114</v>
      </c>
      <c r="H1082" s="578">
        <v>1844</v>
      </c>
      <c r="I1082" s="578">
        <v>434</v>
      </c>
      <c r="J1082" s="794">
        <f t="shared" si="73"/>
        <v>1844</v>
      </c>
      <c r="K1082" s="794">
        <f t="shared" si="74"/>
        <v>434</v>
      </c>
    </row>
    <row r="1083" spans="1:11" ht="54" x14ac:dyDescent="0.25">
      <c r="A1083" s="576">
        <f t="shared" si="75"/>
        <v>1035</v>
      </c>
      <c r="B1083" s="687" t="s">
        <v>534</v>
      </c>
      <c r="C1083" s="557">
        <v>33.479999999999997</v>
      </c>
      <c r="D1083" s="689" t="s">
        <v>569</v>
      </c>
      <c r="E1083" s="667" t="s">
        <v>592</v>
      </c>
      <c r="F1083" s="687" t="s">
        <v>593</v>
      </c>
      <c r="G1083" s="687" t="s">
        <v>5114</v>
      </c>
      <c r="H1083" s="578">
        <v>2367</v>
      </c>
      <c r="I1083" s="578">
        <v>318</v>
      </c>
      <c r="J1083" s="794">
        <f t="shared" si="73"/>
        <v>2367</v>
      </c>
      <c r="K1083" s="794">
        <f t="shared" si="74"/>
        <v>318</v>
      </c>
    </row>
    <row r="1084" spans="1:11" ht="54" x14ac:dyDescent="0.25">
      <c r="A1084" s="576">
        <f t="shared" si="75"/>
        <v>1036</v>
      </c>
      <c r="B1084" s="687" t="s">
        <v>534</v>
      </c>
      <c r="C1084" s="557">
        <v>33.49</v>
      </c>
      <c r="D1084" s="689" t="s">
        <v>546</v>
      </c>
      <c r="E1084" s="667" t="s">
        <v>594</v>
      </c>
      <c r="F1084" s="687" t="s">
        <v>595</v>
      </c>
      <c r="G1084" s="687" t="s">
        <v>5114</v>
      </c>
      <c r="H1084" s="578">
        <v>840</v>
      </c>
      <c r="I1084" s="578">
        <v>100</v>
      </c>
      <c r="J1084" s="794">
        <f t="shared" si="73"/>
        <v>840</v>
      </c>
      <c r="K1084" s="794">
        <f t="shared" si="74"/>
        <v>100</v>
      </c>
    </row>
    <row r="1085" spans="1:11" ht="54" x14ac:dyDescent="0.25">
      <c r="A1085" s="576">
        <f t="shared" si="75"/>
        <v>1037</v>
      </c>
      <c r="B1085" s="687" t="s">
        <v>534</v>
      </c>
      <c r="C1085" s="557">
        <v>33.5</v>
      </c>
      <c r="D1085" s="689" t="s">
        <v>546</v>
      </c>
      <c r="E1085" s="667" t="s">
        <v>596</v>
      </c>
      <c r="F1085" s="687" t="s">
        <v>595</v>
      </c>
      <c r="G1085" s="687" t="s">
        <v>5114</v>
      </c>
      <c r="H1085" s="578">
        <v>1032</v>
      </c>
      <c r="I1085" s="578">
        <v>100</v>
      </c>
      <c r="J1085" s="794">
        <f t="shared" si="73"/>
        <v>1032</v>
      </c>
      <c r="K1085" s="794">
        <f t="shared" si="74"/>
        <v>100</v>
      </c>
    </row>
    <row r="1086" spans="1:11" ht="54" x14ac:dyDescent="0.25">
      <c r="A1086" s="576">
        <f t="shared" si="75"/>
        <v>1038</v>
      </c>
      <c r="B1086" s="687" t="s">
        <v>534</v>
      </c>
      <c r="C1086" s="557">
        <v>33.51</v>
      </c>
      <c r="D1086" s="689" t="s">
        <v>546</v>
      </c>
      <c r="E1086" s="667" t="s">
        <v>597</v>
      </c>
      <c r="F1086" s="687" t="s">
        <v>595</v>
      </c>
      <c r="G1086" s="687" t="s">
        <v>5114</v>
      </c>
      <c r="H1086" s="578">
        <v>919</v>
      </c>
      <c r="I1086" s="578">
        <v>100</v>
      </c>
      <c r="J1086" s="794">
        <f t="shared" si="73"/>
        <v>919</v>
      </c>
      <c r="K1086" s="794">
        <f t="shared" si="74"/>
        <v>100</v>
      </c>
    </row>
    <row r="1087" spans="1:11" ht="54" x14ac:dyDescent="0.25">
      <c r="A1087" s="576">
        <f t="shared" si="75"/>
        <v>1039</v>
      </c>
      <c r="B1087" s="687" t="s">
        <v>534</v>
      </c>
      <c r="C1087" s="557">
        <v>33.520000000000003</v>
      </c>
      <c r="D1087" s="689" t="s">
        <v>546</v>
      </c>
      <c r="E1087" s="667" t="s">
        <v>598</v>
      </c>
      <c r="F1087" s="687" t="s">
        <v>283</v>
      </c>
      <c r="G1087" s="687" t="s">
        <v>5114</v>
      </c>
      <c r="H1087" s="578">
        <v>1166</v>
      </c>
      <c r="I1087" s="578">
        <v>100</v>
      </c>
      <c r="J1087" s="794">
        <f t="shared" si="73"/>
        <v>1166</v>
      </c>
      <c r="K1087" s="794">
        <f t="shared" si="74"/>
        <v>100</v>
      </c>
    </row>
    <row r="1088" spans="1:11" ht="67.5" x14ac:dyDescent="0.25">
      <c r="A1088" s="576">
        <f t="shared" si="75"/>
        <v>1040</v>
      </c>
      <c r="B1088" s="687" t="s">
        <v>534</v>
      </c>
      <c r="C1088" s="557">
        <v>33.53</v>
      </c>
      <c r="D1088" s="689" t="s">
        <v>569</v>
      </c>
      <c r="E1088" s="667" t="s">
        <v>599</v>
      </c>
      <c r="F1088" s="687" t="s">
        <v>4942</v>
      </c>
      <c r="G1088" s="687" t="s">
        <v>5114</v>
      </c>
      <c r="H1088" s="578">
        <v>1096</v>
      </c>
      <c r="I1088" s="578">
        <v>100</v>
      </c>
      <c r="J1088" s="794">
        <f t="shared" si="73"/>
        <v>1096</v>
      </c>
      <c r="K1088" s="794">
        <f t="shared" si="74"/>
        <v>100</v>
      </c>
    </row>
    <row r="1089" spans="1:11" ht="54" x14ac:dyDescent="0.25">
      <c r="A1089" s="576">
        <f t="shared" si="75"/>
        <v>1041</v>
      </c>
      <c r="B1089" s="687" t="s">
        <v>534</v>
      </c>
      <c r="C1089" s="557">
        <v>33.54</v>
      </c>
      <c r="D1089" s="689" t="s">
        <v>546</v>
      </c>
      <c r="E1089" s="667" t="s">
        <v>600</v>
      </c>
      <c r="F1089" s="687" t="s">
        <v>601</v>
      </c>
      <c r="G1089" s="687" t="s">
        <v>5114</v>
      </c>
      <c r="H1089" s="578">
        <v>1401</v>
      </c>
      <c r="I1089" s="578">
        <v>100</v>
      </c>
      <c r="J1089" s="794">
        <f t="shared" si="73"/>
        <v>1401</v>
      </c>
      <c r="K1089" s="794">
        <f t="shared" si="74"/>
        <v>100</v>
      </c>
    </row>
    <row r="1090" spans="1:11" ht="54" x14ac:dyDescent="0.25">
      <c r="A1090" s="576">
        <f t="shared" si="75"/>
        <v>1042</v>
      </c>
      <c r="B1090" s="687" t="s">
        <v>534</v>
      </c>
      <c r="C1090" s="557">
        <v>33.549999999999997</v>
      </c>
      <c r="D1090" s="689" t="s">
        <v>546</v>
      </c>
      <c r="E1090" s="667" t="s">
        <v>602</v>
      </c>
      <c r="F1090" s="687" t="s">
        <v>283</v>
      </c>
      <c r="G1090" s="687" t="s">
        <v>5114</v>
      </c>
      <c r="H1090" s="578">
        <v>842</v>
      </c>
      <c r="I1090" s="578">
        <v>100</v>
      </c>
      <c r="J1090" s="794">
        <f t="shared" si="73"/>
        <v>842</v>
      </c>
      <c r="K1090" s="794">
        <f t="shared" si="74"/>
        <v>100</v>
      </c>
    </row>
    <row r="1091" spans="1:11" ht="54" x14ac:dyDescent="0.25">
      <c r="A1091" s="576">
        <f t="shared" si="75"/>
        <v>1043</v>
      </c>
      <c r="B1091" s="687" t="s">
        <v>534</v>
      </c>
      <c r="C1091" s="557">
        <v>33.56</v>
      </c>
      <c r="D1091" s="689" t="s">
        <v>546</v>
      </c>
      <c r="E1091" s="667" t="s">
        <v>603</v>
      </c>
      <c r="F1091" s="687" t="s">
        <v>283</v>
      </c>
      <c r="G1091" s="687" t="s">
        <v>5114</v>
      </c>
      <c r="H1091" s="578">
        <v>720</v>
      </c>
      <c r="I1091" s="578">
        <v>158</v>
      </c>
      <c r="J1091" s="794">
        <f t="shared" si="73"/>
        <v>720</v>
      </c>
      <c r="K1091" s="794">
        <f t="shared" si="74"/>
        <v>158</v>
      </c>
    </row>
    <row r="1092" spans="1:11" ht="67.5" x14ac:dyDescent="0.25">
      <c r="A1092" s="576">
        <f t="shared" si="75"/>
        <v>1044</v>
      </c>
      <c r="B1092" s="687" t="s">
        <v>534</v>
      </c>
      <c r="C1092" s="557">
        <v>33.57</v>
      </c>
      <c r="D1092" s="689" t="s">
        <v>546</v>
      </c>
      <c r="E1092" s="667" t="s">
        <v>604</v>
      </c>
      <c r="F1092" s="687" t="s">
        <v>283</v>
      </c>
      <c r="G1092" s="687" t="s">
        <v>5114</v>
      </c>
      <c r="H1092" s="578">
        <v>608</v>
      </c>
      <c r="I1092" s="578">
        <v>158</v>
      </c>
      <c r="J1092" s="794">
        <f t="shared" si="73"/>
        <v>608</v>
      </c>
      <c r="K1092" s="794">
        <f t="shared" si="74"/>
        <v>158</v>
      </c>
    </row>
    <row r="1093" spans="1:11" ht="81" x14ac:dyDescent="0.25">
      <c r="A1093" s="576">
        <f t="shared" si="75"/>
        <v>1045</v>
      </c>
      <c r="B1093" s="687" t="s">
        <v>534</v>
      </c>
      <c r="C1093" s="557">
        <v>33.58</v>
      </c>
      <c r="D1093" s="689" t="s">
        <v>569</v>
      </c>
      <c r="E1093" s="667" t="s">
        <v>605</v>
      </c>
      <c r="F1093" s="687" t="s">
        <v>4942</v>
      </c>
      <c r="G1093" s="687" t="s">
        <v>5114</v>
      </c>
      <c r="H1093" s="578">
        <v>1217</v>
      </c>
      <c r="I1093" s="578">
        <v>156</v>
      </c>
      <c r="J1093" s="794">
        <f t="shared" ref="J1093:J1156" si="76">ROUNDUP(H1093,0)</f>
        <v>1217</v>
      </c>
      <c r="K1093" s="794">
        <f t="shared" ref="K1093:K1156" si="77">ROUNDUP(I1093,0)</f>
        <v>156</v>
      </c>
    </row>
    <row r="1094" spans="1:11" ht="67.5" x14ac:dyDescent="0.25">
      <c r="A1094" s="576">
        <f t="shared" si="75"/>
        <v>1046</v>
      </c>
      <c r="B1094" s="687" t="s">
        <v>534</v>
      </c>
      <c r="C1094" s="557">
        <v>33.590000000000003</v>
      </c>
      <c r="D1094" s="564" t="str">
        <f>D1093</f>
        <v>BDM 12</v>
      </c>
      <c r="E1094" s="667" t="s">
        <v>606</v>
      </c>
      <c r="F1094" s="687" t="s">
        <v>4943</v>
      </c>
      <c r="G1094" s="687" t="s">
        <v>5114</v>
      </c>
      <c r="H1094" s="578">
        <v>1636</v>
      </c>
      <c r="I1094" s="578">
        <v>156</v>
      </c>
      <c r="J1094" s="794">
        <f t="shared" si="76"/>
        <v>1636</v>
      </c>
      <c r="K1094" s="794">
        <f t="shared" si="77"/>
        <v>156</v>
      </c>
    </row>
    <row r="1095" spans="1:11" ht="81" x14ac:dyDescent="0.25">
      <c r="A1095" s="576">
        <f t="shared" si="75"/>
        <v>1047</v>
      </c>
      <c r="B1095" s="687" t="s">
        <v>534</v>
      </c>
      <c r="C1095" s="557">
        <v>33.61</v>
      </c>
      <c r="D1095" s="564" t="str">
        <f>D1094</f>
        <v>BDM 12</v>
      </c>
      <c r="E1095" s="667" t="s">
        <v>607</v>
      </c>
      <c r="F1095" s="687" t="s">
        <v>4944</v>
      </c>
      <c r="G1095" s="687" t="s">
        <v>5114</v>
      </c>
      <c r="H1095" s="578">
        <v>2223</v>
      </c>
      <c r="I1095" s="578">
        <v>156</v>
      </c>
      <c r="J1095" s="794">
        <f t="shared" si="76"/>
        <v>2223</v>
      </c>
      <c r="K1095" s="794">
        <f t="shared" si="77"/>
        <v>156</v>
      </c>
    </row>
    <row r="1096" spans="1:11" ht="81" x14ac:dyDescent="0.25">
      <c r="A1096" s="576">
        <f t="shared" si="75"/>
        <v>1048</v>
      </c>
      <c r="B1096" s="687" t="s">
        <v>534</v>
      </c>
      <c r="C1096" s="557">
        <v>33.619999999999997</v>
      </c>
      <c r="D1096" s="564" t="str">
        <f>D1095</f>
        <v>BDM 12</v>
      </c>
      <c r="E1096" s="667" t="s">
        <v>608</v>
      </c>
      <c r="F1096" s="687" t="s">
        <v>4943</v>
      </c>
      <c r="G1096" s="687" t="s">
        <v>5114</v>
      </c>
      <c r="H1096" s="578">
        <v>1761</v>
      </c>
      <c r="I1096" s="578">
        <v>195</v>
      </c>
      <c r="J1096" s="794">
        <f t="shared" si="76"/>
        <v>1761</v>
      </c>
      <c r="K1096" s="794">
        <f t="shared" si="77"/>
        <v>195</v>
      </c>
    </row>
    <row r="1097" spans="1:11" ht="81" x14ac:dyDescent="0.25">
      <c r="A1097" s="576">
        <f t="shared" si="75"/>
        <v>1049</v>
      </c>
      <c r="B1097" s="687" t="s">
        <v>534</v>
      </c>
      <c r="C1097" s="557">
        <v>33.65</v>
      </c>
      <c r="D1097" s="689" t="s">
        <v>569</v>
      </c>
      <c r="E1097" s="667" t="s">
        <v>609</v>
      </c>
      <c r="F1097" s="687" t="s">
        <v>4942</v>
      </c>
      <c r="G1097" s="687" t="s">
        <v>5114</v>
      </c>
      <c r="H1097" s="578">
        <v>1805</v>
      </c>
      <c r="I1097" s="578">
        <v>195</v>
      </c>
      <c r="J1097" s="794">
        <f t="shared" si="76"/>
        <v>1805</v>
      </c>
      <c r="K1097" s="794">
        <f t="shared" si="77"/>
        <v>195</v>
      </c>
    </row>
    <row r="1098" spans="1:11" ht="54" x14ac:dyDescent="0.25">
      <c r="A1098" s="576">
        <f t="shared" si="75"/>
        <v>1050</v>
      </c>
      <c r="B1098" s="687" t="s">
        <v>534</v>
      </c>
      <c r="C1098" s="557">
        <v>33.659999999999997</v>
      </c>
      <c r="D1098" s="689" t="s">
        <v>546</v>
      </c>
      <c r="E1098" s="667" t="s">
        <v>610</v>
      </c>
      <c r="F1098" s="687" t="s">
        <v>4942</v>
      </c>
      <c r="G1098" s="687" t="s">
        <v>5114</v>
      </c>
      <c r="H1098" s="578">
        <v>735</v>
      </c>
      <c r="I1098" s="578">
        <v>197</v>
      </c>
      <c r="J1098" s="794">
        <f t="shared" si="76"/>
        <v>735</v>
      </c>
      <c r="K1098" s="794">
        <f t="shared" si="77"/>
        <v>197</v>
      </c>
    </row>
    <row r="1099" spans="1:11" ht="54" x14ac:dyDescent="0.25">
      <c r="A1099" s="576">
        <f t="shared" si="75"/>
        <v>1051</v>
      </c>
      <c r="B1099" s="687" t="s">
        <v>534</v>
      </c>
      <c r="C1099" s="557">
        <v>33.67</v>
      </c>
      <c r="D1099" s="689" t="s">
        <v>546</v>
      </c>
      <c r="E1099" s="667" t="s">
        <v>611</v>
      </c>
      <c r="F1099" s="687" t="s">
        <v>4942</v>
      </c>
      <c r="G1099" s="687" t="s">
        <v>5114</v>
      </c>
      <c r="H1099" s="578">
        <v>1200</v>
      </c>
      <c r="I1099" s="578">
        <v>355</v>
      </c>
      <c r="J1099" s="794">
        <f t="shared" si="76"/>
        <v>1200</v>
      </c>
      <c r="K1099" s="794">
        <f t="shared" si="77"/>
        <v>355</v>
      </c>
    </row>
    <row r="1100" spans="1:11" ht="67.5" x14ac:dyDescent="0.25">
      <c r="A1100" s="576">
        <f t="shared" si="75"/>
        <v>1052</v>
      </c>
      <c r="B1100" s="687" t="s">
        <v>534</v>
      </c>
      <c r="C1100" s="557">
        <v>33.68</v>
      </c>
      <c r="D1100" s="689" t="s">
        <v>546</v>
      </c>
      <c r="E1100" s="667" t="s">
        <v>612</v>
      </c>
      <c r="F1100" s="687" t="s">
        <v>613</v>
      </c>
      <c r="G1100" s="687" t="s">
        <v>5114</v>
      </c>
      <c r="H1100" s="578">
        <v>4386</v>
      </c>
      <c r="I1100" s="578">
        <v>679</v>
      </c>
      <c r="J1100" s="794">
        <f t="shared" si="76"/>
        <v>4386</v>
      </c>
      <c r="K1100" s="794">
        <f t="shared" si="77"/>
        <v>679</v>
      </c>
    </row>
    <row r="1101" spans="1:11" ht="81" x14ac:dyDescent="0.25">
      <c r="A1101" s="576">
        <f t="shared" si="75"/>
        <v>1053</v>
      </c>
      <c r="B1101" s="687" t="s">
        <v>534</v>
      </c>
      <c r="C1101" s="557">
        <v>33.75</v>
      </c>
      <c r="D1101" s="689" t="s">
        <v>546</v>
      </c>
      <c r="E1101" s="667" t="s">
        <v>5389</v>
      </c>
      <c r="F1101" s="687" t="s">
        <v>4945</v>
      </c>
      <c r="G1101" s="687" t="s">
        <v>5114</v>
      </c>
      <c r="H1101" s="578">
        <v>1583</v>
      </c>
      <c r="I1101" s="578">
        <v>479</v>
      </c>
      <c r="J1101" s="794">
        <f t="shared" si="76"/>
        <v>1583</v>
      </c>
      <c r="K1101" s="794">
        <f t="shared" si="77"/>
        <v>479</v>
      </c>
    </row>
    <row r="1102" spans="1:11" ht="125.25" customHeight="1" x14ac:dyDescent="0.25">
      <c r="A1102" s="576">
        <f t="shared" ref="A1102:A1107" si="78">A1101+1</f>
        <v>1054</v>
      </c>
      <c r="B1102" s="687" t="s">
        <v>534</v>
      </c>
      <c r="C1102" s="557">
        <v>33.76</v>
      </c>
      <c r="D1102" s="689" t="s">
        <v>546</v>
      </c>
      <c r="E1102" s="667" t="s">
        <v>1276</v>
      </c>
      <c r="F1102" s="687" t="s">
        <v>614</v>
      </c>
      <c r="G1102" s="687" t="s">
        <v>5114</v>
      </c>
      <c r="H1102" s="578">
        <v>1102</v>
      </c>
      <c r="I1102" s="578">
        <v>355</v>
      </c>
      <c r="J1102" s="794">
        <f t="shared" si="76"/>
        <v>1102</v>
      </c>
      <c r="K1102" s="794">
        <f t="shared" si="77"/>
        <v>355</v>
      </c>
    </row>
    <row r="1103" spans="1:11" ht="112.5" customHeight="1" x14ac:dyDescent="0.25">
      <c r="A1103" s="576">
        <f t="shared" si="78"/>
        <v>1055</v>
      </c>
      <c r="B1103" s="687" t="s">
        <v>534</v>
      </c>
      <c r="C1103" s="557">
        <v>33.770000000000003</v>
      </c>
      <c r="D1103" s="689" t="s">
        <v>546</v>
      </c>
      <c r="E1103" s="667" t="s">
        <v>615</v>
      </c>
      <c r="F1103" s="687" t="s">
        <v>614</v>
      </c>
      <c r="G1103" s="687" t="s">
        <v>5114</v>
      </c>
      <c r="H1103" s="578">
        <v>1175</v>
      </c>
      <c r="I1103" s="578">
        <v>434</v>
      </c>
      <c r="J1103" s="794">
        <f t="shared" si="76"/>
        <v>1175</v>
      </c>
      <c r="K1103" s="794">
        <f t="shared" si="77"/>
        <v>434</v>
      </c>
    </row>
    <row r="1104" spans="1:11" ht="40.5" x14ac:dyDescent="0.25">
      <c r="A1104" s="576">
        <f t="shared" si="78"/>
        <v>1056</v>
      </c>
      <c r="B1104" s="687" t="s">
        <v>2045</v>
      </c>
      <c r="C1104" s="557">
        <v>33.78</v>
      </c>
      <c r="D1104" s="689" t="s">
        <v>546</v>
      </c>
      <c r="E1104" s="667" t="s">
        <v>616</v>
      </c>
      <c r="F1104" s="687" t="s">
        <v>2046</v>
      </c>
      <c r="G1104" s="687" t="s">
        <v>5114</v>
      </c>
      <c r="H1104" s="578">
        <v>177</v>
      </c>
      <c r="I1104" s="578">
        <v>149</v>
      </c>
      <c r="J1104" s="794">
        <f t="shared" si="76"/>
        <v>177</v>
      </c>
      <c r="K1104" s="794">
        <f t="shared" si="77"/>
        <v>149</v>
      </c>
    </row>
    <row r="1105" spans="1:11" ht="40.5" x14ac:dyDescent="0.25">
      <c r="A1105" s="576">
        <f t="shared" si="78"/>
        <v>1057</v>
      </c>
      <c r="B1105" s="687" t="s">
        <v>2045</v>
      </c>
      <c r="C1105" s="557">
        <v>33.79</v>
      </c>
      <c r="D1105" s="689" t="s">
        <v>546</v>
      </c>
      <c r="E1105" s="667" t="s">
        <v>617</v>
      </c>
      <c r="F1105" s="687" t="s">
        <v>2046</v>
      </c>
      <c r="G1105" s="687" t="s">
        <v>5114</v>
      </c>
      <c r="H1105" s="578">
        <v>79</v>
      </c>
      <c r="I1105" s="578">
        <v>74</v>
      </c>
      <c r="J1105" s="794">
        <f t="shared" si="76"/>
        <v>79</v>
      </c>
      <c r="K1105" s="794">
        <f t="shared" si="77"/>
        <v>74</v>
      </c>
    </row>
    <row r="1106" spans="1:11" ht="40.5" x14ac:dyDescent="0.25">
      <c r="A1106" s="576">
        <f t="shared" si="78"/>
        <v>1058</v>
      </c>
      <c r="B1106" s="687" t="s">
        <v>2045</v>
      </c>
      <c r="C1106" s="557">
        <v>33.799999999999997</v>
      </c>
      <c r="D1106" s="689" t="s">
        <v>546</v>
      </c>
      <c r="E1106" s="667" t="s">
        <v>618</v>
      </c>
      <c r="F1106" s="687" t="s">
        <v>2046</v>
      </c>
      <c r="G1106" s="687" t="s">
        <v>5114</v>
      </c>
      <c r="H1106" s="578">
        <v>441</v>
      </c>
      <c r="I1106" s="578">
        <v>223</v>
      </c>
      <c r="J1106" s="794">
        <f t="shared" si="76"/>
        <v>441</v>
      </c>
      <c r="K1106" s="794">
        <f t="shared" si="77"/>
        <v>223</v>
      </c>
    </row>
    <row r="1107" spans="1:11" ht="54" x14ac:dyDescent="0.25">
      <c r="A1107" s="576">
        <f t="shared" si="78"/>
        <v>1059</v>
      </c>
      <c r="B1107" s="687" t="s">
        <v>534</v>
      </c>
      <c r="C1107" s="557">
        <v>33.81</v>
      </c>
      <c r="D1107" s="689" t="s">
        <v>546</v>
      </c>
      <c r="E1107" s="667" t="s">
        <v>619</v>
      </c>
      <c r="F1107" s="687" t="s">
        <v>399</v>
      </c>
      <c r="G1107" s="687" t="s">
        <v>5114</v>
      </c>
      <c r="H1107" s="578">
        <v>1344</v>
      </c>
      <c r="I1107" s="578">
        <v>366</v>
      </c>
      <c r="J1107" s="794">
        <f t="shared" si="76"/>
        <v>1344</v>
      </c>
      <c r="K1107" s="794">
        <f t="shared" si="77"/>
        <v>366</v>
      </c>
    </row>
    <row r="1108" spans="1:11" ht="18.75" x14ac:dyDescent="0.25">
      <c r="A1108" s="914" t="s">
        <v>5489</v>
      </c>
      <c r="B1108" s="915"/>
      <c r="C1108" s="915"/>
      <c r="D1108" s="915"/>
      <c r="E1108" s="915"/>
      <c r="F1108" s="915"/>
      <c r="G1108" s="915"/>
      <c r="H1108" s="915"/>
      <c r="I1108" s="916"/>
      <c r="J1108" s="794">
        <f t="shared" si="76"/>
        <v>0</v>
      </c>
      <c r="K1108" s="794">
        <f t="shared" si="77"/>
        <v>0</v>
      </c>
    </row>
    <row r="1109" spans="1:11" ht="40.5" x14ac:dyDescent="0.25">
      <c r="A1109" s="576">
        <f>A1107+1</f>
        <v>1060</v>
      </c>
      <c r="B1109" s="687" t="s">
        <v>620</v>
      </c>
      <c r="C1109" s="557">
        <v>34.01</v>
      </c>
      <c r="D1109" s="689" t="s">
        <v>621</v>
      </c>
      <c r="E1109" s="667" t="s">
        <v>622</v>
      </c>
      <c r="F1109" s="687" t="s">
        <v>4946</v>
      </c>
      <c r="G1109" s="687" t="s">
        <v>5114</v>
      </c>
      <c r="H1109" s="578">
        <v>27</v>
      </c>
      <c r="I1109" s="578">
        <v>17</v>
      </c>
      <c r="J1109" s="794">
        <f t="shared" si="76"/>
        <v>27</v>
      </c>
      <c r="K1109" s="794">
        <f t="shared" si="77"/>
        <v>17</v>
      </c>
    </row>
    <row r="1110" spans="1:11" ht="40.5" x14ac:dyDescent="0.25">
      <c r="A1110" s="576">
        <f>A1109+1</f>
        <v>1061</v>
      </c>
      <c r="B1110" s="687" t="s">
        <v>620</v>
      </c>
      <c r="C1110" s="557">
        <v>34.020000000000003</v>
      </c>
      <c r="D1110" s="689" t="s">
        <v>621</v>
      </c>
      <c r="E1110" s="667" t="s">
        <v>623</v>
      </c>
      <c r="F1110" s="687" t="s">
        <v>4947</v>
      </c>
      <c r="G1110" s="687" t="s">
        <v>5114</v>
      </c>
      <c r="H1110" s="578">
        <v>44</v>
      </c>
      <c r="I1110" s="578">
        <v>31</v>
      </c>
      <c r="J1110" s="794">
        <f t="shared" si="76"/>
        <v>44</v>
      </c>
      <c r="K1110" s="794">
        <f t="shared" si="77"/>
        <v>31</v>
      </c>
    </row>
    <row r="1111" spans="1:11" ht="27" x14ac:dyDescent="0.25">
      <c r="A1111" s="576">
        <f t="shared" ref="A1111:A1119" si="79">A1110+1</f>
        <v>1062</v>
      </c>
      <c r="B1111" s="687" t="s">
        <v>620</v>
      </c>
      <c r="C1111" s="557">
        <v>34.03</v>
      </c>
      <c r="D1111" s="689" t="s">
        <v>624</v>
      </c>
      <c r="E1111" s="667" t="s">
        <v>5795</v>
      </c>
      <c r="F1111" s="687" t="s">
        <v>4948</v>
      </c>
      <c r="G1111" s="687" t="s">
        <v>5550</v>
      </c>
      <c r="H1111" s="578">
        <v>56</v>
      </c>
      <c r="I1111" s="578">
        <v>47</v>
      </c>
      <c r="J1111" s="794">
        <f t="shared" si="76"/>
        <v>56</v>
      </c>
      <c r="K1111" s="794">
        <f t="shared" si="77"/>
        <v>47</v>
      </c>
    </row>
    <row r="1112" spans="1:11" ht="27" x14ac:dyDescent="0.25">
      <c r="A1112" s="576">
        <f t="shared" si="79"/>
        <v>1063</v>
      </c>
      <c r="B1112" s="687" t="s">
        <v>620</v>
      </c>
      <c r="C1112" s="557">
        <v>34.04</v>
      </c>
      <c r="D1112" s="689" t="s">
        <v>624</v>
      </c>
      <c r="E1112" s="667" t="s">
        <v>625</v>
      </c>
      <c r="F1112" s="687" t="s">
        <v>4949</v>
      </c>
      <c r="G1112" s="687" t="s">
        <v>5114</v>
      </c>
      <c r="H1112" s="578">
        <v>45</v>
      </c>
      <c r="I1112" s="578">
        <v>31</v>
      </c>
      <c r="J1112" s="794">
        <f t="shared" si="76"/>
        <v>45</v>
      </c>
      <c r="K1112" s="794">
        <f t="shared" si="77"/>
        <v>31</v>
      </c>
    </row>
    <row r="1113" spans="1:11" ht="40.5" x14ac:dyDescent="0.25">
      <c r="A1113" s="576">
        <f t="shared" si="79"/>
        <v>1064</v>
      </c>
      <c r="B1113" s="687" t="s">
        <v>620</v>
      </c>
      <c r="C1113" s="557">
        <v>34.049999999999997</v>
      </c>
      <c r="D1113" s="689" t="s">
        <v>626</v>
      </c>
      <c r="E1113" s="667" t="s">
        <v>627</v>
      </c>
      <c r="F1113" s="687" t="s">
        <v>4950</v>
      </c>
      <c r="G1113" s="687" t="s">
        <v>5114</v>
      </c>
      <c r="H1113" s="578">
        <v>123</v>
      </c>
      <c r="I1113" s="578">
        <v>89</v>
      </c>
      <c r="J1113" s="794">
        <f t="shared" si="76"/>
        <v>123</v>
      </c>
      <c r="K1113" s="794">
        <f t="shared" si="77"/>
        <v>89</v>
      </c>
    </row>
    <row r="1114" spans="1:11" ht="40.5" x14ac:dyDescent="0.25">
      <c r="A1114" s="576">
        <f t="shared" si="79"/>
        <v>1065</v>
      </c>
      <c r="B1114" s="687" t="s">
        <v>620</v>
      </c>
      <c r="C1114" s="557">
        <v>34.06</v>
      </c>
      <c r="D1114" s="689" t="s">
        <v>626</v>
      </c>
      <c r="E1114" s="667" t="s">
        <v>628</v>
      </c>
      <c r="F1114" s="687" t="s">
        <v>4950</v>
      </c>
      <c r="G1114" s="687" t="s">
        <v>5114</v>
      </c>
      <c r="H1114" s="578">
        <v>241</v>
      </c>
      <c r="I1114" s="578">
        <v>192</v>
      </c>
      <c r="J1114" s="794">
        <f t="shared" si="76"/>
        <v>241</v>
      </c>
      <c r="K1114" s="794">
        <f t="shared" si="77"/>
        <v>192</v>
      </c>
    </row>
    <row r="1115" spans="1:11" ht="40.5" x14ac:dyDescent="0.25">
      <c r="A1115" s="576">
        <f t="shared" si="79"/>
        <v>1066</v>
      </c>
      <c r="B1115" s="687" t="s">
        <v>620</v>
      </c>
      <c r="C1115" s="557">
        <v>34.07</v>
      </c>
      <c r="D1115" s="689" t="s">
        <v>629</v>
      </c>
      <c r="E1115" s="667" t="s">
        <v>630</v>
      </c>
      <c r="F1115" s="687" t="s">
        <v>4951</v>
      </c>
      <c r="G1115" s="687" t="s">
        <v>5114</v>
      </c>
      <c r="H1115" s="578">
        <v>41</v>
      </c>
      <c r="I1115" s="578">
        <v>22</v>
      </c>
      <c r="J1115" s="794">
        <f t="shared" si="76"/>
        <v>41</v>
      </c>
      <c r="K1115" s="794">
        <f t="shared" si="77"/>
        <v>22</v>
      </c>
    </row>
    <row r="1116" spans="1:11" ht="27" x14ac:dyDescent="0.25">
      <c r="A1116" s="576">
        <f t="shared" si="79"/>
        <v>1067</v>
      </c>
      <c r="B1116" s="687" t="s">
        <v>620</v>
      </c>
      <c r="C1116" s="557">
        <v>34.08</v>
      </c>
      <c r="D1116" s="689" t="s">
        <v>629</v>
      </c>
      <c r="E1116" s="667" t="s">
        <v>5796</v>
      </c>
      <c r="F1116" s="687" t="s">
        <v>4952</v>
      </c>
      <c r="G1116" s="687" t="s">
        <v>5550</v>
      </c>
      <c r="H1116" s="578">
        <v>64</v>
      </c>
      <c r="I1116" s="578">
        <v>31</v>
      </c>
      <c r="J1116" s="794">
        <f t="shared" si="76"/>
        <v>64</v>
      </c>
      <c r="K1116" s="794">
        <f t="shared" si="77"/>
        <v>31</v>
      </c>
    </row>
    <row r="1117" spans="1:11" ht="67.5" x14ac:dyDescent="0.25">
      <c r="A1117" s="576">
        <f t="shared" si="79"/>
        <v>1068</v>
      </c>
      <c r="B1117" s="687" t="s">
        <v>620</v>
      </c>
      <c r="C1117" s="557">
        <v>34.090000000000003</v>
      </c>
      <c r="D1117" s="689" t="s">
        <v>631</v>
      </c>
      <c r="E1117" s="667" t="s">
        <v>1277</v>
      </c>
      <c r="F1117" s="687" t="s">
        <v>632</v>
      </c>
      <c r="G1117" s="687" t="s">
        <v>5114</v>
      </c>
      <c r="H1117" s="578">
        <v>829</v>
      </c>
      <c r="I1117" s="578">
        <v>546</v>
      </c>
      <c r="J1117" s="794">
        <f t="shared" si="76"/>
        <v>829</v>
      </c>
      <c r="K1117" s="794">
        <f t="shared" si="77"/>
        <v>546</v>
      </c>
    </row>
    <row r="1118" spans="1:11" ht="40.5" x14ac:dyDescent="0.25">
      <c r="A1118" s="576">
        <f t="shared" si="79"/>
        <v>1069</v>
      </c>
      <c r="B1118" s="687" t="s">
        <v>620</v>
      </c>
      <c r="C1118" s="557">
        <v>34.1</v>
      </c>
      <c r="D1118" s="689" t="s">
        <v>631</v>
      </c>
      <c r="E1118" s="667" t="s">
        <v>5797</v>
      </c>
      <c r="F1118" s="687" t="s">
        <v>2047</v>
      </c>
      <c r="G1118" s="687" t="s">
        <v>5114</v>
      </c>
      <c r="H1118" s="578">
        <v>67</v>
      </c>
      <c r="I1118" s="578">
        <v>38</v>
      </c>
      <c r="J1118" s="794">
        <f t="shared" si="76"/>
        <v>67</v>
      </c>
      <c r="K1118" s="794">
        <f t="shared" si="77"/>
        <v>38</v>
      </c>
    </row>
    <row r="1119" spans="1:11" ht="40.5" x14ac:dyDescent="0.25">
      <c r="A1119" s="576">
        <f t="shared" si="79"/>
        <v>1070</v>
      </c>
      <c r="B1119" s="687" t="s">
        <v>620</v>
      </c>
      <c r="C1119" s="557">
        <v>34.11</v>
      </c>
      <c r="D1119" s="689" t="s">
        <v>631</v>
      </c>
      <c r="E1119" s="667" t="s">
        <v>5125</v>
      </c>
      <c r="F1119" s="687" t="s">
        <v>2048</v>
      </c>
      <c r="G1119" s="687" t="s">
        <v>5114</v>
      </c>
      <c r="H1119" s="578">
        <v>105</v>
      </c>
      <c r="I1119" s="578">
        <v>56</v>
      </c>
      <c r="J1119" s="794">
        <f t="shared" si="76"/>
        <v>105</v>
      </c>
      <c r="K1119" s="794">
        <f t="shared" si="77"/>
        <v>56</v>
      </c>
    </row>
    <row r="1120" spans="1:11" ht="18.75" x14ac:dyDescent="0.25">
      <c r="A1120" s="914" t="s">
        <v>5490</v>
      </c>
      <c r="B1120" s="915"/>
      <c r="C1120" s="915"/>
      <c r="D1120" s="915"/>
      <c r="E1120" s="915"/>
      <c r="F1120" s="915"/>
      <c r="G1120" s="915"/>
      <c r="H1120" s="915"/>
      <c r="I1120" s="916"/>
      <c r="J1120" s="794">
        <f t="shared" si="76"/>
        <v>0</v>
      </c>
      <c r="K1120" s="794">
        <f t="shared" si="77"/>
        <v>0</v>
      </c>
    </row>
    <row r="1121" spans="1:11" ht="54" x14ac:dyDescent="0.25">
      <c r="A1121" s="576">
        <f>A1119+1</f>
        <v>1071</v>
      </c>
      <c r="B1121" s="687" t="s">
        <v>633</v>
      </c>
      <c r="C1121" s="557">
        <v>35.01</v>
      </c>
      <c r="D1121" s="689" t="s">
        <v>634</v>
      </c>
      <c r="E1121" s="667" t="s">
        <v>635</v>
      </c>
      <c r="F1121" s="687" t="s">
        <v>4953</v>
      </c>
      <c r="G1121" s="687" t="s">
        <v>5114</v>
      </c>
      <c r="H1121" s="578">
        <v>89</v>
      </c>
      <c r="I1121" s="578">
        <v>32</v>
      </c>
      <c r="J1121" s="794">
        <f t="shared" si="76"/>
        <v>89</v>
      </c>
      <c r="K1121" s="794">
        <f t="shared" si="77"/>
        <v>32</v>
      </c>
    </row>
    <row r="1122" spans="1:11" ht="54" x14ac:dyDescent="0.25">
      <c r="A1122" s="576">
        <f>A1121+1</f>
        <v>1072</v>
      </c>
      <c r="B1122" s="687" t="s">
        <v>633</v>
      </c>
      <c r="C1122" s="557">
        <v>35.020000000000003</v>
      </c>
      <c r="D1122" s="689" t="s">
        <v>636</v>
      </c>
      <c r="E1122" s="667" t="s">
        <v>637</v>
      </c>
      <c r="F1122" s="687" t="s">
        <v>4954</v>
      </c>
      <c r="G1122" s="687" t="s">
        <v>5114</v>
      </c>
      <c r="H1122" s="578">
        <v>46</v>
      </c>
      <c r="I1122" s="578">
        <v>16</v>
      </c>
      <c r="J1122" s="794">
        <f t="shared" si="76"/>
        <v>46</v>
      </c>
      <c r="K1122" s="794">
        <f t="shared" si="77"/>
        <v>16</v>
      </c>
    </row>
    <row r="1123" spans="1:11" ht="54" x14ac:dyDescent="0.25">
      <c r="A1123" s="576">
        <f t="shared" ref="A1123:A1146" si="80">A1122+1</f>
        <v>1073</v>
      </c>
      <c r="B1123" s="687" t="s">
        <v>633</v>
      </c>
      <c r="C1123" s="557">
        <v>35.03</v>
      </c>
      <c r="D1123" s="689" t="s">
        <v>638</v>
      </c>
      <c r="E1123" s="667" t="s">
        <v>639</v>
      </c>
      <c r="F1123" s="687" t="s">
        <v>4954</v>
      </c>
      <c r="G1123" s="687" t="s">
        <v>5114</v>
      </c>
      <c r="H1123" s="578">
        <v>72</v>
      </c>
      <c r="I1123" s="578">
        <v>32</v>
      </c>
      <c r="J1123" s="794">
        <f t="shared" si="76"/>
        <v>72</v>
      </c>
      <c r="K1123" s="794">
        <f t="shared" si="77"/>
        <v>32</v>
      </c>
    </row>
    <row r="1124" spans="1:11" ht="54" x14ac:dyDescent="0.25">
      <c r="A1124" s="576">
        <f t="shared" si="80"/>
        <v>1074</v>
      </c>
      <c r="B1124" s="687" t="s">
        <v>633</v>
      </c>
      <c r="C1124" s="557">
        <v>35.04</v>
      </c>
      <c r="D1124" s="689" t="s">
        <v>640</v>
      </c>
      <c r="E1124" s="667" t="s">
        <v>641</v>
      </c>
      <c r="F1124" s="687" t="s">
        <v>4955</v>
      </c>
      <c r="G1124" s="687" t="s">
        <v>5114</v>
      </c>
      <c r="H1124" s="578">
        <v>89</v>
      </c>
      <c r="I1124" s="578">
        <v>35</v>
      </c>
      <c r="J1124" s="794">
        <f t="shared" si="76"/>
        <v>89</v>
      </c>
      <c r="K1124" s="794">
        <f t="shared" si="77"/>
        <v>35</v>
      </c>
    </row>
    <row r="1125" spans="1:11" ht="54" x14ac:dyDescent="0.25">
      <c r="A1125" s="576">
        <f t="shared" si="80"/>
        <v>1075</v>
      </c>
      <c r="B1125" s="687" t="s">
        <v>633</v>
      </c>
      <c r="C1125" s="557">
        <v>35.049999999999997</v>
      </c>
      <c r="D1125" s="689" t="s">
        <v>642</v>
      </c>
      <c r="E1125" s="667" t="s">
        <v>643</v>
      </c>
      <c r="F1125" s="687" t="s">
        <v>4956</v>
      </c>
      <c r="G1125" s="687" t="s">
        <v>5114</v>
      </c>
      <c r="H1125" s="578">
        <v>86</v>
      </c>
      <c r="I1125" s="578">
        <v>27</v>
      </c>
      <c r="J1125" s="794">
        <f t="shared" si="76"/>
        <v>86</v>
      </c>
      <c r="K1125" s="794">
        <f t="shared" si="77"/>
        <v>27</v>
      </c>
    </row>
    <row r="1126" spans="1:11" ht="54" x14ac:dyDescent="0.25">
      <c r="A1126" s="576">
        <f t="shared" si="80"/>
        <v>1076</v>
      </c>
      <c r="B1126" s="687" t="s">
        <v>633</v>
      </c>
      <c r="C1126" s="557">
        <v>35.06</v>
      </c>
      <c r="D1126" s="689" t="s">
        <v>644</v>
      </c>
      <c r="E1126" s="667" t="s">
        <v>645</v>
      </c>
      <c r="F1126" s="687" t="s">
        <v>4957</v>
      </c>
      <c r="G1126" s="687" t="s">
        <v>5114</v>
      </c>
      <c r="H1126" s="578">
        <v>128</v>
      </c>
      <c r="I1126" s="578">
        <v>47</v>
      </c>
      <c r="J1126" s="794">
        <f t="shared" si="76"/>
        <v>128</v>
      </c>
      <c r="K1126" s="794">
        <f t="shared" si="77"/>
        <v>47</v>
      </c>
    </row>
    <row r="1127" spans="1:11" ht="54" x14ac:dyDescent="0.25">
      <c r="A1127" s="576">
        <f t="shared" si="80"/>
        <v>1077</v>
      </c>
      <c r="B1127" s="687" t="s">
        <v>633</v>
      </c>
      <c r="C1127" s="557">
        <v>35.07</v>
      </c>
      <c r="D1127" s="689" t="s">
        <v>646</v>
      </c>
      <c r="E1127" s="667" t="s">
        <v>647</v>
      </c>
      <c r="F1127" s="687" t="s">
        <v>4958</v>
      </c>
      <c r="G1127" s="687" t="s">
        <v>5114</v>
      </c>
      <c r="H1127" s="578">
        <v>96</v>
      </c>
      <c r="I1127" s="578">
        <v>47</v>
      </c>
      <c r="J1127" s="794">
        <f t="shared" si="76"/>
        <v>96</v>
      </c>
      <c r="K1127" s="794">
        <f t="shared" si="77"/>
        <v>47</v>
      </c>
    </row>
    <row r="1128" spans="1:11" ht="54" x14ac:dyDescent="0.25">
      <c r="A1128" s="576">
        <f t="shared" si="80"/>
        <v>1078</v>
      </c>
      <c r="B1128" s="687" t="s">
        <v>633</v>
      </c>
      <c r="C1128" s="557">
        <v>35.08</v>
      </c>
      <c r="D1128" s="689" t="s">
        <v>648</v>
      </c>
      <c r="E1128" s="667" t="s">
        <v>649</v>
      </c>
      <c r="F1128" s="687" t="s">
        <v>4959</v>
      </c>
      <c r="G1128" s="687" t="s">
        <v>5114</v>
      </c>
      <c r="H1128" s="578">
        <v>57</v>
      </c>
      <c r="I1128" s="578">
        <v>25</v>
      </c>
      <c r="J1128" s="794">
        <f t="shared" si="76"/>
        <v>57</v>
      </c>
      <c r="K1128" s="794">
        <f t="shared" si="77"/>
        <v>25</v>
      </c>
    </row>
    <row r="1129" spans="1:11" ht="54" x14ac:dyDescent="0.25">
      <c r="A1129" s="576">
        <f t="shared" si="80"/>
        <v>1079</v>
      </c>
      <c r="B1129" s="687" t="s">
        <v>633</v>
      </c>
      <c r="C1129" s="557">
        <v>35.090000000000003</v>
      </c>
      <c r="D1129" s="689" t="s">
        <v>650</v>
      </c>
      <c r="E1129" s="667" t="s">
        <v>651</v>
      </c>
      <c r="F1129" s="687" t="s">
        <v>4959</v>
      </c>
      <c r="G1129" s="687" t="s">
        <v>5114</v>
      </c>
      <c r="H1129" s="578">
        <v>85</v>
      </c>
      <c r="I1129" s="578">
        <v>47</v>
      </c>
      <c r="J1129" s="794">
        <f t="shared" si="76"/>
        <v>85</v>
      </c>
      <c r="K1129" s="794">
        <f t="shared" si="77"/>
        <v>47</v>
      </c>
    </row>
    <row r="1130" spans="1:11" ht="40.5" x14ac:dyDescent="0.25">
      <c r="A1130" s="576">
        <f t="shared" si="80"/>
        <v>1080</v>
      </c>
      <c r="B1130" s="687" t="s">
        <v>633</v>
      </c>
      <c r="C1130" s="557">
        <v>35.1</v>
      </c>
      <c r="D1130" s="689" t="s">
        <v>652</v>
      </c>
      <c r="E1130" s="667" t="s">
        <v>653</v>
      </c>
      <c r="F1130" s="687" t="s">
        <v>4960</v>
      </c>
      <c r="G1130" s="687" t="s">
        <v>5114</v>
      </c>
      <c r="H1130" s="578">
        <v>53</v>
      </c>
      <c r="I1130" s="578">
        <v>25</v>
      </c>
      <c r="J1130" s="794">
        <f t="shared" si="76"/>
        <v>53</v>
      </c>
      <c r="K1130" s="794">
        <f t="shared" si="77"/>
        <v>25</v>
      </c>
    </row>
    <row r="1131" spans="1:11" ht="54" x14ac:dyDescent="0.25">
      <c r="A1131" s="576">
        <f t="shared" si="80"/>
        <v>1081</v>
      </c>
      <c r="B1131" s="687" t="s">
        <v>633</v>
      </c>
      <c r="C1131" s="557">
        <v>35.11</v>
      </c>
      <c r="D1131" s="689" t="s">
        <v>673</v>
      </c>
      <c r="E1131" s="667" t="s">
        <v>654</v>
      </c>
      <c r="F1131" s="687" t="s">
        <v>655</v>
      </c>
      <c r="G1131" s="687" t="s">
        <v>5114</v>
      </c>
      <c r="H1131" s="578">
        <v>88</v>
      </c>
      <c r="I1131" s="578">
        <v>44</v>
      </c>
      <c r="J1131" s="794">
        <f t="shared" si="76"/>
        <v>88</v>
      </c>
      <c r="K1131" s="794">
        <f t="shared" si="77"/>
        <v>44</v>
      </c>
    </row>
    <row r="1132" spans="1:11" ht="40.5" x14ac:dyDescent="0.25">
      <c r="A1132" s="576">
        <f t="shared" si="80"/>
        <v>1082</v>
      </c>
      <c r="B1132" s="687" t="s">
        <v>633</v>
      </c>
      <c r="C1132" s="557">
        <v>35.119999999999997</v>
      </c>
      <c r="D1132" s="689" t="s">
        <v>656</v>
      </c>
      <c r="E1132" s="667" t="s">
        <v>657</v>
      </c>
      <c r="F1132" s="687" t="s">
        <v>4961</v>
      </c>
      <c r="G1132" s="687" t="s">
        <v>5114</v>
      </c>
      <c r="H1132" s="578">
        <v>101</v>
      </c>
      <c r="I1132" s="578">
        <v>44</v>
      </c>
      <c r="J1132" s="794">
        <f t="shared" si="76"/>
        <v>101</v>
      </c>
      <c r="K1132" s="794">
        <f t="shared" si="77"/>
        <v>44</v>
      </c>
    </row>
    <row r="1133" spans="1:11" ht="54" x14ac:dyDescent="0.25">
      <c r="A1133" s="576">
        <f t="shared" si="80"/>
        <v>1083</v>
      </c>
      <c r="B1133" s="687" t="s">
        <v>633</v>
      </c>
      <c r="C1133" s="557">
        <v>35.130000000000003</v>
      </c>
      <c r="D1133" s="689" t="s">
        <v>658</v>
      </c>
      <c r="E1133" s="667" t="s">
        <v>659</v>
      </c>
      <c r="F1133" s="687" t="s">
        <v>4962</v>
      </c>
      <c r="G1133" s="687" t="s">
        <v>5114</v>
      </c>
      <c r="H1133" s="578">
        <v>79</v>
      </c>
      <c r="I1133" s="578">
        <v>51</v>
      </c>
      <c r="J1133" s="794">
        <f t="shared" si="76"/>
        <v>79</v>
      </c>
      <c r="K1133" s="794">
        <f t="shared" si="77"/>
        <v>51</v>
      </c>
    </row>
    <row r="1134" spans="1:11" ht="54" x14ac:dyDescent="0.25">
      <c r="A1134" s="576">
        <f t="shared" si="80"/>
        <v>1084</v>
      </c>
      <c r="B1134" s="687" t="s">
        <v>633</v>
      </c>
      <c r="C1134" s="557">
        <v>35.14</v>
      </c>
      <c r="D1134" s="689" t="s">
        <v>673</v>
      </c>
      <c r="E1134" s="667" t="s">
        <v>660</v>
      </c>
      <c r="F1134" s="687" t="s">
        <v>655</v>
      </c>
      <c r="G1134" s="687" t="s">
        <v>5114</v>
      </c>
      <c r="H1134" s="578">
        <v>78</v>
      </c>
      <c r="I1134" s="578">
        <v>50</v>
      </c>
      <c r="J1134" s="794">
        <f t="shared" si="76"/>
        <v>78</v>
      </c>
      <c r="K1134" s="794">
        <f t="shared" si="77"/>
        <v>50</v>
      </c>
    </row>
    <row r="1135" spans="1:11" ht="54" x14ac:dyDescent="0.25">
      <c r="A1135" s="576">
        <f t="shared" si="80"/>
        <v>1085</v>
      </c>
      <c r="B1135" s="687" t="s">
        <v>633</v>
      </c>
      <c r="C1135" s="557">
        <v>35.15</v>
      </c>
      <c r="D1135" s="689" t="s">
        <v>673</v>
      </c>
      <c r="E1135" s="667" t="s">
        <v>661</v>
      </c>
      <c r="F1135" s="687" t="s">
        <v>4963</v>
      </c>
      <c r="G1135" s="687" t="s">
        <v>5114</v>
      </c>
      <c r="H1135" s="578">
        <v>104</v>
      </c>
      <c r="I1135" s="578">
        <v>67</v>
      </c>
      <c r="J1135" s="794">
        <f t="shared" si="76"/>
        <v>104</v>
      </c>
      <c r="K1135" s="794">
        <f t="shared" si="77"/>
        <v>67</v>
      </c>
    </row>
    <row r="1136" spans="1:11" ht="54" x14ac:dyDescent="0.25">
      <c r="A1136" s="576">
        <f t="shared" si="80"/>
        <v>1086</v>
      </c>
      <c r="B1136" s="687" t="s">
        <v>633</v>
      </c>
      <c r="C1136" s="557">
        <v>35.159999999999997</v>
      </c>
      <c r="D1136" s="689" t="s">
        <v>673</v>
      </c>
      <c r="E1136" s="667" t="s">
        <v>662</v>
      </c>
      <c r="F1136" s="687" t="s">
        <v>4963</v>
      </c>
      <c r="G1136" s="687" t="s">
        <v>5114</v>
      </c>
      <c r="H1136" s="578">
        <v>97</v>
      </c>
      <c r="I1136" s="578">
        <v>67</v>
      </c>
      <c r="J1136" s="794">
        <f t="shared" si="76"/>
        <v>97</v>
      </c>
      <c r="K1136" s="794">
        <f t="shared" si="77"/>
        <v>67</v>
      </c>
    </row>
    <row r="1137" spans="1:11" ht="40.5" x14ac:dyDescent="0.25">
      <c r="A1137" s="576">
        <f t="shared" si="80"/>
        <v>1087</v>
      </c>
      <c r="B1137" s="687" t="s">
        <v>633</v>
      </c>
      <c r="C1137" s="557">
        <v>35.18</v>
      </c>
      <c r="D1137" s="689" t="s">
        <v>663</v>
      </c>
      <c r="E1137" s="667" t="s">
        <v>664</v>
      </c>
      <c r="F1137" s="687" t="s">
        <v>2035</v>
      </c>
      <c r="G1137" s="687" t="s">
        <v>5114</v>
      </c>
      <c r="H1137" s="578">
        <v>17</v>
      </c>
      <c r="I1137" s="578">
        <v>17</v>
      </c>
      <c r="J1137" s="794">
        <f t="shared" si="76"/>
        <v>17</v>
      </c>
      <c r="K1137" s="794">
        <f t="shared" si="77"/>
        <v>17</v>
      </c>
    </row>
    <row r="1138" spans="1:11" ht="40.5" x14ac:dyDescent="0.25">
      <c r="A1138" s="576">
        <f t="shared" si="80"/>
        <v>1088</v>
      </c>
      <c r="B1138" s="687" t="s">
        <v>633</v>
      </c>
      <c r="C1138" s="557">
        <v>35.19</v>
      </c>
      <c r="D1138" s="689" t="s">
        <v>665</v>
      </c>
      <c r="E1138" s="667" t="s">
        <v>666</v>
      </c>
      <c r="F1138" s="687" t="s">
        <v>231</v>
      </c>
      <c r="G1138" s="687" t="s">
        <v>5114</v>
      </c>
      <c r="H1138" s="578">
        <v>34</v>
      </c>
      <c r="I1138" s="578">
        <v>13</v>
      </c>
      <c r="J1138" s="794">
        <f t="shared" si="76"/>
        <v>34</v>
      </c>
      <c r="K1138" s="794">
        <f t="shared" si="77"/>
        <v>13</v>
      </c>
    </row>
    <row r="1139" spans="1:11" ht="67.5" x14ac:dyDescent="0.25">
      <c r="A1139" s="576">
        <f t="shared" si="80"/>
        <v>1089</v>
      </c>
      <c r="B1139" s="687" t="s">
        <v>633</v>
      </c>
      <c r="C1139" s="557">
        <v>35.200000000000003</v>
      </c>
      <c r="D1139" s="689" t="s">
        <v>667</v>
      </c>
      <c r="E1139" s="667" t="s">
        <v>1278</v>
      </c>
      <c r="F1139" s="687" t="s">
        <v>668</v>
      </c>
      <c r="G1139" s="687" t="s">
        <v>5114</v>
      </c>
      <c r="H1139" s="578">
        <v>37</v>
      </c>
      <c r="I1139" s="578">
        <v>19</v>
      </c>
      <c r="J1139" s="794">
        <f t="shared" si="76"/>
        <v>37</v>
      </c>
      <c r="K1139" s="794">
        <f t="shared" si="77"/>
        <v>19</v>
      </c>
    </row>
    <row r="1140" spans="1:11" ht="54" x14ac:dyDescent="0.25">
      <c r="A1140" s="576">
        <f t="shared" si="80"/>
        <v>1090</v>
      </c>
      <c r="B1140" s="687" t="s">
        <v>633</v>
      </c>
      <c r="C1140" s="557">
        <v>35.21</v>
      </c>
      <c r="D1140" s="689" t="s">
        <v>669</v>
      </c>
      <c r="E1140" s="667" t="s">
        <v>670</v>
      </c>
      <c r="F1140" s="687" t="s">
        <v>231</v>
      </c>
      <c r="G1140" s="687" t="s">
        <v>5114</v>
      </c>
      <c r="H1140" s="578">
        <v>36</v>
      </c>
      <c r="I1140" s="578">
        <v>12</v>
      </c>
      <c r="J1140" s="794">
        <f t="shared" si="76"/>
        <v>36</v>
      </c>
      <c r="K1140" s="794">
        <f t="shared" si="77"/>
        <v>12</v>
      </c>
    </row>
    <row r="1141" spans="1:11" ht="54" x14ac:dyDescent="0.25">
      <c r="A1141" s="576">
        <f t="shared" si="80"/>
        <v>1091</v>
      </c>
      <c r="B1141" s="687" t="s">
        <v>633</v>
      </c>
      <c r="C1141" s="557">
        <v>35.22</v>
      </c>
      <c r="D1141" s="689" t="s">
        <v>671</v>
      </c>
      <c r="E1141" s="667" t="s">
        <v>672</v>
      </c>
      <c r="F1141" s="687" t="s">
        <v>231</v>
      </c>
      <c r="G1141" s="687" t="s">
        <v>5114</v>
      </c>
      <c r="H1141" s="578">
        <v>22</v>
      </c>
      <c r="I1141" s="578">
        <v>16</v>
      </c>
      <c r="J1141" s="794">
        <f t="shared" si="76"/>
        <v>22</v>
      </c>
      <c r="K1141" s="794">
        <f t="shared" si="77"/>
        <v>16</v>
      </c>
    </row>
    <row r="1142" spans="1:11" ht="54" x14ac:dyDescent="0.25">
      <c r="A1142" s="576">
        <f t="shared" si="80"/>
        <v>1092</v>
      </c>
      <c r="B1142" s="687" t="s">
        <v>633</v>
      </c>
      <c r="C1142" s="557">
        <v>35.229999999999997</v>
      </c>
      <c r="D1142" s="689" t="s">
        <v>673</v>
      </c>
      <c r="E1142" s="667" t="s">
        <v>1279</v>
      </c>
      <c r="F1142" s="687" t="s">
        <v>2035</v>
      </c>
      <c r="G1142" s="687" t="s">
        <v>5114</v>
      </c>
      <c r="H1142" s="578">
        <v>216</v>
      </c>
      <c r="I1142" s="578">
        <v>69</v>
      </c>
      <c r="J1142" s="794">
        <f t="shared" si="76"/>
        <v>216</v>
      </c>
      <c r="K1142" s="794">
        <f t="shared" si="77"/>
        <v>69</v>
      </c>
    </row>
    <row r="1143" spans="1:11" ht="54" x14ac:dyDescent="0.25">
      <c r="A1143" s="576">
        <f t="shared" si="80"/>
        <v>1093</v>
      </c>
      <c r="B1143" s="687" t="s">
        <v>633</v>
      </c>
      <c r="C1143" s="557">
        <v>35.24</v>
      </c>
      <c r="D1143" s="689" t="s">
        <v>673</v>
      </c>
      <c r="E1143" s="667" t="s">
        <v>674</v>
      </c>
      <c r="F1143" s="687" t="s">
        <v>231</v>
      </c>
      <c r="G1143" s="687" t="s">
        <v>5114</v>
      </c>
      <c r="H1143" s="578">
        <v>163</v>
      </c>
      <c r="I1143" s="578">
        <v>28</v>
      </c>
      <c r="J1143" s="794">
        <f t="shared" si="76"/>
        <v>163</v>
      </c>
      <c r="K1143" s="794">
        <f t="shared" si="77"/>
        <v>28</v>
      </c>
    </row>
    <row r="1144" spans="1:11" ht="67.5" x14ac:dyDescent="0.25">
      <c r="A1144" s="576">
        <f t="shared" si="80"/>
        <v>1094</v>
      </c>
      <c r="B1144" s="687" t="s">
        <v>633</v>
      </c>
      <c r="C1144" s="557">
        <v>35.25</v>
      </c>
      <c r="D1144" s="689" t="s">
        <v>673</v>
      </c>
      <c r="E1144" s="667" t="s">
        <v>675</v>
      </c>
      <c r="F1144" s="687" t="s">
        <v>231</v>
      </c>
      <c r="G1144" s="687" t="s">
        <v>5114</v>
      </c>
      <c r="H1144" s="578">
        <v>261</v>
      </c>
      <c r="I1144" s="578">
        <v>172</v>
      </c>
      <c r="J1144" s="794">
        <f t="shared" si="76"/>
        <v>261</v>
      </c>
      <c r="K1144" s="794">
        <f t="shared" si="77"/>
        <v>172</v>
      </c>
    </row>
    <row r="1145" spans="1:11" ht="81" x14ac:dyDescent="0.25">
      <c r="A1145" s="576">
        <f t="shared" si="80"/>
        <v>1095</v>
      </c>
      <c r="B1145" s="687" t="s">
        <v>633</v>
      </c>
      <c r="C1145" s="557">
        <v>35.26</v>
      </c>
      <c r="D1145" s="689" t="s">
        <v>673</v>
      </c>
      <c r="E1145" s="667" t="s">
        <v>5798</v>
      </c>
      <c r="F1145" s="687" t="s">
        <v>231</v>
      </c>
      <c r="G1145" s="687" t="s">
        <v>5114</v>
      </c>
      <c r="H1145" s="578">
        <v>295</v>
      </c>
      <c r="I1145" s="578">
        <v>172</v>
      </c>
      <c r="J1145" s="794">
        <f t="shared" si="76"/>
        <v>295</v>
      </c>
      <c r="K1145" s="794">
        <f t="shared" si="77"/>
        <v>172</v>
      </c>
    </row>
    <row r="1146" spans="1:11" ht="189" x14ac:dyDescent="0.25">
      <c r="A1146" s="576">
        <f t="shared" si="80"/>
        <v>1096</v>
      </c>
      <c r="B1146" s="687" t="s">
        <v>633</v>
      </c>
      <c r="C1146" s="557">
        <v>35.29</v>
      </c>
      <c r="D1146" s="689" t="s">
        <v>673</v>
      </c>
      <c r="E1146" s="667" t="s">
        <v>676</v>
      </c>
      <c r="F1146" s="687" t="s">
        <v>231</v>
      </c>
      <c r="G1146" s="687" t="s">
        <v>5114</v>
      </c>
      <c r="H1146" s="578">
        <v>259</v>
      </c>
      <c r="I1146" s="578">
        <v>31</v>
      </c>
      <c r="J1146" s="794">
        <f t="shared" si="76"/>
        <v>259</v>
      </c>
      <c r="K1146" s="794">
        <f t="shared" si="77"/>
        <v>31</v>
      </c>
    </row>
    <row r="1147" spans="1:11" ht="18.75" x14ac:dyDescent="0.25">
      <c r="A1147" s="914" t="s">
        <v>5491</v>
      </c>
      <c r="B1147" s="915"/>
      <c r="C1147" s="915"/>
      <c r="D1147" s="915"/>
      <c r="E1147" s="915"/>
      <c r="F1147" s="915"/>
      <c r="G1147" s="915"/>
      <c r="H1147" s="915"/>
      <c r="I1147" s="916"/>
      <c r="J1147" s="794">
        <f t="shared" si="76"/>
        <v>0</v>
      </c>
      <c r="K1147" s="794">
        <f t="shared" si="77"/>
        <v>0</v>
      </c>
    </row>
    <row r="1148" spans="1:11" ht="40.5" x14ac:dyDescent="0.25">
      <c r="A1148" s="576">
        <f>A1146+1</f>
        <v>1097</v>
      </c>
      <c r="B1148" s="687" t="s">
        <v>677</v>
      </c>
      <c r="C1148" s="557">
        <v>36.020000000000003</v>
      </c>
      <c r="D1148" s="689" t="s">
        <v>678</v>
      </c>
      <c r="E1148" s="667" t="s">
        <v>679</v>
      </c>
      <c r="F1148" s="687" t="s">
        <v>4964</v>
      </c>
      <c r="G1148" s="687" t="s">
        <v>5114</v>
      </c>
      <c r="H1148" s="578">
        <v>8</v>
      </c>
      <c r="I1148" s="578">
        <v>6</v>
      </c>
      <c r="J1148" s="794">
        <f t="shared" si="76"/>
        <v>8</v>
      </c>
      <c r="K1148" s="794">
        <f t="shared" si="77"/>
        <v>6</v>
      </c>
    </row>
    <row r="1149" spans="1:11" ht="40.5" x14ac:dyDescent="0.25">
      <c r="A1149" s="576">
        <f>A1148+1</f>
        <v>1098</v>
      </c>
      <c r="B1149" s="687" t="s">
        <v>677</v>
      </c>
      <c r="C1149" s="557">
        <v>36.03</v>
      </c>
      <c r="D1149" s="689" t="s">
        <v>680</v>
      </c>
      <c r="E1149" s="667" t="s">
        <v>681</v>
      </c>
      <c r="F1149" s="687" t="s">
        <v>4965</v>
      </c>
      <c r="G1149" s="687" t="s">
        <v>5114</v>
      </c>
      <c r="H1149" s="578">
        <v>12</v>
      </c>
      <c r="I1149" s="578">
        <v>8</v>
      </c>
      <c r="J1149" s="794">
        <f t="shared" si="76"/>
        <v>12</v>
      </c>
      <c r="K1149" s="794">
        <f t="shared" si="77"/>
        <v>8</v>
      </c>
    </row>
    <row r="1150" spans="1:11" ht="40.5" x14ac:dyDescent="0.25">
      <c r="A1150" s="576">
        <f t="shared" ref="A1150:A1165" si="81">A1149+1</f>
        <v>1099</v>
      </c>
      <c r="B1150" s="687" t="s">
        <v>677</v>
      </c>
      <c r="C1150" s="557">
        <v>36.04</v>
      </c>
      <c r="D1150" s="689" t="s">
        <v>682</v>
      </c>
      <c r="E1150" s="667" t="s">
        <v>5799</v>
      </c>
      <c r="F1150" s="687" t="s">
        <v>4966</v>
      </c>
      <c r="G1150" s="687" t="s">
        <v>5114</v>
      </c>
      <c r="H1150" s="578">
        <v>10</v>
      </c>
      <c r="I1150" s="578">
        <v>7</v>
      </c>
      <c r="J1150" s="794">
        <f t="shared" si="76"/>
        <v>10</v>
      </c>
      <c r="K1150" s="794">
        <f t="shared" si="77"/>
        <v>7</v>
      </c>
    </row>
    <row r="1151" spans="1:11" ht="40.5" x14ac:dyDescent="0.25">
      <c r="A1151" s="576">
        <f t="shared" si="81"/>
        <v>1100</v>
      </c>
      <c r="B1151" s="687" t="s">
        <v>677</v>
      </c>
      <c r="C1151" s="557">
        <v>36.049999999999997</v>
      </c>
      <c r="D1151" s="689" t="s">
        <v>683</v>
      </c>
      <c r="E1151" s="667" t="s">
        <v>5800</v>
      </c>
      <c r="F1151" s="687" t="s">
        <v>4967</v>
      </c>
      <c r="G1151" s="687" t="s">
        <v>5114</v>
      </c>
      <c r="H1151" s="578">
        <v>19</v>
      </c>
      <c r="I1151" s="578">
        <v>11</v>
      </c>
      <c r="J1151" s="794">
        <f t="shared" si="76"/>
        <v>19</v>
      </c>
      <c r="K1151" s="794">
        <f t="shared" si="77"/>
        <v>11</v>
      </c>
    </row>
    <row r="1152" spans="1:11" ht="40.5" x14ac:dyDescent="0.25">
      <c r="A1152" s="576">
        <f t="shared" si="81"/>
        <v>1101</v>
      </c>
      <c r="B1152" s="687" t="s">
        <v>677</v>
      </c>
      <c r="C1152" s="557">
        <v>36.06</v>
      </c>
      <c r="D1152" s="689" t="s">
        <v>684</v>
      </c>
      <c r="E1152" s="667" t="s">
        <v>685</v>
      </c>
      <c r="F1152" s="687" t="s">
        <v>4968</v>
      </c>
      <c r="G1152" s="687" t="s">
        <v>5114</v>
      </c>
      <c r="H1152" s="578">
        <v>8</v>
      </c>
      <c r="I1152" s="578">
        <v>5</v>
      </c>
      <c r="J1152" s="794">
        <f t="shared" si="76"/>
        <v>8</v>
      </c>
      <c r="K1152" s="794">
        <f t="shared" si="77"/>
        <v>5</v>
      </c>
    </row>
    <row r="1153" spans="1:11" ht="54" x14ac:dyDescent="0.25">
      <c r="A1153" s="576">
        <f t="shared" si="81"/>
        <v>1102</v>
      </c>
      <c r="B1153" s="687" t="s">
        <v>677</v>
      </c>
      <c r="C1153" s="557">
        <v>36.07</v>
      </c>
      <c r="D1153" s="689" t="s">
        <v>686</v>
      </c>
      <c r="E1153" s="667" t="s">
        <v>687</v>
      </c>
      <c r="F1153" s="687" t="s">
        <v>4968</v>
      </c>
      <c r="G1153" s="687" t="s">
        <v>5114</v>
      </c>
      <c r="H1153" s="578">
        <v>16</v>
      </c>
      <c r="I1153" s="578">
        <v>11</v>
      </c>
      <c r="J1153" s="794">
        <f t="shared" si="76"/>
        <v>16</v>
      </c>
      <c r="K1153" s="794">
        <f t="shared" si="77"/>
        <v>11</v>
      </c>
    </row>
    <row r="1154" spans="1:11" ht="40.5" x14ac:dyDescent="0.25">
      <c r="A1154" s="576">
        <f t="shared" si="81"/>
        <v>1103</v>
      </c>
      <c r="B1154" s="687" t="s">
        <v>677</v>
      </c>
      <c r="C1154" s="557">
        <v>36.08</v>
      </c>
      <c r="D1154" s="689" t="s">
        <v>688</v>
      </c>
      <c r="E1154" s="667" t="s">
        <v>689</v>
      </c>
      <c r="F1154" s="687" t="s">
        <v>4969</v>
      </c>
      <c r="G1154" s="687" t="s">
        <v>5114</v>
      </c>
      <c r="H1154" s="578">
        <v>19</v>
      </c>
      <c r="I1154" s="578">
        <v>6</v>
      </c>
      <c r="J1154" s="794">
        <f t="shared" si="76"/>
        <v>19</v>
      </c>
      <c r="K1154" s="794">
        <f t="shared" si="77"/>
        <v>6</v>
      </c>
    </row>
    <row r="1155" spans="1:11" ht="40.5" x14ac:dyDescent="0.25">
      <c r="A1155" s="576">
        <f t="shared" si="81"/>
        <v>1104</v>
      </c>
      <c r="B1155" s="687" t="s">
        <v>677</v>
      </c>
      <c r="C1155" s="557">
        <v>36.090000000000003</v>
      </c>
      <c r="D1155" s="689" t="s">
        <v>690</v>
      </c>
      <c r="E1155" s="667" t="s">
        <v>691</v>
      </c>
      <c r="F1155" s="687" t="s">
        <v>4970</v>
      </c>
      <c r="G1155" s="687" t="s">
        <v>5114</v>
      </c>
      <c r="H1155" s="578">
        <v>29</v>
      </c>
      <c r="I1155" s="578">
        <v>13</v>
      </c>
      <c r="J1155" s="794">
        <f t="shared" si="76"/>
        <v>29</v>
      </c>
      <c r="K1155" s="794">
        <f t="shared" si="77"/>
        <v>13</v>
      </c>
    </row>
    <row r="1156" spans="1:11" ht="40.5" x14ac:dyDescent="0.25">
      <c r="A1156" s="576">
        <f t="shared" si="81"/>
        <v>1105</v>
      </c>
      <c r="B1156" s="687" t="s">
        <v>677</v>
      </c>
      <c r="C1156" s="557">
        <v>36.1</v>
      </c>
      <c r="D1156" s="689" t="s">
        <v>692</v>
      </c>
      <c r="E1156" s="667" t="s">
        <v>693</v>
      </c>
      <c r="F1156" s="687" t="s">
        <v>4971</v>
      </c>
      <c r="G1156" s="687" t="s">
        <v>5114</v>
      </c>
      <c r="H1156" s="578">
        <v>32</v>
      </c>
      <c r="I1156" s="578">
        <v>14</v>
      </c>
      <c r="J1156" s="794">
        <f t="shared" si="76"/>
        <v>32</v>
      </c>
      <c r="K1156" s="794">
        <f t="shared" si="77"/>
        <v>14</v>
      </c>
    </row>
    <row r="1157" spans="1:11" ht="40.5" x14ac:dyDescent="0.25">
      <c r="A1157" s="576">
        <f t="shared" si="81"/>
        <v>1106</v>
      </c>
      <c r="B1157" s="687" t="s">
        <v>677</v>
      </c>
      <c r="C1157" s="557">
        <v>36.11</v>
      </c>
      <c r="D1157" s="689" t="s">
        <v>694</v>
      </c>
      <c r="E1157" s="667" t="s">
        <v>695</v>
      </c>
      <c r="F1157" s="687" t="s">
        <v>4972</v>
      </c>
      <c r="G1157" s="687" t="s">
        <v>5114</v>
      </c>
      <c r="H1157" s="578">
        <v>48</v>
      </c>
      <c r="I1157" s="578">
        <v>19</v>
      </c>
      <c r="J1157" s="794">
        <f t="shared" ref="J1157:J1220" si="82">ROUNDUP(H1157,0)</f>
        <v>48</v>
      </c>
      <c r="K1157" s="794">
        <f t="shared" ref="K1157:K1220" si="83">ROUNDUP(I1157,0)</f>
        <v>19</v>
      </c>
    </row>
    <row r="1158" spans="1:11" ht="40.5" x14ac:dyDescent="0.25">
      <c r="A1158" s="576">
        <f t="shared" si="81"/>
        <v>1107</v>
      </c>
      <c r="B1158" s="687" t="s">
        <v>677</v>
      </c>
      <c r="C1158" s="557">
        <v>36.119999999999997</v>
      </c>
      <c r="D1158" s="689" t="s">
        <v>696</v>
      </c>
      <c r="E1158" s="667" t="s">
        <v>697</v>
      </c>
      <c r="F1158" s="687" t="s">
        <v>4973</v>
      </c>
      <c r="G1158" s="687" t="s">
        <v>5114</v>
      </c>
      <c r="H1158" s="578">
        <v>80</v>
      </c>
      <c r="I1158" s="578">
        <v>24</v>
      </c>
      <c r="J1158" s="794">
        <f t="shared" si="82"/>
        <v>80</v>
      </c>
      <c r="K1158" s="794">
        <f t="shared" si="83"/>
        <v>24</v>
      </c>
    </row>
    <row r="1159" spans="1:11" ht="67.5" x14ac:dyDescent="0.25">
      <c r="A1159" s="576">
        <f t="shared" si="81"/>
        <v>1108</v>
      </c>
      <c r="B1159" s="687" t="s">
        <v>677</v>
      </c>
      <c r="C1159" s="557">
        <v>36.130000000000003</v>
      </c>
      <c r="D1159" s="689" t="s">
        <v>698</v>
      </c>
      <c r="E1159" s="667" t="s">
        <v>699</v>
      </c>
      <c r="F1159" s="687" t="s">
        <v>4974</v>
      </c>
      <c r="G1159" s="687" t="s">
        <v>5114</v>
      </c>
      <c r="H1159" s="578">
        <v>100</v>
      </c>
      <c r="I1159" s="578">
        <v>28</v>
      </c>
      <c r="J1159" s="794">
        <f t="shared" si="82"/>
        <v>100</v>
      </c>
      <c r="K1159" s="794">
        <f t="shared" si="83"/>
        <v>28</v>
      </c>
    </row>
    <row r="1160" spans="1:11" ht="67.5" x14ac:dyDescent="0.25">
      <c r="A1160" s="576">
        <f t="shared" si="81"/>
        <v>1109</v>
      </c>
      <c r="B1160" s="687" t="s">
        <v>677</v>
      </c>
      <c r="C1160" s="557">
        <v>36.14</v>
      </c>
      <c r="D1160" s="689" t="s">
        <v>698</v>
      </c>
      <c r="E1160" s="667" t="s">
        <v>700</v>
      </c>
      <c r="F1160" s="687" t="s">
        <v>4974</v>
      </c>
      <c r="G1160" s="687" t="s">
        <v>5114</v>
      </c>
      <c r="H1160" s="578">
        <v>135</v>
      </c>
      <c r="I1160" s="578">
        <v>41</v>
      </c>
      <c r="J1160" s="794">
        <f t="shared" si="82"/>
        <v>135</v>
      </c>
      <c r="K1160" s="794">
        <f t="shared" si="83"/>
        <v>41</v>
      </c>
    </row>
    <row r="1161" spans="1:11" ht="40.5" x14ac:dyDescent="0.25">
      <c r="A1161" s="576">
        <f t="shared" si="81"/>
        <v>1110</v>
      </c>
      <c r="B1161" s="687" t="s">
        <v>677</v>
      </c>
      <c r="C1161" s="557">
        <v>36.15</v>
      </c>
      <c r="D1161" s="689" t="s">
        <v>701</v>
      </c>
      <c r="E1161" s="667" t="s">
        <v>702</v>
      </c>
      <c r="F1161" s="687" t="s">
        <v>2035</v>
      </c>
      <c r="G1161" s="687" t="s">
        <v>5114</v>
      </c>
      <c r="H1161" s="578">
        <v>3</v>
      </c>
      <c r="I1161" s="578">
        <v>3</v>
      </c>
      <c r="J1161" s="794">
        <f t="shared" si="82"/>
        <v>3</v>
      </c>
      <c r="K1161" s="794">
        <f t="shared" si="83"/>
        <v>3</v>
      </c>
    </row>
    <row r="1162" spans="1:11" ht="40.5" x14ac:dyDescent="0.25">
      <c r="A1162" s="576">
        <f t="shared" si="81"/>
        <v>1111</v>
      </c>
      <c r="B1162" s="687" t="s">
        <v>677</v>
      </c>
      <c r="C1162" s="557">
        <v>36.159999999999997</v>
      </c>
      <c r="D1162" s="689" t="s">
        <v>701</v>
      </c>
      <c r="E1162" s="667" t="s">
        <v>703</v>
      </c>
      <c r="F1162" s="687" t="s">
        <v>4973</v>
      </c>
      <c r="G1162" s="687" t="s">
        <v>5114</v>
      </c>
      <c r="H1162" s="578">
        <v>57</v>
      </c>
      <c r="I1162" s="578">
        <v>14</v>
      </c>
      <c r="J1162" s="794">
        <f t="shared" si="82"/>
        <v>57</v>
      </c>
      <c r="K1162" s="794">
        <f t="shared" si="83"/>
        <v>14</v>
      </c>
    </row>
    <row r="1163" spans="1:11" ht="40.5" x14ac:dyDescent="0.25">
      <c r="A1163" s="576">
        <f t="shared" si="81"/>
        <v>1112</v>
      </c>
      <c r="B1163" s="687" t="s">
        <v>677</v>
      </c>
      <c r="C1163" s="557">
        <v>36.19</v>
      </c>
      <c r="D1163" s="689" t="s">
        <v>701</v>
      </c>
      <c r="E1163" s="667" t="s">
        <v>704</v>
      </c>
      <c r="F1163" s="687" t="s">
        <v>1149</v>
      </c>
      <c r="G1163" s="687" t="s">
        <v>5114</v>
      </c>
      <c r="H1163" s="578">
        <v>36</v>
      </c>
      <c r="I1163" s="578">
        <v>32</v>
      </c>
      <c r="J1163" s="794">
        <f t="shared" si="82"/>
        <v>36</v>
      </c>
      <c r="K1163" s="794">
        <f t="shared" si="83"/>
        <v>32</v>
      </c>
    </row>
    <row r="1164" spans="1:11" ht="175.5" x14ac:dyDescent="0.25">
      <c r="A1164" s="576">
        <f t="shared" si="81"/>
        <v>1113</v>
      </c>
      <c r="B1164" s="687" t="s">
        <v>677</v>
      </c>
      <c r="C1164" s="557">
        <v>36.200000000000003</v>
      </c>
      <c r="D1164" s="689" t="s">
        <v>701</v>
      </c>
      <c r="E1164" s="667" t="s">
        <v>705</v>
      </c>
      <c r="F1164" s="687" t="s">
        <v>231</v>
      </c>
      <c r="G1164" s="687" t="s">
        <v>5114</v>
      </c>
      <c r="H1164" s="578">
        <v>238</v>
      </c>
      <c r="I1164" s="578">
        <v>132</v>
      </c>
      <c r="J1164" s="794">
        <f t="shared" si="82"/>
        <v>238</v>
      </c>
      <c r="K1164" s="794">
        <f t="shared" si="83"/>
        <v>132</v>
      </c>
    </row>
    <row r="1165" spans="1:11" ht="135" x14ac:dyDescent="0.25">
      <c r="A1165" s="576">
        <f t="shared" si="81"/>
        <v>1114</v>
      </c>
      <c r="B1165" s="687" t="s">
        <v>677</v>
      </c>
      <c r="C1165" s="557">
        <v>36.21</v>
      </c>
      <c r="D1165" s="689" t="s">
        <v>701</v>
      </c>
      <c r="E1165" s="667" t="s">
        <v>4646</v>
      </c>
      <c r="F1165" s="687" t="s">
        <v>231</v>
      </c>
      <c r="G1165" s="687" t="s">
        <v>5114</v>
      </c>
      <c r="H1165" s="578">
        <v>275</v>
      </c>
      <c r="I1165" s="578">
        <v>136</v>
      </c>
      <c r="J1165" s="794">
        <f t="shared" si="82"/>
        <v>275</v>
      </c>
      <c r="K1165" s="794">
        <f t="shared" si="83"/>
        <v>136</v>
      </c>
    </row>
    <row r="1166" spans="1:11" ht="18.75" x14ac:dyDescent="0.25">
      <c r="A1166" s="914" t="s">
        <v>5492</v>
      </c>
      <c r="B1166" s="915"/>
      <c r="C1166" s="915"/>
      <c r="D1166" s="915"/>
      <c r="E1166" s="915"/>
      <c r="F1166" s="915"/>
      <c r="G1166" s="915"/>
      <c r="H1166" s="915"/>
      <c r="I1166" s="916"/>
      <c r="J1166" s="794">
        <f t="shared" si="82"/>
        <v>0</v>
      </c>
      <c r="K1166" s="794">
        <f t="shared" si="83"/>
        <v>0</v>
      </c>
    </row>
    <row r="1167" spans="1:11" ht="40.5" x14ac:dyDescent="0.25">
      <c r="A1167" s="576">
        <f>A1165+1</f>
        <v>1115</v>
      </c>
      <c r="B1167" s="687" t="s">
        <v>706</v>
      </c>
      <c r="C1167" s="557">
        <v>37.01</v>
      </c>
      <c r="D1167" s="689" t="s">
        <v>707</v>
      </c>
      <c r="E1167" s="667" t="s">
        <v>5390</v>
      </c>
      <c r="F1167" s="687" t="s">
        <v>4975</v>
      </c>
      <c r="G1167" s="687" t="s">
        <v>5114</v>
      </c>
      <c r="H1167" s="578">
        <v>3289</v>
      </c>
      <c r="I1167" s="578">
        <v>156</v>
      </c>
      <c r="J1167" s="794">
        <f t="shared" si="82"/>
        <v>3289</v>
      </c>
      <c r="K1167" s="794">
        <f t="shared" si="83"/>
        <v>156</v>
      </c>
    </row>
    <row r="1168" spans="1:11" ht="40.5" x14ac:dyDescent="0.25">
      <c r="A1168" s="576">
        <f>A1167+1</f>
        <v>1116</v>
      </c>
      <c r="B1168" s="687" t="s">
        <v>706</v>
      </c>
      <c r="C1168" s="557">
        <v>37.020000000000003</v>
      </c>
      <c r="D1168" s="689" t="s">
        <v>708</v>
      </c>
      <c r="E1168" s="667" t="s">
        <v>5801</v>
      </c>
      <c r="F1168" s="687" t="s">
        <v>4976</v>
      </c>
      <c r="G1168" s="687" t="s">
        <v>5114</v>
      </c>
      <c r="H1168" s="578">
        <v>6462</v>
      </c>
      <c r="I1168" s="578">
        <v>156</v>
      </c>
      <c r="J1168" s="794">
        <f t="shared" si="82"/>
        <v>6462</v>
      </c>
      <c r="K1168" s="794">
        <f t="shared" si="83"/>
        <v>156</v>
      </c>
    </row>
    <row r="1169" spans="1:11" ht="40.5" x14ac:dyDescent="0.25">
      <c r="A1169" s="576">
        <f t="shared" ref="A1169:A1192" si="84">A1168+1</f>
        <v>1117</v>
      </c>
      <c r="B1169" s="687" t="s">
        <v>706</v>
      </c>
      <c r="C1169" s="557">
        <v>37.03</v>
      </c>
      <c r="D1169" s="689" t="s">
        <v>709</v>
      </c>
      <c r="E1169" s="667" t="s">
        <v>5391</v>
      </c>
      <c r="F1169" s="687" t="s">
        <v>4977</v>
      </c>
      <c r="G1169" s="687" t="s">
        <v>4809</v>
      </c>
      <c r="H1169" s="578">
        <v>121421</v>
      </c>
      <c r="I1169" s="578">
        <v>1571</v>
      </c>
      <c r="J1169" s="794">
        <f t="shared" si="82"/>
        <v>121421</v>
      </c>
      <c r="K1169" s="794">
        <f t="shared" si="83"/>
        <v>1571</v>
      </c>
    </row>
    <row r="1170" spans="1:11" ht="40.5" x14ac:dyDescent="0.25">
      <c r="A1170" s="576">
        <f t="shared" si="84"/>
        <v>1118</v>
      </c>
      <c r="B1170" s="687" t="s">
        <v>706</v>
      </c>
      <c r="C1170" s="557">
        <v>37.04</v>
      </c>
      <c r="D1170" s="689" t="s">
        <v>710</v>
      </c>
      <c r="E1170" s="667" t="s">
        <v>5802</v>
      </c>
      <c r="F1170" s="687" t="s">
        <v>4977</v>
      </c>
      <c r="G1170" s="687" t="s">
        <v>4809</v>
      </c>
      <c r="H1170" s="578">
        <v>64243</v>
      </c>
      <c r="I1170" s="578">
        <v>5290</v>
      </c>
      <c r="J1170" s="794">
        <f t="shared" si="82"/>
        <v>64243</v>
      </c>
      <c r="K1170" s="794">
        <f t="shared" si="83"/>
        <v>5290</v>
      </c>
    </row>
    <row r="1171" spans="1:11" ht="54" x14ac:dyDescent="0.25">
      <c r="A1171" s="576">
        <f t="shared" si="84"/>
        <v>1119</v>
      </c>
      <c r="B1171" s="687" t="s">
        <v>706</v>
      </c>
      <c r="C1171" s="557">
        <v>37.049999999999997</v>
      </c>
      <c r="D1171" s="689" t="s">
        <v>711</v>
      </c>
      <c r="E1171" s="667" t="s">
        <v>712</v>
      </c>
      <c r="F1171" s="687" t="s">
        <v>4978</v>
      </c>
      <c r="G1171" s="687" t="s">
        <v>5114</v>
      </c>
      <c r="H1171" s="578">
        <v>2802</v>
      </c>
      <c r="I1171" s="578">
        <v>236</v>
      </c>
      <c r="J1171" s="794">
        <f t="shared" si="82"/>
        <v>2802</v>
      </c>
      <c r="K1171" s="794">
        <f t="shared" si="83"/>
        <v>236</v>
      </c>
    </row>
    <row r="1172" spans="1:11" ht="40.5" x14ac:dyDescent="0.25">
      <c r="A1172" s="576">
        <f t="shared" si="84"/>
        <v>1120</v>
      </c>
      <c r="B1172" s="687" t="s">
        <v>706</v>
      </c>
      <c r="C1172" s="557">
        <v>37.06</v>
      </c>
      <c r="D1172" s="689" t="s">
        <v>713</v>
      </c>
      <c r="E1172" s="667" t="s">
        <v>714</v>
      </c>
      <c r="F1172" s="687" t="s">
        <v>4979</v>
      </c>
      <c r="G1172" s="687" t="s">
        <v>4809</v>
      </c>
      <c r="H1172" s="578">
        <v>163386</v>
      </c>
      <c r="I1172" s="578">
        <v>36667</v>
      </c>
      <c r="J1172" s="794">
        <f t="shared" si="82"/>
        <v>163386</v>
      </c>
      <c r="K1172" s="794">
        <f t="shared" si="83"/>
        <v>36667</v>
      </c>
    </row>
    <row r="1173" spans="1:11" ht="40.5" x14ac:dyDescent="0.25">
      <c r="A1173" s="576">
        <f t="shared" si="84"/>
        <v>1121</v>
      </c>
      <c r="B1173" s="687" t="s">
        <v>706</v>
      </c>
      <c r="C1173" s="557">
        <v>37.07</v>
      </c>
      <c r="D1173" s="689" t="s">
        <v>715</v>
      </c>
      <c r="E1173" s="667" t="s">
        <v>716</v>
      </c>
      <c r="F1173" s="687" t="s">
        <v>4979</v>
      </c>
      <c r="G1173" s="687" t="s">
        <v>4809</v>
      </c>
      <c r="H1173" s="578">
        <v>92901</v>
      </c>
      <c r="I1173" s="578">
        <v>36667</v>
      </c>
      <c r="J1173" s="794">
        <f t="shared" si="82"/>
        <v>92901</v>
      </c>
      <c r="K1173" s="794">
        <f t="shared" si="83"/>
        <v>36667</v>
      </c>
    </row>
    <row r="1174" spans="1:11" ht="54" x14ac:dyDescent="0.25">
      <c r="A1174" s="576">
        <f t="shared" si="84"/>
        <v>1122</v>
      </c>
      <c r="B1174" s="687" t="s">
        <v>706</v>
      </c>
      <c r="C1174" s="557">
        <v>37.08</v>
      </c>
      <c r="D1174" s="689" t="s">
        <v>717</v>
      </c>
      <c r="E1174" s="667" t="s">
        <v>718</v>
      </c>
      <c r="F1174" s="687" t="s">
        <v>4980</v>
      </c>
      <c r="G1174" s="687" t="s">
        <v>4809</v>
      </c>
      <c r="H1174" s="578">
        <v>147080</v>
      </c>
      <c r="I1174" s="578">
        <v>15711</v>
      </c>
      <c r="J1174" s="794">
        <f t="shared" si="82"/>
        <v>147080</v>
      </c>
      <c r="K1174" s="794">
        <f t="shared" si="83"/>
        <v>15711</v>
      </c>
    </row>
    <row r="1175" spans="1:11" ht="54" x14ac:dyDescent="0.25">
      <c r="A1175" s="576">
        <f t="shared" si="84"/>
        <v>1123</v>
      </c>
      <c r="B1175" s="687" t="s">
        <v>706</v>
      </c>
      <c r="C1175" s="557">
        <v>37.090000000000003</v>
      </c>
      <c r="D1175" s="689" t="s">
        <v>719</v>
      </c>
      <c r="E1175" s="667" t="s">
        <v>720</v>
      </c>
      <c r="F1175" s="687" t="s">
        <v>4980</v>
      </c>
      <c r="G1175" s="687" t="s">
        <v>4809</v>
      </c>
      <c r="H1175" s="578">
        <v>75542</v>
      </c>
      <c r="I1175" s="578">
        <v>15711</v>
      </c>
      <c r="J1175" s="794">
        <f t="shared" si="82"/>
        <v>75542</v>
      </c>
      <c r="K1175" s="794">
        <f t="shared" si="83"/>
        <v>15711</v>
      </c>
    </row>
    <row r="1176" spans="1:11" ht="54" x14ac:dyDescent="0.25">
      <c r="A1176" s="576">
        <f t="shared" si="84"/>
        <v>1124</v>
      </c>
      <c r="B1176" s="687" t="s">
        <v>706</v>
      </c>
      <c r="C1176" s="557">
        <v>37.1</v>
      </c>
      <c r="D1176" s="689" t="s">
        <v>721</v>
      </c>
      <c r="E1176" s="667" t="s">
        <v>1280</v>
      </c>
      <c r="F1176" s="687" t="s">
        <v>4981</v>
      </c>
      <c r="G1176" s="687" t="s">
        <v>4804</v>
      </c>
      <c r="H1176" s="578">
        <v>1254</v>
      </c>
      <c r="I1176" s="578">
        <v>471</v>
      </c>
      <c r="J1176" s="794">
        <f t="shared" si="82"/>
        <v>1254</v>
      </c>
      <c r="K1176" s="794">
        <f t="shared" si="83"/>
        <v>471</v>
      </c>
    </row>
    <row r="1177" spans="1:11" ht="40.5" x14ac:dyDescent="0.25">
      <c r="A1177" s="576">
        <f t="shared" si="84"/>
        <v>1125</v>
      </c>
      <c r="B1177" s="687" t="s">
        <v>706</v>
      </c>
      <c r="C1177" s="557">
        <v>37.11</v>
      </c>
      <c r="D1177" s="564" t="s">
        <v>5991</v>
      </c>
      <c r="E1177" s="667" t="s">
        <v>5803</v>
      </c>
      <c r="F1177" s="687" t="s">
        <v>722</v>
      </c>
      <c r="G1177" s="687" t="s">
        <v>5114</v>
      </c>
      <c r="H1177" s="578">
        <v>2042</v>
      </c>
      <c r="I1177" s="578">
        <v>157</v>
      </c>
      <c r="J1177" s="794">
        <f t="shared" si="82"/>
        <v>2042</v>
      </c>
      <c r="K1177" s="794">
        <f t="shared" si="83"/>
        <v>157</v>
      </c>
    </row>
    <row r="1178" spans="1:11" ht="54" x14ac:dyDescent="0.25">
      <c r="A1178" s="576">
        <f t="shared" si="84"/>
        <v>1126</v>
      </c>
      <c r="B1178" s="687" t="s">
        <v>706</v>
      </c>
      <c r="C1178" s="557">
        <v>37.119999999999997</v>
      </c>
      <c r="D1178" s="564" t="s">
        <v>5991</v>
      </c>
      <c r="E1178" s="667" t="s">
        <v>723</v>
      </c>
      <c r="F1178" s="687" t="s">
        <v>724</v>
      </c>
      <c r="G1178" s="687" t="s">
        <v>5114</v>
      </c>
      <c r="H1178" s="578">
        <v>929</v>
      </c>
      <c r="I1178" s="578">
        <v>157</v>
      </c>
      <c r="J1178" s="794">
        <f t="shared" si="82"/>
        <v>929</v>
      </c>
      <c r="K1178" s="794">
        <f t="shared" si="83"/>
        <v>157</v>
      </c>
    </row>
    <row r="1179" spans="1:11" ht="67.5" x14ac:dyDescent="0.25">
      <c r="A1179" s="576">
        <f t="shared" si="84"/>
        <v>1127</v>
      </c>
      <c r="B1179" s="687" t="s">
        <v>706</v>
      </c>
      <c r="C1179" s="557">
        <v>37.130000000000003</v>
      </c>
      <c r="D1179" s="689" t="s">
        <v>725</v>
      </c>
      <c r="E1179" s="667" t="s">
        <v>726</v>
      </c>
      <c r="F1179" s="687" t="s">
        <v>4982</v>
      </c>
      <c r="G1179" s="687" t="s">
        <v>5114</v>
      </c>
      <c r="H1179" s="578">
        <v>1328</v>
      </c>
      <c r="I1179" s="578">
        <v>338</v>
      </c>
      <c r="J1179" s="794">
        <f t="shared" si="82"/>
        <v>1328</v>
      </c>
      <c r="K1179" s="794">
        <f t="shared" si="83"/>
        <v>338</v>
      </c>
    </row>
    <row r="1180" spans="1:11" ht="54" x14ac:dyDescent="0.25">
      <c r="A1180" s="576">
        <f t="shared" si="84"/>
        <v>1128</v>
      </c>
      <c r="B1180" s="687" t="s">
        <v>706</v>
      </c>
      <c r="C1180" s="557">
        <v>37.14</v>
      </c>
      <c r="D1180" s="564" t="s">
        <v>735</v>
      </c>
      <c r="E1180" s="667" t="s">
        <v>727</v>
      </c>
      <c r="F1180" s="687" t="s">
        <v>655</v>
      </c>
      <c r="G1180" s="687" t="s">
        <v>5114</v>
      </c>
      <c r="H1180" s="578">
        <v>3512</v>
      </c>
      <c r="I1180" s="578">
        <v>2142</v>
      </c>
      <c r="J1180" s="794">
        <f t="shared" si="82"/>
        <v>3512</v>
      </c>
      <c r="K1180" s="794">
        <f t="shared" si="83"/>
        <v>2142</v>
      </c>
    </row>
    <row r="1181" spans="1:11" ht="54" x14ac:dyDescent="0.25">
      <c r="A1181" s="576">
        <f t="shared" si="84"/>
        <v>1129</v>
      </c>
      <c r="B1181" s="687" t="s">
        <v>706</v>
      </c>
      <c r="C1181" s="557">
        <v>37.15</v>
      </c>
      <c r="D1181" s="564" t="s">
        <v>735</v>
      </c>
      <c r="E1181" s="667" t="s">
        <v>728</v>
      </c>
      <c r="F1181" s="687" t="s">
        <v>655</v>
      </c>
      <c r="G1181" s="687" t="s">
        <v>5114</v>
      </c>
      <c r="H1181" s="578">
        <v>3173</v>
      </c>
      <c r="I1181" s="578">
        <v>2142</v>
      </c>
      <c r="J1181" s="794">
        <f t="shared" si="82"/>
        <v>3173</v>
      </c>
      <c r="K1181" s="794">
        <f t="shared" si="83"/>
        <v>2142</v>
      </c>
    </row>
    <row r="1182" spans="1:11" ht="40.5" x14ac:dyDescent="0.25">
      <c r="A1182" s="576">
        <f t="shared" si="84"/>
        <v>1130</v>
      </c>
      <c r="B1182" s="687" t="s">
        <v>706</v>
      </c>
      <c r="C1182" s="557">
        <v>37.159999999999997</v>
      </c>
      <c r="D1182" s="689" t="s">
        <v>729</v>
      </c>
      <c r="E1182" s="667" t="s">
        <v>5392</v>
      </c>
      <c r="F1182" s="687" t="s">
        <v>4983</v>
      </c>
      <c r="G1182" s="687" t="s">
        <v>4804</v>
      </c>
      <c r="H1182" s="578">
        <v>674</v>
      </c>
      <c r="I1182" s="578">
        <v>157</v>
      </c>
      <c r="J1182" s="794">
        <f t="shared" si="82"/>
        <v>674</v>
      </c>
      <c r="K1182" s="794">
        <f t="shared" si="83"/>
        <v>157</v>
      </c>
    </row>
    <row r="1183" spans="1:11" ht="40.5" x14ac:dyDescent="0.25">
      <c r="A1183" s="576">
        <f t="shared" si="84"/>
        <v>1131</v>
      </c>
      <c r="B1183" s="687" t="s">
        <v>706</v>
      </c>
      <c r="C1183" s="557">
        <v>37.17</v>
      </c>
      <c r="D1183" s="689" t="s">
        <v>730</v>
      </c>
      <c r="E1183" s="667" t="s">
        <v>5804</v>
      </c>
      <c r="F1183" s="687" t="s">
        <v>4983</v>
      </c>
      <c r="G1183" s="687" t="s">
        <v>4804</v>
      </c>
      <c r="H1183" s="578">
        <v>468</v>
      </c>
      <c r="I1183" s="578">
        <v>170</v>
      </c>
      <c r="J1183" s="794">
        <f t="shared" si="82"/>
        <v>468</v>
      </c>
      <c r="K1183" s="794">
        <f t="shared" si="83"/>
        <v>170</v>
      </c>
    </row>
    <row r="1184" spans="1:11" ht="27" x14ac:dyDescent="0.25">
      <c r="A1184" s="576">
        <f t="shared" si="84"/>
        <v>1132</v>
      </c>
      <c r="B1184" s="687" t="s">
        <v>706</v>
      </c>
      <c r="C1184" s="557">
        <v>37.18</v>
      </c>
      <c r="D1184" s="689" t="s">
        <v>731</v>
      </c>
      <c r="E1184" s="667" t="s">
        <v>5805</v>
      </c>
      <c r="F1184" s="687" t="s">
        <v>4984</v>
      </c>
      <c r="G1184" s="687" t="s">
        <v>5551</v>
      </c>
      <c r="H1184" s="578">
        <v>355</v>
      </c>
      <c r="I1184" s="578">
        <v>94</v>
      </c>
      <c r="J1184" s="794">
        <f t="shared" si="82"/>
        <v>355</v>
      </c>
      <c r="K1184" s="794">
        <f t="shared" si="83"/>
        <v>94</v>
      </c>
    </row>
    <row r="1185" spans="1:11" ht="27" x14ac:dyDescent="0.25">
      <c r="A1185" s="576">
        <f t="shared" si="84"/>
        <v>1133</v>
      </c>
      <c r="B1185" s="687" t="s">
        <v>706</v>
      </c>
      <c r="C1185" s="557">
        <v>37.19</v>
      </c>
      <c r="D1185" s="689" t="s">
        <v>732</v>
      </c>
      <c r="E1185" s="667" t="s">
        <v>733</v>
      </c>
      <c r="F1185" s="687" t="s">
        <v>4985</v>
      </c>
      <c r="G1185" s="687" t="s">
        <v>4804</v>
      </c>
      <c r="H1185" s="578">
        <v>738</v>
      </c>
      <c r="I1185" s="578">
        <v>157</v>
      </c>
      <c r="J1185" s="794">
        <f t="shared" si="82"/>
        <v>738</v>
      </c>
      <c r="K1185" s="794">
        <f t="shared" si="83"/>
        <v>157</v>
      </c>
    </row>
    <row r="1186" spans="1:11" ht="40.5" x14ac:dyDescent="0.25">
      <c r="A1186" s="576">
        <f t="shared" si="84"/>
        <v>1134</v>
      </c>
      <c r="B1186" s="687" t="s">
        <v>706</v>
      </c>
      <c r="C1186" s="557">
        <v>37.200000000000003</v>
      </c>
      <c r="D1186" s="689" t="s">
        <v>734</v>
      </c>
      <c r="E1186" s="667" t="s">
        <v>5806</v>
      </c>
      <c r="F1186" s="687" t="s">
        <v>4985</v>
      </c>
      <c r="G1186" s="687" t="s">
        <v>4804</v>
      </c>
      <c r="H1186" s="578">
        <v>442</v>
      </c>
      <c r="I1186" s="578">
        <v>157</v>
      </c>
      <c r="J1186" s="794">
        <f t="shared" si="82"/>
        <v>442</v>
      </c>
      <c r="K1186" s="794">
        <f t="shared" si="83"/>
        <v>157</v>
      </c>
    </row>
    <row r="1187" spans="1:11" ht="67.5" x14ac:dyDescent="0.25">
      <c r="A1187" s="576">
        <f t="shared" si="84"/>
        <v>1135</v>
      </c>
      <c r="B1187" s="687" t="s">
        <v>706</v>
      </c>
      <c r="C1187" s="557">
        <v>37.21</v>
      </c>
      <c r="D1187" s="689" t="s">
        <v>735</v>
      </c>
      <c r="E1187" s="667" t="s">
        <v>736</v>
      </c>
      <c r="F1187" s="687" t="s">
        <v>231</v>
      </c>
      <c r="G1187" s="687" t="s">
        <v>5114</v>
      </c>
      <c r="H1187" s="578">
        <v>3538</v>
      </c>
      <c r="I1187" s="578">
        <v>169</v>
      </c>
      <c r="J1187" s="794">
        <f t="shared" si="82"/>
        <v>3538</v>
      </c>
      <c r="K1187" s="794">
        <f t="shared" si="83"/>
        <v>169</v>
      </c>
    </row>
    <row r="1188" spans="1:11" ht="81" x14ac:dyDescent="0.25">
      <c r="A1188" s="576">
        <f t="shared" si="84"/>
        <v>1136</v>
      </c>
      <c r="B1188" s="687" t="s">
        <v>706</v>
      </c>
      <c r="C1188" s="557">
        <v>37.22</v>
      </c>
      <c r="D1188" s="689" t="s">
        <v>735</v>
      </c>
      <c r="E1188" s="667" t="s">
        <v>737</v>
      </c>
      <c r="F1188" s="687" t="s">
        <v>231</v>
      </c>
      <c r="G1188" s="687" t="s">
        <v>5114</v>
      </c>
      <c r="H1188" s="578">
        <v>3682</v>
      </c>
      <c r="I1188" s="578">
        <v>211</v>
      </c>
      <c r="J1188" s="794">
        <f t="shared" si="82"/>
        <v>3682</v>
      </c>
      <c r="K1188" s="794">
        <f t="shared" si="83"/>
        <v>211</v>
      </c>
    </row>
    <row r="1189" spans="1:11" ht="54" x14ac:dyDescent="0.25">
      <c r="A1189" s="576">
        <f t="shared" si="84"/>
        <v>1137</v>
      </c>
      <c r="B1189" s="687" t="s">
        <v>706</v>
      </c>
      <c r="C1189" s="557">
        <v>37.229999999999997</v>
      </c>
      <c r="D1189" s="689" t="s">
        <v>738</v>
      </c>
      <c r="E1189" s="667" t="s">
        <v>739</v>
      </c>
      <c r="F1189" s="687" t="s">
        <v>4986</v>
      </c>
      <c r="G1189" s="687" t="s">
        <v>4804</v>
      </c>
      <c r="H1189" s="578">
        <v>494</v>
      </c>
      <c r="I1189" s="578">
        <v>159</v>
      </c>
      <c r="J1189" s="794">
        <f t="shared" si="82"/>
        <v>494</v>
      </c>
      <c r="K1189" s="794">
        <f t="shared" si="83"/>
        <v>159</v>
      </c>
    </row>
    <row r="1190" spans="1:11" ht="40.5" x14ac:dyDescent="0.25">
      <c r="A1190" s="576">
        <f t="shared" si="84"/>
        <v>1138</v>
      </c>
      <c r="B1190" s="687" t="s">
        <v>706</v>
      </c>
      <c r="C1190" s="557">
        <v>37.24</v>
      </c>
      <c r="D1190" s="689" t="s">
        <v>740</v>
      </c>
      <c r="E1190" s="667" t="s">
        <v>741</v>
      </c>
      <c r="F1190" s="687" t="s">
        <v>4986</v>
      </c>
      <c r="G1190" s="687" t="s">
        <v>4804</v>
      </c>
      <c r="H1190" s="578">
        <v>337</v>
      </c>
      <c r="I1190" s="578">
        <v>40</v>
      </c>
      <c r="J1190" s="794">
        <f t="shared" si="82"/>
        <v>337</v>
      </c>
      <c r="K1190" s="794">
        <f t="shared" si="83"/>
        <v>40</v>
      </c>
    </row>
    <row r="1191" spans="1:11" ht="27" x14ac:dyDescent="0.25">
      <c r="A1191" s="576">
        <f t="shared" si="84"/>
        <v>1139</v>
      </c>
      <c r="B1191" s="687" t="s">
        <v>706</v>
      </c>
      <c r="C1191" s="557">
        <v>37.25</v>
      </c>
      <c r="D1191" s="689" t="s">
        <v>742</v>
      </c>
      <c r="E1191" s="667" t="s">
        <v>5807</v>
      </c>
      <c r="F1191" s="687" t="s">
        <v>4987</v>
      </c>
      <c r="G1191" s="687" t="s">
        <v>5550</v>
      </c>
      <c r="H1191" s="578">
        <v>57</v>
      </c>
      <c r="I1191" s="578">
        <v>41</v>
      </c>
      <c r="J1191" s="794">
        <f t="shared" si="82"/>
        <v>57</v>
      </c>
      <c r="K1191" s="794">
        <f t="shared" si="83"/>
        <v>41</v>
      </c>
    </row>
    <row r="1192" spans="1:11" ht="121.5" x14ac:dyDescent="0.25">
      <c r="A1192" s="576">
        <f t="shared" si="84"/>
        <v>1140</v>
      </c>
      <c r="B1192" s="687" t="s">
        <v>706</v>
      </c>
      <c r="C1192" s="557">
        <v>37.26</v>
      </c>
      <c r="D1192" s="689" t="s">
        <v>735</v>
      </c>
      <c r="E1192" s="667" t="s">
        <v>743</v>
      </c>
      <c r="F1192" s="687" t="s">
        <v>231</v>
      </c>
      <c r="G1192" s="687" t="s">
        <v>5114</v>
      </c>
      <c r="H1192" s="578">
        <v>5020</v>
      </c>
      <c r="I1192" s="578">
        <v>2327</v>
      </c>
      <c r="J1192" s="794">
        <f t="shared" si="82"/>
        <v>5020</v>
      </c>
      <c r="K1192" s="794">
        <f t="shared" si="83"/>
        <v>2327</v>
      </c>
    </row>
    <row r="1193" spans="1:11" ht="18.75" x14ac:dyDescent="0.25">
      <c r="A1193" s="914" t="s">
        <v>5493</v>
      </c>
      <c r="B1193" s="915"/>
      <c r="C1193" s="915"/>
      <c r="D1193" s="915"/>
      <c r="E1193" s="915"/>
      <c r="F1193" s="915"/>
      <c r="G1193" s="915"/>
      <c r="H1193" s="915"/>
      <c r="I1193" s="916"/>
      <c r="J1193" s="794">
        <f t="shared" si="82"/>
        <v>0</v>
      </c>
      <c r="K1193" s="794">
        <f t="shared" si="83"/>
        <v>0</v>
      </c>
    </row>
    <row r="1194" spans="1:11" ht="59.25" customHeight="1" x14ac:dyDescent="0.25">
      <c r="A1194" s="576">
        <f>A1192+1</f>
        <v>1141</v>
      </c>
      <c r="B1194" s="687" t="s">
        <v>744</v>
      </c>
      <c r="C1194" s="557">
        <v>38.01</v>
      </c>
      <c r="D1194" s="689" t="s">
        <v>745</v>
      </c>
      <c r="E1194" s="667" t="s">
        <v>746</v>
      </c>
      <c r="F1194" s="687" t="s">
        <v>4988</v>
      </c>
      <c r="G1194" s="687" t="s">
        <v>5114</v>
      </c>
      <c r="H1194" s="578">
        <v>1183</v>
      </c>
      <c r="I1194" s="578">
        <v>148</v>
      </c>
      <c r="J1194" s="794">
        <f t="shared" si="82"/>
        <v>1183</v>
      </c>
      <c r="K1194" s="794">
        <f t="shared" si="83"/>
        <v>148</v>
      </c>
    </row>
    <row r="1195" spans="1:11" ht="72" customHeight="1" x14ac:dyDescent="0.25">
      <c r="A1195" s="576">
        <f>A1194+1</f>
        <v>1142</v>
      </c>
      <c r="B1195" s="687" t="s">
        <v>744</v>
      </c>
      <c r="C1195" s="557">
        <v>38.020000000000003</v>
      </c>
      <c r="D1195" s="689" t="s">
        <v>747</v>
      </c>
      <c r="E1195" s="667" t="s">
        <v>748</v>
      </c>
      <c r="F1195" s="687" t="s">
        <v>4989</v>
      </c>
      <c r="G1195" s="687" t="s">
        <v>5114</v>
      </c>
      <c r="H1195" s="578">
        <v>1202</v>
      </c>
      <c r="I1195" s="578">
        <v>156</v>
      </c>
      <c r="J1195" s="794">
        <f t="shared" si="82"/>
        <v>1202</v>
      </c>
      <c r="K1195" s="794">
        <f t="shared" si="83"/>
        <v>156</v>
      </c>
    </row>
    <row r="1196" spans="1:11" ht="40.5" x14ac:dyDescent="0.25">
      <c r="A1196" s="576">
        <f>A1195+1</f>
        <v>1143</v>
      </c>
      <c r="B1196" s="687" t="s">
        <v>744</v>
      </c>
      <c r="C1196" s="557">
        <v>38.03</v>
      </c>
      <c r="D1196" s="689" t="s">
        <v>749</v>
      </c>
      <c r="E1196" s="667" t="s">
        <v>750</v>
      </c>
      <c r="F1196" s="687" t="s">
        <v>4990</v>
      </c>
      <c r="G1196" s="687" t="s">
        <v>4804</v>
      </c>
      <c r="H1196" s="578">
        <v>310</v>
      </c>
      <c r="I1196" s="578">
        <v>158</v>
      </c>
      <c r="J1196" s="794">
        <f t="shared" si="82"/>
        <v>310</v>
      </c>
      <c r="K1196" s="794">
        <f t="shared" si="83"/>
        <v>158</v>
      </c>
    </row>
    <row r="1197" spans="1:11" ht="54" x14ac:dyDescent="0.25">
      <c r="A1197" s="576">
        <f t="shared" ref="A1197:A1246" si="85">A1196+1</f>
        <v>1144</v>
      </c>
      <c r="B1197" s="687" t="s">
        <v>744</v>
      </c>
      <c r="C1197" s="557">
        <v>38.04</v>
      </c>
      <c r="D1197" s="689" t="s">
        <v>751</v>
      </c>
      <c r="E1197" s="667" t="s">
        <v>752</v>
      </c>
      <c r="F1197" s="687" t="s">
        <v>4991</v>
      </c>
      <c r="G1197" s="687" t="s">
        <v>5114</v>
      </c>
      <c r="H1197" s="578">
        <v>870</v>
      </c>
      <c r="I1197" s="578">
        <v>118</v>
      </c>
      <c r="J1197" s="794">
        <f t="shared" si="82"/>
        <v>870</v>
      </c>
      <c r="K1197" s="794">
        <f t="shared" si="83"/>
        <v>118</v>
      </c>
    </row>
    <row r="1198" spans="1:11" ht="54" x14ac:dyDescent="0.25">
      <c r="A1198" s="576">
        <f t="shared" si="85"/>
        <v>1145</v>
      </c>
      <c r="B1198" s="687" t="s">
        <v>744</v>
      </c>
      <c r="C1198" s="557">
        <v>38.049999999999997</v>
      </c>
      <c r="D1198" s="689" t="s">
        <v>751</v>
      </c>
      <c r="E1198" s="667" t="s">
        <v>753</v>
      </c>
      <c r="F1198" s="687" t="s">
        <v>4991</v>
      </c>
      <c r="G1198" s="687" t="s">
        <v>5114</v>
      </c>
      <c r="H1198" s="578">
        <v>1139</v>
      </c>
      <c r="I1198" s="578">
        <v>143</v>
      </c>
      <c r="J1198" s="794">
        <f t="shared" si="82"/>
        <v>1139</v>
      </c>
      <c r="K1198" s="794">
        <f t="shared" si="83"/>
        <v>143</v>
      </c>
    </row>
    <row r="1199" spans="1:11" ht="54" x14ac:dyDescent="0.25">
      <c r="A1199" s="576">
        <f t="shared" si="85"/>
        <v>1146</v>
      </c>
      <c r="B1199" s="687" t="s">
        <v>744</v>
      </c>
      <c r="C1199" s="557">
        <v>38.06</v>
      </c>
      <c r="D1199" s="689" t="s">
        <v>754</v>
      </c>
      <c r="E1199" s="667" t="s">
        <v>755</v>
      </c>
      <c r="F1199" s="687" t="s">
        <v>4992</v>
      </c>
      <c r="G1199" s="687" t="s">
        <v>5114</v>
      </c>
      <c r="H1199" s="578">
        <v>442</v>
      </c>
      <c r="I1199" s="578">
        <v>197</v>
      </c>
      <c r="J1199" s="794">
        <f t="shared" si="82"/>
        <v>442</v>
      </c>
      <c r="K1199" s="794">
        <f t="shared" si="83"/>
        <v>197</v>
      </c>
    </row>
    <row r="1200" spans="1:11" ht="54" x14ac:dyDescent="0.25">
      <c r="A1200" s="576">
        <f t="shared" si="85"/>
        <v>1147</v>
      </c>
      <c r="B1200" s="687" t="s">
        <v>744</v>
      </c>
      <c r="C1200" s="557">
        <v>38.07</v>
      </c>
      <c r="D1200" s="689" t="s">
        <v>756</v>
      </c>
      <c r="E1200" s="667" t="s">
        <v>757</v>
      </c>
      <c r="F1200" s="687" t="s">
        <v>4993</v>
      </c>
      <c r="G1200" s="687" t="s">
        <v>4804</v>
      </c>
      <c r="H1200" s="578">
        <v>648</v>
      </c>
      <c r="I1200" s="578">
        <v>210</v>
      </c>
      <c r="J1200" s="794">
        <f t="shared" si="82"/>
        <v>648</v>
      </c>
      <c r="K1200" s="794">
        <f t="shared" si="83"/>
        <v>210</v>
      </c>
    </row>
    <row r="1201" spans="1:11" ht="54" x14ac:dyDescent="0.25">
      <c r="A1201" s="576">
        <f t="shared" si="85"/>
        <v>1148</v>
      </c>
      <c r="B1201" s="687" t="s">
        <v>744</v>
      </c>
      <c r="C1201" s="557">
        <v>38.08</v>
      </c>
      <c r="D1201" s="689" t="s">
        <v>758</v>
      </c>
      <c r="E1201" s="667" t="s">
        <v>759</v>
      </c>
      <c r="F1201" s="687" t="s">
        <v>4994</v>
      </c>
      <c r="G1201" s="687" t="s">
        <v>4804</v>
      </c>
      <c r="H1201" s="578">
        <v>2926</v>
      </c>
      <c r="I1201" s="578">
        <v>446</v>
      </c>
      <c r="J1201" s="794">
        <f t="shared" si="82"/>
        <v>2926</v>
      </c>
      <c r="K1201" s="794">
        <f t="shared" si="83"/>
        <v>446</v>
      </c>
    </row>
    <row r="1202" spans="1:11" ht="54" x14ac:dyDescent="0.25">
      <c r="A1202" s="576">
        <f t="shared" si="85"/>
        <v>1149</v>
      </c>
      <c r="B1202" s="687" t="s">
        <v>744</v>
      </c>
      <c r="C1202" s="557">
        <v>38.090000000000003</v>
      </c>
      <c r="D1202" s="689" t="s">
        <v>760</v>
      </c>
      <c r="E1202" s="667" t="s">
        <v>761</v>
      </c>
      <c r="F1202" s="687" t="s">
        <v>4994</v>
      </c>
      <c r="G1202" s="687" t="s">
        <v>4804</v>
      </c>
      <c r="H1202" s="578">
        <v>2218</v>
      </c>
      <c r="I1202" s="578">
        <v>478</v>
      </c>
      <c r="J1202" s="794">
        <f t="shared" si="82"/>
        <v>2218</v>
      </c>
      <c r="K1202" s="794">
        <f t="shared" si="83"/>
        <v>478</v>
      </c>
    </row>
    <row r="1203" spans="1:11" ht="40.5" x14ac:dyDescent="0.25">
      <c r="A1203" s="576">
        <f t="shared" si="85"/>
        <v>1150</v>
      </c>
      <c r="B1203" s="687" t="s">
        <v>744</v>
      </c>
      <c r="C1203" s="557">
        <v>38.1</v>
      </c>
      <c r="D1203" s="689" t="s">
        <v>762</v>
      </c>
      <c r="E1203" s="667" t="s">
        <v>763</v>
      </c>
      <c r="F1203" s="687" t="s">
        <v>4994</v>
      </c>
      <c r="G1203" s="687" t="s">
        <v>4804</v>
      </c>
      <c r="H1203" s="578">
        <v>2657</v>
      </c>
      <c r="I1203" s="578">
        <v>319</v>
      </c>
      <c r="J1203" s="794">
        <f t="shared" si="82"/>
        <v>2657</v>
      </c>
      <c r="K1203" s="794">
        <f t="shared" si="83"/>
        <v>319</v>
      </c>
    </row>
    <row r="1204" spans="1:11" ht="27" x14ac:dyDescent="0.25">
      <c r="A1204" s="576">
        <f t="shared" si="85"/>
        <v>1151</v>
      </c>
      <c r="B1204" s="687" t="s">
        <v>2049</v>
      </c>
      <c r="C1204" s="557">
        <v>38.11</v>
      </c>
      <c r="D1204" s="689" t="s">
        <v>764</v>
      </c>
      <c r="E1204" s="667" t="s">
        <v>5808</v>
      </c>
      <c r="F1204" s="687" t="s">
        <v>4995</v>
      </c>
      <c r="G1204" s="687" t="s">
        <v>4812</v>
      </c>
      <c r="H1204" s="578">
        <v>627</v>
      </c>
      <c r="I1204" s="578">
        <v>76</v>
      </c>
      <c r="J1204" s="794">
        <f t="shared" si="82"/>
        <v>627</v>
      </c>
      <c r="K1204" s="794">
        <f t="shared" si="83"/>
        <v>76</v>
      </c>
    </row>
    <row r="1205" spans="1:11" ht="40.5" x14ac:dyDescent="0.25">
      <c r="A1205" s="576">
        <f t="shared" si="85"/>
        <v>1152</v>
      </c>
      <c r="B1205" s="687" t="s">
        <v>744</v>
      </c>
      <c r="C1205" s="557">
        <v>38.119999999999997</v>
      </c>
      <c r="D1205" s="689" t="s">
        <v>765</v>
      </c>
      <c r="E1205" s="667" t="s">
        <v>766</v>
      </c>
      <c r="F1205" s="687" t="s">
        <v>4996</v>
      </c>
      <c r="G1205" s="687" t="s">
        <v>4812</v>
      </c>
      <c r="H1205" s="578">
        <v>367</v>
      </c>
      <c r="I1205" s="578">
        <v>45</v>
      </c>
      <c r="J1205" s="794">
        <f t="shared" si="82"/>
        <v>367</v>
      </c>
      <c r="K1205" s="794">
        <f t="shared" si="83"/>
        <v>45</v>
      </c>
    </row>
    <row r="1206" spans="1:11" ht="72" customHeight="1" x14ac:dyDescent="0.25">
      <c r="A1206" s="576">
        <f t="shared" si="85"/>
        <v>1153</v>
      </c>
      <c r="B1206" s="687" t="s">
        <v>744</v>
      </c>
      <c r="C1206" s="557">
        <v>38.130000000000003</v>
      </c>
      <c r="D1206" s="689" t="s">
        <v>767</v>
      </c>
      <c r="E1206" s="667" t="s">
        <v>768</v>
      </c>
      <c r="F1206" s="687" t="s">
        <v>4997</v>
      </c>
      <c r="G1206" s="687" t="s">
        <v>5114</v>
      </c>
      <c r="H1206" s="578">
        <v>1875</v>
      </c>
      <c r="I1206" s="578">
        <v>245</v>
      </c>
      <c r="J1206" s="794">
        <f t="shared" si="82"/>
        <v>1875</v>
      </c>
      <c r="K1206" s="794">
        <f t="shared" si="83"/>
        <v>245</v>
      </c>
    </row>
    <row r="1207" spans="1:11" ht="85.5" customHeight="1" x14ac:dyDescent="0.25">
      <c r="A1207" s="576">
        <f t="shared" si="85"/>
        <v>1154</v>
      </c>
      <c r="B1207" s="687" t="s">
        <v>744</v>
      </c>
      <c r="C1207" s="557">
        <v>38.14</v>
      </c>
      <c r="D1207" s="689" t="s">
        <v>769</v>
      </c>
      <c r="E1207" s="667" t="s">
        <v>770</v>
      </c>
      <c r="F1207" s="687" t="s">
        <v>231</v>
      </c>
      <c r="G1207" s="687" t="s">
        <v>5114</v>
      </c>
      <c r="H1207" s="578">
        <v>1269</v>
      </c>
      <c r="I1207" s="578">
        <v>797</v>
      </c>
      <c r="J1207" s="794">
        <f t="shared" si="82"/>
        <v>1269</v>
      </c>
      <c r="K1207" s="794">
        <f t="shared" si="83"/>
        <v>797</v>
      </c>
    </row>
    <row r="1208" spans="1:11" ht="175.5" x14ac:dyDescent="0.25">
      <c r="A1208" s="576">
        <f t="shared" si="85"/>
        <v>1155</v>
      </c>
      <c r="B1208" s="687" t="s">
        <v>744</v>
      </c>
      <c r="C1208" s="557">
        <v>38.15</v>
      </c>
      <c r="D1208" s="689" t="s">
        <v>769</v>
      </c>
      <c r="E1208" s="667" t="s">
        <v>5809</v>
      </c>
      <c r="F1208" s="687" t="s">
        <v>231</v>
      </c>
      <c r="G1208" s="687" t="s">
        <v>5114</v>
      </c>
      <c r="H1208" s="578">
        <v>1168</v>
      </c>
      <c r="I1208" s="578">
        <v>787</v>
      </c>
      <c r="J1208" s="794">
        <f t="shared" si="82"/>
        <v>1168</v>
      </c>
      <c r="K1208" s="794">
        <f t="shared" si="83"/>
        <v>787</v>
      </c>
    </row>
    <row r="1209" spans="1:11" ht="54" x14ac:dyDescent="0.25">
      <c r="A1209" s="576">
        <f t="shared" si="85"/>
        <v>1156</v>
      </c>
      <c r="B1209" s="687" t="s">
        <v>744</v>
      </c>
      <c r="C1209" s="557">
        <v>38.159999999999997</v>
      </c>
      <c r="D1209" s="689" t="s">
        <v>771</v>
      </c>
      <c r="E1209" s="667" t="s">
        <v>772</v>
      </c>
      <c r="F1209" s="687" t="s">
        <v>4998</v>
      </c>
      <c r="G1209" s="687" t="s">
        <v>5114</v>
      </c>
      <c r="H1209" s="578">
        <v>958</v>
      </c>
      <c r="I1209" s="578">
        <v>319</v>
      </c>
      <c r="J1209" s="794">
        <f t="shared" si="82"/>
        <v>958</v>
      </c>
      <c r="K1209" s="794">
        <f t="shared" si="83"/>
        <v>319</v>
      </c>
    </row>
    <row r="1210" spans="1:11" ht="67.5" x14ac:dyDescent="0.25">
      <c r="A1210" s="576">
        <f t="shared" si="85"/>
        <v>1157</v>
      </c>
      <c r="B1210" s="687" t="s">
        <v>744</v>
      </c>
      <c r="C1210" s="557">
        <v>38.17</v>
      </c>
      <c r="D1210" s="689" t="s">
        <v>769</v>
      </c>
      <c r="E1210" s="667" t="s">
        <v>773</v>
      </c>
      <c r="F1210" s="687" t="s">
        <v>231</v>
      </c>
      <c r="G1210" s="687" t="s">
        <v>5114</v>
      </c>
      <c r="H1210" s="578">
        <v>1205</v>
      </c>
      <c r="I1210" s="578">
        <v>478</v>
      </c>
      <c r="J1210" s="794">
        <f t="shared" si="82"/>
        <v>1205</v>
      </c>
      <c r="K1210" s="794">
        <f t="shared" si="83"/>
        <v>478</v>
      </c>
    </row>
    <row r="1211" spans="1:11" ht="74.25" customHeight="1" x14ac:dyDescent="0.25">
      <c r="A1211" s="576">
        <f t="shared" si="85"/>
        <v>1158</v>
      </c>
      <c r="B1211" s="687" t="s">
        <v>744</v>
      </c>
      <c r="C1211" s="557">
        <v>38.18</v>
      </c>
      <c r="D1211" s="689" t="s">
        <v>774</v>
      </c>
      <c r="E1211" s="667" t="s">
        <v>4033</v>
      </c>
      <c r="F1211" s="687" t="s">
        <v>4999</v>
      </c>
      <c r="G1211" s="687" t="s">
        <v>5114</v>
      </c>
      <c r="H1211" s="578">
        <v>1527</v>
      </c>
      <c r="I1211" s="578">
        <v>718</v>
      </c>
      <c r="J1211" s="794">
        <f t="shared" si="82"/>
        <v>1527</v>
      </c>
      <c r="K1211" s="794">
        <f t="shared" si="83"/>
        <v>718</v>
      </c>
    </row>
    <row r="1212" spans="1:11" ht="72" customHeight="1" x14ac:dyDescent="0.25">
      <c r="A1212" s="576">
        <f t="shared" si="85"/>
        <v>1159</v>
      </c>
      <c r="B1212" s="687" t="s">
        <v>744</v>
      </c>
      <c r="C1212" s="557">
        <v>38.19</v>
      </c>
      <c r="D1212" s="689" t="s">
        <v>769</v>
      </c>
      <c r="E1212" s="667" t="s">
        <v>4032</v>
      </c>
      <c r="F1212" s="687" t="s">
        <v>231</v>
      </c>
      <c r="G1212" s="687" t="s">
        <v>5114</v>
      </c>
      <c r="H1212" s="578">
        <v>1752</v>
      </c>
      <c r="I1212" s="578">
        <v>787</v>
      </c>
      <c r="J1212" s="794">
        <f t="shared" si="82"/>
        <v>1752</v>
      </c>
      <c r="K1212" s="794">
        <f t="shared" si="83"/>
        <v>787</v>
      </c>
    </row>
    <row r="1213" spans="1:11" ht="72" customHeight="1" x14ac:dyDescent="0.25">
      <c r="A1213" s="576">
        <f t="shared" si="85"/>
        <v>1160</v>
      </c>
      <c r="B1213" s="687" t="s">
        <v>744</v>
      </c>
      <c r="C1213" s="557">
        <v>38.200000000000003</v>
      </c>
      <c r="D1213" s="689" t="s">
        <v>771</v>
      </c>
      <c r="E1213" s="667" t="s">
        <v>5810</v>
      </c>
      <c r="F1213" s="687" t="s">
        <v>5000</v>
      </c>
      <c r="G1213" s="687" t="s">
        <v>5114</v>
      </c>
      <c r="H1213" s="578">
        <v>1590</v>
      </c>
      <c r="I1213" s="578">
        <v>354</v>
      </c>
      <c r="J1213" s="794">
        <f t="shared" si="82"/>
        <v>1590</v>
      </c>
      <c r="K1213" s="794">
        <f t="shared" si="83"/>
        <v>354</v>
      </c>
    </row>
    <row r="1214" spans="1:11" ht="54" x14ac:dyDescent="0.25">
      <c r="A1214" s="576">
        <f t="shared" si="85"/>
        <v>1161</v>
      </c>
      <c r="B1214" s="687" t="s">
        <v>744</v>
      </c>
      <c r="C1214" s="557">
        <v>38.21</v>
      </c>
      <c r="D1214" s="689" t="s">
        <v>771</v>
      </c>
      <c r="E1214" s="667" t="s">
        <v>5811</v>
      </c>
      <c r="F1214" s="687" t="s">
        <v>5000</v>
      </c>
      <c r="G1214" s="687" t="s">
        <v>5114</v>
      </c>
      <c r="H1214" s="578">
        <v>2435</v>
      </c>
      <c r="I1214" s="578">
        <v>354</v>
      </c>
      <c r="J1214" s="794">
        <f t="shared" si="82"/>
        <v>2435</v>
      </c>
      <c r="K1214" s="794">
        <f t="shared" si="83"/>
        <v>354</v>
      </c>
    </row>
    <row r="1215" spans="1:11" ht="40.5" x14ac:dyDescent="0.25">
      <c r="A1215" s="576">
        <f t="shared" si="85"/>
        <v>1162</v>
      </c>
      <c r="B1215" s="687" t="s">
        <v>744</v>
      </c>
      <c r="C1215" s="557">
        <v>38.22</v>
      </c>
      <c r="D1215" s="689" t="s">
        <v>769</v>
      </c>
      <c r="E1215" s="667" t="s">
        <v>775</v>
      </c>
      <c r="F1215" s="687" t="s">
        <v>2035</v>
      </c>
      <c r="G1215" s="687" t="s">
        <v>5114</v>
      </c>
      <c r="H1215" s="578">
        <v>166</v>
      </c>
      <c r="I1215" s="578">
        <v>53</v>
      </c>
      <c r="J1215" s="794">
        <f t="shared" si="82"/>
        <v>166</v>
      </c>
      <c r="K1215" s="794">
        <f t="shared" si="83"/>
        <v>53</v>
      </c>
    </row>
    <row r="1216" spans="1:11" ht="40.5" x14ac:dyDescent="0.25">
      <c r="A1216" s="576">
        <f t="shared" si="85"/>
        <v>1163</v>
      </c>
      <c r="B1216" s="687" t="s">
        <v>744</v>
      </c>
      <c r="C1216" s="557">
        <v>38.229999999999997</v>
      </c>
      <c r="D1216" s="689" t="s">
        <v>769</v>
      </c>
      <c r="E1216" s="667" t="s">
        <v>776</v>
      </c>
      <c r="F1216" s="687" t="s">
        <v>2035</v>
      </c>
      <c r="G1216" s="687" t="s">
        <v>5114</v>
      </c>
      <c r="H1216" s="578">
        <v>55</v>
      </c>
      <c r="I1216" s="578">
        <v>38</v>
      </c>
      <c r="J1216" s="794">
        <f t="shared" si="82"/>
        <v>55</v>
      </c>
      <c r="K1216" s="794">
        <f t="shared" si="83"/>
        <v>38</v>
      </c>
    </row>
    <row r="1217" spans="1:11" ht="27" x14ac:dyDescent="0.25">
      <c r="A1217" s="576">
        <f t="shared" si="85"/>
        <v>1164</v>
      </c>
      <c r="B1217" s="687" t="s">
        <v>744</v>
      </c>
      <c r="C1217" s="557">
        <v>38.24</v>
      </c>
      <c r="D1217" s="689" t="s">
        <v>769</v>
      </c>
      <c r="E1217" s="667" t="s">
        <v>777</v>
      </c>
      <c r="F1217" s="687" t="s">
        <v>231</v>
      </c>
      <c r="G1217" s="687" t="s">
        <v>5114</v>
      </c>
      <c r="H1217" s="578">
        <v>96</v>
      </c>
      <c r="I1217" s="578">
        <v>94</v>
      </c>
      <c r="J1217" s="794">
        <f t="shared" si="82"/>
        <v>96</v>
      </c>
      <c r="K1217" s="794">
        <f t="shared" si="83"/>
        <v>94</v>
      </c>
    </row>
    <row r="1218" spans="1:11" ht="40.5" x14ac:dyDescent="0.25">
      <c r="A1218" s="576">
        <f t="shared" si="85"/>
        <v>1165</v>
      </c>
      <c r="B1218" s="687" t="s">
        <v>744</v>
      </c>
      <c r="C1218" s="557">
        <v>38.25</v>
      </c>
      <c r="D1218" s="689" t="s">
        <v>769</v>
      </c>
      <c r="E1218" s="667" t="s">
        <v>778</v>
      </c>
      <c r="F1218" s="687" t="s">
        <v>283</v>
      </c>
      <c r="G1218" s="687" t="s">
        <v>5114</v>
      </c>
      <c r="H1218" s="578">
        <v>72</v>
      </c>
      <c r="I1218" s="578">
        <v>72</v>
      </c>
      <c r="J1218" s="794">
        <f t="shared" si="82"/>
        <v>72</v>
      </c>
      <c r="K1218" s="794">
        <f t="shared" si="83"/>
        <v>72</v>
      </c>
    </row>
    <row r="1219" spans="1:11" ht="40.5" x14ac:dyDescent="0.25">
      <c r="A1219" s="576">
        <f t="shared" si="85"/>
        <v>1166</v>
      </c>
      <c r="B1219" s="687" t="s">
        <v>744</v>
      </c>
      <c r="C1219" s="557">
        <v>38.26</v>
      </c>
      <c r="D1219" s="689" t="s">
        <v>769</v>
      </c>
      <c r="E1219" s="667" t="s">
        <v>779</v>
      </c>
      <c r="F1219" s="687" t="s">
        <v>231</v>
      </c>
      <c r="G1219" s="687" t="s">
        <v>5114</v>
      </c>
      <c r="H1219" s="578">
        <v>89</v>
      </c>
      <c r="I1219" s="578">
        <v>89</v>
      </c>
      <c r="J1219" s="794">
        <f t="shared" si="82"/>
        <v>89</v>
      </c>
      <c r="K1219" s="794">
        <f t="shared" si="83"/>
        <v>89</v>
      </c>
    </row>
    <row r="1220" spans="1:11" ht="42" customHeight="1" x14ac:dyDescent="0.25">
      <c r="A1220" s="576">
        <f t="shared" si="85"/>
        <v>1167</v>
      </c>
      <c r="B1220" s="687" t="s">
        <v>744</v>
      </c>
      <c r="C1220" s="557">
        <v>38.270000000000003</v>
      </c>
      <c r="D1220" s="689" t="s">
        <v>769</v>
      </c>
      <c r="E1220" s="667" t="s">
        <v>780</v>
      </c>
      <c r="F1220" s="687" t="s">
        <v>2035</v>
      </c>
      <c r="G1220" s="687" t="s">
        <v>4812</v>
      </c>
      <c r="H1220" s="578">
        <v>774</v>
      </c>
      <c r="I1220" s="578">
        <v>774</v>
      </c>
      <c r="J1220" s="794">
        <f t="shared" si="82"/>
        <v>774</v>
      </c>
      <c r="K1220" s="794">
        <f t="shared" si="83"/>
        <v>774</v>
      </c>
    </row>
    <row r="1221" spans="1:11" ht="40.5" x14ac:dyDescent="0.25">
      <c r="A1221" s="576">
        <f t="shared" si="85"/>
        <v>1168</v>
      </c>
      <c r="B1221" s="687" t="s">
        <v>744</v>
      </c>
      <c r="C1221" s="557">
        <v>38.28</v>
      </c>
      <c r="D1221" s="689" t="s">
        <v>769</v>
      </c>
      <c r="E1221" s="667" t="s">
        <v>781</v>
      </c>
      <c r="F1221" s="687" t="s">
        <v>2035</v>
      </c>
      <c r="G1221" s="687" t="s">
        <v>209</v>
      </c>
      <c r="H1221" s="578">
        <v>2408</v>
      </c>
      <c r="I1221" s="578">
        <v>2408</v>
      </c>
      <c r="J1221" s="794">
        <f t="shared" ref="J1221:J1284" si="86">ROUNDUP(H1221,0)</f>
        <v>2408</v>
      </c>
      <c r="K1221" s="794">
        <f t="shared" ref="K1221:K1284" si="87">ROUNDUP(I1221,0)</f>
        <v>2408</v>
      </c>
    </row>
    <row r="1222" spans="1:11" ht="27" x14ac:dyDescent="0.25">
      <c r="A1222" s="576">
        <f t="shared" si="85"/>
        <v>1169</v>
      </c>
      <c r="B1222" s="687" t="s">
        <v>744</v>
      </c>
      <c r="C1222" s="557">
        <v>38.29</v>
      </c>
      <c r="D1222" s="689" t="s">
        <v>769</v>
      </c>
      <c r="E1222" s="667" t="s">
        <v>5393</v>
      </c>
      <c r="F1222" s="687" t="s">
        <v>1149</v>
      </c>
      <c r="G1222" s="687" t="s">
        <v>4804</v>
      </c>
      <c r="H1222" s="578">
        <v>124</v>
      </c>
      <c r="I1222" s="578">
        <v>20</v>
      </c>
      <c r="J1222" s="794">
        <f t="shared" si="86"/>
        <v>124</v>
      </c>
      <c r="K1222" s="794">
        <f t="shared" si="87"/>
        <v>20</v>
      </c>
    </row>
    <row r="1223" spans="1:11" ht="40.5" x14ac:dyDescent="0.25">
      <c r="A1223" s="576">
        <f t="shared" si="85"/>
        <v>1170</v>
      </c>
      <c r="B1223" s="687" t="s">
        <v>744</v>
      </c>
      <c r="C1223" s="557">
        <v>38.299999999999997</v>
      </c>
      <c r="D1223" s="689" t="s">
        <v>769</v>
      </c>
      <c r="E1223" s="667" t="s">
        <v>782</v>
      </c>
      <c r="F1223" s="687" t="s">
        <v>2035</v>
      </c>
      <c r="G1223" s="687" t="s">
        <v>4804</v>
      </c>
      <c r="H1223" s="578">
        <v>51</v>
      </c>
      <c r="I1223" s="578">
        <v>25</v>
      </c>
      <c r="J1223" s="794">
        <f t="shared" si="86"/>
        <v>51</v>
      </c>
      <c r="K1223" s="794">
        <f t="shared" si="87"/>
        <v>25</v>
      </c>
    </row>
    <row r="1224" spans="1:11" ht="54" x14ac:dyDescent="0.25">
      <c r="A1224" s="576">
        <f t="shared" si="85"/>
        <v>1171</v>
      </c>
      <c r="B1224" s="687" t="s">
        <v>744</v>
      </c>
      <c r="C1224" s="557">
        <v>38.31</v>
      </c>
      <c r="D1224" s="689" t="s">
        <v>769</v>
      </c>
      <c r="E1224" s="667" t="s">
        <v>5394</v>
      </c>
      <c r="F1224" s="687" t="s">
        <v>231</v>
      </c>
      <c r="G1224" s="687" t="s">
        <v>5114</v>
      </c>
      <c r="H1224" s="578">
        <v>1461</v>
      </c>
      <c r="I1224" s="578">
        <v>124</v>
      </c>
      <c r="J1224" s="794">
        <f t="shared" si="86"/>
        <v>1461</v>
      </c>
      <c r="K1224" s="794">
        <f t="shared" si="87"/>
        <v>124</v>
      </c>
    </row>
    <row r="1225" spans="1:11" ht="27" x14ac:dyDescent="0.25">
      <c r="A1225" s="576">
        <f t="shared" si="85"/>
        <v>1172</v>
      </c>
      <c r="B1225" s="687" t="s">
        <v>744</v>
      </c>
      <c r="C1225" s="557">
        <v>38.32</v>
      </c>
      <c r="D1225" s="689" t="s">
        <v>769</v>
      </c>
      <c r="E1225" s="667" t="s">
        <v>783</v>
      </c>
      <c r="F1225" s="687" t="s">
        <v>231</v>
      </c>
      <c r="G1225" s="687" t="s">
        <v>4812</v>
      </c>
      <c r="H1225" s="578">
        <v>140</v>
      </c>
      <c r="I1225" s="578">
        <v>112</v>
      </c>
      <c r="J1225" s="794">
        <f t="shared" si="86"/>
        <v>140</v>
      </c>
      <c r="K1225" s="794">
        <f t="shared" si="87"/>
        <v>112</v>
      </c>
    </row>
    <row r="1226" spans="1:11" ht="27" x14ac:dyDescent="0.25">
      <c r="A1226" s="576">
        <f t="shared" si="85"/>
        <v>1173</v>
      </c>
      <c r="B1226" s="687" t="s">
        <v>744</v>
      </c>
      <c r="C1226" s="557">
        <v>38.33</v>
      </c>
      <c r="D1226" s="689" t="s">
        <v>749</v>
      </c>
      <c r="E1226" s="667" t="s">
        <v>784</v>
      </c>
      <c r="F1226" s="687" t="s">
        <v>5001</v>
      </c>
      <c r="G1226" s="687" t="s">
        <v>5114</v>
      </c>
      <c r="H1226" s="578">
        <v>1065</v>
      </c>
      <c r="I1226" s="578">
        <v>460</v>
      </c>
      <c r="J1226" s="794">
        <f t="shared" si="86"/>
        <v>1065</v>
      </c>
      <c r="K1226" s="794">
        <f t="shared" si="87"/>
        <v>460</v>
      </c>
    </row>
    <row r="1227" spans="1:11" ht="216" x14ac:dyDescent="0.25">
      <c r="A1227" s="576">
        <f t="shared" si="85"/>
        <v>1174</v>
      </c>
      <c r="B1227" s="687" t="s">
        <v>744</v>
      </c>
      <c r="C1227" s="557">
        <v>38.340000000000003</v>
      </c>
      <c r="D1227" s="689" t="s">
        <v>769</v>
      </c>
      <c r="E1227" s="667" t="s">
        <v>5126</v>
      </c>
      <c r="F1227" s="687" t="s">
        <v>231</v>
      </c>
      <c r="G1227" s="687" t="s">
        <v>5114</v>
      </c>
      <c r="H1227" s="578">
        <v>1173</v>
      </c>
      <c r="I1227" s="578">
        <v>119</v>
      </c>
      <c r="J1227" s="794">
        <f t="shared" si="86"/>
        <v>1173</v>
      </c>
      <c r="K1227" s="794">
        <f t="shared" si="87"/>
        <v>119</v>
      </c>
    </row>
    <row r="1228" spans="1:11" ht="216" x14ac:dyDescent="0.25">
      <c r="A1228" s="576">
        <f t="shared" si="85"/>
        <v>1175</v>
      </c>
      <c r="B1228" s="687" t="s">
        <v>744</v>
      </c>
      <c r="C1228" s="557">
        <v>38.35</v>
      </c>
      <c r="D1228" s="689" t="s">
        <v>769</v>
      </c>
      <c r="E1228" s="667" t="s">
        <v>5127</v>
      </c>
      <c r="F1228" s="687" t="s">
        <v>231</v>
      </c>
      <c r="G1228" s="687" t="s">
        <v>785</v>
      </c>
      <c r="H1228" s="578">
        <v>751</v>
      </c>
      <c r="I1228" s="578">
        <v>71</v>
      </c>
      <c r="J1228" s="794">
        <f t="shared" si="86"/>
        <v>751</v>
      </c>
      <c r="K1228" s="794">
        <f t="shared" si="87"/>
        <v>71</v>
      </c>
    </row>
    <row r="1229" spans="1:11" ht="216" x14ac:dyDescent="0.25">
      <c r="A1229" s="576">
        <f t="shared" si="85"/>
        <v>1176</v>
      </c>
      <c r="B1229" s="687" t="s">
        <v>744</v>
      </c>
      <c r="C1229" s="557">
        <v>38.36</v>
      </c>
      <c r="D1229" s="689" t="s">
        <v>769</v>
      </c>
      <c r="E1229" s="667" t="s">
        <v>5812</v>
      </c>
      <c r="F1229" s="687" t="s">
        <v>231</v>
      </c>
      <c r="G1229" s="687" t="s">
        <v>785</v>
      </c>
      <c r="H1229" s="578">
        <v>1068</v>
      </c>
      <c r="I1229" s="578">
        <v>107</v>
      </c>
      <c r="J1229" s="794">
        <f t="shared" si="86"/>
        <v>1068</v>
      </c>
      <c r="K1229" s="794">
        <f t="shared" si="87"/>
        <v>107</v>
      </c>
    </row>
    <row r="1230" spans="1:11" ht="54" x14ac:dyDescent="0.25">
      <c r="A1230" s="576">
        <f t="shared" si="85"/>
        <v>1177</v>
      </c>
      <c r="B1230" s="687" t="s">
        <v>744</v>
      </c>
      <c r="C1230" s="557">
        <v>38.369999999999997</v>
      </c>
      <c r="D1230" s="689" t="s">
        <v>769</v>
      </c>
      <c r="E1230" s="667" t="s">
        <v>786</v>
      </c>
      <c r="F1230" s="687" t="s">
        <v>231</v>
      </c>
      <c r="G1230" s="687" t="s">
        <v>5114</v>
      </c>
      <c r="H1230" s="578">
        <v>1594</v>
      </c>
      <c r="I1230" s="578">
        <v>118</v>
      </c>
      <c r="J1230" s="794">
        <f t="shared" si="86"/>
        <v>1594</v>
      </c>
      <c r="K1230" s="794">
        <f t="shared" si="87"/>
        <v>118</v>
      </c>
    </row>
    <row r="1231" spans="1:11" ht="40.5" x14ac:dyDescent="0.25">
      <c r="A1231" s="576">
        <f t="shared" si="85"/>
        <v>1178</v>
      </c>
      <c r="B1231" s="687" t="s">
        <v>744</v>
      </c>
      <c r="C1231" s="557">
        <v>38.380000000000003</v>
      </c>
      <c r="D1231" s="689" t="s">
        <v>769</v>
      </c>
      <c r="E1231" s="667" t="s">
        <v>787</v>
      </c>
      <c r="F1231" s="687" t="s">
        <v>231</v>
      </c>
      <c r="G1231" s="687" t="s">
        <v>4804</v>
      </c>
      <c r="H1231" s="578">
        <v>1385</v>
      </c>
      <c r="I1231" s="578">
        <v>71</v>
      </c>
      <c r="J1231" s="794">
        <f t="shared" si="86"/>
        <v>1385</v>
      </c>
      <c r="K1231" s="794">
        <f t="shared" si="87"/>
        <v>71</v>
      </c>
    </row>
    <row r="1232" spans="1:11" ht="272.25" customHeight="1" x14ac:dyDescent="0.25">
      <c r="A1232" s="576">
        <f t="shared" si="85"/>
        <v>1179</v>
      </c>
      <c r="B1232" s="687" t="s">
        <v>744</v>
      </c>
      <c r="C1232" s="557">
        <v>38.39</v>
      </c>
      <c r="D1232" s="689" t="s">
        <v>769</v>
      </c>
      <c r="E1232" s="667" t="s">
        <v>5813</v>
      </c>
      <c r="F1232" s="687" t="s">
        <v>231</v>
      </c>
      <c r="G1232" s="687" t="s">
        <v>5114</v>
      </c>
      <c r="H1232" s="578">
        <v>2044</v>
      </c>
      <c r="I1232" s="578">
        <v>408</v>
      </c>
      <c r="J1232" s="794">
        <f t="shared" si="86"/>
        <v>2044</v>
      </c>
      <c r="K1232" s="794">
        <f t="shared" si="87"/>
        <v>408</v>
      </c>
    </row>
    <row r="1233" spans="1:11" ht="259.5" customHeight="1" x14ac:dyDescent="0.25">
      <c r="A1233" s="576">
        <f t="shared" si="85"/>
        <v>1180</v>
      </c>
      <c r="B1233" s="687" t="s">
        <v>744</v>
      </c>
      <c r="C1233" s="557">
        <v>38.4</v>
      </c>
      <c r="D1233" s="689" t="s">
        <v>769</v>
      </c>
      <c r="E1233" s="667" t="s">
        <v>5814</v>
      </c>
      <c r="F1233" s="687" t="s">
        <v>231</v>
      </c>
      <c r="G1233" s="687" t="s">
        <v>5114</v>
      </c>
      <c r="H1233" s="578">
        <v>2045</v>
      </c>
      <c r="I1233" s="578">
        <v>409</v>
      </c>
      <c r="J1233" s="794">
        <f t="shared" si="86"/>
        <v>2045</v>
      </c>
      <c r="K1233" s="794">
        <f t="shared" si="87"/>
        <v>409</v>
      </c>
    </row>
    <row r="1234" spans="1:11" ht="189" x14ac:dyDescent="0.25">
      <c r="A1234" s="576">
        <f t="shared" si="85"/>
        <v>1181</v>
      </c>
      <c r="B1234" s="687" t="s">
        <v>744</v>
      </c>
      <c r="C1234" s="557">
        <v>38.409999999999997</v>
      </c>
      <c r="D1234" s="689" t="s">
        <v>769</v>
      </c>
      <c r="E1234" s="667" t="s">
        <v>788</v>
      </c>
      <c r="F1234" s="687" t="s">
        <v>231</v>
      </c>
      <c r="G1234" s="687" t="s">
        <v>5114</v>
      </c>
      <c r="H1234" s="578">
        <v>2264</v>
      </c>
      <c r="I1234" s="578">
        <v>399</v>
      </c>
      <c r="J1234" s="794">
        <f t="shared" si="86"/>
        <v>2264</v>
      </c>
      <c r="K1234" s="794">
        <f t="shared" si="87"/>
        <v>399</v>
      </c>
    </row>
    <row r="1235" spans="1:11" ht="189" x14ac:dyDescent="0.25">
      <c r="A1235" s="576">
        <f t="shared" si="85"/>
        <v>1182</v>
      </c>
      <c r="B1235" s="687" t="s">
        <v>744</v>
      </c>
      <c r="C1235" s="557">
        <v>38.42</v>
      </c>
      <c r="D1235" s="689" t="s">
        <v>769</v>
      </c>
      <c r="E1235" s="667" t="s">
        <v>789</v>
      </c>
      <c r="F1235" s="687" t="s">
        <v>231</v>
      </c>
      <c r="G1235" s="687" t="s">
        <v>5114</v>
      </c>
      <c r="H1235" s="578">
        <v>2357</v>
      </c>
      <c r="I1235" s="578">
        <v>399</v>
      </c>
      <c r="J1235" s="794">
        <f t="shared" si="86"/>
        <v>2357</v>
      </c>
      <c r="K1235" s="794">
        <f t="shared" si="87"/>
        <v>399</v>
      </c>
    </row>
    <row r="1236" spans="1:11" ht="189" x14ac:dyDescent="0.25">
      <c r="A1236" s="576">
        <f t="shared" si="85"/>
        <v>1183</v>
      </c>
      <c r="B1236" s="687" t="s">
        <v>744</v>
      </c>
      <c r="C1236" s="557">
        <v>38.43</v>
      </c>
      <c r="D1236" s="689" t="s">
        <v>769</v>
      </c>
      <c r="E1236" s="667" t="s">
        <v>790</v>
      </c>
      <c r="F1236" s="687" t="s">
        <v>231</v>
      </c>
      <c r="G1236" s="687" t="s">
        <v>5114</v>
      </c>
      <c r="H1236" s="578">
        <v>2492</v>
      </c>
      <c r="I1236" s="578">
        <v>399</v>
      </c>
      <c r="J1236" s="794">
        <f t="shared" si="86"/>
        <v>2492</v>
      </c>
      <c r="K1236" s="794">
        <f t="shared" si="87"/>
        <v>399</v>
      </c>
    </row>
    <row r="1237" spans="1:11" ht="189" x14ac:dyDescent="0.25">
      <c r="A1237" s="576">
        <f t="shared" si="85"/>
        <v>1184</v>
      </c>
      <c r="B1237" s="687" t="s">
        <v>744</v>
      </c>
      <c r="C1237" s="557">
        <v>38.44</v>
      </c>
      <c r="D1237" s="689" t="s">
        <v>769</v>
      </c>
      <c r="E1237" s="667" t="s">
        <v>791</v>
      </c>
      <c r="F1237" s="687" t="s">
        <v>231</v>
      </c>
      <c r="G1237" s="687" t="s">
        <v>5114</v>
      </c>
      <c r="H1237" s="578">
        <v>2878</v>
      </c>
      <c r="I1237" s="578">
        <v>399</v>
      </c>
      <c r="J1237" s="794">
        <f t="shared" si="86"/>
        <v>2878</v>
      </c>
      <c r="K1237" s="794">
        <f t="shared" si="87"/>
        <v>399</v>
      </c>
    </row>
    <row r="1238" spans="1:11" ht="197.45" customHeight="1" x14ac:dyDescent="0.25">
      <c r="A1238" s="576">
        <f t="shared" si="85"/>
        <v>1185</v>
      </c>
      <c r="B1238" s="687" t="s">
        <v>744</v>
      </c>
      <c r="C1238" s="557">
        <v>38.450000000000003</v>
      </c>
      <c r="D1238" s="689" t="s">
        <v>769</v>
      </c>
      <c r="E1238" s="667" t="s">
        <v>792</v>
      </c>
      <c r="F1238" s="687" t="s">
        <v>231</v>
      </c>
      <c r="G1238" s="687" t="s">
        <v>5114</v>
      </c>
      <c r="H1238" s="578">
        <v>2391</v>
      </c>
      <c r="I1238" s="578">
        <v>239</v>
      </c>
      <c r="J1238" s="794">
        <f t="shared" si="86"/>
        <v>2391</v>
      </c>
      <c r="K1238" s="794">
        <f t="shared" si="87"/>
        <v>239</v>
      </c>
    </row>
    <row r="1239" spans="1:11" ht="202.5" x14ac:dyDescent="0.25">
      <c r="A1239" s="576">
        <f t="shared" si="85"/>
        <v>1186</v>
      </c>
      <c r="B1239" s="687" t="s">
        <v>744</v>
      </c>
      <c r="C1239" s="557">
        <v>38.46</v>
      </c>
      <c r="D1239" s="689" t="s">
        <v>769</v>
      </c>
      <c r="E1239" s="667" t="s">
        <v>793</v>
      </c>
      <c r="F1239" s="687" t="s">
        <v>231</v>
      </c>
      <c r="G1239" s="687" t="s">
        <v>5114</v>
      </c>
      <c r="H1239" s="578">
        <v>2051</v>
      </c>
      <c r="I1239" s="578">
        <v>239</v>
      </c>
      <c r="J1239" s="794">
        <f t="shared" si="86"/>
        <v>2051</v>
      </c>
      <c r="K1239" s="794">
        <f t="shared" si="87"/>
        <v>239</v>
      </c>
    </row>
    <row r="1240" spans="1:11" ht="175.5" x14ac:dyDescent="0.25">
      <c r="A1240" s="576">
        <f t="shared" si="85"/>
        <v>1187</v>
      </c>
      <c r="B1240" s="687" t="s">
        <v>744</v>
      </c>
      <c r="C1240" s="557">
        <v>38.47</v>
      </c>
      <c r="D1240" s="689" t="s">
        <v>769</v>
      </c>
      <c r="E1240" s="667" t="s">
        <v>794</v>
      </c>
      <c r="F1240" s="687" t="s">
        <v>231</v>
      </c>
      <c r="G1240" s="687" t="s">
        <v>5114</v>
      </c>
      <c r="H1240" s="578">
        <v>2879</v>
      </c>
      <c r="I1240" s="578">
        <v>207</v>
      </c>
      <c r="J1240" s="794">
        <f t="shared" si="86"/>
        <v>2879</v>
      </c>
      <c r="K1240" s="794">
        <f t="shared" si="87"/>
        <v>207</v>
      </c>
    </row>
    <row r="1241" spans="1:11" ht="126.75" customHeight="1" x14ac:dyDescent="0.25">
      <c r="A1241" s="576">
        <f t="shared" si="85"/>
        <v>1188</v>
      </c>
      <c r="B1241" s="687" t="s">
        <v>744</v>
      </c>
      <c r="C1241" s="557">
        <v>38.479999999999997</v>
      </c>
      <c r="D1241" s="689" t="s">
        <v>769</v>
      </c>
      <c r="E1241" s="667" t="s">
        <v>795</v>
      </c>
      <c r="F1241" s="687" t="s">
        <v>231</v>
      </c>
      <c r="G1241" s="687" t="s">
        <v>5114</v>
      </c>
      <c r="H1241" s="578">
        <v>2008</v>
      </c>
      <c r="I1241" s="578">
        <v>239</v>
      </c>
      <c r="J1241" s="794">
        <f t="shared" si="86"/>
        <v>2008</v>
      </c>
      <c r="K1241" s="794">
        <f t="shared" si="87"/>
        <v>239</v>
      </c>
    </row>
    <row r="1242" spans="1:11" ht="179.25" customHeight="1" x14ac:dyDescent="0.25">
      <c r="A1242" s="576">
        <f t="shared" si="85"/>
        <v>1189</v>
      </c>
      <c r="B1242" s="687" t="s">
        <v>744</v>
      </c>
      <c r="C1242" s="557">
        <v>38.49</v>
      </c>
      <c r="D1242" s="689" t="s">
        <v>769</v>
      </c>
      <c r="E1242" s="667" t="s">
        <v>5815</v>
      </c>
      <c r="F1242" s="687" t="s">
        <v>231</v>
      </c>
      <c r="G1242" s="687" t="s">
        <v>5114</v>
      </c>
      <c r="H1242" s="578">
        <v>1873</v>
      </c>
      <c r="I1242" s="578">
        <v>207</v>
      </c>
      <c r="J1242" s="794">
        <f t="shared" si="86"/>
        <v>1873</v>
      </c>
      <c r="K1242" s="794">
        <f t="shared" si="87"/>
        <v>207</v>
      </c>
    </row>
    <row r="1243" spans="1:11" ht="189" x14ac:dyDescent="0.25">
      <c r="A1243" s="576">
        <f t="shared" si="85"/>
        <v>1190</v>
      </c>
      <c r="B1243" s="687" t="s">
        <v>744</v>
      </c>
      <c r="C1243" s="557">
        <v>38.5</v>
      </c>
      <c r="D1243" s="689" t="s">
        <v>769</v>
      </c>
      <c r="E1243" s="667" t="s">
        <v>5816</v>
      </c>
      <c r="F1243" s="687" t="s">
        <v>231</v>
      </c>
      <c r="G1243" s="687" t="s">
        <v>5114</v>
      </c>
      <c r="H1243" s="578">
        <v>1595</v>
      </c>
      <c r="I1243" s="578">
        <v>207</v>
      </c>
      <c r="J1243" s="794">
        <f t="shared" si="86"/>
        <v>1595</v>
      </c>
      <c r="K1243" s="794">
        <f t="shared" si="87"/>
        <v>207</v>
      </c>
    </row>
    <row r="1244" spans="1:11" ht="189" x14ac:dyDescent="0.25">
      <c r="A1244" s="576">
        <f t="shared" si="85"/>
        <v>1191</v>
      </c>
      <c r="B1244" s="687" t="s">
        <v>744</v>
      </c>
      <c r="C1244" s="557">
        <v>38.51</v>
      </c>
      <c r="D1244" s="689" t="s">
        <v>769</v>
      </c>
      <c r="E1244" s="667" t="s">
        <v>796</v>
      </c>
      <c r="F1244" s="687" t="s">
        <v>231</v>
      </c>
      <c r="G1244" s="687" t="s">
        <v>5114</v>
      </c>
      <c r="H1244" s="578">
        <v>1769</v>
      </c>
      <c r="I1244" s="578">
        <v>975</v>
      </c>
      <c r="J1244" s="794">
        <f t="shared" si="86"/>
        <v>1769</v>
      </c>
      <c r="K1244" s="794">
        <f t="shared" si="87"/>
        <v>975</v>
      </c>
    </row>
    <row r="1245" spans="1:11" ht="121.5" x14ac:dyDescent="0.25">
      <c r="A1245" s="576">
        <f t="shared" si="85"/>
        <v>1192</v>
      </c>
      <c r="B1245" s="687" t="s">
        <v>744</v>
      </c>
      <c r="C1245" s="557">
        <v>38.520000000000003</v>
      </c>
      <c r="D1245" s="689" t="s">
        <v>769</v>
      </c>
      <c r="E1245" s="667" t="s">
        <v>5817</v>
      </c>
      <c r="F1245" s="687" t="s">
        <v>231</v>
      </c>
      <c r="G1245" s="687" t="s">
        <v>5114</v>
      </c>
      <c r="H1245" s="578">
        <v>2568</v>
      </c>
      <c r="I1245" s="578">
        <v>878</v>
      </c>
      <c r="J1245" s="794">
        <f t="shared" si="86"/>
        <v>2568</v>
      </c>
      <c r="K1245" s="794">
        <f t="shared" si="87"/>
        <v>878</v>
      </c>
    </row>
    <row r="1246" spans="1:11" ht="189" x14ac:dyDescent="0.25">
      <c r="A1246" s="576">
        <f t="shared" si="85"/>
        <v>1193</v>
      </c>
      <c r="B1246" s="687" t="s">
        <v>2333</v>
      </c>
      <c r="C1246" s="557">
        <v>38.53</v>
      </c>
      <c r="D1246" s="689"/>
      <c r="E1246" s="667" t="s">
        <v>3546</v>
      </c>
      <c r="F1246" s="687" t="s">
        <v>231</v>
      </c>
      <c r="G1246" s="687" t="s">
        <v>5114</v>
      </c>
      <c r="H1246" s="578">
        <v>3371</v>
      </c>
      <c r="I1246" s="578">
        <v>399</v>
      </c>
      <c r="J1246" s="794">
        <f t="shared" si="86"/>
        <v>3371</v>
      </c>
      <c r="K1246" s="794">
        <f t="shared" si="87"/>
        <v>399</v>
      </c>
    </row>
    <row r="1247" spans="1:11" ht="18.75" x14ac:dyDescent="0.25">
      <c r="A1247" s="914" t="s">
        <v>5494</v>
      </c>
      <c r="B1247" s="915"/>
      <c r="C1247" s="915"/>
      <c r="D1247" s="915"/>
      <c r="E1247" s="915"/>
      <c r="F1247" s="915"/>
      <c r="G1247" s="915"/>
      <c r="H1247" s="915"/>
      <c r="I1247" s="916"/>
      <c r="J1247" s="794">
        <f t="shared" si="86"/>
        <v>0</v>
      </c>
      <c r="K1247" s="794">
        <f t="shared" si="87"/>
        <v>0</v>
      </c>
    </row>
    <row r="1248" spans="1:11" ht="54" x14ac:dyDescent="0.25">
      <c r="A1248" s="576">
        <f>A1246+1</f>
        <v>1194</v>
      </c>
      <c r="B1248" s="687" t="s">
        <v>797</v>
      </c>
      <c r="C1248" s="557">
        <v>39.01</v>
      </c>
      <c r="D1248" s="689" t="s">
        <v>798</v>
      </c>
      <c r="E1248" s="667" t="s">
        <v>799</v>
      </c>
      <c r="F1248" s="687" t="s">
        <v>231</v>
      </c>
      <c r="G1248" s="687" t="s">
        <v>4809</v>
      </c>
      <c r="H1248" s="578">
        <v>200050</v>
      </c>
      <c r="I1248" s="578">
        <v>2328</v>
      </c>
      <c r="J1248" s="794">
        <f t="shared" si="86"/>
        <v>200050</v>
      </c>
      <c r="K1248" s="794">
        <f t="shared" si="87"/>
        <v>2328</v>
      </c>
    </row>
    <row r="1249" spans="1:11" ht="54" x14ac:dyDescent="0.25">
      <c r="A1249" s="576">
        <f>A1248+1</f>
        <v>1195</v>
      </c>
      <c r="B1249" s="687" t="s">
        <v>797</v>
      </c>
      <c r="C1249" s="557">
        <v>39.020000000000003</v>
      </c>
      <c r="D1249" s="689" t="s">
        <v>798</v>
      </c>
      <c r="E1249" s="667" t="s">
        <v>800</v>
      </c>
      <c r="F1249" s="687" t="s">
        <v>231</v>
      </c>
      <c r="G1249" s="687" t="s">
        <v>4809</v>
      </c>
      <c r="H1249" s="578">
        <v>107112</v>
      </c>
      <c r="I1249" s="578">
        <v>135</v>
      </c>
      <c r="J1249" s="794">
        <f t="shared" si="86"/>
        <v>107112</v>
      </c>
      <c r="K1249" s="794">
        <f t="shared" si="87"/>
        <v>135</v>
      </c>
    </row>
    <row r="1250" spans="1:11" ht="54" x14ac:dyDescent="0.25">
      <c r="A1250" s="576">
        <f t="shared" ref="A1250:A1291" si="88">A1249+1</f>
        <v>1196</v>
      </c>
      <c r="B1250" s="687" t="s">
        <v>797</v>
      </c>
      <c r="C1250" s="557">
        <v>39.03</v>
      </c>
      <c r="D1250" s="689" t="s">
        <v>801</v>
      </c>
      <c r="E1250" s="667" t="s">
        <v>802</v>
      </c>
      <c r="F1250" s="687" t="s">
        <v>5002</v>
      </c>
      <c r="G1250" s="687" t="s">
        <v>5114</v>
      </c>
      <c r="H1250" s="578">
        <v>5193</v>
      </c>
      <c r="I1250" s="578">
        <v>2136</v>
      </c>
      <c r="J1250" s="794">
        <f t="shared" si="86"/>
        <v>5193</v>
      </c>
      <c r="K1250" s="794">
        <f t="shared" si="87"/>
        <v>2136</v>
      </c>
    </row>
    <row r="1251" spans="1:11" ht="67.5" x14ac:dyDescent="0.25">
      <c r="A1251" s="576">
        <f t="shared" si="88"/>
        <v>1197</v>
      </c>
      <c r="B1251" s="687" t="s">
        <v>797</v>
      </c>
      <c r="C1251" s="557">
        <v>39.04</v>
      </c>
      <c r="D1251" s="689" t="s">
        <v>803</v>
      </c>
      <c r="E1251" s="667" t="s">
        <v>804</v>
      </c>
      <c r="F1251" s="687" t="s">
        <v>5003</v>
      </c>
      <c r="G1251" s="687" t="s">
        <v>5114</v>
      </c>
      <c r="H1251" s="578">
        <v>9574</v>
      </c>
      <c r="I1251" s="578">
        <v>2853</v>
      </c>
      <c r="J1251" s="794">
        <f t="shared" si="86"/>
        <v>9574</v>
      </c>
      <c r="K1251" s="794">
        <f t="shared" si="87"/>
        <v>2853</v>
      </c>
    </row>
    <row r="1252" spans="1:11" ht="108" x14ac:dyDescent="0.25">
      <c r="A1252" s="576">
        <f t="shared" si="88"/>
        <v>1198</v>
      </c>
      <c r="B1252" s="687" t="s">
        <v>797</v>
      </c>
      <c r="C1252" s="557">
        <v>39.049999999999997</v>
      </c>
      <c r="D1252" s="689" t="s">
        <v>805</v>
      </c>
      <c r="E1252" s="667" t="s">
        <v>806</v>
      </c>
      <c r="F1252" s="687" t="s">
        <v>231</v>
      </c>
      <c r="G1252" s="687" t="s">
        <v>5114</v>
      </c>
      <c r="H1252" s="578">
        <v>5852</v>
      </c>
      <c r="I1252" s="578">
        <v>1724</v>
      </c>
      <c r="J1252" s="794">
        <f t="shared" si="86"/>
        <v>5852</v>
      </c>
      <c r="K1252" s="794">
        <f t="shared" si="87"/>
        <v>1724</v>
      </c>
    </row>
    <row r="1253" spans="1:11" ht="99.75" customHeight="1" x14ac:dyDescent="0.25">
      <c r="A1253" s="576">
        <f t="shared" si="88"/>
        <v>1199</v>
      </c>
      <c r="B1253" s="687" t="s">
        <v>797</v>
      </c>
      <c r="C1253" s="557">
        <v>39.06</v>
      </c>
      <c r="D1253" s="689" t="s">
        <v>805</v>
      </c>
      <c r="E1253" s="667" t="s">
        <v>807</v>
      </c>
      <c r="F1253" s="687" t="s">
        <v>231</v>
      </c>
      <c r="G1253" s="687" t="s">
        <v>5114</v>
      </c>
      <c r="H1253" s="578">
        <v>8187</v>
      </c>
      <c r="I1253" s="578">
        <v>2445</v>
      </c>
      <c r="J1253" s="794">
        <f t="shared" si="86"/>
        <v>8187</v>
      </c>
      <c r="K1253" s="794">
        <f t="shared" si="87"/>
        <v>2445</v>
      </c>
    </row>
    <row r="1254" spans="1:11" ht="100.5" customHeight="1" x14ac:dyDescent="0.25">
      <c r="A1254" s="576">
        <f t="shared" si="88"/>
        <v>1200</v>
      </c>
      <c r="B1254" s="687" t="s">
        <v>797</v>
      </c>
      <c r="C1254" s="557">
        <v>39.07</v>
      </c>
      <c r="D1254" s="689" t="s">
        <v>805</v>
      </c>
      <c r="E1254" s="667" t="s">
        <v>1281</v>
      </c>
      <c r="F1254" s="687" t="s">
        <v>231</v>
      </c>
      <c r="G1254" s="687" t="s">
        <v>5114</v>
      </c>
      <c r="H1254" s="578">
        <v>7336</v>
      </c>
      <c r="I1254" s="578">
        <v>2580</v>
      </c>
      <c r="J1254" s="794">
        <f t="shared" si="86"/>
        <v>7336</v>
      </c>
      <c r="K1254" s="794">
        <f t="shared" si="87"/>
        <v>2580</v>
      </c>
    </row>
    <row r="1255" spans="1:11" ht="67.5" x14ac:dyDescent="0.25">
      <c r="A1255" s="576">
        <f t="shared" si="88"/>
        <v>1201</v>
      </c>
      <c r="B1255" s="687" t="s">
        <v>797</v>
      </c>
      <c r="C1255" s="557">
        <v>39.08</v>
      </c>
      <c r="D1255" s="689" t="s">
        <v>808</v>
      </c>
      <c r="E1255" s="667" t="s">
        <v>809</v>
      </c>
      <c r="F1255" s="687" t="s">
        <v>5004</v>
      </c>
      <c r="G1255" s="687" t="s">
        <v>5114</v>
      </c>
      <c r="H1255" s="578">
        <v>9542</v>
      </c>
      <c r="I1255" s="578">
        <v>2612</v>
      </c>
      <c r="J1255" s="794">
        <f t="shared" si="86"/>
        <v>9542</v>
      </c>
      <c r="K1255" s="794">
        <f t="shared" si="87"/>
        <v>2612</v>
      </c>
    </row>
    <row r="1256" spans="1:11" ht="81" x14ac:dyDescent="0.25">
      <c r="A1256" s="576">
        <f t="shared" si="88"/>
        <v>1202</v>
      </c>
      <c r="B1256" s="687" t="s">
        <v>797</v>
      </c>
      <c r="C1256" s="557">
        <v>39.090000000000003</v>
      </c>
      <c r="D1256" s="689" t="s">
        <v>810</v>
      </c>
      <c r="E1256" s="667" t="s">
        <v>811</v>
      </c>
      <c r="F1256" s="687" t="s">
        <v>5005</v>
      </c>
      <c r="G1256" s="687" t="s">
        <v>5114</v>
      </c>
      <c r="H1256" s="578">
        <v>3079</v>
      </c>
      <c r="I1256" s="578">
        <v>741</v>
      </c>
      <c r="J1256" s="794">
        <f t="shared" si="86"/>
        <v>3079</v>
      </c>
      <c r="K1256" s="794">
        <f t="shared" si="87"/>
        <v>741</v>
      </c>
    </row>
    <row r="1257" spans="1:11" ht="58.5" customHeight="1" x14ac:dyDescent="0.25">
      <c r="A1257" s="576">
        <f t="shared" si="88"/>
        <v>1203</v>
      </c>
      <c r="B1257" s="687" t="s">
        <v>797</v>
      </c>
      <c r="C1257" s="557">
        <v>39.1</v>
      </c>
      <c r="D1257" s="689" t="s">
        <v>812</v>
      </c>
      <c r="E1257" s="667" t="s">
        <v>813</v>
      </c>
      <c r="F1257" s="687" t="s">
        <v>5006</v>
      </c>
      <c r="G1257" s="687" t="s">
        <v>5114</v>
      </c>
      <c r="H1257" s="578">
        <v>2913</v>
      </c>
      <c r="I1257" s="578">
        <v>851</v>
      </c>
      <c r="J1257" s="794">
        <f t="shared" si="86"/>
        <v>2913</v>
      </c>
      <c r="K1257" s="794">
        <f t="shared" si="87"/>
        <v>851</v>
      </c>
    </row>
    <row r="1258" spans="1:11" ht="81" x14ac:dyDescent="0.25">
      <c r="A1258" s="576">
        <f t="shared" si="88"/>
        <v>1204</v>
      </c>
      <c r="B1258" s="687" t="s">
        <v>797</v>
      </c>
      <c r="C1258" s="557">
        <v>39.11</v>
      </c>
      <c r="D1258" s="689" t="s">
        <v>798</v>
      </c>
      <c r="E1258" s="667" t="s">
        <v>814</v>
      </c>
      <c r="F1258" s="687" t="s">
        <v>231</v>
      </c>
      <c r="G1258" s="687" t="s">
        <v>5114</v>
      </c>
      <c r="H1258" s="578">
        <v>3839</v>
      </c>
      <c r="I1258" s="578">
        <v>855</v>
      </c>
      <c r="J1258" s="794">
        <f t="shared" si="86"/>
        <v>3839</v>
      </c>
      <c r="K1258" s="794">
        <f t="shared" si="87"/>
        <v>855</v>
      </c>
    </row>
    <row r="1259" spans="1:11" ht="54" x14ac:dyDescent="0.25">
      <c r="A1259" s="576">
        <f t="shared" si="88"/>
        <v>1205</v>
      </c>
      <c r="B1259" s="687" t="s">
        <v>797</v>
      </c>
      <c r="C1259" s="557">
        <v>39.119999999999997</v>
      </c>
      <c r="D1259" s="689" t="s">
        <v>815</v>
      </c>
      <c r="E1259" s="667" t="s">
        <v>816</v>
      </c>
      <c r="F1259" s="687" t="s">
        <v>5007</v>
      </c>
      <c r="G1259" s="687" t="s">
        <v>5114</v>
      </c>
      <c r="H1259" s="578">
        <v>5475</v>
      </c>
      <c r="I1259" s="578">
        <v>875</v>
      </c>
      <c r="J1259" s="794">
        <f t="shared" si="86"/>
        <v>5475</v>
      </c>
      <c r="K1259" s="794">
        <f t="shared" si="87"/>
        <v>875</v>
      </c>
    </row>
    <row r="1260" spans="1:11" ht="54" x14ac:dyDescent="0.25">
      <c r="A1260" s="576">
        <f t="shared" si="88"/>
        <v>1206</v>
      </c>
      <c r="B1260" s="687" t="s">
        <v>797</v>
      </c>
      <c r="C1260" s="557">
        <v>39.130000000000003</v>
      </c>
      <c r="D1260" s="689" t="s">
        <v>798</v>
      </c>
      <c r="E1260" s="667" t="s">
        <v>817</v>
      </c>
      <c r="F1260" s="687" t="s">
        <v>231</v>
      </c>
      <c r="G1260" s="687" t="s">
        <v>5114</v>
      </c>
      <c r="H1260" s="578">
        <v>2826</v>
      </c>
      <c r="I1260" s="578">
        <v>558</v>
      </c>
      <c r="J1260" s="794">
        <f t="shared" si="86"/>
        <v>2826</v>
      </c>
      <c r="K1260" s="794">
        <f t="shared" si="87"/>
        <v>558</v>
      </c>
    </row>
    <row r="1261" spans="1:11" ht="54" x14ac:dyDescent="0.25">
      <c r="A1261" s="576">
        <f t="shared" si="88"/>
        <v>1207</v>
      </c>
      <c r="B1261" s="687" t="s">
        <v>797</v>
      </c>
      <c r="C1261" s="557">
        <v>39.14</v>
      </c>
      <c r="D1261" s="689" t="s">
        <v>798</v>
      </c>
      <c r="E1261" s="667" t="s">
        <v>818</v>
      </c>
      <c r="F1261" s="687" t="s">
        <v>231</v>
      </c>
      <c r="G1261" s="687" t="s">
        <v>5114</v>
      </c>
      <c r="H1261" s="578">
        <v>4800</v>
      </c>
      <c r="I1261" s="578">
        <v>720</v>
      </c>
      <c r="J1261" s="794">
        <f t="shared" si="86"/>
        <v>4800</v>
      </c>
      <c r="K1261" s="794">
        <f t="shared" si="87"/>
        <v>720</v>
      </c>
    </row>
    <row r="1262" spans="1:11" ht="67.5" x14ac:dyDescent="0.25">
      <c r="A1262" s="576">
        <f t="shared" si="88"/>
        <v>1208</v>
      </c>
      <c r="B1262" s="687" t="s">
        <v>797</v>
      </c>
      <c r="C1262" s="557">
        <v>39.15</v>
      </c>
      <c r="D1262" s="689" t="s">
        <v>819</v>
      </c>
      <c r="E1262" s="667" t="s">
        <v>820</v>
      </c>
      <c r="F1262" s="687" t="s">
        <v>5008</v>
      </c>
      <c r="G1262" s="687" t="s">
        <v>5114</v>
      </c>
      <c r="H1262" s="578">
        <v>4804</v>
      </c>
      <c r="I1262" s="578">
        <v>1496</v>
      </c>
      <c r="J1262" s="794">
        <f t="shared" si="86"/>
        <v>4804</v>
      </c>
      <c r="K1262" s="794">
        <f t="shared" si="87"/>
        <v>1496</v>
      </c>
    </row>
    <row r="1263" spans="1:11" ht="67.5" x14ac:dyDescent="0.25">
      <c r="A1263" s="576">
        <f t="shared" si="88"/>
        <v>1209</v>
      </c>
      <c r="B1263" s="687" t="s">
        <v>797</v>
      </c>
      <c r="C1263" s="557">
        <v>39.159999999999997</v>
      </c>
      <c r="D1263" s="689" t="s">
        <v>819</v>
      </c>
      <c r="E1263" s="667" t="s">
        <v>821</v>
      </c>
      <c r="F1263" s="687" t="s">
        <v>5008</v>
      </c>
      <c r="G1263" s="687" t="s">
        <v>5114</v>
      </c>
      <c r="H1263" s="578">
        <v>5565</v>
      </c>
      <c r="I1263" s="578">
        <v>1506</v>
      </c>
      <c r="J1263" s="794">
        <f t="shared" si="86"/>
        <v>5565</v>
      </c>
      <c r="K1263" s="794">
        <f t="shared" si="87"/>
        <v>1506</v>
      </c>
    </row>
    <row r="1264" spans="1:11" ht="54" x14ac:dyDescent="0.25">
      <c r="A1264" s="576">
        <f t="shared" si="88"/>
        <v>1210</v>
      </c>
      <c r="B1264" s="687" t="s">
        <v>797</v>
      </c>
      <c r="C1264" s="557">
        <v>39.17</v>
      </c>
      <c r="D1264" s="689" t="s">
        <v>822</v>
      </c>
      <c r="E1264" s="667" t="s">
        <v>823</v>
      </c>
      <c r="F1264" s="687" t="s">
        <v>5009</v>
      </c>
      <c r="G1264" s="687" t="s">
        <v>5114</v>
      </c>
      <c r="H1264" s="578">
        <v>6725</v>
      </c>
      <c r="I1264" s="578">
        <v>1136</v>
      </c>
      <c r="J1264" s="794">
        <f t="shared" si="86"/>
        <v>6725</v>
      </c>
      <c r="K1264" s="794">
        <f t="shared" si="87"/>
        <v>1136</v>
      </c>
    </row>
    <row r="1265" spans="1:11" ht="54" x14ac:dyDescent="0.25">
      <c r="A1265" s="576">
        <f t="shared" si="88"/>
        <v>1211</v>
      </c>
      <c r="B1265" s="687" t="s">
        <v>797</v>
      </c>
      <c r="C1265" s="557">
        <v>39.18</v>
      </c>
      <c r="D1265" s="689" t="s">
        <v>822</v>
      </c>
      <c r="E1265" s="667" t="s">
        <v>824</v>
      </c>
      <c r="F1265" s="687" t="s">
        <v>5009</v>
      </c>
      <c r="G1265" s="687" t="s">
        <v>5114</v>
      </c>
      <c r="H1265" s="578">
        <v>7740</v>
      </c>
      <c r="I1265" s="578">
        <v>1265</v>
      </c>
      <c r="J1265" s="794">
        <f t="shared" si="86"/>
        <v>7740</v>
      </c>
      <c r="K1265" s="794">
        <f t="shared" si="87"/>
        <v>1265</v>
      </c>
    </row>
    <row r="1266" spans="1:11" ht="54" x14ac:dyDescent="0.25">
      <c r="A1266" s="576">
        <f t="shared" si="88"/>
        <v>1212</v>
      </c>
      <c r="B1266" s="687" t="s">
        <v>797</v>
      </c>
      <c r="C1266" s="557">
        <v>39.19</v>
      </c>
      <c r="D1266" s="689" t="s">
        <v>825</v>
      </c>
      <c r="E1266" s="667" t="s">
        <v>826</v>
      </c>
      <c r="F1266" s="687" t="s">
        <v>5010</v>
      </c>
      <c r="G1266" s="687" t="s">
        <v>5114</v>
      </c>
      <c r="H1266" s="578">
        <v>4607</v>
      </c>
      <c r="I1266" s="578">
        <v>1447</v>
      </c>
      <c r="J1266" s="794">
        <f t="shared" si="86"/>
        <v>4607</v>
      </c>
      <c r="K1266" s="794">
        <f t="shared" si="87"/>
        <v>1447</v>
      </c>
    </row>
    <row r="1267" spans="1:11" ht="67.5" x14ac:dyDescent="0.25">
      <c r="A1267" s="576">
        <f t="shared" si="88"/>
        <v>1213</v>
      </c>
      <c r="B1267" s="687" t="s">
        <v>797</v>
      </c>
      <c r="C1267" s="557">
        <v>39.200000000000003</v>
      </c>
      <c r="D1267" s="689" t="s">
        <v>825</v>
      </c>
      <c r="E1267" s="667" t="s">
        <v>827</v>
      </c>
      <c r="F1267" s="687" t="s">
        <v>5010</v>
      </c>
      <c r="G1267" s="687" t="s">
        <v>5114</v>
      </c>
      <c r="H1267" s="578">
        <v>4874</v>
      </c>
      <c r="I1267" s="578">
        <v>965</v>
      </c>
      <c r="J1267" s="794">
        <f t="shared" si="86"/>
        <v>4874</v>
      </c>
      <c r="K1267" s="794">
        <f t="shared" si="87"/>
        <v>965</v>
      </c>
    </row>
    <row r="1268" spans="1:11" ht="111" customHeight="1" x14ac:dyDescent="0.25">
      <c r="A1268" s="576">
        <f t="shared" si="88"/>
        <v>1214</v>
      </c>
      <c r="B1268" s="687" t="s">
        <v>797</v>
      </c>
      <c r="C1268" s="557">
        <v>39.21</v>
      </c>
      <c r="D1268" s="689" t="s">
        <v>798</v>
      </c>
      <c r="E1268" s="667" t="s">
        <v>828</v>
      </c>
      <c r="F1268" s="687" t="s">
        <v>231</v>
      </c>
      <c r="G1268" s="687" t="s">
        <v>5114</v>
      </c>
      <c r="H1268" s="578">
        <v>4345</v>
      </c>
      <c r="I1268" s="578">
        <v>1371</v>
      </c>
      <c r="J1268" s="794">
        <f t="shared" si="86"/>
        <v>4345</v>
      </c>
      <c r="K1268" s="794">
        <f t="shared" si="87"/>
        <v>1371</v>
      </c>
    </row>
    <row r="1269" spans="1:11" ht="135" x14ac:dyDescent="0.25">
      <c r="A1269" s="576">
        <f t="shared" si="88"/>
        <v>1215</v>
      </c>
      <c r="B1269" s="687" t="s">
        <v>797</v>
      </c>
      <c r="C1269" s="557">
        <v>39.22</v>
      </c>
      <c r="D1269" s="689" t="s">
        <v>798</v>
      </c>
      <c r="E1269" s="667" t="s">
        <v>829</v>
      </c>
      <c r="F1269" s="687" t="s">
        <v>231</v>
      </c>
      <c r="G1269" s="687" t="s">
        <v>5114</v>
      </c>
      <c r="H1269" s="578">
        <v>5796</v>
      </c>
      <c r="I1269" s="578">
        <v>1040</v>
      </c>
      <c r="J1269" s="794">
        <f t="shared" si="86"/>
        <v>5796</v>
      </c>
      <c r="K1269" s="794">
        <f t="shared" si="87"/>
        <v>1040</v>
      </c>
    </row>
    <row r="1270" spans="1:11" ht="108" x14ac:dyDescent="0.25">
      <c r="A1270" s="576">
        <f t="shared" si="88"/>
        <v>1216</v>
      </c>
      <c r="B1270" s="687" t="s">
        <v>797</v>
      </c>
      <c r="C1270" s="557">
        <v>39.229999999999997</v>
      </c>
      <c r="D1270" s="689" t="s">
        <v>798</v>
      </c>
      <c r="E1270" s="667" t="s">
        <v>830</v>
      </c>
      <c r="F1270" s="687" t="s">
        <v>231</v>
      </c>
      <c r="G1270" s="687" t="s">
        <v>5114</v>
      </c>
      <c r="H1270" s="578">
        <v>5136</v>
      </c>
      <c r="I1270" s="578">
        <v>1040</v>
      </c>
      <c r="J1270" s="794">
        <f t="shared" si="86"/>
        <v>5136</v>
      </c>
      <c r="K1270" s="794">
        <f t="shared" si="87"/>
        <v>1040</v>
      </c>
    </row>
    <row r="1271" spans="1:11" ht="148.5" x14ac:dyDescent="0.25">
      <c r="A1271" s="576">
        <f t="shared" si="88"/>
        <v>1217</v>
      </c>
      <c r="B1271" s="687" t="s">
        <v>797</v>
      </c>
      <c r="C1271" s="557">
        <v>39.24</v>
      </c>
      <c r="D1271" s="689" t="s">
        <v>831</v>
      </c>
      <c r="E1271" s="667" t="s">
        <v>832</v>
      </c>
      <c r="F1271" s="687" t="s">
        <v>5011</v>
      </c>
      <c r="G1271" s="687" t="s">
        <v>5114</v>
      </c>
      <c r="H1271" s="578">
        <v>4829</v>
      </c>
      <c r="I1271" s="578">
        <v>846</v>
      </c>
      <c r="J1271" s="794">
        <f t="shared" si="86"/>
        <v>4829</v>
      </c>
      <c r="K1271" s="794">
        <f t="shared" si="87"/>
        <v>846</v>
      </c>
    </row>
    <row r="1272" spans="1:11" ht="148.5" x14ac:dyDescent="0.25">
      <c r="A1272" s="576">
        <f t="shared" si="88"/>
        <v>1218</v>
      </c>
      <c r="B1272" s="687" t="s">
        <v>797</v>
      </c>
      <c r="C1272" s="557">
        <v>39.25</v>
      </c>
      <c r="D1272" s="689" t="s">
        <v>831</v>
      </c>
      <c r="E1272" s="667" t="s">
        <v>833</v>
      </c>
      <c r="F1272" s="687" t="s">
        <v>5011</v>
      </c>
      <c r="G1272" s="687" t="s">
        <v>5114</v>
      </c>
      <c r="H1272" s="578">
        <v>5308</v>
      </c>
      <c r="I1272" s="578">
        <v>901</v>
      </c>
      <c r="J1272" s="794">
        <f t="shared" si="86"/>
        <v>5308</v>
      </c>
      <c r="K1272" s="794">
        <f t="shared" si="87"/>
        <v>901</v>
      </c>
    </row>
    <row r="1273" spans="1:11" ht="121.5" x14ac:dyDescent="0.25">
      <c r="A1273" s="576">
        <f t="shared" si="88"/>
        <v>1219</v>
      </c>
      <c r="B1273" s="687" t="s">
        <v>797</v>
      </c>
      <c r="C1273" s="557">
        <v>39.26</v>
      </c>
      <c r="D1273" s="689" t="s">
        <v>834</v>
      </c>
      <c r="E1273" s="667" t="s">
        <v>835</v>
      </c>
      <c r="F1273" s="687" t="s">
        <v>5012</v>
      </c>
      <c r="G1273" s="687" t="s">
        <v>5114</v>
      </c>
      <c r="H1273" s="578">
        <v>4011</v>
      </c>
      <c r="I1273" s="578">
        <v>1088</v>
      </c>
      <c r="J1273" s="794">
        <f t="shared" si="86"/>
        <v>4011</v>
      </c>
      <c r="K1273" s="794">
        <f t="shared" si="87"/>
        <v>1088</v>
      </c>
    </row>
    <row r="1274" spans="1:11" ht="54" x14ac:dyDescent="0.25">
      <c r="A1274" s="576">
        <f t="shared" si="88"/>
        <v>1220</v>
      </c>
      <c r="B1274" s="687" t="s">
        <v>797</v>
      </c>
      <c r="C1274" s="557">
        <v>39.270000000000003</v>
      </c>
      <c r="D1274" s="689" t="s">
        <v>836</v>
      </c>
      <c r="E1274" s="667" t="s">
        <v>837</v>
      </c>
      <c r="F1274" s="687" t="s">
        <v>5013</v>
      </c>
      <c r="G1274" s="687" t="s">
        <v>5114</v>
      </c>
      <c r="H1274" s="578">
        <v>2646</v>
      </c>
      <c r="I1274" s="578">
        <v>873</v>
      </c>
      <c r="J1274" s="794">
        <f t="shared" si="86"/>
        <v>2646</v>
      </c>
      <c r="K1274" s="794">
        <f t="shared" si="87"/>
        <v>873</v>
      </c>
    </row>
    <row r="1275" spans="1:11" ht="40.5" x14ac:dyDescent="0.25">
      <c r="A1275" s="576">
        <f t="shared" si="88"/>
        <v>1221</v>
      </c>
      <c r="B1275" s="687" t="s">
        <v>797</v>
      </c>
      <c r="C1275" s="557">
        <v>39.28</v>
      </c>
      <c r="D1275" s="689" t="s">
        <v>838</v>
      </c>
      <c r="E1275" s="667" t="s">
        <v>839</v>
      </c>
      <c r="F1275" s="687" t="s">
        <v>5014</v>
      </c>
      <c r="G1275" s="687" t="s">
        <v>5114</v>
      </c>
      <c r="H1275" s="578">
        <v>998</v>
      </c>
      <c r="I1275" s="578">
        <v>430</v>
      </c>
      <c r="J1275" s="794">
        <f t="shared" si="86"/>
        <v>998</v>
      </c>
      <c r="K1275" s="794">
        <f t="shared" si="87"/>
        <v>430</v>
      </c>
    </row>
    <row r="1276" spans="1:11" ht="67.5" x14ac:dyDescent="0.25">
      <c r="A1276" s="576">
        <f t="shared" si="88"/>
        <v>1222</v>
      </c>
      <c r="B1276" s="687" t="s">
        <v>797</v>
      </c>
      <c r="C1276" s="557">
        <v>39.29</v>
      </c>
      <c r="D1276" s="689" t="s">
        <v>825</v>
      </c>
      <c r="E1276" s="667" t="s">
        <v>840</v>
      </c>
      <c r="F1276" s="687" t="s">
        <v>5015</v>
      </c>
      <c r="G1276" s="687" t="s">
        <v>5114</v>
      </c>
      <c r="H1276" s="578">
        <v>3375</v>
      </c>
      <c r="I1276" s="578">
        <v>806</v>
      </c>
      <c r="J1276" s="794">
        <f t="shared" si="86"/>
        <v>3375</v>
      </c>
      <c r="K1276" s="794">
        <f t="shared" si="87"/>
        <v>806</v>
      </c>
    </row>
    <row r="1277" spans="1:11" ht="67.5" x14ac:dyDescent="0.25">
      <c r="A1277" s="576">
        <f t="shared" si="88"/>
        <v>1223</v>
      </c>
      <c r="B1277" s="687" t="s">
        <v>797</v>
      </c>
      <c r="C1277" s="557">
        <v>39.299999999999997</v>
      </c>
      <c r="D1277" s="689" t="s">
        <v>825</v>
      </c>
      <c r="E1277" s="667" t="s">
        <v>841</v>
      </c>
      <c r="F1277" s="687" t="s">
        <v>5016</v>
      </c>
      <c r="G1277" s="687" t="s">
        <v>5114</v>
      </c>
      <c r="H1277" s="578">
        <v>4827</v>
      </c>
      <c r="I1277" s="578">
        <v>1537</v>
      </c>
      <c r="J1277" s="794">
        <f t="shared" si="86"/>
        <v>4827</v>
      </c>
      <c r="K1277" s="794">
        <f t="shared" si="87"/>
        <v>1537</v>
      </c>
    </row>
    <row r="1278" spans="1:11" ht="40.5" x14ac:dyDescent="0.25">
      <c r="A1278" s="576">
        <f t="shared" si="88"/>
        <v>1224</v>
      </c>
      <c r="B1278" s="687" t="s">
        <v>797</v>
      </c>
      <c r="C1278" s="557">
        <v>39.31</v>
      </c>
      <c r="D1278" s="689" t="s">
        <v>798</v>
      </c>
      <c r="E1278" s="667" t="s">
        <v>5128</v>
      </c>
      <c r="F1278" s="687" t="s">
        <v>1149</v>
      </c>
      <c r="G1278" s="687" t="s">
        <v>5114</v>
      </c>
      <c r="H1278" s="578">
        <v>3258</v>
      </c>
      <c r="I1278" s="578">
        <v>1201</v>
      </c>
      <c r="J1278" s="794">
        <f t="shared" si="86"/>
        <v>3258</v>
      </c>
      <c r="K1278" s="794">
        <f t="shared" si="87"/>
        <v>1201</v>
      </c>
    </row>
    <row r="1279" spans="1:11" ht="27" x14ac:dyDescent="0.25">
      <c r="A1279" s="576">
        <f t="shared" si="88"/>
        <v>1225</v>
      </c>
      <c r="B1279" s="687" t="s">
        <v>797</v>
      </c>
      <c r="C1279" s="557">
        <v>39.32</v>
      </c>
      <c r="D1279" s="689" t="s">
        <v>798</v>
      </c>
      <c r="E1279" s="667" t="s">
        <v>842</v>
      </c>
      <c r="F1279" s="687" t="s">
        <v>231</v>
      </c>
      <c r="G1279" s="687" t="s">
        <v>4804</v>
      </c>
      <c r="H1279" s="578">
        <v>152</v>
      </c>
      <c r="I1279" s="578">
        <v>55</v>
      </c>
      <c r="J1279" s="794">
        <f t="shared" si="86"/>
        <v>152</v>
      </c>
      <c r="K1279" s="794">
        <f t="shared" si="87"/>
        <v>55</v>
      </c>
    </row>
    <row r="1280" spans="1:11" ht="94.5" x14ac:dyDescent="0.25">
      <c r="A1280" s="576">
        <f t="shared" si="88"/>
        <v>1226</v>
      </c>
      <c r="B1280" s="687" t="s">
        <v>797</v>
      </c>
      <c r="C1280" s="557">
        <v>39.33</v>
      </c>
      <c r="D1280" s="689" t="s">
        <v>798</v>
      </c>
      <c r="E1280" s="667" t="s">
        <v>843</v>
      </c>
      <c r="F1280" s="687" t="s">
        <v>231</v>
      </c>
      <c r="G1280" s="687" t="s">
        <v>5114</v>
      </c>
      <c r="H1280" s="578">
        <v>2938</v>
      </c>
      <c r="I1280" s="578">
        <v>728</v>
      </c>
      <c r="J1280" s="794">
        <f t="shared" si="86"/>
        <v>2938</v>
      </c>
      <c r="K1280" s="794">
        <f t="shared" si="87"/>
        <v>728</v>
      </c>
    </row>
    <row r="1281" spans="1:11" ht="81" x14ac:dyDescent="0.25">
      <c r="A1281" s="576">
        <f t="shared" si="88"/>
        <v>1227</v>
      </c>
      <c r="B1281" s="687" t="s">
        <v>797</v>
      </c>
      <c r="C1281" s="557">
        <v>39.340000000000003</v>
      </c>
      <c r="D1281" s="689" t="s">
        <v>798</v>
      </c>
      <c r="E1281" s="667" t="s">
        <v>844</v>
      </c>
      <c r="F1281" s="687" t="s">
        <v>231</v>
      </c>
      <c r="G1281" s="687" t="s">
        <v>5114</v>
      </c>
      <c r="H1281" s="578">
        <v>2283</v>
      </c>
      <c r="I1281" s="578">
        <v>774</v>
      </c>
      <c r="J1281" s="794">
        <f t="shared" si="86"/>
        <v>2283</v>
      </c>
      <c r="K1281" s="794">
        <f t="shared" si="87"/>
        <v>774</v>
      </c>
    </row>
    <row r="1282" spans="1:11" ht="54" x14ac:dyDescent="0.25">
      <c r="A1282" s="576">
        <f t="shared" si="88"/>
        <v>1228</v>
      </c>
      <c r="B1282" s="687" t="s">
        <v>797</v>
      </c>
      <c r="C1282" s="557">
        <v>39.35</v>
      </c>
      <c r="D1282" s="689" t="s">
        <v>798</v>
      </c>
      <c r="E1282" s="667" t="s">
        <v>845</v>
      </c>
      <c r="F1282" s="687" t="s">
        <v>231</v>
      </c>
      <c r="G1282" s="687" t="s">
        <v>5114</v>
      </c>
      <c r="H1282" s="578">
        <v>1999</v>
      </c>
      <c r="I1282" s="578">
        <v>810</v>
      </c>
      <c r="J1282" s="794">
        <f t="shared" si="86"/>
        <v>1999</v>
      </c>
      <c r="K1282" s="794">
        <f t="shared" si="87"/>
        <v>810</v>
      </c>
    </row>
    <row r="1283" spans="1:11" ht="54" x14ac:dyDescent="0.25">
      <c r="A1283" s="576">
        <f t="shared" si="88"/>
        <v>1229</v>
      </c>
      <c r="B1283" s="687" t="s">
        <v>797</v>
      </c>
      <c r="C1283" s="557">
        <v>39.36</v>
      </c>
      <c r="D1283" s="689" t="s">
        <v>798</v>
      </c>
      <c r="E1283" s="667" t="s">
        <v>5818</v>
      </c>
      <c r="F1283" s="687" t="s">
        <v>231</v>
      </c>
      <c r="G1283" s="687" t="s">
        <v>5114</v>
      </c>
      <c r="H1283" s="578">
        <v>1750</v>
      </c>
      <c r="I1283" s="578">
        <v>810</v>
      </c>
      <c r="J1283" s="794">
        <f t="shared" si="86"/>
        <v>1750</v>
      </c>
      <c r="K1283" s="794">
        <f t="shared" si="87"/>
        <v>810</v>
      </c>
    </row>
    <row r="1284" spans="1:11" ht="202.5" x14ac:dyDescent="0.25">
      <c r="A1284" s="576">
        <f t="shared" si="88"/>
        <v>1230</v>
      </c>
      <c r="B1284" s="687" t="s">
        <v>797</v>
      </c>
      <c r="C1284" s="557">
        <v>39.369999999999997</v>
      </c>
      <c r="D1284" s="689" t="s">
        <v>798</v>
      </c>
      <c r="E1284" s="667" t="s">
        <v>4806</v>
      </c>
      <c r="F1284" s="687" t="s">
        <v>231</v>
      </c>
      <c r="G1284" s="687" t="s">
        <v>5114</v>
      </c>
      <c r="H1284" s="578">
        <v>5479</v>
      </c>
      <c r="I1284" s="578">
        <v>1179</v>
      </c>
      <c r="J1284" s="794">
        <f t="shared" si="86"/>
        <v>5479</v>
      </c>
      <c r="K1284" s="794">
        <f t="shared" si="87"/>
        <v>1179</v>
      </c>
    </row>
    <row r="1285" spans="1:11" ht="202.5" x14ac:dyDescent="0.25">
      <c r="A1285" s="576">
        <f t="shared" si="88"/>
        <v>1231</v>
      </c>
      <c r="B1285" s="687" t="s">
        <v>797</v>
      </c>
      <c r="C1285" s="557">
        <v>39.380000000000003</v>
      </c>
      <c r="D1285" s="689" t="s">
        <v>798</v>
      </c>
      <c r="E1285" s="667" t="s">
        <v>5819</v>
      </c>
      <c r="F1285" s="687" t="s">
        <v>231</v>
      </c>
      <c r="G1285" s="687" t="s">
        <v>5114</v>
      </c>
      <c r="H1285" s="578">
        <v>5213</v>
      </c>
      <c r="I1285" s="578">
        <v>1179</v>
      </c>
      <c r="J1285" s="794">
        <f t="shared" ref="J1285:J1348" si="89">ROUNDUP(H1285,0)</f>
        <v>5213</v>
      </c>
      <c r="K1285" s="794">
        <f t="shared" ref="K1285:K1348" si="90">ROUNDUP(I1285,0)</f>
        <v>1179</v>
      </c>
    </row>
    <row r="1286" spans="1:11" ht="202.5" x14ac:dyDescent="0.25">
      <c r="A1286" s="576">
        <f t="shared" si="88"/>
        <v>1232</v>
      </c>
      <c r="B1286" s="687" t="s">
        <v>797</v>
      </c>
      <c r="C1286" s="557">
        <v>39.39</v>
      </c>
      <c r="D1286" s="689" t="s">
        <v>798</v>
      </c>
      <c r="E1286" s="667" t="s">
        <v>5820</v>
      </c>
      <c r="F1286" s="687" t="s">
        <v>231</v>
      </c>
      <c r="G1286" s="687" t="s">
        <v>5114</v>
      </c>
      <c r="H1286" s="578">
        <v>5284</v>
      </c>
      <c r="I1286" s="578">
        <v>1179</v>
      </c>
      <c r="J1286" s="794">
        <f t="shared" si="89"/>
        <v>5284</v>
      </c>
      <c r="K1286" s="794">
        <f t="shared" si="90"/>
        <v>1179</v>
      </c>
    </row>
    <row r="1287" spans="1:11" ht="202.5" x14ac:dyDescent="0.25">
      <c r="A1287" s="576">
        <f t="shared" si="88"/>
        <v>1233</v>
      </c>
      <c r="B1287" s="687" t="s">
        <v>797</v>
      </c>
      <c r="C1287" s="557">
        <v>39.4</v>
      </c>
      <c r="D1287" s="689" t="s">
        <v>798</v>
      </c>
      <c r="E1287" s="667" t="s">
        <v>5821</v>
      </c>
      <c r="F1287" s="687" t="s">
        <v>231</v>
      </c>
      <c r="G1287" s="687" t="s">
        <v>5114</v>
      </c>
      <c r="H1287" s="578">
        <v>4864</v>
      </c>
      <c r="I1287" s="578">
        <v>1179</v>
      </c>
      <c r="J1287" s="794">
        <f t="shared" si="89"/>
        <v>4864</v>
      </c>
      <c r="K1287" s="794">
        <f t="shared" si="90"/>
        <v>1179</v>
      </c>
    </row>
    <row r="1288" spans="1:11" ht="202.5" x14ac:dyDescent="0.25">
      <c r="A1288" s="576">
        <f t="shared" si="88"/>
        <v>1234</v>
      </c>
      <c r="B1288" s="687" t="s">
        <v>797</v>
      </c>
      <c r="C1288" s="557">
        <v>39.409999999999997</v>
      </c>
      <c r="D1288" s="689" t="s">
        <v>798</v>
      </c>
      <c r="E1288" s="667" t="s">
        <v>5822</v>
      </c>
      <c r="F1288" s="687" t="s">
        <v>231</v>
      </c>
      <c r="G1288" s="687" t="s">
        <v>5114</v>
      </c>
      <c r="H1288" s="578">
        <v>5502</v>
      </c>
      <c r="I1288" s="578">
        <v>1415</v>
      </c>
      <c r="J1288" s="794">
        <f t="shared" si="89"/>
        <v>5502</v>
      </c>
      <c r="K1288" s="794">
        <f t="shared" si="90"/>
        <v>1415</v>
      </c>
    </row>
    <row r="1289" spans="1:11" ht="202.5" x14ac:dyDescent="0.25">
      <c r="A1289" s="576">
        <f t="shared" si="88"/>
        <v>1235</v>
      </c>
      <c r="B1289" s="687" t="s">
        <v>797</v>
      </c>
      <c r="C1289" s="557">
        <v>39.42</v>
      </c>
      <c r="D1289" s="689" t="s">
        <v>798</v>
      </c>
      <c r="E1289" s="667" t="s">
        <v>5823</v>
      </c>
      <c r="F1289" s="687" t="s">
        <v>231</v>
      </c>
      <c r="G1289" s="687" t="s">
        <v>5114</v>
      </c>
      <c r="H1289" s="578">
        <v>5425</v>
      </c>
      <c r="I1289" s="578">
        <v>1415</v>
      </c>
      <c r="J1289" s="794">
        <f t="shared" si="89"/>
        <v>5425</v>
      </c>
      <c r="K1289" s="794">
        <f t="shared" si="90"/>
        <v>1415</v>
      </c>
    </row>
    <row r="1290" spans="1:11" ht="202.5" x14ac:dyDescent="0.25">
      <c r="A1290" s="576">
        <f t="shared" si="88"/>
        <v>1236</v>
      </c>
      <c r="B1290" s="687" t="s">
        <v>797</v>
      </c>
      <c r="C1290" s="557">
        <v>39.43</v>
      </c>
      <c r="D1290" s="689" t="s">
        <v>798</v>
      </c>
      <c r="E1290" s="667" t="s">
        <v>5824</v>
      </c>
      <c r="F1290" s="687" t="s">
        <v>231</v>
      </c>
      <c r="G1290" s="687" t="s">
        <v>5114</v>
      </c>
      <c r="H1290" s="578">
        <v>5367</v>
      </c>
      <c r="I1290" s="578">
        <v>1415</v>
      </c>
      <c r="J1290" s="794">
        <f t="shared" si="89"/>
        <v>5367</v>
      </c>
      <c r="K1290" s="794">
        <f t="shared" si="90"/>
        <v>1415</v>
      </c>
    </row>
    <row r="1291" spans="1:11" ht="202.5" x14ac:dyDescent="0.25">
      <c r="A1291" s="576">
        <f t="shared" si="88"/>
        <v>1237</v>
      </c>
      <c r="B1291" s="687" t="s">
        <v>797</v>
      </c>
      <c r="C1291" s="557">
        <v>39.44</v>
      </c>
      <c r="D1291" s="689" t="s">
        <v>798</v>
      </c>
      <c r="E1291" s="667" t="s">
        <v>5825</v>
      </c>
      <c r="F1291" s="687" t="s">
        <v>231</v>
      </c>
      <c r="G1291" s="687" t="s">
        <v>5114</v>
      </c>
      <c r="H1291" s="578">
        <v>4968</v>
      </c>
      <c r="I1291" s="578">
        <v>1415</v>
      </c>
      <c r="J1291" s="794">
        <f t="shared" si="89"/>
        <v>4968</v>
      </c>
      <c r="K1291" s="794">
        <f t="shared" si="90"/>
        <v>1415</v>
      </c>
    </row>
    <row r="1292" spans="1:11" ht="135" x14ac:dyDescent="0.25">
      <c r="A1292" s="564"/>
      <c r="B1292" s="687" t="s">
        <v>797</v>
      </c>
      <c r="C1292" s="557">
        <v>39.450000000000003</v>
      </c>
      <c r="D1292" s="689" t="s">
        <v>798</v>
      </c>
      <c r="E1292" s="667" t="s">
        <v>5826</v>
      </c>
      <c r="F1292" s="687"/>
      <c r="G1292" s="687"/>
      <c r="H1292" s="578"/>
      <c r="I1292" s="578"/>
      <c r="J1292" s="794">
        <f t="shared" si="89"/>
        <v>0</v>
      </c>
      <c r="K1292" s="794">
        <f t="shared" si="90"/>
        <v>0</v>
      </c>
    </row>
    <row r="1293" spans="1:11" ht="46.15" customHeight="1" x14ac:dyDescent="0.25">
      <c r="A1293" s="576">
        <f>A1291+1</f>
        <v>1238</v>
      </c>
      <c r="B1293" s="687"/>
      <c r="C1293" s="689" t="s">
        <v>83</v>
      </c>
      <c r="D1293" s="689"/>
      <c r="E1293" s="667" t="s">
        <v>846</v>
      </c>
      <c r="F1293" s="687" t="s">
        <v>2035</v>
      </c>
      <c r="G1293" s="687" t="s">
        <v>5114</v>
      </c>
      <c r="H1293" s="578">
        <v>6482</v>
      </c>
      <c r="I1293" s="578">
        <v>1770</v>
      </c>
      <c r="J1293" s="794">
        <f t="shared" si="89"/>
        <v>6482</v>
      </c>
      <c r="K1293" s="794">
        <f t="shared" si="90"/>
        <v>1770</v>
      </c>
    </row>
    <row r="1294" spans="1:11" ht="27" x14ac:dyDescent="0.25">
      <c r="A1294" s="576">
        <f>A1293+1</f>
        <v>1239</v>
      </c>
      <c r="B1294" s="554">
        <v>1</v>
      </c>
      <c r="C1294" s="689" t="s">
        <v>84</v>
      </c>
      <c r="D1294" s="689"/>
      <c r="E1294" s="667" t="s">
        <v>847</v>
      </c>
      <c r="F1294" s="687" t="s">
        <v>1149</v>
      </c>
      <c r="G1294" s="687" t="s">
        <v>5114</v>
      </c>
      <c r="H1294" s="578">
        <v>6631</v>
      </c>
      <c r="I1294" s="578">
        <v>1770</v>
      </c>
      <c r="J1294" s="794">
        <f t="shared" si="89"/>
        <v>6631</v>
      </c>
      <c r="K1294" s="794">
        <f t="shared" si="90"/>
        <v>1770</v>
      </c>
    </row>
    <row r="1295" spans="1:11" ht="310.5" x14ac:dyDescent="0.25">
      <c r="A1295" s="576">
        <f>A1294+1</f>
        <v>1240</v>
      </c>
      <c r="B1295" s="554">
        <v>2</v>
      </c>
      <c r="C1295" s="557">
        <v>39.47</v>
      </c>
      <c r="D1295" s="689" t="s">
        <v>798</v>
      </c>
      <c r="E1295" s="667" t="s">
        <v>1282</v>
      </c>
      <c r="F1295" s="687" t="s">
        <v>231</v>
      </c>
      <c r="G1295" s="687" t="s">
        <v>5114</v>
      </c>
      <c r="H1295" s="578">
        <v>6548</v>
      </c>
      <c r="I1295" s="578">
        <v>1042</v>
      </c>
      <c r="J1295" s="794">
        <f t="shared" si="89"/>
        <v>6548</v>
      </c>
      <c r="K1295" s="794">
        <f t="shared" si="90"/>
        <v>1042</v>
      </c>
    </row>
    <row r="1296" spans="1:11" ht="135" x14ac:dyDescent="0.25">
      <c r="A1296" s="576">
        <f>A1295+1</f>
        <v>1241</v>
      </c>
      <c r="B1296" s="687" t="s">
        <v>797</v>
      </c>
      <c r="C1296" s="557">
        <v>39.479999999999997</v>
      </c>
      <c r="D1296" s="689" t="s">
        <v>798</v>
      </c>
      <c r="E1296" s="667" t="s">
        <v>848</v>
      </c>
      <c r="F1296" s="687" t="s">
        <v>231</v>
      </c>
      <c r="G1296" s="687" t="s">
        <v>5114</v>
      </c>
      <c r="H1296" s="578">
        <v>7419</v>
      </c>
      <c r="I1296" s="578">
        <v>1042</v>
      </c>
      <c r="J1296" s="794">
        <f t="shared" si="89"/>
        <v>7419</v>
      </c>
      <c r="K1296" s="794">
        <f t="shared" si="90"/>
        <v>1042</v>
      </c>
    </row>
    <row r="1297" spans="1:11" ht="59.25" customHeight="1" x14ac:dyDescent="0.25">
      <c r="A1297" s="576">
        <f t="shared" ref="A1297:A1298" si="91">A1296+1</f>
        <v>1242</v>
      </c>
      <c r="B1297" s="687" t="s">
        <v>797</v>
      </c>
      <c r="C1297" s="557">
        <v>39.49</v>
      </c>
      <c r="D1297" s="689" t="s">
        <v>798</v>
      </c>
      <c r="E1297" s="667" t="s">
        <v>5827</v>
      </c>
      <c r="F1297" s="687" t="s">
        <v>231</v>
      </c>
      <c r="G1297" s="687" t="s">
        <v>4804</v>
      </c>
      <c r="H1297" s="578">
        <v>2014</v>
      </c>
      <c r="I1297" s="578">
        <v>441</v>
      </c>
      <c r="J1297" s="794">
        <f t="shared" si="89"/>
        <v>2014</v>
      </c>
      <c r="K1297" s="794">
        <f t="shared" si="90"/>
        <v>441</v>
      </c>
    </row>
    <row r="1298" spans="1:11" ht="81" x14ac:dyDescent="0.25">
      <c r="A1298" s="576">
        <f t="shared" si="91"/>
        <v>1243</v>
      </c>
      <c r="B1298" s="687" t="s">
        <v>797</v>
      </c>
      <c r="C1298" s="557">
        <v>39.5</v>
      </c>
      <c r="D1298" s="689" t="s">
        <v>798</v>
      </c>
      <c r="E1298" s="667" t="s">
        <v>5129</v>
      </c>
      <c r="F1298" s="687" t="s">
        <v>231</v>
      </c>
      <c r="G1298" s="687" t="s">
        <v>5114</v>
      </c>
      <c r="H1298" s="578">
        <v>5700</v>
      </c>
      <c r="I1298" s="578">
        <v>1809</v>
      </c>
      <c r="J1298" s="794">
        <f t="shared" si="89"/>
        <v>5700</v>
      </c>
      <c r="K1298" s="794">
        <f t="shared" si="90"/>
        <v>1809</v>
      </c>
    </row>
    <row r="1299" spans="1:11" ht="54" x14ac:dyDescent="0.25">
      <c r="A1299" s="564"/>
      <c r="B1299" s="687" t="s">
        <v>797</v>
      </c>
      <c r="C1299" s="557">
        <v>39.51</v>
      </c>
      <c r="D1299" s="689" t="s">
        <v>798</v>
      </c>
      <c r="E1299" s="667" t="s">
        <v>849</v>
      </c>
      <c r="F1299" s="687"/>
      <c r="G1299" s="687"/>
      <c r="H1299" s="578"/>
      <c r="I1299" s="578"/>
      <c r="J1299" s="794">
        <f t="shared" si="89"/>
        <v>0</v>
      </c>
      <c r="K1299" s="794">
        <f t="shared" si="90"/>
        <v>0</v>
      </c>
    </row>
    <row r="1300" spans="1:11" ht="40.5" x14ac:dyDescent="0.25">
      <c r="A1300" s="564">
        <f>A1298+1</f>
        <v>1244</v>
      </c>
      <c r="B1300" s="687"/>
      <c r="C1300" s="689"/>
      <c r="D1300" s="689" t="s">
        <v>83</v>
      </c>
      <c r="E1300" s="667" t="s">
        <v>846</v>
      </c>
      <c r="F1300" s="687" t="s">
        <v>2035</v>
      </c>
      <c r="G1300" s="687" t="s">
        <v>5114</v>
      </c>
      <c r="H1300" s="578">
        <v>5700</v>
      </c>
      <c r="I1300" s="578">
        <v>1809</v>
      </c>
      <c r="J1300" s="794">
        <f t="shared" si="89"/>
        <v>5700</v>
      </c>
      <c r="K1300" s="794">
        <f t="shared" si="90"/>
        <v>1809</v>
      </c>
    </row>
    <row r="1301" spans="1:11" ht="40.5" x14ac:dyDescent="0.25">
      <c r="A1301" s="564">
        <f>A1300+1</f>
        <v>1245</v>
      </c>
      <c r="B1301" s="687"/>
      <c r="C1301" s="689"/>
      <c r="D1301" s="689" t="s">
        <v>84</v>
      </c>
      <c r="E1301" s="667" t="s">
        <v>847</v>
      </c>
      <c r="F1301" s="687" t="s">
        <v>2035</v>
      </c>
      <c r="G1301" s="687" t="s">
        <v>5114</v>
      </c>
      <c r="H1301" s="578">
        <v>5621</v>
      </c>
      <c r="I1301" s="578">
        <v>1809</v>
      </c>
      <c r="J1301" s="794">
        <f t="shared" si="89"/>
        <v>5621</v>
      </c>
      <c r="K1301" s="794">
        <f t="shared" si="90"/>
        <v>1809</v>
      </c>
    </row>
    <row r="1302" spans="1:11" ht="67.5" x14ac:dyDescent="0.25">
      <c r="A1302" s="564"/>
      <c r="B1302" s="687" t="s">
        <v>797</v>
      </c>
      <c r="C1302" s="557">
        <v>39.520000000000003</v>
      </c>
      <c r="D1302" s="689" t="s">
        <v>798</v>
      </c>
      <c r="E1302" s="667" t="s">
        <v>5828</v>
      </c>
      <c r="F1302" s="687"/>
      <c r="G1302" s="687"/>
      <c r="H1302" s="578"/>
      <c r="I1302" s="578"/>
      <c r="J1302" s="794">
        <f t="shared" si="89"/>
        <v>0</v>
      </c>
      <c r="K1302" s="794">
        <f t="shared" si="90"/>
        <v>0</v>
      </c>
    </row>
    <row r="1303" spans="1:11" ht="27" x14ac:dyDescent="0.25">
      <c r="A1303" s="564">
        <f>A1301+1</f>
        <v>1246</v>
      </c>
      <c r="B1303" s="687"/>
      <c r="C1303" s="689"/>
      <c r="D1303" s="689" t="s">
        <v>83</v>
      </c>
      <c r="E1303" s="667" t="s">
        <v>846</v>
      </c>
      <c r="F1303" s="687" t="s">
        <v>231</v>
      </c>
      <c r="G1303" s="687" t="s">
        <v>5114</v>
      </c>
      <c r="H1303" s="578">
        <v>5800</v>
      </c>
      <c r="I1303" s="578">
        <v>1448</v>
      </c>
      <c r="J1303" s="794">
        <f t="shared" si="89"/>
        <v>5800</v>
      </c>
      <c r="K1303" s="794">
        <f t="shared" si="90"/>
        <v>1448</v>
      </c>
    </row>
    <row r="1304" spans="1:11" ht="40.5" x14ac:dyDescent="0.25">
      <c r="A1304" s="564">
        <f>A1303+1</f>
        <v>1247</v>
      </c>
      <c r="B1304" s="687"/>
      <c r="C1304" s="689"/>
      <c r="D1304" s="689" t="s">
        <v>84</v>
      </c>
      <c r="E1304" s="667" t="s">
        <v>847</v>
      </c>
      <c r="F1304" s="687" t="s">
        <v>2035</v>
      </c>
      <c r="G1304" s="687" t="s">
        <v>5114</v>
      </c>
      <c r="H1304" s="578">
        <v>5716</v>
      </c>
      <c r="I1304" s="578">
        <v>1448</v>
      </c>
      <c r="J1304" s="794">
        <f t="shared" si="89"/>
        <v>5716</v>
      </c>
      <c r="K1304" s="794">
        <f t="shared" si="90"/>
        <v>1448</v>
      </c>
    </row>
    <row r="1305" spans="1:11" ht="54" x14ac:dyDescent="0.25">
      <c r="A1305" s="564"/>
      <c r="B1305" s="687" t="s">
        <v>797</v>
      </c>
      <c r="C1305" s="557">
        <v>39.53</v>
      </c>
      <c r="D1305" s="689" t="s">
        <v>798</v>
      </c>
      <c r="E1305" s="667" t="s">
        <v>850</v>
      </c>
      <c r="F1305" s="687"/>
      <c r="G1305" s="687"/>
      <c r="H1305" s="578"/>
      <c r="I1305" s="578"/>
      <c r="J1305" s="794">
        <f t="shared" si="89"/>
        <v>0</v>
      </c>
      <c r="K1305" s="794">
        <f t="shared" si="90"/>
        <v>0</v>
      </c>
    </row>
    <row r="1306" spans="1:11" ht="27" x14ac:dyDescent="0.25">
      <c r="A1306" s="564">
        <f>A1304+1</f>
        <v>1248</v>
      </c>
      <c r="B1306" s="687"/>
      <c r="C1306" s="689"/>
      <c r="D1306" s="689" t="s">
        <v>83</v>
      </c>
      <c r="E1306" s="667" t="s">
        <v>846</v>
      </c>
      <c r="F1306" s="687" t="s">
        <v>231</v>
      </c>
      <c r="G1306" s="687" t="s">
        <v>5114</v>
      </c>
      <c r="H1306" s="578">
        <v>5800</v>
      </c>
      <c r="I1306" s="578">
        <v>1448</v>
      </c>
      <c r="J1306" s="794">
        <f t="shared" si="89"/>
        <v>5800</v>
      </c>
      <c r="K1306" s="794">
        <f t="shared" si="90"/>
        <v>1448</v>
      </c>
    </row>
    <row r="1307" spans="1:11" ht="40.5" x14ac:dyDescent="0.25">
      <c r="A1307" s="564">
        <f>A1306+1</f>
        <v>1249</v>
      </c>
      <c r="B1307" s="687"/>
      <c r="C1307" s="689"/>
      <c r="D1307" s="689" t="s">
        <v>84</v>
      </c>
      <c r="E1307" s="667" t="s">
        <v>847</v>
      </c>
      <c r="F1307" s="687" t="s">
        <v>2035</v>
      </c>
      <c r="G1307" s="687" t="s">
        <v>5114</v>
      </c>
      <c r="H1307" s="578">
        <v>5716</v>
      </c>
      <c r="I1307" s="578">
        <v>1448</v>
      </c>
      <c r="J1307" s="794">
        <f t="shared" si="89"/>
        <v>5716</v>
      </c>
      <c r="K1307" s="794">
        <f t="shared" si="90"/>
        <v>1448</v>
      </c>
    </row>
    <row r="1308" spans="1:11" ht="81" x14ac:dyDescent="0.25">
      <c r="A1308" s="564">
        <f>A1307+1</f>
        <v>1250</v>
      </c>
      <c r="B1308" s="687" t="s">
        <v>797</v>
      </c>
      <c r="C1308" s="557">
        <v>39.54</v>
      </c>
      <c r="D1308" s="689" t="s">
        <v>798</v>
      </c>
      <c r="E1308" s="667" t="s">
        <v>5130</v>
      </c>
      <c r="F1308" s="687" t="s">
        <v>231</v>
      </c>
      <c r="G1308" s="687" t="s">
        <v>5114</v>
      </c>
      <c r="H1308" s="578">
        <v>6342</v>
      </c>
      <c r="I1308" s="578">
        <v>1809</v>
      </c>
      <c r="J1308" s="794">
        <f t="shared" si="89"/>
        <v>6342</v>
      </c>
      <c r="K1308" s="794">
        <f t="shared" si="90"/>
        <v>1809</v>
      </c>
    </row>
    <row r="1309" spans="1:11" ht="81" x14ac:dyDescent="0.25">
      <c r="A1309" s="564">
        <f t="shared" ref="A1309:A1348" si="92">A1308+1</f>
        <v>1251</v>
      </c>
      <c r="B1309" s="687" t="s">
        <v>797</v>
      </c>
      <c r="C1309" s="557">
        <v>39.549999999999997</v>
      </c>
      <c r="D1309" s="689" t="s">
        <v>798</v>
      </c>
      <c r="E1309" s="667" t="s">
        <v>6045</v>
      </c>
      <c r="F1309" s="687" t="s">
        <v>231</v>
      </c>
      <c r="G1309" s="687" t="s">
        <v>5114</v>
      </c>
      <c r="H1309" s="578">
        <v>6282</v>
      </c>
      <c r="I1309" s="578">
        <v>1809</v>
      </c>
      <c r="J1309" s="794">
        <f t="shared" si="89"/>
        <v>6282</v>
      </c>
      <c r="K1309" s="794">
        <f t="shared" si="90"/>
        <v>1809</v>
      </c>
    </row>
    <row r="1310" spans="1:11" ht="67.5" x14ac:dyDescent="0.25">
      <c r="A1310" s="564">
        <f t="shared" si="92"/>
        <v>1252</v>
      </c>
      <c r="B1310" s="687" t="s">
        <v>797</v>
      </c>
      <c r="C1310" s="557">
        <v>39.56</v>
      </c>
      <c r="D1310" s="689" t="s">
        <v>798</v>
      </c>
      <c r="E1310" s="667" t="s">
        <v>851</v>
      </c>
      <c r="F1310" s="687" t="s">
        <v>231</v>
      </c>
      <c r="G1310" s="687" t="s">
        <v>4804</v>
      </c>
      <c r="H1310" s="578">
        <v>1066</v>
      </c>
      <c r="I1310" s="578">
        <v>413</v>
      </c>
      <c r="J1310" s="794">
        <f t="shared" si="89"/>
        <v>1066</v>
      </c>
      <c r="K1310" s="794">
        <f t="shared" si="90"/>
        <v>413</v>
      </c>
    </row>
    <row r="1311" spans="1:11" ht="67.5" x14ac:dyDescent="0.25">
      <c r="A1311" s="564">
        <f t="shared" si="92"/>
        <v>1253</v>
      </c>
      <c r="B1311" s="687" t="s">
        <v>797</v>
      </c>
      <c r="C1311" s="557">
        <v>39.57</v>
      </c>
      <c r="D1311" s="689" t="s">
        <v>798</v>
      </c>
      <c r="E1311" s="667" t="s">
        <v>852</v>
      </c>
      <c r="F1311" s="687" t="s">
        <v>231</v>
      </c>
      <c r="G1311" s="687" t="s">
        <v>4804</v>
      </c>
      <c r="H1311" s="578">
        <v>1144</v>
      </c>
      <c r="I1311" s="578">
        <v>482</v>
      </c>
      <c r="J1311" s="794">
        <f t="shared" si="89"/>
        <v>1144</v>
      </c>
      <c r="K1311" s="794">
        <f t="shared" si="90"/>
        <v>482</v>
      </c>
    </row>
    <row r="1312" spans="1:11" ht="54" x14ac:dyDescent="0.25">
      <c r="A1312" s="564">
        <f t="shared" si="92"/>
        <v>1254</v>
      </c>
      <c r="B1312" s="687" t="s">
        <v>797</v>
      </c>
      <c r="C1312" s="557">
        <v>39.58</v>
      </c>
      <c r="D1312" s="689" t="s">
        <v>798</v>
      </c>
      <c r="E1312" s="667" t="s">
        <v>6044</v>
      </c>
      <c r="F1312" s="687" t="s">
        <v>231</v>
      </c>
      <c r="G1312" s="687" t="s">
        <v>5114</v>
      </c>
      <c r="H1312" s="578">
        <v>3274</v>
      </c>
      <c r="I1312" s="578">
        <v>695</v>
      </c>
      <c r="J1312" s="794">
        <f t="shared" si="89"/>
        <v>3274</v>
      </c>
      <c r="K1312" s="794">
        <f t="shared" si="90"/>
        <v>695</v>
      </c>
    </row>
    <row r="1313" spans="1:11" ht="54" x14ac:dyDescent="0.25">
      <c r="A1313" s="564">
        <f t="shared" si="92"/>
        <v>1255</v>
      </c>
      <c r="B1313" s="687" t="s">
        <v>797</v>
      </c>
      <c r="C1313" s="557">
        <v>39.590000000000003</v>
      </c>
      <c r="D1313" s="689" t="s">
        <v>798</v>
      </c>
      <c r="E1313" s="667" t="s">
        <v>6043</v>
      </c>
      <c r="F1313" s="687" t="s">
        <v>231</v>
      </c>
      <c r="G1313" s="687" t="s">
        <v>5114</v>
      </c>
      <c r="H1313" s="578">
        <v>3495</v>
      </c>
      <c r="I1313" s="578">
        <v>574</v>
      </c>
      <c r="J1313" s="794">
        <f t="shared" si="89"/>
        <v>3495</v>
      </c>
      <c r="K1313" s="794">
        <f t="shared" si="90"/>
        <v>574</v>
      </c>
    </row>
    <row r="1314" spans="1:11" ht="54" x14ac:dyDescent="0.25">
      <c r="A1314" s="564">
        <f t="shared" si="92"/>
        <v>1256</v>
      </c>
      <c r="B1314" s="687" t="s">
        <v>797</v>
      </c>
      <c r="C1314" s="557">
        <v>39.6</v>
      </c>
      <c r="D1314" s="689" t="s">
        <v>798</v>
      </c>
      <c r="E1314" s="667" t="s">
        <v>853</v>
      </c>
      <c r="F1314" s="687" t="s">
        <v>231</v>
      </c>
      <c r="G1314" s="687" t="s">
        <v>5114</v>
      </c>
      <c r="H1314" s="578">
        <v>1706</v>
      </c>
      <c r="I1314" s="578">
        <v>614</v>
      </c>
      <c r="J1314" s="794">
        <f t="shared" si="89"/>
        <v>1706</v>
      </c>
      <c r="K1314" s="794">
        <f t="shared" si="90"/>
        <v>614</v>
      </c>
    </row>
    <row r="1315" spans="1:11" ht="54" x14ac:dyDescent="0.25">
      <c r="A1315" s="564">
        <f t="shared" si="92"/>
        <v>1257</v>
      </c>
      <c r="B1315" s="687" t="s">
        <v>797</v>
      </c>
      <c r="C1315" s="557">
        <v>39.61</v>
      </c>
      <c r="D1315" s="689" t="s">
        <v>798</v>
      </c>
      <c r="E1315" s="667" t="s">
        <v>854</v>
      </c>
      <c r="F1315" s="687" t="s">
        <v>231</v>
      </c>
      <c r="G1315" s="687" t="s">
        <v>5114</v>
      </c>
      <c r="H1315" s="578">
        <v>1888</v>
      </c>
      <c r="I1315" s="578">
        <v>614</v>
      </c>
      <c r="J1315" s="794">
        <f t="shared" si="89"/>
        <v>1888</v>
      </c>
      <c r="K1315" s="794">
        <f t="shared" si="90"/>
        <v>614</v>
      </c>
    </row>
    <row r="1316" spans="1:11" ht="54" x14ac:dyDescent="0.25">
      <c r="A1316" s="564">
        <f t="shared" si="92"/>
        <v>1258</v>
      </c>
      <c r="B1316" s="687" t="s">
        <v>797</v>
      </c>
      <c r="C1316" s="557">
        <v>39.619999999999997</v>
      </c>
      <c r="D1316" s="689" t="s">
        <v>798</v>
      </c>
      <c r="E1316" s="667" t="s">
        <v>855</v>
      </c>
      <c r="F1316" s="687" t="s">
        <v>231</v>
      </c>
      <c r="G1316" s="687" t="s">
        <v>5114</v>
      </c>
      <c r="H1316" s="578">
        <v>1283</v>
      </c>
      <c r="I1316" s="578">
        <v>521</v>
      </c>
      <c r="J1316" s="794">
        <f t="shared" si="89"/>
        <v>1283</v>
      </c>
      <c r="K1316" s="794">
        <f t="shared" si="90"/>
        <v>521</v>
      </c>
    </row>
    <row r="1317" spans="1:11" ht="175.5" x14ac:dyDescent="0.25">
      <c r="A1317" s="564">
        <f t="shared" si="92"/>
        <v>1259</v>
      </c>
      <c r="B1317" s="687" t="s">
        <v>797</v>
      </c>
      <c r="C1317" s="557">
        <v>39.630000000000003</v>
      </c>
      <c r="D1317" s="689" t="s">
        <v>798</v>
      </c>
      <c r="E1317" s="667" t="s">
        <v>856</v>
      </c>
      <c r="F1317" s="687" t="s">
        <v>231</v>
      </c>
      <c r="G1317" s="687" t="s">
        <v>5114</v>
      </c>
      <c r="H1317" s="578">
        <v>8691</v>
      </c>
      <c r="I1317" s="578">
        <v>2021</v>
      </c>
      <c r="J1317" s="794">
        <f t="shared" si="89"/>
        <v>8691</v>
      </c>
      <c r="K1317" s="794">
        <f t="shared" si="90"/>
        <v>2021</v>
      </c>
    </row>
    <row r="1318" spans="1:11" ht="175.5" x14ac:dyDescent="0.25">
      <c r="A1318" s="564">
        <f t="shared" si="92"/>
        <v>1260</v>
      </c>
      <c r="B1318" s="687" t="s">
        <v>797</v>
      </c>
      <c r="C1318" s="557">
        <v>39.64</v>
      </c>
      <c r="D1318" s="689" t="s">
        <v>798</v>
      </c>
      <c r="E1318" s="667" t="s">
        <v>857</v>
      </c>
      <c r="F1318" s="687" t="s">
        <v>231</v>
      </c>
      <c r="G1318" s="687" t="s">
        <v>5114</v>
      </c>
      <c r="H1318" s="578">
        <v>8152</v>
      </c>
      <c r="I1318" s="578">
        <v>2620</v>
      </c>
      <c r="J1318" s="794">
        <f t="shared" si="89"/>
        <v>8152</v>
      </c>
      <c r="K1318" s="794">
        <f t="shared" si="90"/>
        <v>2620</v>
      </c>
    </row>
    <row r="1319" spans="1:11" ht="162" x14ac:dyDescent="0.25">
      <c r="A1319" s="564">
        <f t="shared" si="92"/>
        <v>1261</v>
      </c>
      <c r="B1319" s="687" t="s">
        <v>797</v>
      </c>
      <c r="C1319" s="557">
        <v>39.65</v>
      </c>
      <c r="D1319" s="689" t="s">
        <v>798</v>
      </c>
      <c r="E1319" s="667" t="s">
        <v>858</v>
      </c>
      <c r="F1319" s="687" t="s">
        <v>231</v>
      </c>
      <c r="G1319" s="687" t="s">
        <v>5114</v>
      </c>
      <c r="H1319" s="578">
        <v>9387</v>
      </c>
      <c r="I1319" s="578">
        <v>4068</v>
      </c>
      <c r="J1319" s="794">
        <f t="shared" si="89"/>
        <v>9387</v>
      </c>
      <c r="K1319" s="794">
        <f t="shared" si="90"/>
        <v>4068</v>
      </c>
    </row>
    <row r="1320" spans="1:11" ht="81" x14ac:dyDescent="0.25">
      <c r="A1320" s="564">
        <f t="shared" si="92"/>
        <v>1262</v>
      </c>
      <c r="B1320" s="687" t="s">
        <v>797</v>
      </c>
      <c r="C1320" s="557">
        <v>39.659999999999997</v>
      </c>
      <c r="D1320" s="689" t="s">
        <v>798</v>
      </c>
      <c r="E1320" s="667" t="s">
        <v>859</v>
      </c>
      <c r="F1320" s="687" t="s">
        <v>231</v>
      </c>
      <c r="G1320" s="687" t="s">
        <v>5114</v>
      </c>
      <c r="H1320" s="578">
        <v>3520</v>
      </c>
      <c r="I1320" s="578">
        <v>1237</v>
      </c>
      <c r="J1320" s="794">
        <f t="shared" si="89"/>
        <v>3520</v>
      </c>
      <c r="K1320" s="794">
        <f t="shared" si="90"/>
        <v>1237</v>
      </c>
    </row>
    <row r="1321" spans="1:11" ht="54" x14ac:dyDescent="0.25">
      <c r="A1321" s="564">
        <f t="shared" si="92"/>
        <v>1263</v>
      </c>
      <c r="B1321" s="687" t="s">
        <v>797</v>
      </c>
      <c r="C1321" s="557">
        <v>39.68</v>
      </c>
      <c r="D1321" s="689" t="s">
        <v>798</v>
      </c>
      <c r="E1321" s="667" t="s">
        <v>860</v>
      </c>
      <c r="F1321" s="687" t="s">
        <v>231</v>
      </c>
      <c r="G1321" s="687" t="s">
        <v>5114</v>
      </c>
      <c r="H1321" s="578">
        <v>3467</v>
      </c>
      <c r="I1321" s="578">
        <v>1370</v>
      </c>
      <c r="J1321" s="794">
        <f t="shared" si="89"/>
        <v>3467</v>
      </c>
      <c r="K1321" s="794">
        <f t="shared" si="90"/>
        <v>1370</v>
      </c>
    </row>
    <row r="1322" spans="1:11" ht="40.5" x14ac:dyDescent="0.25">
      <c r="A1322" s="564">
        <f t="shared" si="92"/>
        <v>1264</v>
      </c>
      <c r="B1322" s="687" t="s">
        <v>797</v>
      </c>
      <c r="C1322" s="557">
        <v>39.69</v>
      </c>
      <c r="D1322" s="689" t="s">
        <v>798</v>
      </c>
      <c r="E1322" s="667" t="s">
        <v>861</v>
      </c>
      <c r="F1322" s="687" t="s">
        <v>1149</v>
      </c>
      <c r="G1322" s="687" t="s">
        <v>5114</v>
      </c>
      <c r="H1322" s="578">
        <v>5600</v>
      </c>
      <c r="I1322" s="578">
        <v>924</v>
      </c>
      <c r="J1322" s="794">
        <f t="shared" si="89"/>
        <v>5600</v>
      </c>
      <c r="K1322" s="794">
        <f t="shared" si="90"/>
        <v>924</v>
      </c>
    </row>
    <row r="1323" spans="1:11" ht="54" x14ac:dyDescent="0.25">
      <c r="A1323" s="564">
        <f t="shared" si="92"/>
        <v>1265</v>
      </c>
      <c r="B1323" s="687" t="s">
        <v>797</v>
      </c>
      <c r="C1323" s="557">
        <v>39.700000000000003</v>
      </c>
      <c r="D1323" s="689" t="s">
        <v>798</v>
      </c>
      <c r="E1323" s="667" t="s">
        <v>5829</v>
      </c>
      <c r="F1323" s="687" t="s">
        <v>231</v>
      </c>
      <c r="G1323" s="687" t="s">
        <v>5114</v>
      </c>
      <c r="H1323" s="578">
        <v>3168</v>
      </c>
      <c r="I1323" s="578">
        <v>807</v>
      </c>
      <c r="J1323" s="794">
        <f t="shared" si="89"/>
        <v>3168</v>
      </c>
      <c r="K1323" s="794">
        <f t="shared" si="90"/>
        <v>807</v>
      </c>
    </row>
    <row r="1324" spans="1:11" ht="67.5" x14ac:dyDescent="0.25">
      <c r="A1324" s="564">
        <f t="shared" si="92"/>
        <v>1266</v>
      </c>
      <c r="B1324" s="687" t="s">
        <v>797</v>
      </c>
      <c r="C1324" s="557">
        <v>39.71</v>
      </c>
      <c r="D1324" s="689" t="s">
        <v>798</v>
      </c>
      <c r="E1324" s="667" t="s">
        <v>5830</v>
      </c>
      <c r="F1324" s="687" t="s">
        <v>231</v>
      </c>
      <c r="G1324" s="687" t="s">
        <v>5114</v>
      </c>
      <c r="H1324" s="578">
        <v>1771</v>
      </c>
      <c r="I1324" s="578">
        <v>266</v>
      </c>
      <c r="J1324" s="794">
        <f t="shared" si="89"/>
        <v>1771</v>
      </c>
      <c r="K1324" s="794">
        <f t="shared" si="90"/>
        <v>266</v>
      </c>
    </row>
    <row r="1325" spans="1:11" ht="108" x14ac:dyDescent="0.25">
      <c r="A1325" s="564">
        <f t="shared" si="92"/>
        <v>1267</v>
      </c>
      <c r="B1325" s="687" t="s">
        <v>797</v>
      </c>
      <c r="C1325" s="557">
        <v>39.72</v>
      </c>
      <c r="D1325" s="689" t="s">
        <v>798</v>
      </c>
      <c r="E1325" s="667" t="s">
        <v>862</v>
      </c>
      <c r="F1325" s="687" t="s">
        <v>231</v>
      </c>
      <c r="G1325" s="687" t="s">
        <v>5114</v>
      </c>
      <c r="H1325" s="578">
        <v>4046</v>
      </c>
      <c r="I1325" s="578">
        <v>1038</v>
      </c>
      <c r="J1325" s="794">
        <f t="shared" si="89"/>
        <v>4046</v>
      </c>
      <c r="K1325" s="794">
        <f t="shared" si="90"/>
        <v>1038</v>
      </c>
    </row>
    <row r="1326" spans="1:11" ht="94.5" x14ac:dyDescent="0.25">
      <c r="A1326" s="564">
        <f t="shared" si="92"/>
        <v>1268</v>
      </c>
      <c r="B1326" s="687" t="s">
        <v>797</v>
      </c>
      <c r="C1326" s="557">
        <v>39.729999999999997</v>
      </c>
      <c r="D1326" s="689" t="s">
        <v>798</v>
      </c>
      <c r="E1326" s="667" t="s">
        <v>863</v>
      </c>
      <c r="F1326" s="687" t="s">
        <v>231</v>
      </c>
      <c r="G1326" s="687" t="s">
        <v>5114</v>
      </c>
      <c r="H1326" s="578">
        <v>3968</v>
      </c>
      <c r="I1326" s="578">
        <v>1230</v>
      </c>
      <c r="J1326" s="794">
        <f t="shared" si="89"/>
        <v>3968</v>
      </c>
      <c r="K1326" s="794">
        <f t="shared" si="90"/>
        <v>1230</v>
      </c>
    </row>
    <row r="1327" spans="1:11" ht="67.5" x14ac:dyDescent="0.25">
      <c r="A1327" s="564">
        <f t="shared" si="92"/>
        <v>1269</v>
      </c>
      <c r="B1327" s="687" t="s">
        <v>797</v>
      </c>
      <c r="C1327" s="557">
        <v>39.74</v>
      </c>
      <c r="D1327" s="689" t="s">
        <v>798</v>
      </c>
      <c r="E1327" s="667" t="s">
        <v>864</v>
      </c>
      <c r="F1327" s="687" t="s">
        <v>231</v>
      </c>
      <c r="G1327" s="687" t="s">
        <v>5114</v>
      </c>
      <c r="H1327" s="578">
        <v>3000</v>
      </c>
      <c r="I1327" s="578">
        <v>912</v>
      </c>
      <c r="J1327" s="794">
        <f t="shared" si="89"/>
        <v>3000</v>
      </c>
      <c r="K1327" s="794">
        <f t="shared" si="90"/>
        <v>912</v>
      </c>
    </row>
    <row r="1328" spans="1:11" ht="67.5" x14ac:dyDescent="0.25">
      <c r="A1328" s="564">
        <f t="shared" si="92"/>
        <v>1270</v>
      </c>
      <c r="B1328" s="687" t="s">
        <v>797</v>
      </c>
      <c r="C1328" s="557">
        <v>39.75</v>
      </c>
      <c r="D1328" s="689" t="s">
        <v>798</v>
      </c>
      <c r="E1328" s="667" t="s">
        <v>5113</v>
      </c>
      <c r="F1328" s="687" t="s">
        <v>231</v>
      </c>
      <c r="G1328" s="687" t="s">
        <v>5114</v>
      </c>
      <c r="H1328" s="578">
        <v>828</v>
      </c>
      <c r="I1328" s="578">
        <v>764</v>
      </c>
      <c r="J1328" s="794">
        <f t="shared" si="89"/>
        <v>828</v>
      </c>
      <c r="K1328" s="794">
        <f t="shared" si="90"/>
        <v>764</v>
      </c>
    </row>
    <row r="1329" spans="1:11" ht="54" x14ac:dyDescent="0.25">
      <c r="A1329" s="564">
        <f t="shared" si="92"/>
        <v>1271</v>
      </c>
      <c r="B1329" s="687" t="s">
        <v>797</v>
      </c>
      <c r="C1329" s="557">
        <v>39.76</v>
      </c>
      <c r="D1329" s="689" t="s">
        <v>798</v>
      </c>
      <c r="E1329" s="667" t="s">
        <v>865</v>
      </c>
      <c r="F1329" s="687" t="s">
        <v>231</v>
      </c>
      <c r="G1329" s="687" t="s">
        <v>5114</v>
      </c>
      <c r="H1329" s="578">
        <v>5870</v>
      </c>
      <c r="I1329" s="578">
        <v>1794</v>
      </c>
      <c r="J1329" s="794">
        <f t="shared" si="89"/>
        <v>5870</v>
      </c>
      <c r="K1329" s="794">
        <f t="shared" si="90"/>
        <v>1794</v>
      </c>
    </row>
    <row r="1330" spans="1:11" ht="81" x14ac:dyDescent="0.25">
      <c r="A1330" s="564">
        <f t="shared" si="92"/>
        <v>1272</v>
      </c>
      <c r="B1330" s="687" t="s">
        <v>797</v>
      </c>
      <c r="C1330" s="557">
        <v>39.770000000000003</v>
      </c>
      <c r="D1330" s="689" t="s">
        <v>798</v>
      </c>
      <c r="E1330" s="667" t="s">
        <v>4807</v>
      </c>
      <c r="F1330" s="687" t="s">
        <v>231</v>
      </c>
      <c r="G1330" s="687" t="s">
        <v>5114</v>
      </c>
      <c r="H1330" s="578">
        <v>4035</v>
      </c>
      <c r="I1330" s="578">
        <v>1138</v>
      </c>
      <c r="J1330" s="794">
        <f t="shared" si="89"/>
        <v>4035</v>
      </c>
      <c r="K1330" s="794">
        <f t="shared" si="90"/>
        <v>1138</v>
      </c>
    </row>
    <row r="1331" spans="1:11" ht="81" x14ac:dyDescent="0.25">
      <c r="A1331" s="564">
        <f t="shared" si="92"/>
        <v>1273</v>
      </c>
      <c r="B1331" s="687" t="s">
        <v>797</v>
      </c>
      <c r="C1331" s="557">
        <v>39.78</v>
      </c>
      <c r="D1331" s="689" t="s">
        <v>798</v>
      </c>
      <c r="E1331" s="667" t="s">
        <v>4808</v>
      </c>
      <c r="F1331" s="687" t="s">
        <v>231</v>
      </c>
      <c r="G1331" s="687" t="s">
        <v>5114</v>
      </c>
      <c r="H1331" s="578">
        <v>3951</v>
      </c>
      <c r="I1331" s="578">
        <v>1086</v>
      </c>
      <c r="J1331" s="794">
        <f t="shared" si="89"/>
        <v>3951</v>
      </c>
      <c r="K1331" s="794">
        <f t="shared" si="90"/>
        <v>1086</v>
      </c>
    </row>
    <row r="1332" spans="1:11" ht="40.5" x14ac:dyDescent="0.25">
      <c r="A1332" s="564">
        <f t="shared" si="92"/>
        <v>1274</v>
      </c>
      <c r="B1332" s="687" t="s">
        <v>797</v>
      </c>
      <c r="C1332" s="557">
        <v>39.79</v>
      </c>
      <c r="D1332" s="689" t="s">
        <v>798</v>
      </c>
      <c r="E1332" s="667" t="s">
        <v>866</v>
      </c>
      <c r="F1332" s="687" t="s">
        <v>2035</v>
      </c>
      <c r="G1332" s="687" t="s">
        <v>5114</v>
      </c>
      <c r="H1332" s="578">
        <v>2645</v>
      </c>
      <c r="I1332" s="578">
        <v>1086</v>
      </c>
      <c r="J1332" s="794">
        <f t="shared" si="89"/>
        <v>2645</v>
      </c>
      <c r="K1332" s="794">
        <f t="shared" si="90"/>
        <v>1086</v>
      </c>
    </row>
    <row r="1333" spans="1:11" ht="84" customHeight="1" x14ac:dyDescent="0.25">
      <c r="A1333" s="564">
        <f t="shared" si="92"/>
        <v>1275</v>
      </c>
      <c r="B1333" s="687" t="s">
        <v>797</v>
      </c>
      <c r="C1333" s="557">
        <v>39.799999999999997</v>
      </c>
      <c r="D1333" s="689" t="s">
        <v>798</v>
      </c>
      <c r="E1333" s="667" t="s">
        <v>4810</v>
      </c>
      <c r="F1333" s="687" t="s">
        <v>231</v>
      </c>
      <c r="G1333" s="687" t="s">
        <v>5114</v>
      </c>
      <c r="H1333" s="578">
        <v>5451</v>
      </c>
      <c r="I1333" s="578">
        <v>1899</v>
      </c>
      <c r="J1333" s="794">
        <f t="shared" si="89"/>
        <v>5451</v>
      </c>
      <c r="K1333" s="794">
        <f t="shared" si="90"/>
        <v>1899</v>
      </c>
    </row>
    <row r="1334" spans="1:11" ht="192.75" customHeight="1" x14ac:dyDescent="0.25">
      <c r="A1334" s="564">
        <f t="shared" si="92"/>
        <v>1276</v>
      </c>
      <c r="B1334" s="687" t="s">
        <v>797</v>
      </c>
      <c r="C1334" s="557">
        <v>39.81</v>
      </c>
      <c r="D1334" s="689" t="s">
        <v>798</v>
      </c>
      <c r="E1334" s="667" t="s">
        <v>867</v>
      </c>
      <c r="F1334" s="687" t="s">
        <v>231</v>
      </c>
      <c r="G1334" s="687" t="s">
        <v>5114</v>
      </c>
      <c r="H1334" s="578">
        <v>6306</v>
      </c>
      <c r="I1334" s="578">
        <v>1042</v>
      </c>
      <c r="J1334" s="794">
        <f t="shared" si="89"/>
        <v>6306</v>
      </c>
      <c r="K1334" s="794">
        <f t="shared" si="90"/>
        <v>1042</v>
      </c>
    </row>
    <row r="1335" spans="1:11" ht="148.5" x14ac:dyDescent="0.25">
      <c r="A1335" s="564">
        <f t="shared" si="92"/>
        <v>1277</v>
      </c>
      <c r="B1335" s="687" t="s">
        <v>797</v>
      </c>
      <c r="C1335" s="557">
        <v>39.82</v>
      </c>
      <c r="D1335" s="689" t="s">
        <v>798</v>
      </c>
      <c r="E1335" s="667" t="s">
        <v>868</v>
      </c>
      <c r="F1335" s="687" t="s">
        <v>231</v>
      </c>
      <c r="G1335" s="687" t="s">
        <v>5114</v>
      </c>
      <c r="H1335" s="578">
        <v>6548</v>
      </c>
      <c r="I1335" s="578">
        <v>1042</v>
      </c>
      <c r="J1335" s="794">
        <f t="shared" si="89"/>
        <v>6548</v>
      </c>
      <c r="K1335" s="794">
        <f t="shared" si="90"/>
        <v>1042</v>
      </c>
    </row>
    <row r="1336" spans="1:11" ht="67.5" x14ac:dyDescent="0.25">
      <c r="A1336" s="564">
        <f t="shared" si="92"/>
        <v>1278</v>
      </c>
      <c r="B1336" s="687" t="s">
        <v>797</v>
      </c>
      <c r="C1336" s="557">
        <v>39.83</v>
      </c>
      <c r="D1336" s="689" t="s">
        <v>798</v>
      </c>
      <c r="E1336" s="667" t="s">
        <v>869</v>
      </c>
      <c r="F1336" s="687" t="s">
        <v>231</v>
      </c>
      <c r="G1336" s="687" t="s">
        <v>5114</v>
      </c>
      <c r="H1336" s="578">
        <v>3193</v>
      </c>
      <c r="I1336" s="578">
        <v>544</v>
      </c>
      <c r="J1336" s="794">
        <f t="shared" si="89"/>
        <v>3193</v>
      </c>
      <c r="K1336" s="794">
        <f t="shared" si="90"/>
        <v>544</v>
      </c>
    </row>
    <row r="1337" spans="1:11" ht="75.75" customHeight="1" x14ac:dyDescent="0.25">
      <c r="A1337" s="564">
        <f t="shared" si="92"/>
        <v>1279</v>
      </c>
      <c r="B1337" s="687" t="s">
        <v>797</v>
      </c>
      <c r="C1337" s="557">
        <v>39.840000000000003</v>
      </c>
      <c r="D1337" s="689" t="s">
        <v>798</v>
      </c>
      <c r="E1337" s="667" t="s">
        <v>870</v>
      </c>
      <c r="F1337" s="687" t="s">
        <v>5017</v>
      </c>
      <c r="G1337" s="687" t="s">
        <v>5114</v>
      </c>
      <c r="H1337" s="578">
        <v>3701</v>
      </c>
      <c r="I1337" s="578">
        <v>583</v>
      </c>
      <c r="J1337" s="794">
        <f t="shared" si="89"/>
        <v>3701</v>
      </c>
      <c r="K1337" s="794">
        <f t="shared" si="90"/>
        <v>583</v>
      </c>
    </row>
    <row r="1338" spans="1:11" ht="81" x14ac:dyDescent="0.25">
      <c r="A1338" s="564">
        <f t="shared" si="92"/>
        <v>1280</v>
      </c>
      <c r="B1338" s="687" t="s">
        <v>797</v>
      </c>
      <c r="C1338" s="557">
        <v>39.85</v>
      </c>
      <c r="D1338" s="689" t="s">
        <v>798</v>
      </c>
      <c r="E1338" s="667" t="s">
        <v>871</v>
      </c>
      <c r="F1338" s="687" t="s">
        <v>5017</v>
      </c>
      <c r="G1338" s="687" t="s">
        <v>5114</v>
      </c>
      <c r="H1338" s="578">
        <v>4449</v>
      </c>
      <c r="I1338" s="578">
        <v>583</v>
      </c>
      <c r="J1338" s="794">
        <f t="shared" si="89"/>
        <v>4449</v>
      </c>
      <c r="K1338" s="794">
        <f t="shared" si="90"/>
        <v>583</v>
      </c>
    </row>
    <row r="1339" spans="1:11" ht="72.75" customHeight="1" x14ac:dyDescent="0.25">
      <c r="A1339" s="564">
        <f t="shared" si="92"/>
        <v>1281</v>
      </c>
      <c r="B1339" s="687" t="s">
        <v>797</v>
      </c>
      <c r="C1339" s="557">
        <v>39.86</v>
      </c>
      <c r="D1339" s="689" t="s">
        <v>798</v>
      </c>
      <c r="E1339" s="667" t="s">
        <v>872</v>
      </c>
      <c r="F1339" s="687" t="s">
        <v>5018</v>
      </c>
      <c r="G1339" s="687" t="s">
        <v>5114</v>
      </c>
      <c r="H1339" s="578">
        <v>2814</v>
      </c>
      <c r="I1339" s="578">
        <v>897</v>
      </c>
      <c r="J1339" s="794">
        <f t="shared" si="89"/>
        <v>2814</v>
      </c>
      <c r="K1339" s="794">
        <f t="shared" si="90"/>
        <v>897</v>
      </c>
    </row>
    <row r="1340" spans="1:11" ht="67.5" x14ac:dyDescent="0.25">
      <c r="A1340" s="564">
        <f t="shared" si="92"/>
        <v>1282</v>
      </c>
      <c r="B1340" s="687" t="s">
        <v>797</v>
      </c>
      <c r="C1340" s="557">
        <v>39.869999999999997</v>
      </c>
      <c r="D1340" s="689" t="s">
        <v>798</v>
      </c>
      <c r="E1340" s="667" t="s">
        <v>5019</v>
      </c>
      <c r="F1340" s="687" t="s">
        <v>231</v>
      </c>
      <c r="G1340" s="687" t="s">
        <v>4809</v>
      </c>
      <c r="H1340" s="578">
        <v>135716</v>
      </c>
      <c r="I1340" s="578">
        <v>21886</v>
      </c>
      <c r="J1340" s="794">
        <f t="shared" si="89"/>
        <v>135716</v>
      </c>
      <c r="K1340" s="794">
        <f t="shared" si="90"/>
        <v>21886</v>
      </c>
    </row>
    <row r="1341" spans="1:11" ht="40.5" x14ac:dyDescent="0.25">
      <c r="A1341" s="564">
        <f t="shared" si="92"/>
        <v>1283</v>
      </c>
      <c r="B1341" s="687" t="s">
        <v>797</v>
      </c>
      <c r="C1341" s="557">
        <v>39.880000000000003</v>
      </c>
      <c r="D1341" s="689" t="s">
        <v>798</v>
      </c>
      <c r="E1341" s="667" t="s">
        <v>873</v>
      </c>
      <c r="F1341" s="687" t="s">
        <v>231</v>
      </c>
      <c r="G1341" s="687" t="s">
        <v>5114</v>
      </c>
      <c r="H1341" s="578">
        <v>1052</v>
      </c>
      <c r="I1341" s="578">
        <v>234</v>
      </c>
      <c r="J1341" s="794">
        <f t="shared" si="89"/>
        <v>1052</v>
      </c>
      <c r="K1341" s="794">
        <f t="shared" si="90"/>
        <v>234</v>
      </c>
    </row>
    <row r="1342" spans="1:11" ht="40.5" x14ac:dyDescent="0.25">
      <c r="A1342" s="564">
        <f t="shared" si="92"/>
        <v>1284</v>
      </c>
      <c r="B1342" s="687" t="s">
        <v>797</v>
      </c>
      <c r="C1342" s="557">
        <v>39.89</v>
      </c>
      <c r="D1342" s="689" t="s">
        <v>798</v>
      </c>
      <c r="E1342" s="667" t="s">
        <v>5831</v>
      </c>
      <c r="F1342" s="687" t="s">
        <v>1149</v>
      </c>
      <c r="G1342" s="687" t="s">
        <v>5114</v>
      </c>
      <c r="H1342" s="578">
        <v>4298</v>
      </c>
      <c r="I1342" s="578">
        <v>234</v>
      </c>
      <c r="J1342" s="794">
        <f t="shared" si="89"/>
        <v>4298</v>
      </c>
      <c r="K1342" s="794">
        <f t="shared" si="90"/>
        <v>234</v>
      </c>
    </row>
    <row r="1343" spans="1:11" ht="54" x14ac:dyDescent="0.25">
      <c r="A1343" s="564">
        <f t="shared" si="92"/>
        <v>1285</v>
      </c>
      <c r="B1343" s="687" t="s">
        <v>797</v>
      </c>
      <c r="C1343" s="557">
        <v>39.9</v>
      </c>
      <c r="D1343" s="689" t="s">
        <v>798</v>
      </c>
      <c r="E1343" s="667" t="s">
        <v>874</v>
      </c>
      <c r="F1343" s="687" t="s">
        <v>231</v>
      </c>
      <c r="G1343" s="687" t="s">
        <v>5114</v>
      </c>
      <c r="H1343" s="578">
        <v>649</v>
      </c>
      <c r="I1343" s="578">
        <v>234</v>
      </c>
      <c r="J1343" s="794">
        <f t="shared" si="89"/>
        <v>649</v>
      </c>
      <c r="K1343" s="794">
        <f t="shared" si="90"/>
        <v>234</v>
      </c>
    </row>
    <row r="1344" spans="1:11" ht="40.5" x14ac:dyDescent="0.25">
      <c r="A1344" s="564">
        <f t="shared" si="92"/>
        <v>1286</v>
      </c>
      <c r="B1344" s="687" t="s">
        <v>797</v>
      </c>
      <c r="C1344" s="557">
        <v>39.92</v>
      </c>
      <c r="D1344" s="689" t="s">
        <v>798</v>
      </c>
      <c r="E1344" s="667" t="s">
        <v>5832</v>
      </c>
      <c r="F1344" s="687" t="s">
        <v>2035</v>
      </c>
      <c r="G1344" s="687" t="s">
        <v>4804</v>
      </c>
      <c r="H1344" s="578">
        <v>1344</v>
      </c>
      <c r="I1344" s="578">
        <v>163</v>
      </c>
      <c r="J1344" s="794">
        <f t="shared" si="89"/>
        <v>1344</v>
      </c>
      <c r="K1344" s="794">
        <f t="shared" si="90"/>
        <v>163</v>
      </c>
    </row>
    <row r="1345" spans="1:11" ht="40.5" x14ac:dyDescent="0.25">
      <c r="A1345" s="564">
        <f t="shared" si="92"/>
        <v>1287</v>
      </c>
      <c r="B1345" s="687" t="s">
        <v>797</v>
      </c>
      <c r="C1345" s="557">
        <v>39.93</v>
      </c>
      <c r="D1345" s="689" t="s">
        <v>798</v>
      </c>
      <c r="E1345" s="667" t="s">
        <v>5833</v>
      </c>
      <c r="F1345" s="687" t="s">
        <v>2035</v>
      </c>
      <c r="G1345" s="687" t="s">
        <v>4804</v>
      </c>
      <c r="H1345" s="578">
        <v>140</v>
      </c>
      <c r="I1345" s="578">
        <v>39</v>
      </c>
      <c r="J1345" s="794">
        <f t="shared" si="89"/>
        <v>140</v>
      </c>
      <c r="K1345" s="794">
        <f t="shared" si="90"/>
        <v>39</v>
      </c>
    </row>
    <row r="1346" spans="1:11" ht="54" x14ac:dyDescent="0.25">
      <c r="A1346" s="564">
        <f t="shared" si="92"/>
        <v>1288</v>
      </c>
      <c r="B1346" s="687" t="s">
        <v>797</v>
      </c>
      <c r="C1346" s="557">
        <v>39.94</v>
      </c>
      <c r="D1346" s="689" t="s">
        <v>798</v>
      </c>
      <c r="E1346" s="667" t="s">
        <v>5131</v>
      </c>
      <c r="F1346" s="687" t="s">
        <v>231</v>
      </c>
      <c r="G1346" s="687" t="s">
        <v>5114</v>
      </c>
      <c r="H1346" s="578">
        <v>2859</v>
      </c>
      <c r="I1346" s="578">
        <v>1055</v>
      </c>
      <c r="J1346" s="794">
        <f t="shared" si="89"/>
        <v>2859</v>
      </c>
      <c r="K1346" s="794">
        <f t="shared" si="90"/>
        <v>1055</v>
      </c>
    </row>
    <row r="1347" spans="1:11" ht="81" x14ac:dyDescent="0.25">
      <c r="A1347" s="564">
        <f t="shared" si="92"/>
        <v>1289</v>
      </c>
      <c r="B1347" s="687" t="s">
        <v>797</v>
      </c>
      <c r="C1347" s="557">
        <v>39.950000000000003</v>
      </c>
      <c r="D1347" s="689" t="s">
        <v>798</v>
      </c>
      <c r="E1347" s="667" t="s">
        <v>875</v>
      </c>
      <c r="F1347" s="687" t="s">
        <v>231</v>
      </c>
      <c r="G1347" s="687" t="s">
        <v>5114</v>
      </c>
      <c r="H1347" s="578">
        <v>3784</v>
      </c>
      <c r="I1347" s="578">
        <v>931</v>
      </c>
      <c r="J1347" s="794">
        <f t="shared" si="89"/>
        <v>3784</v>
      </c>
      <c r="K1347" s="794">
        <f t="shared" si="90"/>
        <v>931</v>
      </c>
    </row>
    <row r="1348" spans="1:11" ht="54" x14ac:dyDescent="0.25">
      <c r="A1348" s="564">
        <f t="shared" si="92"/>
        <v>1290</v>
      </c>
      <c r="B1348" s="687" t="s">
        <v>797</v>
      </c>
      <c r="C1348" s="557">
        <v>39.96</v>
      </c>
      <c r="D1348" s="689" t="s">
        <v>798</v>
      </c>
      <c r="E1348" s="667" t="s">
        <v>876</v>
      </c>
      <c r="F1348" s="687" t="s">
        <v>231</v>
      </c>
      <c r="G1348" s="687" t="s">
        <v>5114</v>
      </c>
      <c r="H1348" s="578">
        <v>7654</v>
      </c>
      <c r="I1348" s="578">
        <v>1368</v>
      </c>
      <c r="J1348" s="794">
        <f t="shared" si="89"/>
        <v>7654</v>
      </c>
      <c r="K1348" s="794">
        <f t="shared" si="90"/>
        <v>1368</v>
      </c>
    </row>
    <row r="1349" spans="1:11" ht="18.75" x14ac:dyDescent="0.25">
      <c r="A1349" s="914" t="s">
        <v>5495</v>
      </c>
      <c r="B1349" s="915"/>
      <c r="C1349" s="915"/>
      <c r="D1349" s="915"/>
      <c r="E1349" s="915"/>
      <c r="F1349" s="915"/>
      <c r="G1349" s="915"/>
      <c r="H1349" s="915"/>
      <c r="I1349" s="916"/>
      <c r="J1349" s="794">
        <f t="shared" ref="J1349:J1412" si="93">ROUNDUP(H1349,0)</f>
        <v>0</v>
      </c>
      <c r="K1349" s="794">
        <f t="shared" ref="K1349:K1412" si="94">ROUNDUP(I1349,0)</f>
        <v>0</v>
      </c>
    </row>
    <row r="1350" spans="1:11" ht="54" x14ac:dyDescent="0.25">
      <c r="A1350" s="564">
        <f>A1348+1</f>
        <v>1291</v>
      </c>
      <c r="B1350" s="687" t="s">
        <v>877</v>
      </c>
      <c r="C1350" s="557">
        <v>40.01</v>
      </c>
      <c r="D1350" s="689" t="s">
        <v>878</v>
      </c>
      <c r="E1350" s="667" t="s">
        <v>5132</v>
      </c>
      <c r="F1350" s="687" t="s">
        <v>5020</v>
      </c>
      <c r="G1350" s="687" t="s">
        <v>5114</v>
      </c>
      <c r="H1350" s="578">
        <v>2097</v>
      </c>
      <c r="I1350" s="578">
        <v>316</v>
      </c>
      <c r="J1350" s="794">
        <f t="shared" si="93"/>
        <v>2097</v>
      </c>
      <c r="K1350" s="794">
        <f t="shared" si="94"/>
        <v>316</v>
      </c>
    </row>
    <row r="1351" spans="1:11" ht="54" x14ac:dyDescent="0.25">
      <c r="A1351" s="564">
        <f>A1350+1</f>
        <v>1292</v>
      </c>
      <c r="B1351" s="687" t="s">
        <v>877</v>
      </c>
      <c r="C1351" s="557">
        <v>40.020000000000003</v>
      </c>
      <c r="D1351" s="689" t="s">
        <v>879</v>
      </c>
      <c r="E1351" s="667" t="s">
        <v>5133</v>
      </c>
      <c r="F1351" s="687" t="s">
        <v>5020</v>
      </c>
      <c r="G1351" s="687" t="s">
        <v>5114</v>
      </c>
      <c r="H1351" s="578">
        <v>1707</v>
      </c>
      <c r="I1351" s="578">
        <v>316</v>
      </c>
      <c r="J1351" s="794">
        <f t="shared" si="93"/>
        <v>1707</v>
      </c>
      <c r="K1351" s="794">
        <f t="shared" si="94"/>
        <v>316</v>
      </c>
    </row>
    <row r="1352" spans="1:11" ht="81" x14ac:dyDescent="0.25">
      <c r="A1352" s="564">
        <f t="shared" ref="A1352:A1360" si="95">A1351+1</f>
        <v>1293</v>
      </c>
      <c r="B1352" s="687" t="s">
        <v>877</v>
      </c>
      <c r="C1352" s="557">
        <v>40.03</v>
      </c>
      <c r="D1352" s="689" t="s">
        <v>880</v>
      </c>
      <c r="E1352" s="667" t="s">
        <v>881</v>
      </c>
      <c r="F1352" s="687" t="s">
        <v>5021</v>
      </c>
      <c r="G1352" s="687" t="s">
        <v>5114</v>
      </c>
      <c r="H1352" s="578">
        <v>3173</v>
      </c>
      <c r="I1352" s="578">
        <v>287</v>
      </c>
      <c r="J1352" s="794">
        <f t="shared" si="93"/>
        <v>3173</v>
      </c>
      <c r="K1352" s="794">
        <f t="shared" si="94"/>
        <v>287</v>
      </c>
    </row>
    <row r="1353" spans="1:11" ht="81" x14ac:dyDescent="0.25">
      <c r="A1353" s="564">
        <f t="shared" si="95"/>
        <v>1294</v>
      </c>
      <c r="B1353" s="687" t="s">
        <v>877</v>
      </c>
      <c r="C1353" s="557">
        <v>40.04</v>
      </c>
      <c r="D1353" s="689" t="s">
        <v>882</v>
      </c>
      <c r="E1353" s="667" t="s">
        <v>883</v>
      </c>
      <c r="F1353" s="687" t="s">
        <v>5021</v>
      </c>
      <c r="G1353" s="687" t="s">
        <v>5114</v>
      </c>
      <c r="H1353" s="578">
        <v>2792</v>
      </c>
      <c r="I1353" s="578">
        <v>287</v>
      </c>
      <c r="J1353" s="794">
        <f t="shared" si="93"/>
        <v>2792</v>
      </c>
      <c r="K1353" s="794">
        <f t="shared" si="94"/>
        <v>287</v>
      </c>
    </row>
    <row r="1354" spans="1:11" ht="72.599999999999994" customHeight="1" x14ac:dyDescent="0.25">
      <c r="A1354" s="564">
        <f t="shared" si="95"/>
        <v>1295</v>
      </c>
      <c r="B1354" s="687" t="s">
        <v>877</v>
      </c>
      <c r="C1354" s="557">
        <v>40.049999999999997</v>
      </c>
      <c r="D1354" s="689" t="s">
        <v>262</v>
      </c>
      <c r="E1354" s="667" t="s">
        <v>5834</v>
      </c>
      <c r="F1354" s="687" t="s">
        <v>231</v>
      </c>
      <c r="G1354" s="687" t="s">
        <v>4804</v>
      </c>
      <c r="H1354" s="578">
        <v>917</v>
      </c>
      <c r="I1354" s="578">
        <v>176</v>
      </c>
      <c r="J1354" s="794">
        <f t="shared" si="93"/>
        <v>917</v>
      </c>
      <c r="K1354" s="794">
        <f t="shared" si="94"/>
        <v>176</v>
      </c>
    </row>
    <row r="1355" spans="1:11" ht="45" customHeight="1" x14ac:dyDescent="0.25">
      <c r="A1355" s="564">
        <f t="shared" si="95"/>
        <v>1296</v>
      </c>
      <c r="B1355" s="687" t="s">
        <v>877</v>
      </c>
      <c r="C1355" s="557">
        <v>40.06</v>
      </c>
      <c r="D1355" s="689" t="s">
        <v>262</v>
      </c>
      <c r="E1355" s="667" t="s">
        <v>6000</v>
      </c>
      <c r="F1355" s="687" t="s">
        <v>65</v>
      </c>
      <c r="G1355" s="687" t="s">
        <v>4804</v>
      </c>
      <c r="H1355" s="578">
        <v>1220</v>
      </c>
      <c r="I1355" s="578">
        <v>286</v>
      </c>
      <c r="J1355" s="794">
        <f t="shared" si="93"/>
        <v>1220</v>
      </c>
      <c r="K1355" s="794">
        <f t="shared" si="94"/>
        <v>286</v>
      </c>
    </row>
    <row r="1356" spans="1:11" ht="75.599999999999994" customHeight="1" x14ac:dyDescent="0.25">
      <c r="A1356" s="564">
        <f t="shared" si="95"/>
        <v>1297</v>
      </c>
      <c r="B1356" s="687" t="s">
        <v>877</v>
      </c>
      <c r="C1356" s="557">
        <v>40.07</v>
      </c>
      <c r="D1356" s="689" t="s">
        <v>262</v>
      </c>
      <c r="E1356" s="667" t="s">
        <v>5999</v>
      </c>
      <c r="F1356" s="687" t="s">
        <v>65</v>
      </c>
      <c r="G1356" s="687" t="s">
        <v>6005</v>
      </c>
      <c r="H1356" s="578">
        <v>4704</v>
      </c>
      <c r="I1356" s="578">
        <v>476</v>
      </c>
      <c r="J1356" s="794">
        <f t="shared" si="93"/>
        <v>4704</v>
      </c>
      <c r="K1356" s="794">
        <f t="shared" si="94"/>
        <v>476</v>
      </c>
    </row>
    <row r="1357" spans="1:11" ht="95.25" customHeight="1" x14ac:dyDescent="0.25">
      <c r="A1357" s="564">
        <f t="shared" si="95"/>
        <v>1298</v>
      </c>
      <c r="B1357" s="687" t="s">
        <v>877</v>
      </c>
      <c r="C1357" s="557">
        <v>40.08</v>
      </c>
      <c r="D1357" s="689" t="s">
        <v>262</v>
      </c>
      <c r="E1357" s="667" t="s">
        <v>5835</v>
      </c>
      <c r="F1357" s="687" t="s">
        <v>65</v>
      </c>
      <c r="G1357" s="687" t="s">
        <v>6005</v>
      </c>
      <c r="H1357" s="578">
        <v>3545</v>
      </c>
      <c r="I1357" s="578">
        <v>476</v>
      </c>
      <c r="J1357" s="794">
        <f t="shared" si="93"/>
        <v>3545</v>
      </c>
      <c r="K1357" s="794">
        <f t="shared" si="94"/>
        <v>476</v>
      </c>
    </row>
    <row r="1358" spans="1:11" ht="81" x14ac:dyDescent="0.25">
      <c r="A1358" s="564">
        <f t="shared" si="95"/>
        <v>1299</v>
      </c>
      <c r="B1358" s="687" t="s">
        <v>877</v>
      </c>
      <c r="C1358" s="557">
        <v>40.090000000000003</v>
      </c>
      <c r="D1358" s="689" t="s">
        <v>262</v>
      </c>
      <c r="E1358" s="667" t="s">
        <v>5134</v>
      </c>
      <c r="F1358" s="687" t="s">
        <v>65</v>
      </c>
      <c r="G1358" s="687" t="s">
        <v>5114</v>
      </c>
      <c r="H1358" s="578">
        <v>2889</v>
      </c>
      <c r="I1358" s="578">
        <v>792</v>
      </c>
      <c r="J1358" s="794">
        <f t="shared" si="93"/>
        <v>2889</v>
      </c>
      <c r="K1358" s="794">
        <f t="shared" si="94"/>
        <v>792</v>
      </c>
    </row>
    <row r="1359" spans="1:11" ht="94.5" x14ac:dyDescent="0.25">
      <c r="A1359" s="564">
        <f t="shared" si="95"/>
        <v>1300</v>
      </c>
      <c r="B1359" s="687" t="s">
        <v>877</v>
      </c>
      <c r="C1359" s="557">
        <v>40.1</v>
      </c>
      <c r="D1359" s="689" t="s">
        <v>262</v>
      </c>
      <c r="E1359" s="667" t="s">
        <v>5836</v>
      </c>
      <c r="F1359" s="687" t="s">
        <v>65</v>
      </c>
      <c r="G1359" s="687" t="s">
        <v>5114</v>
      </c>
      <c r="H1359" s="578">
        <v>2664</v>
      </c>
      <c r="I1359" s="578">
        <v>792</v>
      </c>
      <c r="J1359" s="794">
        <f t="shared" si="93"/>
        <v>2664</v>
      </c>
      <c r="K1359" s="794">
        <f t="shared" si="94"/>
        <v>792</v>
      </c>
    </row>
    <row r="1360" spans="1:11" ht="94.5" x14ac:dyDescent="0.25">
      <c r="A1360" s="564">
        <f t="shared" si="95"/>
        <v>1301</v>
      </c>
      <c r="B1360" s="687" t="s">
        <v>877</v>
      </c>
      <c r="C1360" s="557">
        <v>40.11</v>
      </c>
      <c r="D1360" s="689" t="s">
        <v>262</v>
      </c>
      <c r="E1360" s="667" t="s">
        <v>5135</v>
      </c>
      <c r="F1360" s="687" t="s">
        <v>65</v>
      </c>
      <c r="G1360" s="687" t="s">
        <v>5114</v>
      </c>
      <c r="H1360" s="578">
        <v>3342</v>
      </c>
      <c r="I1360" s="578">
        <v>792</v>
      </c>
      <c r="J1360" s="794">
        <f t="shared" si="93"/>
        <v>3342</v>
      </c>
      <c r="K1360" s="794">
        <f t="shared" si="94"/>
        <v>792</v>
      </c>
    </row>
    <row r="1361" spans="1:11" ht="18.75" x14ac:dyDescent="0.25">
      <c r="A1361" s="914" t="s">
        <v>5496</v>
      </c>
      <c r="B1361" s="915"/>
      <c r="C1361" s="915"/>
      <c r="D1361" s="915"/>
      <c r="E1361" s="915"/>
      <c r="F1361" s="915"/>
      <c r="G1361" s="915"/>
      <c r="H1361" s="915"/>
      <c r="I1361" s="916"/>
      <c r="J1361" s="794">
        <f t="shared" si="93"/>
        <v>0</v>
      </c>
      <c r="K1361" s="794">
        <f t="shared" si="94"/>
        <v>0</v>
      </c>
    </row>
    <row r="1362" spans="1:11" ht="54" x14ac:dyDescent="0.25">
      <c r="A1362" s="564">
        <f>A1360+1</f>
        <v>1302</v>
      </c>
      <c r="B1362" s="687" t="s">
        <v>884</v>
      </c>
      <c r="C1362" s="557">
        <v>41.01</v>
      </c>
      <c r="D1362" s="689" t="s">
        <v>885</v>
      </c>
      <c r="E1362" s="667" t="s">
        <v>886</v>
      </c>
      <c r="F1362" s="687" t="s">
        <v>5022</v>
      </c>
      <c r="G1362" s="687" t="s">
        <v>4804</v>
      </c>
      <c r="H1362" s="578">
        <v>1317</v>
      </c>
      <c r="I1362" s="578">
        <v>126</v>
      </c>
      <c r="J1362" s="794">
        <f t="shared" si="93"/>
        <v>1317</v>
      </c>
      <c r="K1362" s="794">
        <f t="shared" si="94"/>
        <v>126</v>
      </c>
    </row>
    <row r="1363" spans="1:11" ht="40.5" x14ac:dyDescent="0.25">
      <c r="A1363" s="564">
        <f>A1362+1</f>
        <v>1303</v>
      </c>
      <c r="B1363" s="687" t="s">
        <v>884</v>
      </c>
      <c r="C1363" s="557">
        <v>41.02</v>
      </c>
      <c r="D1363" s="689" t="s">
        <v>887</v>
      </c>
      <c r="E1363" s="667" t="s">
        <v>888</v>
      </c>
      <c r="F1363" s="687" t="s">
        <v>5022</v>
      </c>
      <c r="G1363" s="687" t="s">
        <v>4804</v>
      </c>
      <c r="H1363" s="578">
        <v>1629</v>
      </c>
      <c r="I1363" s="578">
        <v>126</v>
      </c>
      <c r="J1363" s="794">
        <f t="shared" si="93"/>
        <v>1629</v>
      </c>
      <c r="K1363" s="794">
        <f t="shared" si="94"/>
        <v>126</v>
      </c>
    </row>
    <row r="1364" spans="1:11" ht="40.5" x14ac:dyDescent="0.25">
      <c r="A1364" s="564">
        <f t="shared" ref="A1364:A1427" si="96">A1363+1</f>
        <v>1304</v>
      </c>
      <c r="B1364" s="687" t="s">
        <v>884</v>
      </c>
      <c r="C1364" s="557">
        <v>41.03</v>
      </c>
      <c r="D1364" s="689" t="s">
        <v>889</v>
      </c>
      <c r="E1364" s="667" t="s">
        <v>890</v>
      </c>
      <c r="F1364" s="687" t="s">
        <v>5022</v>
      </c>
      <c r="G1364" s="687" t="s">
        <v>4804</v>
      </c>
      <c r="H1364" s="578">
        <v>3115</v>
      </c>
      <c r="I1364" s="578">
        <v>460</v>
      </c>
      <c r="J1364" s="794">
        <f t="shared" si="93"/>
        <v>3115</v>
      </c>
      <c r="K1364" s="794">
        <f t="shared" si="94"/>
        <v>460</v>
      </c>
    </row>
    <row r="1365" spans="1:11" ht="40.5" x14ac:dyDescent="0.25">
      <c r="A1365" s="564">
        <f t="shared" si="96"/>
        <v>1305</v>
      </c>
      <c r="B1365" s="687" t="s">
        <v>2050</v>
      </c>
      <c r="C1365" s="557">
        <v>41.04</v>
      </c>
      <c r="D1365" s="689" t="s">
        <v>891</v>
      </c>
      <c r="E1365" s="667" t="s">
        <v>892</v>
      </c>
      <c r="F1365" s="687" t="s">
        <v>5023</v>
      </c>
      <c r="G1365" s="687" t="s">
        <v>4812</v>
      </c>
      <c r="H1365" s="578">
        <v>752</v>
      </c>
      <c r="I1365" s="578">
        <v>421</v>
      </c>
      <c r="J1365" s="794">
        <f t="shared" si="93"/>
        <v>752</v>
      </c>
      <c r="K1365" s="794">
        <f t="shared" si="94"/>
        <v>421</v>
      </c>
    </row>
    <row r="1366" spans="1:11" ht="40.5" x14ac:dyDescent="0.25">
      <c r="A1366" s="564">
        <f t="shared" si="96"/>
        <v>1306</v>
      </c>
      <c r="B1366" s="687" t="s">
        <v>2051</v>
      </c>
      <c r="C1366" s="557">
        <v>41.05</v>
      </c>
      <c r="D1366" s="689" t="s">
        <v>893</v>
      </c>
      <c r="E1366" s="667" t="s">
        <v>894</v>
      </c>
      <c r="F1366" s="687" t="s">
        <v>5023</v>
      </c>
      <c r="G1366" s="687" t="s">
        <v>4812</v>
      </c>
      <c r="H1366" s="578">
        <v>819</v>
      </c>
      <c r="I1366" s="578">
        <v>421</v>
      </c>
      <c r="J1366" s="794">
        <f t="shared" si="93"/>
        <v>819</v>
      </c>
      <c r="K1366" s="794">
        <f t="shared" si="94"/>
        <v>421</v>
      </c>
    </row>
    <row r="1367" spans="1:11" ht="40.5" x14ac:dyDescent="0.25">
      <c r="A1367" s="564">
        <f t="shared" si="96"/>
        <v>1307</v>
      </c>
      <c r="B1367" s="687" t="s">
        <v>2050</v>
      </c>
      <c r="C1367" s="557">
        <v>41.06</v>
      </c>
      <c r="D1367" s="689" t="s">
        <v>895</v>
      </c>
      <c r="E1367" s="667" t="s">
        <v>896</v>
      </c>
      <c r="F1367" s="687" t="s">
        <v>5023</v>
      </c>
      <c r="G1367" s="687" t="s">
        <v>4812</v>
      </c>
      <c r="H1367" s="578">
        <v>892</v>
      </c>
      <c r="I1367" s="578">
        <v>421</v>
      </c>
      <c r="J1367" s="794">
        <f t="shared" si="93"/>
        <v>892</v>
      </c>
      <c r="K1367" s="794">
        <f t="shared" si="94"/>
        <v>421</v>
      </c>
    </row>
    <row r="1368" spans="1:11" ht="40.5" x14ac:dyDescent="0.25">
      <c r="A1368" s="564">
        <f t="shared" si="96"/>
        <v>1308</v>
      </c>
      <c r="B1368" s="687" t="s">
        <v>2050</v>
      </c>
      <c r="C1368" s="557">
        <v>41.07</v>
      </c>
      <c r="D1368" s="689" t="s">
        <v>897</v>
      </c>
      <c r="E1368" s="667" t="s">
        <v>898</v>
      </c>
      <c r="F1368" s="687" t="s">
        <v>5024</v>
      </c>
      <c r="G1368" s="687" t="s">
        <v>4812</v>
      </c>
      <c r="H1368" s="578">
        <v>235</v>
      </c>
      <c r="I1368" s="578">
        <v>87</v>
      </c>
      <c r="J1368" s="794">
        <f t="shared" si="93"/>
        <v>235</v>
      </c>
      <c r="K1368" s="794">
        <f t="shared" si="94"/>
        <v>87</v>
      </c>
    </row>
    <row r="1369" spans="1:11" ht="40.5" x14ac:dyDescent="0.25">
      <c r="A1369" s="564">
        <f t="shared" si="96"/>
        <v>1309</v>
      </c>
      <c r="B1369" s="687" t="s">
        <v>2050</v>
      </c>
      <c r="C1369" s="557">
        <v>41.08</v>
      </c>
      <c r="D1369" s="689" t="s">
        <v>899</v>
      </c>
      <c r="E1369" s="667" t="s">
        <v>900</v>
      </c>
      <c r="F1369" s="687" t="s">
        <v>5024</v>
      </c>
      <c r="G1369" s="687" t="s">
        <v>4812</v>
      </c>
      <c r="H1369" s="578">
        <v>297</v>
      </c>
      <c r="I1369" s="578">
        <v>87</v>
      </c>
      <c r="J1369" s="794">
        <f t="shared" si="93"/>
        <v>297</v>
      </c>
      <c r="K1369" s="794">
        <f t="shared" si="94"/>
        <v>87</v>
      </c>
    </row>
    <row r="1370" spans="1:11" ht="40.5" x14ac:dyDescent="0.25">
      <c r="A1370" s="564">
        <f t="shared" si="96"/>
        <v>1310</v>
      </c>
      <c r="B1370" s="687" t="s">
        <v>2050</v>
      </c>
      <c r="C1370" s="557">
        <v>41.09</v>
      </c>
      <c r="D1370" s="689" t="s">
        <v>901</v>
      </c>
      <c r="E1370" s="667" t="s">
        <v>902</v>
      </c>
      <c r="F1370" s="687" t="s">
        <v>5024</v>
      </c>
      <c r="G1370" s="687" t="s">
        <v>4812</v>
      </c>
      <c r="H1370" s="578">
        <v>350</v>
      </c>
      <c r="I1370" s="578">
        <v>129</v>
      </c>
      <c r="J1370" s="794">
        <f t="shared" si="93"/>
        <v>350</v>
      </c>
      <c r="K1370" s="794">
        <f t="shared" si="94"/>
        <v>129</v>
      </c>
    </row>
    <row r="1371" spans="1:11" ht="81" x14ac:dyDescent="0.25">
      <c r="A1371" s="564">
        <f t="shared" si="96"/>
        <v>1311</v>
      </c>
      <c r="B1371" s="687" t="s">
        <v>884</v>
      </c>
      <c r="C1371" s="557">
        <v>41.1</v>
      </c>
      <c r="D1371" s="689" t="s">
        <v>903</v>
      </c>
      <c r="E1371" s="667" t="s">
        <v>904</v>
      </c>
      <c r="F1371" s="687" t="s">
        <v>5025</v>
      </c>
      <c r="G1371" s="687" t="s">
        <v>4804</v>
      </c>
      <c r="H1371" s="578">
        <v>454</v>
      </c>
      <c r="I1371" s="578">
        <v>132</v>
      </c>
      <c r="J1371" s="794">
        <f t="shared" si="93"/>
        <v>454</v>
      </c>
      <c r="K1371" s="794">
        <f t="shared" si="94"/>
        <v>132</v>
      </c>
    </row>
    <row r="1372" spans="1:11" ht="81" x14ac:dyDescent="0.25">
      <c r="A1372" s="564">
        <f t="shared" si="96"/>
        <v>1312</v>
      </c>
      <c r="B1372" s="687" t="s">
        <v>884</v>
      </c>
      <c r="C1372" s="557">
        <v>41.11</v>
      </c>
      <c r="D1372" s="689" t="s">
        <v>903</v>
      </c>
      <c r="E1372" s="667" t="s">
        <v>905</v>
      </c>
      <c r="F1372" s="687" t="s">
        <v>5026</v>
      </c>
      <c r="G1372" s="687" t="s">
        <v>4804</v>
      </c>
      <c r="H1372" s="578">
        <v>493</v>
      </c>
      <c r="I1372" s="578">
        <v>132</v>
      </c>
      <c r="J1372" s="794">
        <f t="shared" si="93"/>
        <v>493</v>
      </c>
      <c r="K1372" s="794">
        <f t="shared" si="94"/>
        <v>132</v>
      </c>
    </row>
    <row r="1373" spans="1:11" ht="81" x14ac:dyDescent="0.25">
      <c r="A1373" s="564">
        <f t="shared" si="96"/>
        <v>1313</v>
      </c>
      <c r="B1373" s="687" t="s">
        <v>884</v>
      </c>
      <c r="C1373" s="557">
        <v>41.12</v>
      </c>
      <c r="D1373" s="689" t="s">
        <v>903</v>
      </c>
      <c r="E1373" s="667" t="s">
        <v>906</v>
      </c>
      <c r="F1373" s="687" t="s">
        <v>5025</v>
      </c>
      <c r="G1373" s="687" t="s">
        <v>4804</v>
      </c>
      <c r="H1373" s="578">
        <v>639</v>
      </c>
      <c r="I1373" s="578">
        <v>132</v>
      </c>
      <c r="J1373" s="794">
        <f t="shared" si="93"/>
        <v>639</v>
      </c>
      <c r="K1373" s="794">
        <f t="shared" si="94"/>
        <v>132</v>
      </c>
    </row>
    <row r="1374" spans="1:11" ht="81" x14ac:dyDescent="0.25">
      <c r="A1374" s="564">
        <f t="shared" si="96"/>
        <v>1314</v>
      </c>
      <c r="B1374" s="687" t="s">
        <v>884</v>
      </c>
      <c r="C1374" s="557">
        <v>41.13</v>
      </c>
      <c r="D1374" s="689" t="s">
        <v>903</v>
      </c>
      <c r="E1374" s="667" t="s">
        <v>907</v>
      </c>
      <c r="F1374" s="687" t="s">
        <v>5025</v>
      </c>
      <c r="G1374" s="687" t="s">
        <v>4804</v>
      </c>
      <c r="H1374" s="578">
        <v>696</v>
      </c>
      <c r="I1374" s="578">
        <v>134</v>
      </c>
      <c r="J1374" s="794">
        <f t="shared" si="93"/>
        <v>696</v>
      </c>
      <c r="K1374" s="794">
        <f t="shared" si="94"/>
        <v>134</v>
      </c>
    </row>
    <row r="1375" spans="1:11" ht="81" x14ac:dyDescent="0.25">
      <c r="A1375" s="564">
        <f t="shared" si="96"/>
        <v>1315</v>
      </c>
      <c r="B1375" s="687" t="s">
        <v>884</v>
      </c>
      <c r="C1375" s="557">
        <v>41.14</v>
      </c>
      <c r="D1375" s="689" t="s">
        <v>903</v>
      </c>
      <c r="E1375" s="667" t="s">
        <v>908</v>
      </c>
      <c r="F1375" s="687" t="s">
        <v>5025</v>
      </c>
      <c r="G1375" s="687" t="s">
        <v>4804</v>
      </c>
      <c r="H1375" s="578">
        <v>769</v>
      </c>
      <c r="I1375" s="578">
        <v>135</v>
      </c>
      <c r="J1375" s="794">
        <f t="shared" si="93"/>
        <v>769</v>
      </c>
      <c r="K1375" s="794">
        <f t="shared" si="94"/>
        <v>135</v>
      </c>
    </row>
    <row r="1376" spans="1:11" ht="81" x14ac:dyDescent="0.25">
      <c r="A1376" s="564">
        <f t="shared" si="96"/>
        <v>1316</v>
      </c>
      <c r="B1376" s="687" t="s">
        <v>884</v>
      </c>
      <c r="C1376" s="557">
        <v>41.15</v>
      </c>
      <c r="D1376" s="689" t="s">
        <v>903</v>
      </c>
      <c r="E1376" s="667" t="s">
        <v>909</v>
      </c>
      <c r="F1376" s="687" t="s">
        <v>5027</v>
      </c>
      <c r="G1376" s="687" t="s">
        <v>4804</v>
      </c>
      <c r="H1376" s="578">
        <v>984</v>
      </c>
      <c r="I1376" s="578">
        <v>137</v>
      </c>
      <c r="J1376" s="794">
        <f t="shared" si="93"/>
        <v>984</v>
      </c>
      <c r="K1376" s="794">
        <f t="shared" si="94"/>
        <v>137</v>
      </c>
    </row>
    <row r="1377" spans="1:11" ht="81" x14ac:dyDescent="0.25">
      <c r="A1377" s="564">
        <f t="shared" si="96"/>
        <v>1317</v>
      </c>
      <c r="B1377" s="687" t="s">
        <v>884</v>
      </c>
      <c r="C1377" s="557">
        <v>41.16</v>
      </c>
      <c r="D1377" s="689" t="s">
        <v>903</v>
      </c>
      <c r="E1377" s="667" t="s">
        <v>910</v>
      </c>
      <c r="F1377" s="687" t="s">
        <v>5025</v>
      </c>
      <c r="G1377" s="687" t="s">
        <v>4804</v>
      </c>
      <c r="H1377" s="578">
        <v>1579</v>
      </c>
      <c r="I1377" s="578">
        <v>141</v>
      </c>
      <c r="J1377" s="794">
        <f t="shared" si="93"/>
        <v>1579</v>
      </c>
      <c r="K1377" s="794">
        <f t="shared" si="94"/>
        <v>141</v>
      </c>
    </row>
    <row r="1378" spans="1:11" ht="81" x14ac:dyDescent="0.25">
      <c r="A1378" s="564">
        <f t="shared" si="96"/>
        <v>1318</v>
      </c>
      <c r="B1378" s="687" t="s">
        <v>884</v>
      </c>
      <c r="C1378" s="557">
        <v>41.17</v>
      </c>
      <c r="D1378" s="689" t="s">
        <v>903</v>
      </c>
      <c r="E1378" s="667" t="s">
        <v>911</v>
      </c>
      <c r="F1378" s="687" t="s">
        <v>5025</v>
      </c>
      <c r="G1378" s="687" t="s">
        <v>4804</v>
      </c>
      <c r="H1378" s="578">
        <v>1722</v>
      </c>
      <c r="I1378" s="578">
        <v>144</v>
      </c>
      <c r="J1378" s="794">
        <f t="shared" si="93"/>
        <v>1722</v>
      </c>
      <c r="K1378" s="794">
        <f t="shared" si="94"/>
        <v>144</v>
      </c>
    </row>
    <row r="1379" spans="1:11" ht="81" x14ac:dyDescent="0.25">
      <c r="A1379" s="564">
        <f t="shared" si="96"/>
        <v>1319</v>
      </c>
      <c r="B1379" s="687" t="s">
        <v>884</v>
      </c>
      <c r="C1379" s="557">
        <v>41.18</v>
      </c>
      <c r="D1379" s="689" t="s">
        <v>903</v>
      </c>
      <c r="E1379" s="667" t="s">
        <v>912</v>
      </c>
      <c r="F1379" s="687" t="s">
        <v>5025</v>
      </c>
      <c r="G1379" s="687" t="s">
        <v>4804</v>
      </c>
      <c r="H1379" s="578">
        <v>447</v>
      </c>
      <c r="I1379" s="578">
        <v>186</v>
      </c>
      <c r="J1379" s="794">
        <f t="shared" si="93"/>
        <v>447</v>
      </c>
      <c r="K1379" s="794">
        <f t="shared" si="94"/>
        <v>186</v>
      </c>
    </row>
    <row r="1380" spans="1:11" ht="81" x14ac:dyDescent="0.25">
      <c r="A1380" s="564">
        <f t="shared" si="96"/>
        <v>1320</v>
      </c>
      <c r="B1380" s="687" t="s">
        <v>884</v>
      </c>
      <c r="C1380" s="557">
        <v>41.19</v>
      </c>
      <c r="D1380" s="689" t="s">
        <v>903</v>
      </c>
      <c r="E1380" s="667" t="s">
        <v>913</v>
      </c>
      <c r="F1380" s="687" t="s">
        <v>5025</v>
      </c>
      <c r="G1380" s="687" t="s">
        <v>4804</v>
      </c>
      <c r="H1380" s="578">
        <v>487</v>
      </c>
      <c r="I1380" s="578">
        <v>186</v>
      </c>
      <c r="J1380" s="794">
        <f t="shared" si="93"/>
        <v>487</v>
      </c>
      <c r="K1380" s="794">
        <f t="shared" si="94"/>
        <v>186</v>
      </c>
    </row>
    <row r="1381" spans="1:11" ht="81" x14ac:dyDescent="0.25">
      <c r="A1381" s="564">
        <f t="shared" si="96"/>
        <v>1321</v>
      </c>
      <c r="B1381" s="687" t="s">
        <v>884</v>
      </c>
      <c r="C1381" s="557">
        <v>41.2</v>
      </c>
      <c r="D1381" s="689" t="s">
        <v>903</v>
      </c>
      <c r="E1381" s="667" t="s">
        <v>5838</v>
      </c>
      <c r="F1381" s="687" t="s">
        <v>5025</v>
      </c>
      <c r="G1381" s="687" t="s">
        <v>4804</v>
      </c>
      <c r="H1381" s="578">
        <v>526</v>
      </c>
      <c r="I1381" s="578">
        <v>186</v>
      </c>
      <c r="J1381" s="794">
        <f t="shared" si="93"/>
        <v>526</v>
      </c>
      <c r="K1381" s="794">
        <f t="shared" si="94"/>
        <v>186</v>
      </c>
    </row>
    <row r="1382" spans="1:11" ht="81" x14ac:dyDescent="0.25">
      <c r="A1382" s="564">
        <f t="shared" si="96"/>
        <v>1322</v>
      </c>
      <c r="B1382" s="687" t="s">
        <v>884</v>
      </c>
      <c r="C1382" s="557">
        <v>41.21</v>
      </c>
      <c r="D1382" s="689" t="s">
        <v>903</v>
      </c>
      <c r="E1382" s="667" t="s">
        <v>914</v>
      </c>
      <c r="F1382" s="687" t="s">
        <v>5025</v>
      </c>
      <c r="G1382" s="687" t="s">
        <v>4804</v>
      </c>
      <c r="H1382" s="578">
        <v>606</v>
      </c>
      <c r="I1382" s="578">
        <v>225</v>
      </c>
      <c r="J1382" s="794">
        <f t="shared" si="93"/>
        <v>606</v>
      </c>
      <c r="K1382" s="794">
        <f t="shared" si="94"/>
        <v>225</v>
      </c>
    </row>
    <row r="1383" spans="1:11" ht="81" x14ac:dyDescent="0.25">
      <c r="A1383" s="564">
        <f t="shared" si="96"/>
        <v>1323</v>
      </c>
      <c r="B1383" s="687" t="s">
        <v>884</v>
      </c>
      <c r="C1383" s="557">
        <v>41.22</v>
      </c>
      <c r="D1383" s="689" t="s">
        <v>903</v>
      </c>
      <c r="E1383" s="667" t="s">
        <v>915</v>
      </c>
      <c r="F1383" s="687" t="s">
        <v>5025</v>
      </c>
      <c r="G1383" s="687" t="s">
        <v>4804</v>
      </c>
      <c r="H1383" s="578">
        <v>693</v>
      </c>
      <c r="I1383" s="578">
        <v>240</v>
      </c>
      <c r="J1383" s="794">
        <f t="shared" si="93"/>
        <v>693</v>
      </c>
      <c r="K1383" s="794">
        <f t="shared" si="94"/>
        <v>240</v>
      </c>
    </row>
    <row r="1384" spans="1:11" ht="81" x14ac:dyDescent="0.25">
      <c r="A1384" s="564">
        <f t="shared" si="96"/>
        <v>1324</v>
      </c>
      <c r="B1384" s="687" t="s">
        <v>884</v>
      </c>
      <c r="C1384" s="557">
        <v>41.23</v>
      </c>
      <c r="D1384" s="689" t="s">
        <v>903</v>
      </c>
      <c r="E1384" s="667" t="s">
        <v>916</v>
      </c>
      <c r="F1384" s="687" t="s">
        <v>5025</v>
      </c>
      <c r="G1384" s="687" t="s">
        <v>4804</v>
      </c>
      <c r="H1384" s="578">
        <v>853</v>
      </c>
      <c r="I1384" s="578">
        <v>249</v>
      </c>
      <c r="J1384" s="794">
        <f t="shared" si="93"/>
        <v>853</v>
      </c>
      <c r="K1384" s="794">
        <f t="shared" si="94"/>
        <v>249</v>
      </c>
    </row>
    <row r="1385" spans="1:11" ht="81" x14ac:dyDescent="0.25">
      <c r="A1385" s="564">
        <f t="shared" si="96"/>
        <v>1325</v>
      </c>
      <c r="B1385" s="687" t="s">
        <v>884</v>
      </c>
      <c r="C1385" s="557">
        <v>41.24</v>
      </c>
      <c r="D1385" s="689" t="s">
        <v>903</v>
      </c>
      <c r="E1385" s="667" t="s">
        <v>917</v>
      </c>
      <c r="F1385" s="687" t="s">
        <v>5025</v>
      </c>
      <c r="G1385" s="687" t="s">
        <v>4804</v>
      </c>
      <c r="H1385" s="578">
        <v>1184</v>
      </c>
      <c r="I1385" s="578">
        <v>253</v>
      </c>
      <c r="J1385" s="794">
        <f t="shared" si="93"/>
        <v>1184</v>
      </c>
      <c r="K1385" s="794">
        <f t="shared" si="94"/>
        <v>253</v>
      </c>
    </row>
    <row r="1386" spans="1:11" ht="81" x14ac:dyDescent="0.25">
      <c r="A1386" s="564">
        <f t="shared" si="96"/>
        <v>1326</v>
      </c>
      <c r="B1386" s="687" t="s">
        <v>884</v>
      </c>
      <c r="C1386" s="557">
        <v>41.25</v>
      </c>
      <c r="D1386" s="689" t="s">
        <v>903</v>
      </c>
      <c r="E1386" s="667" t="s">
        <v>918</v>
      </c>
      <c r="F1386" s="687" t="s">
        <v>5025</v>
      </c>
      <c r="G1386" s="687" t="s">
        <v>4804</v>
      </c>
      <c r="H1386" s="578">
        <v>1562</v>
      </c>
      <c r="I1386" s="578">
        <v>278</v>
      </c>
      <c r="J1386" s="794">
        <f t="shared" si="93"/>
        <v>1562</v>
      </c>
      <c r="K1386" s="794">
        <f t="shared" si="94"/>
        <v>278</v>
      </c>
    </row>
    <row r="1387" spans="1:11" ht="40.5" x14ac:dyDescent="0.25">
      <c r="A1387" s="564">
        <f t="shared" si="96"/>
        <v>1327</v>
      </c>
      <c r="B1387" s="687" t="s">
        <v>2050</v>
      </c>
      <c r="C1387" s="557">
        <v>41.26</v>
      </c>
      <c r="D1387" s="689" t="s">
        <v>919</v>
      </c>
      <c r="E1387" s="667" t="s">
        <v>5837</v>
      </c>
      <c r="F1387" s="687" t="s">
        <v>5028</v>
      </c>
      <c r="G1387" s="687" t="s">
        <v>4812</v>
      </c>
      <c r="H1387" s="578">
        <v>3770</v>
      </c>
      <c r="I1387" s="578">
        <v>391</v>
      </c>
      <c r="J1387" s="794">
        <f t="shared" si="93"/>
        <v>3770</v>
      </c>
      <c r="K1387" s="794">
        <f t="shared" si="94"/>
        <v>391</v>
      </c>
    </row>
    <row r="1388" spans="1:11" ht="40.5" x14ac:dyDescent="0.25">
      <c r="A1388" s="564">
        <f t="shared" si="96"/>
        <v>1328</v>
      </c>
      <c r="B1388" s="687" t="s">
        <v>2051</v>
      </c>
      <c r="C1388" s="557">
        <v>41.27</v>
      </c>
      <c r="D1388" s="689" t="s">
        <v>919</v>
      </c>
      <c r="E1388" s="667" t="s">
        <v>5839</v>
      </c>
      <c r="F1388" s="687" t="s">
        <v>5028</v>
      </c>
      <c r="G1388" s="687" t="s">
        <v>4812</v>
      </c>
      <c r="H1388" s="578">
        <v>5034</v>
      </c>
      <c r="I1388" s="578">
        <v>391</v>
      </c>
      <c r="J1388" s="794">
        <f t="shared" si="93"/>
        <v>5034</v>
      </c>
      <c r="K1388" s="794">
        <f t="shared" si="94"/>
        <v>391</v>
      </c>
    </row>
    <row r="1389" spans="1:11" ht="40.5" x14ac:dyDescent="0.25">
      <c r="A1389" s="564">
        <f t="shared" si="96"/>
        <v>1329</v>
      </c>
      <c r="B1389" s="687" t="s">
        <v>2050</v>
      </c>
      <c r="C1389" s="557">
        <v>41.28</v>
      </c>
      <c r="D1389" s="689" t="s">
        <v>919</v>
      </c>
      <c r="E1389" s="667" t="s">
        <v>5840</v>
      </c>
      <c r="F1389" s="687" t="s">
        <v>5028</v>
      </c>
      <c r="G1389" s="687" t="s">
        <v>4812</v>
      </c>
      <c r="H1389" s="578">
        <v>7129</v>
      </c>
      <c r="I1389" s="578">
        <v>391</v>
      </c>
      <c r="J1389" s="794">
        <f t="shared" si="93"/>
        <v>7129</v>
      </c>
      <c r="K1389" s="794">
        <f t="shared" si="94"/>
        <v>391</v>
      </c>
    </row>
    <row r="1390" spans="1:11" ht="40.5" x14ac:dyDescent="0.25">
      <c r="A1390" s="564">
        <f t="shared" si="96"/>
        <v>1330</v>
      </c>
      <c r="B1390" s="687" t="s">
        <v>2051</v>
      </c>
      <c r="C1390" s="557">
        <v>41.29</v>
      </c>
      <c r="D1390" s="689" t="s">
        <v>919</v>
      </c>
      <c r="E1390" s="667" t="s">
        <v>1258</v>
      </c>
      <c r="F1390" s="687" t="s">
        <v>5028</v>
      </c>
      <c r="G1390" s="687" t="s">
        <v>4812</v>
      </c>
      <c r="H1390" s="578">
        <v>11831</v>
      </c>
      <c r="I1390" s="578">
        <v>1172</v>
      </c>
      <c r="J1390" s="794">
        <f t="shared" si="93"/>
        <v>11831</v>
      </c>
      <c r="K1390" s="794">
        <f t="shared" si="94"/>
        <v>1172</v>
      </c>
    </row>
    <row r="1391" spans="1:11" ht="40.5" x14ac:dyDescent="0.25">
      <c r="A1391" s="564">
        <f t="shared" si="96"/>
        <v>1331</v>
      </c>
      <c r="B1391" s="687" t="s">
        <v>2051</v>
      </c>
      <c r="C1391" s="557">
        <v>41.3</v>
      </c>
      <c r="D1391" s="689" t="s">
        <v>919</v>
      </c>
      <c r="E1391" s="667" t="s">
        <v>1259</v>
      </c>
      <c r="F1391" s="687" t="s">
        <v>5028</v>
      </c>
      <c r="G1391" s="687" t="s">
        <v>4812</v>
      </c>
      <c r="H1391" s="578">
        <v>15551</v>
      </c>
      <c r="I1391" s="578">
        <v>1172</v>
      </c>
      <c r="J1391" s="794">
        <f t="shared" si="93"/>
        <v>15551</v>
      </c>
      <c r="K1391" s="794">
        <f t="shared" si="94"/>
        <v>1172</v>
      </c>
    </row>
    <row r="1392" spans="1:11" ht="40.5" x14ac:dyDescent="0.25">
      <c r="A1392" s="564">
        <f t="shared" si="96"/>
        <v>1332</v>
      </c>
      <c r="B1392" s="687" t="s">
        <v>2050</v>
      </c>
      <c r="C1392" s="557">
        <v>41.31</v>
      </c>
      <c r="D1392" s="689" t="s">
        <v>919</v>
      </c>
      <c r="E1392" s="667" t="s">
        <v>1260</v>
      </c>
      <c r="F1392" s="687" t="s">
        <v>5028</v>
      </c>
      <c r="G1392" s="687" t="s">
        <v>4812</v>
      </c>
      <c r="H1392" s="578">
        <v>25685</v>
      </c>
      <c r="I1392" s="578">
        <v>1563</v>
      </c>
      <c r="J1392" s="794">
        <f t="shared" si="93"/>
        <v>25685</v>
      </c>
      <c r="K1392" s="794">
        <f t="shared" si="94"/>
        <v>1563</v>
      </c>
    </row>
    <row r="1393" spans="1:11" ht="40.5" x14ac:dyDescent="0.25">
      <c r="A1393" s="564">
        <f t="shared" si="96"/>
        <v>1333</v>
      </c>
      <c r="B1393" s="687" t="s">
        <v>884</v>
      </c>
      <c r="C1393" s="557">
        <v>41.32</v>
      </c>
      <c r="D1393" s="689" t="s">
        <v>919</v>
      </c>
      <c r="E1393" s="667" t="s">
        <v>920</v>
      </c>
      <c r="F1393" s="687" t="s">
        <v>5028</v>
      </c>
      <c r="G1393" s="687" t="s">
        <v>4812</v>
      </c>
      <c r="H1393" s="578">
        <v>36538</v>
      </c>
      <c r="I1393" s="578">
        <v>1563</v>
      </c>
      <c r="J1393" s="794">
        <f t="shared" si="93"/>
        <v>36538</v>
      </c>
      <c r="K1393" s="794">
        <f t="shared" si="94"/>
        <v>1563</v>
      </c>
    </row>
    <row r="1394" spans="1:11" ht="40.5" x14ac:dyDescent="0.25">
      <c r="A1394" s="564">
        <f t="shared" si="96"/>
        <v>1334</v>
      </c>
      <c r="B1394" s="687" t="s">
        <v>2051</v>
      </c>
      <c r="C1394" s="557">
        <v>41.4</v>
      </c>
      <c r="D1394" s="689" t="s">
        <v>921</v>
      </c>
      <c r="E1394" s="667" t="s">
        <v>922</v>
      </c>
      <c r="F1394" s="687" t="s">
        <v>5029</v>
      </c>
      <c r="G1394" s="687" t="s">
        <v>4812</v>
      </c>
      <c r="H1394" s="578">
        <v>671</v>
      </c>
      <c r="I1394" s="578">
        <v>105</v>
      </c>
      <c r="J1394" s="794">
        <f t="shared" si="93"/>
        <v>671</v>
      </c>
      <c r="K1394" s="794">
        <f t="shared" si="94"/>
        <v>105</v>
      </c>
    </row>
    <row r="1395" spans="1:11" ht="40.5" x14ac:dyDescent="0.25">
      <c r="A1395" s="564">
        <f t="shared" si="96"/>
        <v>1335</v>
      </c>
      <c r="B1395" s="687" t="s">
        <v>2050</v>
      </c>
      <c r="C1395" s="557">
        <v>41.41</v>
      </c>
      <c r="D1395" s="689" t="s">
        <v>921</v>
      </c>
      <c r="E1395" s="667" t="s">
        <v>923</v>
      </c>
      <c r="F1395" s="687" t="s">
        <v>5029</v>
      </c>
      <c r="G1395" s="687" t="s">
        <v>4812</v>
      </c>
      <c r="H1395" s="578">
        <v>970</v>
      </c>
      <c r="I1395" s="578">
        <v>105</v>
      </c>
      <c r="J1395" s="794">
        <f t="shared" si="93"/>
        <v>970</v>
      </c>
      <c r="K1395" s="794">
        <f t="shared" si="94"/>
        <v>105</v>
      </c>
    </row>
    <row r="1396" spans="1:11" ht="40.5" x14ac:dyDescent="0.25">
      <c r="A1396" s="564">
        <f t="shared" si="96"/>
        <v>1336</v>
      </c>
      <c r="B1396" s="687" t="s">
        <v>2051</v>
      </c>
      <c r="C1396" s="557">
        <v>41.42</v>
      </c>
      <c r="D1396" s="689" t="s">
        <v>921</v>
      </c>
      <c r="E1396" s="667" t="s">
        <v>924</v>
      </c>
      <c r="F1396" s="687" t="s">
        <v>5029</v>
      </c>
      <c r="G1396" s="687" t="s">
        <v>4812</v>
      </c>
      <c r="H1396" s="578">
        <v>1366</v>
      </c>
      <c r="I1396" s="578">
        <v>105</v>
      </c>
      <c r="J1396" s="794">
        <f t="shared" si="93"/>
        <v>1366</v>
      </c>
      <c r="K1396" s="794">
        <f t="shared" si="94"/>
        <v>105</v>
      </c>
    </row>
    <row r="1397" spans="1:11" ht="40.5" x14ac:dyDescent="0.25">
      <c r="A1397" s="564">
        <f t="shared" si="96"/>
        <v>1337</v>
      </c>
      <c r="B1397" s="687" t="s">
        <v>2050</v>
      </c>
      <c r="C1397" s="557">
        <v>41.43</v>
      </c>
      <c r="D1397" s="689" t="s">
        <v>925</v>
      </c>
      <c r="E1397" s="667" t="s">
        <v>926</v>
      </c>
      <c r="F1397" s="687" t="s">
        <v>5030</v>
      </c>
      <c r="G1397" s="687" t="s">
        <v>4812</v>
      </c>
      <c r="H1397" s="578">
        <v>516</v>
      </c>
      <c r="I1397" s="578">
        <v>105</v>
      </c>
      <c r="J1397" s="794">
        <f t="shared" si="93"/>
        <v>516</v>
      </c>
      <c r="K1397" s="794">
        <f t="shared" si="94"/>
        <v>105</v>
      </c>
    </row>
    <row r="1398" spans="1:11" ht="40.5" x14ac:dyDescent="0.25">
      <c r="A1398" s="564">
        <f t="shared" si="96"/>
        <v>1338</v>
      </c>
      <c r="B1398" s="687" t="s">
        <v>2051</v>
      </c>
      <c r="C1398" s="557">
        <v>41.44</v>
      </c>
      <c r="D1398" s="689" t="s">
        <v>925</v>
      </c>
      <c r="E1398" s="667" t="s">
        <v>927</v>
      </c>
      <c r="F1398" s="687" t="s">
        <v>5030</v>
      </c>
      <c r="G1398" s="687" t="s">
        <v>4812</v>
      </c>
      <c r="H1398" s="578">
        <v>640</v>
      </c>
      <c r="I1398" s="578">
        <v>105</v>
      </c>
      <c r="J1398" s="794">
        <f t="shared" si="93"/>
        <v>640</v>
      </c>
      <c r="K1398" s="794">
        <f t="shared" si="94"/>
        <v>105</v>
      </c>
    </row>
    <row r="1399" spans="1:11" ht="40.5" x14ac:dyDescent="0.25">
      <c r="A1399" s="564">
        <f t="shared" si="96"/>
        <v>1339</v>
      </c>
      <c r="B1399" s="687" t="s">
        <v>2050</v>
      </c>
      <c r="C1399" s="557">
        <v>41.45</v>
      </c>
      <c r="D1399" s="689" t="s">
        <v>925</v>
      </c>
      <c r="E1399" s="667" t="s">
        <v>928</v>
      </c>
      <c r="F1399" s="687" t="s">
        <v>5030</v>
      </c>
      <c r="G1399" s="687" t="s">
        <v>4812</v>
      </c>
      <c r="H1399" s="578">
        <v>878</v>
      </c>
      <c r="I1399" s="578">
        <v>105</v>
      </c>
      <c r="J1399" s="794">
        <f t="shared" si="93"/>
        <v>878</v>
      </c>
      <c r="K1399" s="794">
        <f t="shared" si="94"/>
        <v>105</v>
      </c>
    </row>
    <row r="1400" spans="1:11" ht="40.5" x14ac:dyDescent="0.25">
      <c r="A1400" s="564">
        <f t="shared" si="96"/>
        <v>1340</v>
      </c>
      <c r="B1400" s="687" t="s">
        <v>2050</v>
      </c>
      <c r="C1400" s="557">
        <v>41.46</v>
      </c>
      <c r="D1400" s="689" t="s">
        <v>925</v>
      </c>
      <c r="E1400" s="667" t="s">
        <v>929</v>
      </c>
      <c r="F1400" s="687" t="s">
        <v>5030</v>
      </c>
      <c r="G1400" s="687" t="s">
        <v>4812</v>
      </c>
      <c r="H1400" s="578">
        <v>981</v>
      </c>
      <c r="I1400" s="578">
        <v>117</v>
      </c>
      <c r="J1400" s="794">
        <f t="shared" si="93"/>
        <v>981</v>
      </c>
      <c r="K1400" s="794">
        <f t="shared" si="94"/>
        <v>117</v>
      </c>
    </row>
    <row r="1401" spans="1:11" ht="40.5" x14ac:dyDescent="0.25">
      <c r="A1401" s="564">
        <f t="shared" si="96"/>
        <v>1341</v>
      </c>
      <c r="B1401" s="687" t="s">
        <v>2050</v>
      </c>
      <c r="C1401" s="557">
        <v>41.47</v>
      </c>
      <c r="D1401" s="689" t="s">
        <v>925</v>
      </c>
      <c r="E1401" s="667" t="s">
        <v>930</v>
      </c>
      <c r="F1401" s="687" t="s">
        <v>5030</v>
      </c>
      <c r="G1401" s="687" t="s">
        <v>4812</v>
      </c>
      <c r="H1401" s="578">
        <v>1171</v>
      </c>
      <c r="I1401" s="578">
        <v>117</v>
      </c>
      <c r="J1401" s="794">
        <f t="shared" si="93"/>
        <v>1171</v>
      </c>
      <c r="K1401" s="794">
        <f t="shared" si="94"/>
        <v>117</v>
      </c>
    </row>
    <row r="1402" spans="1:11" ht="40.5" x14ac:dyDescent="0.25">
      <c r="A1402" s="564">
        <f t="shared" si="96"/>
        <v>1342</v>
      </c>
      <c r="B1402" s="687" t="s">
        <v>2051</v>
      </c>
      <c r="C1402" s="557">
        <v>41.48</v>
      </c>
      <c r="D1402" s="689" t="s">
        <v>925</v>
      </c>
      <c r="E1402" s="667" t="s">
        <v>931</v>
      </c>
      <c r="F1402" s="687" t="s">
        <v>5030</v>
      </c>
      <c r="G1402" s="687" t="s">
        <v>4812</v>
      </c>
      <c r="H1402" s="578">
        <v>1993</v>
      </c>
      <c r="I1402" s="578">
        <v>141</v>
      </c>
      <c r="J1402" s="794">
        <f t="shared" si="93"/>
        <v>1993</v>
      </c>
      <c r="K1402" s="794">
        <f t="shared" si="94"/>
        <v>141</v>
      </c>
    </row>
    <row r="1403" spans="1:11" ht="40.5" x14ac:dyDescent="0.25">
      <c r="A1403" s="564">
        <f t="shared" si="96"/>
        <v>1343</v>
      </c>
      <c r="B1403" s="687" t="s">
        <v>2050</v>
      </c>
      <c r="C1403" s="557">
        <v>41.49</v>
      </c>
      <c r="D1403" s="689" t="s">
        <v>925</v>
      </c>
      <c r="E1403" s="667" t="s">
        <v>932</v>
      </c>
      <c r="F1403" s="687" t="s">
        <v>5030</v>
      </c>
      <c r="G1403" s="687" t="s">
        <v>4812</v>
      </c>
      <c r="H1403" s="578">
        <v>2713</v>
      </c>
      <c r="I1403" s="578">
        <v>141</v>
      </c>
      <c r="J1403" s="794">
        <f t="shared" si="93"/>
        <v>2713</v>
      </c>
      <c r="K1403" s="794">
        <f t="shared" si="94"/>
        <v>141</v>
      </c>
    </row>
    <row r="1404" spans="1:11" ht="40.5" x14ac:dyDescent="0.25">
      <c r="A1404" s="564">
        <f t="shared" si="96"/>
        <v>1344</v>
      </c>
      <c r="B1404" s="687" t="s">
        <v>2051</v>
      </c>
      <c r="C1404" s="557">
        <v>41.5</v>
      </c>
      <c r="D1404" s="689" t="s">
        <v>925</v>
      </c>
      <c r="E1404" s="667" t="s">
        <v>933</v>
      </c>
      <c r="F1404" s="687" t="s">
        <v>5030</v>
      </c>
      <c r="G1404" s="687" t="s">
        <v>4812</v>
      </c>
      <c r="H1404" s="578">
        <v>4290</v>
      </c>
      <c r="I1404" s="578">
        <v>141</v>
      </c>
      <c r="J1404" s="794">
        <f t="shared" si="93"/>
        <v>4290</v>
      </c>
      <c r="K1404" s="794">
        <f t="shared" si="94"/>
        <v>141</v>
      </c>
    </row>
    <row r="1405" spans="1:11" ht="40.5" x14ac:dyDescent="0.25">
      <c r="A1405" s="564">
        <f t="shared" si="96"/>
        <v>1345</v>
      </c>
      <c r="B1405" s="687" t="s">
        <v>2051</v>
      </c>
      <c r="C1405" s="557">
        <v>41.51</v>
      </c>
      <c r="D1405" s="689" t="s">
        <v>934</v>
      </c>
      <c r="E1405" s="667" t="s">
        <v>935</v>
      </c>
      <c r="F1405" s="687" t="s">
        <v>5031</v>
      </c>
      <c r="G1405" s="687" t="s">
        <v>4812</v>
      </c>
      <c r="H1405" s="578">
        <v>528</v>
      </c>
      <c r="I1405" s="578">
        <v>105</v>
      </c>
      <c r="J1405" s="794">
        <f t="shared" si="93"/>
        <v>528</v>
      </c>
      <c r="K1405" s="794">
        <f t="shared" si="94"/>
        <v>105</v>
      </c>
    </row>
    <row r="1406" spans="1:11" ht="40.5" x14ac:dyDescent="0.25">
      <c r="A1406" s="564">
        <f t="shared" si="96"/>
        <v>1346</v>
      </c>
      <c r="B1406" s="687" t="s">
        <v>2050</v>
      </c>
      <c r="C1406" s="557">
        <v>41.52</v>
      </c>
      <c r="D1406" s="689" t="s">
        <v>936</v>
      </c>
      <c r="E1406" s="667" t="s">
        <v>937</v>
      </c>
      <c r="F1406" s="687" t="s">
        <v>5032</v>
      </c>
      <c r="G1406" s="687" t="s">
        <v>4812</v>
      </c>
      <c r="H1406" s="578">
        <v>464</v>
      </c>
      <c r="I1406" s="578">
        <v>16</v>
      </c>
      <c r="J1406" s="794">
        <f t="shared" si="93"/>
        <v>464</v>
      </c>
      <c r="K1406" s="794">
        <f t="shared" si="94"/>
        <v>16</v>
      </c>
    </row>
    <row r="1407" spans="1:11" ht="40.5" x14ac:dyDescent="0.25">
      <c r="A1407" s="564">
        <f t="shared" si="96"/>
        <v>1347</v>
      </c>
      <c r="B1407" s="687" t="s">
        <v>884</v>
      </c>
      <c r="C1407" s="557">
        <v>41.53</v>
      </c>
      <c r="D1407" s="689" t="s">
        <v>936</v>
      </c>
      <c r="E1407" s="667" t="s">
        <v>938</v>
      </c>
      <c r="F1407" s="687" t="s">
        <v>5033</v>
      </c>
      <c r="G1407" s="687" t="s">
        <v>4812</v>
      </c>
      <c r="H1407" s="578">
        <v>539</v>
      </c>
      <c r="I1407" s="578">
        <v>156</v>
      </c>
      <c r="J1407" s="794">
        <f t="shared" si="93"/>
        <v>539</v>
      </c>
      <c r="K1407" s="794">
        <f t="shared" si="94"/>
        <v>156</v>
      </c>
    </row>
    <row r="1408" spans="1:11" ht="40.5" x14ac:dyDescent="0.25">
      <c r="A1408" s="564">
        <f t="shared" si="96"/>
        <v>1348</v>
      </c>
      <c r="B1408" s="687" t="s">
        <v>2051</v>
      </c>
      <c r="C1408" s="557">
        <v>41.54</v>
      </c>
      <c r="D1408" s="689" t="s">
        <v>939</v>
      </c>
      <c r="E1408" s="667" t="s">
        <v>940</v>
      </c>
      <c r="F1408" s="687" t="s">
        <v>2052</v>
      </c>
      <c r="G1408" s="687" t="s">
        <v>4812</v>
      </c>
      <c r="H1408" s="578">
        <v>454</v>
      </c>
      <c r="I1408" s="578">
        <v>156</v>
      </c>
      <c r="J1408" s="794">
        <f t="shared" si="93"/>
        <v>454</v>
      </c>
      <c r="K1408" s="794">
        <f t="shared" si="94"/>
        <v>156</v>
      </c>
    </row>
    <row r="1409" spans="1:11" ht="40.5" x14ac:dyDescent="0.25">
      <c r="A1409" s="564">
        <f t="shared" si="96"/>
        <v>1349</v>
      </c>
      <c r="B1409" s="687" t="s">
        <v>2050</v>
      </c>
      <c r="C1409" s="557">
        <v>41.55</v>
      </c>
      <c r="D1409" s="689" t="s">
        <v>939</v>
      </c>
      <c r="E1409" s="667" t="s">
        <v>941</v>
      </c>
      <c r="F1409" s="687" t="s">
        <v>2053</v>
      </c>
      <c r="G1409" s="687" t="s">
        <v>4812</v>
      </c>
      <c r="H1409" s="578">
        <v>466</v>
      </c>
      <c r="I1409" s="578">
        <v>156</v>
      </c>
      <c r="J1409" s="794">
        <f t="shared" si="93"/>
        <v>466</v>
      </c>
      <c r="K1409" s="794">
        <f t="shared" si="94"/>
        <v>156</v>
      </c>
    </row>
    <row r="1410" spans="1:11" ht="67.5" x14ac:dyDescent="0.25">
      <c r="A1410" s="564">
        <f t="shared" si="96"/>
        <v>1350</v>
      </c>
      <c r="B1410" s="687" t="s">
        <v>884</v>
      </c>
      <c r="C1410" s="557">
        <v>41.56</v>
      </c>
      <c r="D1410" s="689" t="s">
        <v>942</v>
      </c>
      <c r="E1410" s="667" t="s">
        <v>1283</v>
      </c>
      <c r="F1410" s="687" t="s">
        <v>5034</v>
      </c>
      <c r="G1410" s="687" t="s">
        <v>4804</v>
      </c>
      <c r="H1410" s="578">
        <v>1128</v>
      </c>
      <c r="I1410" s="578">
        <v>587</v>
      </c>
      <c r="J1410" s="794">
        <f t="shared" si="93"/>
        <v>1128</v>
      </c>
      <c r="K1410" s="794">
        <f t="shared" si="94"/>
        <v>587</v>
      </c>
    </row>
    <row r="1411" spans="1:11" ht="67.5" x14ac:dyDescent="0.25">
      <c r="A1411" s="564">
        <f t="shared" si="96"/>
        <v>1351</v>
      </c>
      <c r="B1411" s="687" t="s">
        <v>884</v>
      </c>
      <c r="C1411" s="557">
        <v>41.57</v>
      </c>
      <c r="D1411" s="689" t="s">
        <v>943</v>
      </c>
      <c r="E1411" s="667" t="s">
        <v>944</v>
      </c>
      <c r="F1411" s="687" t="s">
        <v>5035</v>
      </c>
      <c r="G1411" s="687" t="s">
        <v>4812</v>
      </c>
      <c r="H1411" s="578">
        <v>9774</v>
      </c>
      <c r="I1411" s="578">
        <v>1251</v>
      </c>
      <c r="J1411" s="794">
        <f t="shared" si="93"/>
        <v>9774</v>
      </c>
      <c r="K1411" s="794">
        <f t="shared" si="94"/>
        <v>1251</v>
      </c>
    </row>
    <row r="1412" spans="1:11" ht="67.5" x14ac:dyDescent="0.25">
      <c r="A1412" s="564">
        <f t="shared" si="96"/>
        <v>1352</v>
      </c>
      <c r="B1412" s="687" t="s">
        <v>884</v>
      </c>
      <c r="C1412" s="557">
        <v>41.58</v>
      </c>
      <c r="D1412" s="689" t="s">
        <v>943</v>
      </c>
      <c r="E1412" s="667" t="s">
        <v>945</v>
      </c>
      <c r="F1412" s="687" t="s">
        <v>5035</v>
      </c>
      <c r="G1412" s="687" t="s">
        <v>4812</v>
      </c>
      <c r="H1412" s="578">
        <v>4173</v>
      </c>
      <c r="I1412" s="578">
        <v>1154</v>
      </c>
      <c r="J1412" s="794">
        <f t="shared" si="93"/>
        <v>4173</v>
      </c>
      <c r="K1412" s="794">
        <f t="shared" si="94"/>
        <v>1154</v>
      </c>
    </row>
    <row r="1413" spans="1:11" ht="67.5" x14ac:dyDescent="0.25">
      <c r="A1413" s="564">
        <f t="shared" si="96"/>
        <v>1353</v>
      </c>
      <c r="B1413" s="687" t="s">
        <v>884</v>
      </c>
      <c r="C1413" s="557">
        <v>41.59</v>
      </c>
      <c r="D1413" s="689" t="s">
        <v>943</v>
      </c>
      <c r="E1413" s="667" t="s">
        <v>946</v>
      </c>
      <c r="F1413" s="687" t="s">
        <v>5035</v>
      </c>
      <c r="G1413" s="687" t="s">
        <v>4812</v>
      </c>
      <c r="H1413" s="578">
        <v>10194</v>
      </c>
      <c r="I1413" s="578">
        <v>1623</v>
      </c>
      <c r="J1413" s="794">
        <f t="shared" ref="J1413:J1476" si="97">ROUNDUP(H1413,0)</f>
        <v>10194</v>
      </c>
      <c r="K1413" s="794">
        <f t="shared" ref="K1413:K1476" si="98">ROUNDUP(I1413,0)</f>
        <v>1623</v>
      </c>
    </row>
    <row r="1414" spans="1:11" ht="54" x14ac:dyDescent="0.25">
      <c r="A1414" s="564">
        <f t="shared" si="96"/>
        <v>1354</v>
      </c>
      <c r="B1414" s="687" t="s">
        <v>884</v>
      </c>
      <c r="C1414" s="557">
        <v>41.6</v>
      </c>
      <c r="D1414" s="689" t="s">
        <v>947</v>
      </c>
      <c r="E1414" s="667" t="s">
        <v>948</v>
      </c>
      <c r="F1414" s="687" t="s">
        <v>5036</v>
      </c>
      <c r="G1414" s="687" t="s">
        <v>4812</v>
      </c>
      <c r="H1414" s="578">
        <v>4788</v>
      </c>
      <c r="I1414" s="578">
        <v>1154</v>
      </c>
      <c r="J1414" s="794">
        <f t="shared" si="97"/>
        <v>4788</v>
      </c>
      <c r="K1414" s="794">
        <f t="shared" si="98"/>
        <v>1154</v>
      </c>
    </row>
    <row r="1415" spans="1:11" ht="67.5" x14ac:dyDescent="0.25">
      <c r="A1415" s="564">
        <f t="shared" si="96"/>
        <v>1355</v>
      </c>
      <c r="B1415" s="687" t="s">
        <v>884</v>
      </c>
      <c r="C1415" s="557">
        <v>41.61</v>
      </c>
      <c r="D1415" s="689" t="s">
        <v>949</v>
      </c>
      <c r="E1415" s="667" t="s">
        <v>950</v>
      </c>
      <c r="F1415" s="687" t="s">
        <v>5037</v>
      </c>
      <c r="G1415" s="687" t="s">
        <v>4812</v>
      </c>
      <c r="H1415" s="578">
        <v>4788</v>
      </c>
      <c r="I1415" s="578">
        <v>1154</v>
      </c>
      <c r="J1415" s="794">
        <f t="shared" si="97"/>
        <v>4788</v>
      </c>
      <c r="K1415" s="794">
        <f t="shared" si="98"/>
        <v>1154</v>
      </c>
    </row>
    <row r="1416" spans="1:11" ht="40.5" x14ac:dyDescent="0.25">
      <c r="A1416" s="564">
        <f t="shared" si="96"/>
        <v>1356</v>
      </c>
      <c r="B1416" s="687" t="s">
        <v>2051</v>
      </c>
      <c r="C1416" s="557">
        <v>41.62</v>
      </c>
      <c r="D1416" s="689" t="s">
        <v>951</v>
      </c>
      <c r="E1416" s="667" t="s">
        <v>952</v>
      </c>
      <c r="F1416" s="687" t="s">
        <v>5038</v>
      </c>
      <c r="G1416" s="687" t="s">
        <v>4804</v>
      </c>
      <c r="H1416" s="578">
        <v>447</v>
      </c>
      <c r="I1416" s="578">
        <v>71</v>
      </c>
      <c r="J1416" s="794">
        <f t="shared" si="97"/>
        <v>447</v>
      </c>
      <c r="K1416" s="794">
        <f t="shared" si="98"/>
        <v>71</v>
      </c>
    </row>
    <row r="1417" spans="1:11" ht="67.5" x14ac:dyDescent="0.25">
      <c r="A1417" s="564">
        <f t="shared" si="96"/>
        <v>1357</v>
      </c>
      <c r="B1417" s="687" t="s">
        <v>884</v>
      </c>
      <c r="C1417" s="557">
        <v>41.63</v>
      </c>
      <c r="D1417" s="689" t="s">
        <v>953</v>
      </c>
      <c r="E1417" s="667" t="s">
        <v>954</v>
      </c>
      <c r="F1417" s="687" t="s">
        <v>5039</v>
      </c>
      <c r="G1417" s="687" t="s">
        <v>4812</v>
      </c>
      <c r="H1417" s="578">
        <v>5599</v>
      </c>
      <c r="I1417" s="578">
        <v>1935</v>
      </c>
      <c r="J1417" s="794">
        <f t="shared" si="97"/>
        <v>5599</v>
      </c>
      <c r="K1417" s="794">
        <f t="shared" si="98"/>
        <v>1935</v>
      </c>
    </row>
    <row r="1418" spans="1:11" ht="67.5" x14ac:dyDescent="0.25">
      <c r="A1418" s="564">
        <f t="shared" si="96"/>
        <v>1358</v>
      </c>
      <c r="B1418" s="687" t="s">
        <v>884</v>
      </c>
      <c r="C1418" s="557">
        <v>41.64</v>
      </c>
      <c r="D1418" s="689" t="s">
        <v>953</v>
      </c>
      <c r="E1418" s="667" t="s">
        <v>955</v>
      </c>
      <c r="F1418" s="687" t="s">
        <v>5039</v>
      </c>
      <c r="G1418" s="687" t="s">
        <v>4812</v>
      </c>
      <c r="H1418" s="578">
        <v>5750</v>
      </c>
      <c r="I1418" s="578">
        <v>1935</v>
      </c>
      <c r="J1418" s="794">
        <f t="shared" si="97"/>
        <v>5750</v>
      </c>
      <c r="K1418" s="794">
        <f t="shared" si="98"/>
        <v>1935</v>
      </c>
    </row>
    <row r="1419" spans="1:11" ht="54" x14ac:dyDescent="0.25">
      <c r="A1419" s="564">
        <f t="shared" si="96"/>
        <v>1359</v>
      </c>
      <c r="B1419" s="687" t="s">
        <v>884</v>
      </c>
      <c r="C1419" s="557">
        <v>41.65</v>
      </c>
      <c r="D1419" s="689" t="s">
        <v>953</v>
      </c>
      <c r="E1419" s="667" t="s">
        <v>956</v>
      </c>
      <c r="F1419" s="687" t="s">
        <v>5039</v>
      </c>
      <c r="G1419" s="687" t="s">
        <v>4812</v>
      </c>
      <c r="H1419" s="578">
        <v>7015</v>
      </c>
      <c r="I1419" s="578">
        <v>1935</v>
      </c>
      <c r="J1419" s="794">
        <f t="shared" si="97"/>
        <v>7015</v>
      </c>
      <c r="K1419" s="794">
        <f t="shared" si="98"/>
        <v>1935</v>
      </c>
    </row>
    <row r="1420" spans="1:11" ht="67.5" x14ac:dyDescent="0.25">
      <c r="A1420" s="564">
        <f t="shared" si="96"/>
        <v>1360</v>
      </c>
      <c r="B1420" s="687" t="s">
        <v>884</v>
      </c>
      <c r="C1420" s="557">
        <v>41.66</v>
      </c>
      <c r="D1420" s="689" t="s">
        <v>953</v>
      </c>
      <c r="E1420" s="667" t="s">
        <v>957</v>
      </c>
      <c r="F1420" s="687" t="s">
        <v>5039</v>
      </c>
      <c r="G1420" s="687" t="s">
        <v>4812</v>
      </c>
      <c r="H1420" s="578">
        <v>5986</v>
      </c>
      <c r="I1420" s="578">
        <v>1935</v>
      </c>
      <c r="J1420" s="794">
        <f t="shared" si="97"/>
        <v>5986</v>
      </c>
      <c r="K1420" s="794">
        <f t="shared" si="98"/>
        <v>1935</v>
      </c>
    </row>
    <row r="1421" spans="1:11" ht="67.5" x14ac:dyDescent="0.25">
      <c r="A1421" s="564">
        <f t="shared" si="96"/>
        <v>1361</v>
      </c>
      <c r="B1421" s="687" t="s">
        <v>884</v>
      </c>
      <c r="C1421" s="557">
        <v>41.67</v>
      </c>
      <c r="D1421" s="689" t="s">
        <v>953</v>
      </c>
      <c r="E1421" s="667" t="s">
        <v>958</v>
      </c>
      <c r="F1421" s="687" t="s">
        <v>5039</v>
      </c>
      <c r="G1421" s="687" t="s">
        <v>4812</v>
      </c>
      <c r="H1421" s="578">
        <v>5634</v>
      </c>
      <c r="I1421" s="578">
        <v>1935</v>
      </c>
      <c r="J1421" s="794">
        <f t="shared" si="97"/>
        <v>5634</v>
      </c>
      <c r="K1421" s="794">
        <f t="shared" si="98"/>
        <v>1935</v>
      </c>
    </row>
    <row r="1422" spans="1:11" ht="67.5" x14ac:dyDescent="0.25">
      <c r="A1422" s="564">
        <f t="shared" si="96"/>
        <v>1362</v>
      </c>
      <c r="B1422" s="687" t="s">
        <v>884</v>
      </c>
      <c r="C1422" s="557">
        <v>41.69</v>
      </c>
      <c r="D1422" s="689" t="s">
        <v>939</v>
      </c>
      <c r="E1422" s="667" t="s">
        <v>959</v>
      </c>
      <c r="F1422" s="687" t="s">
        <v>5040</v>
      </c>
      <c r="G1422" s="687" t="s">
        <v>4812</v>
      </c>
      <c r="H1422" s="578">
        <v>6473</v>
      </c>
      <c r="I1422" s="578">
        <v>1834</v>
      </c>
      <c r="J1422" s="794">
        <f t="shared" si="97"/>
        <v>6473</v>
      </c>
      <c r="K1422" s="794">
        <f t="shared" si="98"/>
        <v>1834</v>
      </c>
    </row>
    <row r="1423" spans="1:11" ht="67.5" x14ac:dyDescent="0.25">
      <c r="A1423" s="564">
        <f t="shared" si="96"/>
        <v>1363</v>
      </c>
      <c r="B1423" s="687" t="s">
        <v>884</v>
      </c>
      <c r="C1423" s="557">
        <v>41.7</v>
      </c>
      <c r="D1423" s="689" t="s">
        <v>939</v>
      </c>
      <c r="E1423" s="667" t="s">
        <v>960</v>
      </c>
      <c r="F1423" s="687" t="s">
        <v>5040</v>
      </c>
      <c r="G1423" s="687" t="s">
        <v>4812</v>
      </c>
      <c r="H1423" s="578">
        <v>7113</v>
      </c>
      <c r="I1423" s="578">
        <v>1834</v>
      </c>
      <c r="J1423" s="794">
        <f t="shared" si="97"/>
        <v>7113</v>
      </c>
      <c r="K1423" s="794">
        <f t="shared" si="98"/>
        <v>1834</v>
      </c>
    </row>
    <row r="1424" spans="1:11" ht="71.25" customHeight="1" x14ac:dyDescent="0.25">
      <c r="A1424" s="564">
        <f t="shared" si="96"/>
        <v>1364</v>
      </c>
      <c r="B1424" s="687" t="s">
        <v>884</v>
      </c>
      <c r="C1424" s="557">
        <v>41.72</v>
      </c>
      <c r="D1424" s="689" t="s">
        <v>939</v>
      </c>
      <c r="E1424" s="667" t="s">
        <v>961</v>
      </c>
      <c r="F1424" s="687" t="s">
        <v>5040</v>
      </c>
      <c r="G1424" s="687" t="s">
        <v>4812</v>
      </c>
      <c r="H1424" s="578">
        <v>6089</v>
      </c>
      <c r="I1424" s="578">
        <v>1834</v>
      </c>
      <c r="J1424" s="794">
        <f t="shared" si="97"/>
        <v>6089</v>
      </c>
      <c r="K1424" s="794">
        <f t="shared" si="98"/>
        <v>1834</v>
      </c>
    </row>
    <row r="1425" spans="1:11" ht="54" x14ac:dyDescent="0.25">
      <c r="A1425" s="564">
        <f t="shared" si="96"/>
        <v>1365</v>
      </c>
      <c r="B1425" s="687" t="s">
        <v>884</v>
      </c>
      <c r="C1425" s="557">
        <v>41.74</v>
      </c>
      <c r="D1425" s="689" t="s">
        <v>953</v>
      </c>
      <c r="E1425" s="667" t="s">
        <v>962</v>
      </c>
      <c r="F1425" s="687" t="s">
        <v>5039</v>
      </c>
      <c r="G1425" s="687" t="s">
        <v>4812</v>
      </c>
      <c r="H1425" s="578">
        <v>6075</v>
      </c>
      <c r="I1425" s="578">
        <v>1563</v>
      </c>
      <c r="J1425" s="794">
        <f t="shared" si="97"/>
        <v>6075</v>
      </c>
      <c r="K1425" s="794">
        <f t="shared" si="98"/>
        <v>1563</v>
      </c>
    </row>
    <row r="1426" spans="1:11" ht="54" x14ac:dyDescent="0.25">
      <c r="A1426" s="564">
        <f t="shared" si="96"/>
        <v>1366</v>
      </c>
      <c r="B1426" s="687" t="s">
        <v>884</v>
      </c>
      <c r="C1426" s="557">
        <v>41.75</v>
      </c>
      <c r="D1426" s="689" t="s">
        <v>963</v>
      </c>
      <c r="E1426" s="667" t="s">
        <v>964</v>
      </c>
      <c r="F1426" s="687" t="s">
        <v>5041</v>
      </c>
      <c r="G1426" s="687" t="s">
        <v>4812</v>
      </c>
      <c r="H1426" s="578">
        <v>5675</v>
      </c>
      <c r="I1426" s="578">
        <v>1834</v>
      </c>
      <c r="J1426" s="794">
        <f t="shared" si="97"/>
        <v>5675</v>
      </c>
      <c r="K1426" s="794">
        <f t="shared" si="98"/>
        <v>1834</v>
      </c>
    </row>
    <row r="1427" spans="1:11" ht="54" x14ac:dyDescent="0.25">
      <c r="A1427" s="564">
        <f t="shared" si="96"/>
        <v>1367</v>
      </c>
      <c r="B1427" s="687" t="s">
        <v>884</v>
      </c>
      <c r="C1427" s="557">
        <v>41.76</v>
      </c>
      <c r="D1427" s="689" t="s">
        <v>963</v>
      </c>
      <c r="E1427" s="667" t="s">
        <v>965</v>
      </c>
      <c r="F1427" s="687" t="s">
        <v>5041</v>
      </c>
      <c r="G1427" s="687" t="s">
        <v>4812</v>
      </c>
      <c r="H1427" s="578">
        <v>4243</v>
      </c>
      <c r="I1427" s="578">
        <v>1834</v>
      </c>
      <c r="J1427" s="794">
        <f t="shared" si="97"/>
        <v>4243</v>
      </c>
      <c r="K1427" s="794">
        <f t="shared" si="98"/>
        <v>1834</v>
      </c>
    </row>
    <row r="1428" spans="1:11" ht="40.5" x14ac:dyDescent="0.25">
      <c r="A1428" s="564">
        <f t="shared" ref="A1428:A1431" si="99">A1427+1</f>
        <v>1368</v>
      </c>
      <c r="B1428" s="687" t="s">
        <v>2051</v>
      </c>
      <c r="C1428" s="557">
        <v>41.77</v>
      </c>
      <c r="D1428" s="689" t="s">
        <v>939</v>
      </c>
      <c r="E1428" s="667" t="s">
        <v>966</v>
      </c>
      <c r="F1428" s="687" t="s">
        <v>1149</v>
      </c>
      <c r="G1428" s="687" t="s">
        <v>4812</v>
      </c>
      <c r="H1428" s="578">
        <v>2612</v>
      </c>
      <c r="I1428" s="578">
        <v>391</v>
      </c>
      <c r="J1428" s="794">
        <f t="shared" si="97"/>
        <v>2612</v>
      </c>
      <c r="K1428" s="794">
        <f t="shared" si="98"/>
        <v>391</v>
      </c>
    </row>
    <row r="1429" spans="1:11" ht="108" x14ac:dyDescent="0.25">
      <c r="A1429" s="564">
        <f t="shared" si="99"/>
        <v>1369</v>
      </c>
      <c r="B1429" s="687" t="s">
        <v>884</v>
      </c>
      <c r="C1429" s="557">
        <v>41.78</v>
      </c>
      <c r="D1429" s="689" t="s">
        <v>939</v>
      </c>
      <c r="E1429" s="667" t="s">
        <v>967</v>
      </c>
      <c r="F1429" s="687" t="s">
        <v>231</v>
      </c>
      <c r="G1429" s="687" t="s">
        <v>5114</v>
      </c>
      <c r="H1429" s="578">
        <v>9827</v>
      </c>
      <c r="I1429" s="578">
        <v>1396</v>
      </c>
      <c r="J1429" s="794">
        <f t="shared" si="97"/>
        <v>9827</v>
      </c>
      <c r="K1429" s="794">
        <f t="shared" si="98"/>
        <v>1396</v>
      </c>
    </row>
    <row r="1430" spans="1:11" ht="40.5" x14ac:dyDescent="0.25">
      <c r="A1430" s="564">
        <f t="shared" si="99"/>
        <v>1370</v>
      </c>
      <c r="B1430" s="687" t="s">
        <v>2051</v>
      </c>
      <c r="C1430" s="557">
        <v>41.79</v>
      </c>
      <c r="D1430" s="689" t="s">
        <v>968</v>
      </c>
      <c r="E1430" s="667" t="s">
        <v>1261</v>
      </c>
      <c r="F1430" s="687" t="s">
        <v>5042</v>
      </c>
      <c r="G1430" s="687" t="s">
        <v>4812</v>
      </c>
      <c r="H1430" s="578">
        <v>811</v>
      </c>
      <c r="I1430" s="578">
        <v>313</v>
      </c>
      <c r="J1430" s="794">
        <f t="shared" si="97"/>
        <v>811</v>
      </c>
      <c r="K1430" s="794">
        <f t="shared" si="98"/>
        <v>313</v>
      </c>
    </row>
    <row r="1431" spans="1:11" ht="40.5" x14ac:dyDescent="0.25">
      <c r="A1431" s="564">
        <f t="shared" si="99"/>
        <v>1371</v>
      </c>
      <c r="B1431" s="687" t="s">
        <v>2051</v>
      </c>
      <c r="C1431" s="557">
        <v>41.8</v>
      </c>
      <c r="D1431" s="689" t="s">
        <v>968</v>
      </c>
      <c r="E1431" s="667" t="s">
        <v>969</v>
      </c>
      <c r="F1431" s="687" t="s">
        <v>5042</v>
      </c>
      <c r="G1431" s="687" t="s">
        <v>4812</v>
      </c>
      <c r="H1431" s="578">
        <v>1127</v>
      </c>
      <c r="I1431" s="578">
        <v>313</v>
      </c>
      <c r="J1431" s="794">
        <f t="shared" si="97"/>
        <v>1127</v>
      </c>
      <c r="K1431" s="794">
        <f t="shared" si="98"/>
        <v>313</v>
      </c>
    </row>
    <row r="1432" spans="1:11" ht="18.75" x14ac:dyDescent="0.25">
      <c r="A1432" s="914" t="s">
        <v>5497</v>
      </c>
      <c r="B1432" s="915"/>
      <c r="C1432" s="915"/>
      <c r="D1432" s="915"/>
      <c r="E1432" s="915"/>
      <c r="F1432" s="915"/>
      <c r="G1432" s="915"/>
      <c r="H1432" s="915"/>
      <c r="I1432" s="916"/>
      <c r="J1432" s="794">
        <f t="shared" si="97"/>
        <v>0</v>
      </c>
      <c r="K1432" s="794">
        <f t="shared" si="98"/>
        <v>0</v>
      </c>
    </row>
    <row r="1433" spans="1:11" ht="40.5" x14ac:dyDescent="0.25">
      <c r="A1433" s="564">
        <f>A1431+1</f>
        <v>1372</v>
      </c>
      <c r="B1433" s="687" t="s">
        <v>2050</v>
      </c>
      <c r="C1433" s="557">
        <v>42.01</v>
      </c>
      <c r="D1433" s="689" t="s">
        <v>970</v>
      </c>
      <c r="E1433" s="667" t="s">
        <v>5841</v>
      </c>
      <c r="F1433" s="687" t="s">
        <v>5043</v>
      </c>
      <c r="G1433" s="687" t="s">
        <v>4804</v>
      </c>
      <c r="H1433" s="578">
        <v>547</v>
      </c>
      <c r="I1433" s="578">
        <v>130</v>
      </c>
      <c r="J1433" s="794">
        <f t="shared" si="97"/>
        <v>547</v>
      </c>
      <c r="K1433" s="794">
        <f t="shared" si="98"/>
        <v>130</v>
      </c>
    </row>
    <row r="1434" spans="1:11" ht="54" x14ac:dyDescent="0.25">
      <c r="A1434" s="564">
        <f>A1433+1</f>
        <v>1373</v>
      </c>
      <c r="B1434" s="687" t="s">
        <v>884</v>
      </c>
      <c r="C1434" s="557">
        <v>42.02</v>
      </c>
      <c r="D1434" s="689" t="s">
        <v>971</v>
      </c>
      <c r="E1434" s="667" t="s">
        <v>972</v>
      </c>
      <c r="F1434" s="687" t="s">
        <v>5044</v>
      </c>
      <c r="G1434" s="687" t="s">
        <v>4812</v>
      </c>
      <c r="H1434" s="578">
        <v>1600</v>
      </c>
      <c r="I1434" s="578">
        <v>313</v>
      </c>
      <c r="J1434" s="794">
        <f t="shared" si="97"/>
        <v>1600</v>
      </c>
      <c r="K1434" s="794">
        <f t="shared" si="98"/>
        <v>313</v>
      </c>
    </row>
    <row r="1435" spans="1:11" ht="40.5" x14ac:dyDescent="0.25">
      <c r="A1435" s="564">
        <f t="shared" ref="A1435:A1498" si="100">A1434+1</f>
        <v>1374</v>
      </c>
      <c r="B1435" s="687" t="s">
        <v>2050</v>
      </c>
      <c r="C1435" s="557">
        <v>42.03</v>
      </c>
      <c r="D1435" s="689" t="s">
        <v>973</v>
      </c>
      <c r="E1435" s="667" t="s">
        <v>5842</v>
      </c>
      <c r="F1435" s="687" t="s">
        <v>5045</v>
      </c>
      <c r="G1435" s="687" t="s">
        <v>4804</v>
      </c>
      <c r="H1435" s="578">
        <v>349</v>
      </c>
      <c r="I1435" s="578">
        <v>155</v>
      </c>
      <c r="J1435" s="794">
        <f t="shared" si="97"/>
        <v>349</v>
      </c>
      <c r="K1435" s="794">
        <f t="shared" si="98"/>
        <v>155</v>
      </c>
    </row>
    <row r="1436" spans="1:11" ht="40.5" x14ac:dyDescent="0.25">
      <c r="A1436" s="564">
        <f t="shared" si="100"/>
        <v>1375</v>
      </c>
      <c r="B1436" s="687" t="s">
        <v>2051</v>
      </c>
      <c r="C1436" s="557">
        <v>42.04</v>
      </c>
      <c r="D1436" s="689" t="s">
        <v>973</v>
      </c>
      <c r="E1436" s="667" t="s">
        <v>5843</v>
      </c>
      <c r="F1436" s="687" t="s">
        <v>5045</v>
      </c>
      <c r="G1436" s="687" t="s">
        <v>4804</v>
      </c>
      <c r="H1436" s="578">
        <v>413</v>
      </c>
      <c r="I1436" s="578">
        <v>155</v>
      </c>
      <c r="J1436" s="794">
        <f t="shared" si="97"/>
        <v>413</v>
      </c>
      <c r="K1436" s="794">
        <f t="shared" si="98"/>
        <v>155</v>
      </c>
    </row>
    <row r="1437" spans="1:11" ht="40.5" x14ac:dyDescent="0.25">
      <c r="A1437" s="564">
        <f t="shared" si="100"/>
        <v>1376</v>
      </c>
      <c r="B1437" s="687" t="s">
        <v>884</v>
      </c>
      <c r="C1437" s="557">
        <v>42.05</v>
      </c>
      <c r="D1437" s="689" t="s">
        <v>973</v>
      </c>
      <c r="E1437" s="667" t="s">
        <v>974</v>
      </c>
      <c r="F1437" s="687" t="s">
        <v>5045</v>
      </c>
      <c r="G1437" s="687" t="s">
        <v>4804</v>
      </c>
      <c r="H1437" s="578">
        <v>466</v>
      </c>
      <c r="I1437" s="578">
        <v>155</v>
      </c>
      <c r="J1437" s="794">
        <f t="shared" si="97"/>
        <v>466</v>
      </c>
      <c r="K1437" s="794">
        <f t="shared" si="98"/>
        <v>155</v>
      </c>
    </row>
    <row r="1438" spans="1:11" ht="40.5" x14ac:dyDescent="0.25">
      <c r="A1438" s="564">
        <f t="shared" si="100"/>
        <v>1377</v>
      </c>
      <c r="B1438" s="687" t="s">
        <v>884</v>
      </c>
      <c r="C1438" s="557">
        <v>42.06</v>
      </c>
      <c r="D1438" s="689" t="s">
        <v>975</v>
      </c>
      <c r="E1438" s="667" t="s">
        <v>976</v>
      </c>
      <c r="F1438" s="687" t="s">
        <v>5046</v>
      </c>
      <c r="G1438" s="687" t="s">
        <v>4804</v>
      </c>
      <c r="H1438" s="578">
        <v>502</v>
      </c>
      <c r="I1438" s="578">
        <v>258</v>
      </c>
      <c r="J1438" s="794">
        <f t="shared" si="97"/>
        <v>502</v>
      </c>
      <c r="K1438" s="794">
        <f t="shared" si="98"/>
        <v>258</v>
      </c>
    </row>
    <row r="1439" spans="1:11" ht="40.5" x14ac:dyDescent="0.25">
      <c r="A1439" s="564">
        <f t="shared" si="100"/>
        <v>1378</v>
      </c>
      <c r="B1439" s="687" t="s">
        <v>884</v>
      </c>
      <c r="C1439" s="557">
        <v>42.07</v>
      </c>
      <c r="D1439" s="689" t="s">
        <v>975</v>
      </c>
      <c r="E1439" s="667" t="s">
        <v>977</v>
      </c>
      <c r="F1439" s="687" t="s">
        <v>5046</v>
      </c>
      <c r="G1439" s="687" t="s">
        <v>4804</v>
      </c>
      <c r="H1439" s="578">
        <v>530</v>
      </c>
      <c r="I1439" s="578">
        <v>283</v>
      </c>
      <c r="J1439" s="794">
        <f t="shared" si="97"/>
        <v>530</v>
      </c>
      <c r="K1439" s="794">
        <f t="shared" si="98"/>
        <v>283</v>
      </c>
    </row>
    <row r="1440" spans="1:11" ht="40.5" x14ac:dyDescent="0.25">
      <c r="A1440" s="564">
        <f t="shared" si="100"/>
        <v>1379</v>
      </c>
      <c r="B1440" s="687" t="s">
        <v>884</v>
      </c>
      <c r="C1440" s="557">
        <v>42.08</v>
      </c>
      <c r="D1440" s="689" t="s">
        <v>975</v>
      </c>
      <c r="E1440" s="667" t="s">
        <v>978</v>
      </c>
      <c r="F1440" s="687" t="s">
        <v>5046</v>
      </c>
      <c r="G1440" s="687" t="s">
        <v>4804</v>
      </c>
      <c r="H1440" s="578">
        <v>561</v>
      </c>
      <c r="I1440" s="578">
        <v>283</v>
      </c>
      <c r="J1440" s="794">
        <f t="shared" si="97"/>
        <v>561</v>
      </c>
      <c r="K1440" s="794">
        <f t="shared" si="98"/>
        <v>283</v>
      </c>
    </row>
    <row r="1441" spans="1:11" ht="40.5" x14ac:dyDescent="0.25">
      <c r="A1441" s="564">
        <f t="shared" si="100"/>
        <v>1380</v>
      </c>
      <c r="B1441" s="687" t="s">
        <v>884</v>
      </c>
      <c r="C1441" s="557">
        <v>42.09</v>
      </c>
      <c r="D1441" s="689" t="s">
        <v>975</v>
      </c>
      <c r="E1441" s="667" t="s">
        <v>979</v>
      </c>
      <c r="F1441" s="687" t="s">
        <v>5046</v>
      </c>
      <c r="G1441" s="687" t="s">
        <v>4804</v>
      </c>
      <c r="H1441" s="578">
        <v>744</v>
      </c>
      <c r="I1441" s="578">
        <v>292</v>
      </c>
      <c r="J1441" s="794">
        <f t="shared" si="97"/>
        <v>744</v>
      </c>
      <c r="K1441" s="794">
        <f t="shared" si="98"/>
        <v>292</v>
      </c>
    </row>
    <row r="1442" spans="1:11" ht="67.5" x14ac:dyDescent="0.25">
      <c r="A1442" s="564">
        <f t="shared" si="100"/>
        <v>1381</v>
      </c>
      <c r="B1442" s="687" t="s">
        <v>884</v>
      </c>
      <c r="C1442" s="557">
        <v>42.1</v>
      </c>
      <c r="D1442" s="689" t="s">
        <v>980</v>
      </c>
      <c r="E1442" s="667" t="s">
        <v>5844</v>
      </c>
      <c r="F1442" s="687" t="s">
        <v>5047</v>
      </c>
      <c r="G1442" s="687" t="s">
        <v>4812</v>
      </c>
      <c r="H1442" s="578">
        <v>13472</v>
      </c>
      <c r="I1442" s="578">
        <v>1654</v>
      </c>
      <c r="J1442" s="794">
        <f t="shared" si="97"/>
        <v>13472</v>
      </c>
      <c r="K1442" s="794">
        <f t="shared" si="98"/>
        <v>1654</v>
      </c>
    </row>
    <row r="1443" spans="1:11" ht="67.5" x14ac:dyDescent="0.25">
      <c r="A1443" s="564">
        <f t="shared" si="100"/>
        <v>1382</v>
      </c>
      <c r="B1443" s="687" t="s">
        <v>884</v>
      </c>
      <c r="C1443" s="557">
        <v>42.11</v>
      </c>
      <c r="D1443" s="689" t="s">
        <v>980</v>
      </c>
      <c r="E1443" s="667" t="s">
        <v>981</v>
      </c>
      <c r="F1443" s="687" t="s">
        <v>5048</v>
      </c>
      <c r="G1443" s="687" t="s">
        <v>4812</v>
      </c>
      <c r="H1443" s="578">
        <v>14570</v>
      </c>
      <c r="I1443" s="578">
        <v>1887</v>
      </c>
      <c r="J1443" s="794">
        <f t="shared" si="97"/>
        <v>14570</v>
      </c>
      <c r="K1443" s="794">
        <f t="shared" si="98"/>
        <v>1887</v>
      </c>
    </row>
    <row r="1444" spans="1:11" ht="67.5" x14ac:dyDescent="0.25">
      <c r="A1444" s="564">
        <f t="shared" si="100"/>
        <v>1383</v>
      </c>
      <c r="B1444" s="687" t="s">
        <v>884</v>
      </c>
      <c r="C1444" s="557">
        <v>42.12</v>
      </c>
      <c r="D1444" s="689" t="s">
        <v>980</v>
      </c>
      <c r="E1444" s="667" t="s">
        <v>5845</v>
      </c>
      <c r="F1444" s="687" t="s">
        <v>5047</v>
      </c>
      <c r="G1444" s="687" t="s">
        <v>4812</v>
      </c>
      <c r="H1444" s="578">
        <v>9160</v>
      </c>
      <c r="I1444" s="578">
        <v>1662</v>
      </c>
      <c r="J1444" s="794">
        <f t="shared" si="97"/>
        <v>9160</v>
      </c>
      <c r="K1444" s="794">
        <f t="shared" si="98"/>
        <v>1662</v>
      </c>
    </row>
    <row r="1445" spans="1:11" ht="67.5" x14ac:dyDescent="0.25">
      <c r="A1445" s="564">
        <f t="shared" si="100"/>
        <v>1384</v>
      </c>
      <c r="B1445" s="687" t="s">
        <v>884</v>
      </c>
      <c r="C1445" s="557">
        <v>42.13</v>
      </c>
      <c r="D1445" s="689" t="s">
        <v>980</v>
      </c>
      <c r="E1445" s="667" t="s">
        <v>982</v>
      </c>
      <c r="F1445" s="687" t="s">
        <v>5047</v>
      </c>
      <c r="G1445" s="687" t="s">
        <v>4812</v>
      </c>
      <c r="H1445" s="578">
        <v>10777</v>
      </c>
      <c r="I1445" s="578">
        <v>1902</v>
      </c>
      <c r="J1445" s="794">
        <f t="shared" si="97"/>
        <v>10777</v>
      </c>
      <c r="K1445" s="794">
        <f t="shared" si="98"/>
        <v>1902</v>
      </c>
    </row>
    <row r="1446" spans="1:11" ht="81" x14ac:dyDescent="0.25">
      <c r="A1446" s="564">
        <f t="shared" si="100"/>
        <v>1385</v>
      </c>
      <c r="B1446" s="687" t="s">
        <v>884</v>
      </c>
      <c r="C1446" s="557">
        <v>42.14</v>
      </c>
      <c r="D1446" s="689" t="s">
        <v>983</v>
      </c>
      <c r="E1446" s="667" t="s">
        <v>5846</v>
      </c>
      <c r="F1446" s="687" t="s">
        <v>5049</v>
      </c>
      <c r="G1446" s="687" t="s">
        <v>4812</v>
      </c>
      <c r="H1446" s="578">
        <v>15181</v>
      </c>
      <c r="I1446" s="578">
        <v>1887</v>
      </c>
      <c r="J1446" s="794">
        <f t="shared" si="97"/>
        <v>15181</v>
      </c>
      <c r="K1446" s="794">
        <f t="shared" si="98"/>
        <v>1887</v>
      </c>
    </row>
    <row r="1447" spans="1:11" ht="81" x14ac:dyDescent="0.25">
      <c r="A1447" s="564">
        <f t="shared" si="100"/>
        <v>1386</v>
      </c>
      <c r="B1447" s="687" t="s">
        <v>884</v>
      </c>
      <c r="C1447" s="557">
        <v>42.15</v>
      </c>
      <c r="D1447" s="689" t="s">
        <v>983</v>
      </c>
      <c r="E1447" s="667" t="s">
        <v>984</v>
      </c>
      <c r="F1447" s="687" t="s">
        <v>5049</v>
      </c>
      <c r="G1447" s="687" t="s">
        <v>4812</v>
      </c>
      <c r="H1447" s="578">
        <v>11284</v>
      </c>
      <c r="I1447" s="578">
        <v>1887</v>
      </c>
      <c r="J1447" s="794">
        <f t="shared" si="97"/>
        <v>11284</v>
      </c>
      <c r="K1447" s="794">
        <f t="shared" si="98"/>
        <v>1887</v>
      </c>
    </row>
    <row r="1448" spans="1:11" ht="67.5" x14ac:dyDescent="0.25">
      <c r="A1448" s="564">
        <f t="shared" si="100"/>
        <v>1387</v>
      </c>
      <c r="B1448" s="687" t="s">
        <v>884</v>
      </c>
      <c r="C1448" s="557">
        <v>42.16</v>
      </c>
      <c r="D1448" s="689" t="s">
        <v>939</v>
      </c>
      <c r="E1448" s="667" t="s">
        <v>985</v>
      </c>
      <c r="F1448" s="687" t="s">
        <v>5048</v>
      </c>
      <c r="G1448" s="687" t="s">
        <v>4812</v>
      </c>
      <c r="H1448" s="578">
        <v>9953</v>
      </c>
      <c r="I1448" s="578">
        <v>3184</v>
      </c>
      <c r="J1448" s="794">
        <f t="shared" si="97"/>
        <v>9953</v>
      </c>
      <c r="K1448" s="794">
        <f t="shared" si="98"/>
        <v>3184</v>
      </c>
    </row>
    <row r="1449" spans="1:11" ht="67.5" x14ac:dyDescent="0.25">
      <c r="A1449" s="564">
        <f t="shared" si="100"/>
        <v>1388</v>
      </c>
      <c r="B1449" s="687" t="s">
        <v>884</v>
      </c>
      <c r="C1449" s="557">
        <v>42.17</v>
      </c>
      <c r="D1449" s="689" t="s">
        <v>939</v>
      </c>
      <c r="E1449" s="667" t="s">
        <v>5992</v>
      </c>
      <c r="F1449" s="687" t="s">
        <v>5048</v>
      </c>
      <c r="G1449" s="687" t="s">
        <v>4812</v>
      </c>
      <c r="H1449" s="578">
        <v>12130</v>
      </c>
      <c r="I1449" s="578">
        <v>3810</v>
      </c>
      <c r="J1449" s="794">
        <f t="shared" si="97"/>
        <v>12130</v>
      </c>
      <c r="K1449" s="794">
        <f t="shared" si="98"/>
        <v>3810</v>
      </c>
    </row>
    <row r="1450" spans="1:11" ht="40.5" x14ac:dyDescent="0.25">
      <c r="A1450" s="564">
        <f t="shared" si="100"/>
        <v>1389</v>
      </c>
      <c r="B1450" s="687" t="s">
        <v>2050</v>
      </c>
      <c r="C1450" s="557">
        <v>42.18</v>
      </c>
      <c r="D1450" s="689" t="s">
        <v>986</v>
      </c>
      <c r="E1450" s="667" t="s">
        <v>987</v>
      </c>
      <c r="F1450" s="687" t="s">
        <v>5050</v>
      </c>
      <c r="G1450" s="687" t="s">
        <v>4812</v>
      </c>
      <c r="H1450" s="578">
        <v>16726</v>
      </c>
      <c r="I1450" s="578">
        <v>3896</v>
      </c>
      <c r="J1450" s="794">
        <f t="shared" si="97"/>
        <v>16726</v>
      </c>
      <c r="K1450" s="794">
        <f t="shared" si="98"/>
        <v>3896</v>
      </c>
    </row>
    <row r="1451" spans="1:11" ht="40.5" x14ac:dyDescent="0.25">
      <c r="A1451" s="564">
        <f t="shared" si="100"/>
        <v>1390</v>
      </c>
      <c r="B1451" s="687" t="s">
        <v>2050</v>
      </c>
      <c r="C1451" s="557">
        <v>42.19</v>
      </c>
      <c r="D1451" s="689" t="s">
        <v>988</v>
      </c>
      <c r="E1451" s="667" t="s">
        <v>989</v>
      </c>
      <c r="F1451" s="687" t="s">
        <v>5051</v>
      </c>
      <c r="G1451" s="687" t="s">
        <v>4812</v>
      </c>
      <c r="H1451" s="578">
        <v>2952</v>
      </c>
      <c r="I1451" s="578">
        <v>1122</v>
      </c>
      <c r="J1451" s="794">
        <f t="shared" si="97"/>
        <v>2952</v>
      </c>
      <c r="K1451" s="794">
        <f t="shared" si="98"/>
        <v>1122</v>
      </c>
    </row>
    <row r="1452" spans="1:11" ht="40.5" x14ac:dyDescent="0.25">
      <c r="A1452" s="564">
        <f t="shared" si="100"/>
        <v>1391</v>
      </c>
      <c r="B1452" s="687" t="s">
        <v>2050</v>
      </c>
      <c r="C1452" s="557">
        <v>42.2</v>
      </c>
      <c r="D1452" s="689" t="s">
        <v>939</v>
      </c>
      <c r="E1452" s="667" t="s">
        <v>990</v>
      </c>
      <c r="F1452" s="687" t="s">
        <v>2035</v>
      </c>
      <c r="G1452" s="687" t="s">
        <v>4812</v>
      </c>
      <c r="H1452" s="578">
        <v>861</v>
      </c>
      <c r="I1452" s="578">
        <v>188</v>
      </c>
      <c r="J1452" s="794">
        <f t="shared" si="97"/>
        <v>861</v>
      </c>
      <c r="K1452" s="794">
        <f t="shared" si="98"/>
        <v>188</v>
      </c>
    </row>
    <row r="1453" spans="1:11" ht="67.5" x14ac:dyDescent="0.25">
      <c r="A1453" s="564">
        <f t="shared" si="100"/>
        <v>1392</v>
      </c>
      <c r="B1453" s="687" t="s">
        <v>884</v>
      </c>
      <c r="C1453" s="557">
        <v>42.21</v>
      </c>
      <c r="D1453" s="689" t="s">
        <v>991</v>
      </c>
      <c r="E1453" s="667" t="s">
        <v>992</v>
      </c>
      <c r="F1453" s="687" t="s">
        <v>231</v>
      </c>
      <c r="G1453" s="687" t="s">
        <v>4804</v>
      </c>
      <c r="H1453" s="578">
        <v>82</v>
      </c>
      <c r="I1453" s="578">
        <v>31</v>
      </c>
      <c r="J1453" s="794">
        <f t="shared" si="97"/>
        <v>82</v>
      </c>
      <c r="K1453" s="794">
        <f t="shared" si="98"/>
        <v>31</v>
      </c>
    </row>
    <row r="1454" spans="1:11" ht="67.5" x14ac:dyDescent="0.25">
      <c r="A1454" s="564">
        <f t="shared" si="100"/>
        <v>1393</v>
      </c>
      <c r="B1454" s="687" t="s">
        <v>884</v>
      </c>
      <c r="C1454" s="557">
        <v>42.22</v>
      </c>
      <c r="D1454" s="689" t="s">
        <v>991</v>
      </c>
      <c r="E1454" s="667" t="s">
        <v>993</v>
      </c>
      <c r="F1454" s="687" t="s">
        <v>231</v>
      </c>
      <c r="G1454" s="687" t="s">
        <v>4804</v>
      </c>
      <c r="H1454" s="578">
        <v>126</v>
      </c>
      <c r="I1454" s="578">
        <v>31</v>
      </c>
      <c r="J1454" s="794">
        <f t="shared" si="97"/>
        <v>126</v>
      </c>
      <c r="K1454" s="794">
        <f t="shared" si="98"/>
        <v>31</v>
      </c>
    </row>
    <row r="1455" spans="1:11" ht="67.5" x14ac:dyDescent="0.25">
      <c r="A1455" s="564">
        <f t="shared" si="100"/>
        <v>1394</v>
      </c>
      <c r="B1455" s="687" t="s">
        <v>884</v>
      </c>
      <c r="C1455" s="557">
        <v>42.23</v>
      </c>
      <c r="D1455" s="689" t="s">
        <v>991</v>
      </c>
      <c r="E1455" s="667" t="s">
        <v>994</v>
      </c>
      <c r="F1455" s="687" t="s">
        <v>231</v>
      </c>
      <c r="G1455" s="687" t="s">
        <v>4804</v>
      </c>
      <c r="H1455" s="578">
        <v>157</v>
      </c>
      <c r="I1455" s="578">
        <v>31</v>
      </c>
      <c r="J1455" s="794">
        <f t="shared" si="97"/>
        <v>157</v>
      </c>
      <c r="K1455" s="794">
        <f t="shared" si="98"/>
        <v>31</v>
      </c>
    </row>
    <row r="1456" spans="1:11" ht="67.5" x14ac:dyDescent="0.25">
      <c r="A1456" s="564">
        <f t="shared" si="100"/>
        <v>1395</v>
      </c>
      <c r="B1456" s="687" t="s">
        <v>884</v>
      </c>
      <c r="C1456" s="557">
        <v>42.24</v>
      </c>
      <c r="D1456" s="689" t="s">
        <v>991</v>
      </c>
      <c r="E1456" s="667" t="s">
        <v>995</v>
      </c>
      <c r="F1456" s="687" t="s">
        <v>231</v>
      </c>
      <c r="G1456" s="687" t="s">
        <v>4804</v>
      </c>
      <c r="H1456" s="578">
        <v>226</v>
      </c>
      <c r="I1456" s="578">
        <v>31</v>
      </c>
      <c r="J1456" s="794">
        <f t="shared" si="97"/>
        <v>226</v>
      </c>
      <c r="K1456" s="794">
        <f t="shared" si="98"/>
        <v>31</v>
      </c>
    </row>
    <row r="1457" spans="1:11" ht="67.5" x14ac:dyDescent="0.25">
      <c r="A1457" s="564">
        <f t="shared" si="100"/>
        <v>1396</v>
      </c>
      <c r="B1457" s="687" t="s">
        <v>884</v>
      </c>
      <c r="C1457" s="557">
        <v>42.25</v>
      </c>
      <c r="D1457" s="689" t="s">
        <v>991</v>
      </c>
      <c r="E1457" s="667" t="s">
        <v>996</v>
      </c>
      <c r="F1457" s="687" t="s">
        <v>231</v>
      </c>
      <c r="G1457" s="687" t="s">
        <v>4804</v>
      </c>
      <c r="H1457" s="578">
        <v>301</v>
      </c>
      <c r="I1457" s="578">
        <v>39</v>
      </c>
      <c r="J1457" s="794">
        <f t="shared" si="97"/>
        <v>301</v>
      </c>
      <c r="K1457" s="794">
        <f t="shared" si="98"/>
        <v>39</v>
      </c>
    </row>
    <row r="1458" spans="1:11" ht="67.5" x14ac:dyDescent="0.25">
      <c r="A1458" s="564">
        <f t="shared" si="100"/>
        <v>1397</v>
      </c>
      <c r="B1458" s="687" t="s">
        <v>884</v>
      </c>
      <c r="C1458" s="557">
        <v>42.26</v>
      </c>
      <c r="D1458" s="689" t="s">
        <v>991</v>
      </c>
      <c r="E1458" s="667" t="s">
        <v>997</v>
      </c>
      <c r="F1458" s="687" t="s">
        <v>231</v>
      </c>
      <c r="G1458" s="687" t="s">
        <v>4804</v>
      </c>
      <c r="H1458" s="578">
        <v>422</v>
      </c>
      <c r="I1458" s="578">
        <v>47</v>
      </c>
      <c r="J1458" s="794">
        <f t="shared" si="97"/>
        <v>422</v>
      </c>
      <c r="K1458" s="794">
        <f t="shared" si="98"/>
        <v>47</v>
      </c>
    </row>
    <row r="1459" spans="1:11" ht="67.5" x14ac:dyDescent="0.25">
      <c r="A1459" s="564">
        <f t="shared" si="100"/>
        <v>1398</v>
      </c>
      <c r="B1459" s="687" t="s">
        <v>884</v>
      </c>
      <c r="C1459" s="557">
        <v>42.27</v>
      </c>
      <c r="D1459" s="689" t="s">
        <v>991</v>
      </c>
      <c r="E1459" s="667" t="s">
        <v>998</v>
      </c>
      <c r="F1459" s="687" t="s">
        <v>231</v>
      </c>
      <c r="G1459" s="687" t="s">
        <v>4804</v>
      </c>
      <c r="H1459" s="578">
        <v>431</v>
      </c>
      <c r="I1459" s="578">
        <v>47</v>
      </c>
      <c r="J1459" s="794">
        <f t="shared" si="97"/>
        <v>431</v>
      </c>
      <c r="K1459" s="794">
        <f t="shared" si="98"/>
        <v>47</v>
      </c>
    </row>
    <row r="1460" spans="1:11" ht="67.5" x14ac:dyDescent="0.25">
      <c r="A1460" s="564">
        <f t="shared" si="100"/>
        <v>1399</v>
      </c>
      <c r="B1460" s="687" t="s">
        <v>884</v>
      </c>
      <c r="C1460" s="557">
        <v>42.28</v>
      </c>
      <c r="D1460" s="689" t="s">
        <v>991</v>
      </c>
      <c r="E1460" s="667" t="s">
        <v>999</v>
      </c>
      <c r="F1460" s="687" t="s">
        <v>231</v>
      </c>
      <c r="G1460" s="687" t="s">
        <v>4804</v>
      </c>
      <c r="H1460" s="578">
        <v>594</v>
      </c>
      <c r="I1460" s="578">
        <v>47</v>
      </c>
      <c r="J1460" s="794">
        <f t="shared" si="97"/>
        <v>594</v>
      </c>
      <c r="K1460" s="794">
        <f t="shared" si="98"/>
        <v>47</v>
      </c>
    </row>
    <row r="1461" spans="1:11" ht="40.5" x14ac:dyDescent="0.25">
      <c r="A1461" s="564">
        <f t="shared" si="100"/>
        <v>1400</v>
      </c>
      <c r="B1461" s="687" t="s">
        <v>2050</v>
      </c>
      <c r="C1461" s="557">
        <v>42.29</v>
      </c>
      <c r="D1461" s="689" t="s">
        <v>939</v>
      </c>
      <c r="E1461" s="667" t="s">
        <v>5847</v>
      </c>
      <c r="F1461" s="687" t="s">
        <v>2035</v>
      </c>
      <c r="G1461" s="687" t="s">
        <v>5114</v>
      </c>
      <c r="H1461" s="578">
        <v>1062</v>
      </c>
      <c r="I1461" s="578">
        <v>207</v>
      </c>
      <c r="J1461" s="794">
        <f t="shared" si="97"/>
        <v>1062</v>
      </c>
      <c r="K1461" s="794">
        <f t="shared" si="98"/>
        <v>207</v>
      </c>
    </row>
    <row r="1462" spans="1:11" ht="54" x14ac:dyDescent="0.25">
      <c r="A1462" s="564">
        <f t="shared" si="100"/>
        <v>1401</v>
      </c>
      <c r="B1462" s="687" t="s">
        <v>884</v>
      </c>
      <c r="C1462" s="557">
        <v>42.3</v>
      </c>
      <c r="D1462" s="689" t="s">
        <v>939</v>
      </c>
      <c r="E1462" s="667" t="s">
        <v>1000</v>
      </c>
      <c r="F1462" s="687" t="s">
        <v>231</v>
      </c>
      <c r="G1462" s="687" t="s">
        <v>4812</v>
      </c>
      <c r="H1462" s="578">
        <v>4007</v>
      </c>
      <c r="I1462" s="578">
        <v>2368</v>
      </c>
      <c r="J1462" s="794">
        <f t="shared" si="97"/>
        <v>4007</v>
      </c>
      <c r="K1462" s="794">
        <f t="shared" si="98"/>
        <v>2368</v>
      </c>
    </row>
    <row r="1463" spans="1:11" ht="40.5" x14ac:dyDescent="0.25">
      <c r="A1463" s="564">
        <f t="shared" si="100"/>
        <v>1402</v>
      </c>
      <c r="B1463" s="687" t="s">
        <v>884</v>
      </c>
      <c r="C1463" s="557">
        <v>42.31</v>
      </c>
      <c r="D1463" s="689" t="s">
        <v>939</v>
      </c>
      <c r="E1463" s="667" t="s">
        <v>1001</v>
      </c>
      <c r="F1463" s="687" t="s">
        <v>231</v>
      </c>
      <c r="G1463" s="687" t="s">
        <v>4812</v>
      </c>
      <c r="H1463" s="578">
        <v>299</v>
      </c>
      <c r="I1463" s="578">
        <v>34</v>
      </c>
      <c r="J1463" s="794">
        <f t="shared" si="97"/>
        <v>299</v>
      </c>
      <c r="K1463" s="794">
        <f t="shared" si="98"/>
        <v>34</v>
      </c>
    </row>
    <row r="1464" spans="1:11" ht="40.5" x14ac:dyDescent="0.25">
      <c r="A1464" s="564">
        <f t="shared" si="100"/>
        <v>1403</v>
      </c>
      <c r="B1464" s="687" t="s">
        <v>2050</v>
      </c>
      <c r="C1464" s="557">
        <v>42.32</v>
      </c>
      <c r="D1464" s="689" t="s">
        <v>939</v>
      </c>
      <c r="E1464" s="667" t="s">
        <v>1002</v>
      </c>
      <c r="F1464" s="687" t="s">
        <v>2035</v>
      </c>
      <c r="G1464" s="687" t="s">
        <v>4812</v>
      </c>
      <c r="H1464" s="578">
        <v>953</v>
      </c>
      <c r="I1464" s="578">
        <v>78</v>
      </c>
      <c r="J1464" s="794">
        <f t="shared" si="97"/>
        <v>953</v>
      </c>
      <c r="K1464" s="794">
        <f t="shared" si="98"/>
        <v>78</v>
      </c>
    </row>
    <row r="1465" spans="1:11" ht="54" x14ac:dyDescent="0.25">
      <c r="A1465" s="564">
        <f t="shared" si="100"/>
        <v>1404</v>
      </c>
      <c r="B1465" s="687" t="s">
        <v>884</v>
      </c>
      <c r="C1465" s="557">
        <v>42.33</v>
      </c>
      <c r="D1465" s="689" t="s">
        <v>939</v>
      </c>
      <c r="E1465" s="667" t="s">
        <v>1003</v>
      </c>
      <c r="F1465" s="687" t="s">
        <v>231</v>
      </c>
      <c r="G1465" s="687" t="s">
        <v>4812</v>
      </c>
      <c r="H1465" s="578">
        <v>7388</v>
      </c>
      <c r="I1465" s="578">
        <v>1786</v>
      </c>
      <c r="J1465" s="794">
        <f t="shared" si="97"/>
        <v>7388</v>
      </c>
      <c r="K1465" s="794">
        <f t="shared" si="98"/>
        <v>1786</v>
      </c>
    </row>
    <row r="1466" spans="1:11" ht="40.5" x14ac:dyDescent="0.25">
      <c r="A1466" s="564">
        <f t="shared" si="100"/>
        <v>1405</v>
      </c>
      <c r="B1466" s="687" t="s">
        <v>884</v>
      </c>
      <c r="C1466" s="557">
        <v>42.34</v>
      </c>
      <c r="D1466" s="689" t="s">
        <v>939</v>
      </c>
      <c r="E1466" s="667" t="s">
        <v>1004</v>
      </c>
      <c r="F1466" s="687" t="s">
        <v>231</v>
      </c>
      <c r="G1466" s="687" t="s">
        <v>4812</v>
      </c>
      <c r="H1466" s="578">
        <v>11200</v>
      </c>
      <c r="I1466" s="578">
        <v>2142</v>
      </c>
      <c r="J1466" s="794">
        <f t="shared" si="97"/>
        <v>11200</v>
      </c>
      <c r="K1466" s="794">
        <f t="shared" si="98"/>
        <v>2142</v>
      </c>
    </row>
    <row r="1467" spans="1:11" ht="54" x14ac:dyDescent="0.25">
      <c r="A1467" s="564">
        <f t="shared" si="100"/>
        <v>1406</v>
      </c>
      <c r="B1467" s="687" t="s">
        <v>884</v>
      </c>
      <c r="C1467" s="557">
        <v>42.35</v>
      </c>
      <c r="D1467" s="689" t="s">
        <v>939</v>
      </c>
      <c r="E1467" s="667" t="s">
        <v>1005</v>
      </c>
      <c r="F1467" s="687" t="s">
        <v>231</v>
      </c>
      <c r="G1467" s="687" t="s">
        <v>4812</v>
      </c>
      <c r="H1467" s="578">
        <v>10140</v>
      </c>
      <c r="I1467" s="578">
        <v>2111</v>
      </c>
      <c r="J1467" s="794">
        <f t="shared" si="97"/>
        <v>10140</v>
      </c>
      <c r="K1467" s="794">
        <f t="shared" si="98"/>
        <v>2111</v>
      </c>
    </row>
    <row r="1468" spans="1:11" ht="40.5" x14ac:dyDescent="0.25">
      <c r="A1468" s="564">
        <f t="shared" si="100"/>
        <v>1407</v>
      </c>
      <c r="B1468" s="687" t="s">
        <v>2050</v>
      </c>
      <c r="C1468" s="557">
        <v>42.36</v>
      </c>
      <c r="D1468" s="689" t="s">
        <v>939</v>
      </c>
      <c r="E1468" s="667" t="s">
        <v>1006</v>
      </c>
      <c r="F1468" s="687" t="s">
        <v>2035</v>
      </c>
      <c r="G1468" s="687" t="s">
        <v>4812</v>
      </c>
      <c r="H1468" s="578">
        <v>1210</v>
      </c>
      <c r="I1468" s="578">
        <v>82</v>
      </c>
      <c r="J1468" s="794">
        <f t="shared" si="97"/>
        <v>1210</v>
      </c>
      <c r="K1468" s="794">
        <f t="shared" si="98"/>
        <v>82</v>
      </c>
    </row>
    <row r="1469" spans="1:11" ht="40.5" x14ac:dyDescent="0.25">
      <c r="A1469" s="564">
        <f t="shared" si="100"/>
        <v>1408</v>
      </c>
      <c r="B1469" s="687" t="s">
        <v>2051</v>
      </c>
      <c r="C1469" s="557">
        <v>42.37</v>
      </c>
      <c r="D1469" s="689" t="s">
        <v>939</v>
      </c>
      <c r="E1469" s="667" t="s">
        <v>1007</v>
      </c>
      <c r="F1469" s="687" t="s">
        <v>1149</v>
      </c>
      <c r="G1469" s="687" t="s">
        <v>4812</v>
      </c>
      <c r="H1469" s="578">
        <v>487</v>
      </c>
      <c r="I1469" s="578">
        <v>82</v>
      </c>
      <c r="J1469" s="794">
        <f t="shared" si="97"/>
        <v>487</v>
      </c>
      <c r="K1469" s="794">
        <f t="shared" si="98"/>
        <v>82</v>
      </c>
    </row>
    <row r="1470" spans="1:11" ht="67.5" x14ac:dyDescent="0.25">
      <c r="A1470" s="564">
        <f t="shared" si="100"/>
        <v>1409</v>
      </c>
      <c r="B1470" s="687" t="s">
        <v>884</v>
      </c>
      <c r="C1470" s="557">
        <v>42.38</v>
      </c>
      <c r="D1470" s="689" t="s">
        <v>939</v>
      </c>
      <c r="E1470" s="667" t="s">
        <v>1008</v>
      </c>
      <c r="F1470" s="687" t="s">
        <v>231</v>
      </c>
      <c r="G1470" s="687" t="s">
        <v>4812</v>
      </c>
      <c r="H1470" s="578">
        <v>488</v>
      </c>
      <c r="I1470" s="578">
        <v>319</v>
      </c>
      <c r="J1470" s="794">
        <f t="shared" si="97"/>
        <v>488</v>
      </c>
      <c r="K1470" s="794">
        <f t="shared" si="98"/>
        <v>319</v>
      </c>
    </row>
    <row r="1471" spans="1:11" ht="67.5" x14ac:dyDescent="0.25">
      <c r="A1471" s="564">
        <f t="shared" si="100"/>
        <v>1410</v>
      </c>
      <c r="B1471" s="687" t="s">
        <v>884</v>
      </c>
      <c r="C1471" s="557">
        <v>42.39</v>
      </c>
      <c r="D1471" s="689" t="s">
        <v>939</v>
      </c>
      <c r="E1471" s="667" t="s">
        <v>1009</v>
      </c>
      <c r="F1471" s="687" t="s">
        <v>231</v>
      </c>
      <c r="G1471" s="687" t="s">
        <v>4812</v>
      </c>
      <c r="H1471" s="578">
        <v>615</v>
      </c>
      <c r="I1471" s="578">
        <v>357</v>
      </c>
      <c r="J1471" s="794">
        <f t="shared" si="97"/>
        <v>615</v>
      </c>
      <c r="K1471" s="794">
        <f t="shared" si="98"/>
        <v>357</v>
      </c>
    </row>
    <row r="1472" spans="1:11" ht="67.5" x14ac:dyDescent="0.25">
      <c r="A1472" s="564">
        <f t="shared" si="100"/>
        <v>1411</v>
      </c>
      <c r="B1472" s="687" t="s">
        <v>884</v>
      </c>
      <c r="C1472" s="557">
        <v>42.4</v>
      </c>
      <c r="D1472" s="689" t="s">
        <v>939</v>
      </c>
      <c r="E1472" s="667" t="s">
        <v>1010</v>
      </c>
      <c r="F1472" s="687" t="s">
        <v>231</v>
      </c>
      <c r="G1472" s="687" t="s">
        <v>4812</v>
      </c>
      <c r="H1472" s="578">
        <v>646</v>
      </c>
      <c r="I1472" s="578">
        <v>357</v>
      </c>
      <c r="J1472" s="794">
        <f t="shared" si="97"/>
        <v>646</v>
      </c>
      <c r="K1472" s="794">
        <f t="shared" si="98"/>
        <v>357</v>
      </c>
    </row>
    <row r="1473" spans="1:11" ht="67.5" x14ac:dyDescent="0.25">
      <c r="A1473" s="564">
        <f t="shared" si="100"/>
        <v>1412</v>
      </c>
      <c r="B1473" s="687" t="s">
        <v>884</v>
      </c>
      <c r="C1473" s="557">
        <v>42.41</v>
      </c>
      <c r="D1473" s="689" t="s">
        <v>939</v>
      </c>
      <c r="E1473" s="667" t="s">
        <v>1011</v>
      </c>
      <c r="F1473" s="687" t="s">
        <v>231</v>
      </c>
      <c r="G1473" s="687" t="s">
        <v>4812</v>
      </c>
      <c r="H1473" s="578">
        <v>813</v>
      </c>
      <c r="I1473" s="578">
        <v>395</v>
      </c>
      <c r="J1473" s="794">
        <f t="shared" si="97"/>
        <v>813</v>
      </c>
      <c r="K1473" s="794">
        <f t="shared" si="98"/>
        <v>395</v>
      </c>
    </row>
    <row r="1474" spans="1:11" ht="67.5" x14ac:dyDescent="0.25">
      <c r="A1474" s="564">
        <f t="shared" si="100"/>
        <v>1413</v>
      </c>
      <c r="B1474" s="687" t="s">
        <v>884</v>
      </c>
      <c r="C1474" s="557">
        <v>42.42</v>
      </c>
      <c r="D1474" s="689" t="s">
        <v>939</v>
      </c>
      <c r="E1474" s="667" t="s">
        <v>1012</v>
      </c>
      <c r="F1474" s="687" t="s">
        <v>231</v>
      </c>
      <c r="G1474" s="687" t="s">
        <v>4812</v>
      </c>
      <c r="H1474" s="578">
        <v>975</v>
      </c>
      <c r="I1474" s="578">
        <v>513</v>
      </c>
      <c r="J1474" s="794">
        <f t="shared" si="97"/>
        <v>975</v>
      </c>
      <c r="K1474" s="794">
        <f t="shared" si="98"/>
        <v>513</v>
      </c>
    </row>
    <row r="1475" spans="1:11" ht="67.5" x14ac:dyDescent="0.25">
      <c r="A1475" s="564">
        <f t="shared" si="100"/>
        <v>1414</v>
      </c>
      <c r="B1475" s="687" t="s">
        <v>884</v>
      </c>
      <c r="C1475" s="557">
        <v>42.43</v>
      </c>
      <c r="D1475" s="689" t="s">
        <v>939</v>
      </c>
      <c r="E1475" s="667" t="s">
        <v>1013</v>
      </c>
      <c r="F1475" s="687" t="s">
        <v>231</v>
      </c>
      <c r="G1475" s="687" t="s">
        <v>4812</v>
      </c>
      <c r="H1475" s="578">
        <v>1537</v>
      </c>
      <c r="I1475" s="578">
        <v>941</v>
      </c>
      <c r="J1475" s="794">
        <f t="shared" si="97"/>
        <v>1537</v>
      </c>
      <c r="K1475" s="794">
        <f t="shared" si="98"/>
        <v>941</v>
      </c>
    </row>
    <row r="1476" spans="1:11" ht="67.5" x14ac:dyDescent="0.25">
      <c r="A1476" s="564">
        <f t="shared" si="100"/>
        <v>1415</v>
      </c>
      <c r="B1476" s="687" t="s">
        <v>884</v>
      </c>
      <c r="C1476" s="557">
        <v>42.44</v>
      </c>
      <c r="D1476" s="689" t="s">
        <v>939</v>
      </c>
      <c r="E1476" s="667" t="s">
        <v>1014</v>
      </c>
      <c r="F1476" s="687" t="s">
        <v>231</v>
      </c>
      <c r="G1476" s="687" t="s">
        <v>4812</v>
      </c>
      <c r="H1476" s="578">
        <v>2408</v>
      </c>
      <c r="I1476" s="578">
        <v>1556</v>
      </c>
      <c r="J1476" s="794">
        <f t="shared" si="97"/>
        <v>2408</v>
      </c>
      <c r="K1476" s="794">
        <f t="shared" si="98"/>
        <v>1556</v>
      </c>
    </row>
    <row r="1477" spans="1:11" ht="67.5" x14ac:dyDescent="0.25">
      <c r="A1477" s="564">
        <f t="shared" si="100"/>
        <v>1416</v>
      </c>
      <c r="B1477" s="687" t="s">
        <v>884</v>
      </c>
      <c r="C1477" s="557">
        <v>42.45</v>
      </c>
      <c r="D1477" s="689" t="s">
        <v>939</v>
      </c>
      <c r="E1477" s="667" t="s">
        <v>1015</v>
      </c>
      <c r="F1477" s="687" t="s">
        <v>231</v>
      </c>
      <c r="G1477" s="687" t="s">
        <v>4812</v>
      </c>
      <c r="H1477" s="578">
        <v>2640</v>
      </c>
      <c r="I1477" s="578">
        <v>1746</v>
      </c>
      <c r="J1477" s="794">
        <f t="shared" ref="J1477:J1540" si="101">ROUNDUP(H1477,0)</f>
        <v>2640</v>
      </c>
      <c r="K1477" s="794">
        <f t="shared" ref="K1477:K1540" si="102">ROUNDUP(I1477,0)</f>
        <v>1746</v>
      </c>
    </row>
    <row r="1478" spans="1:11" ht="67.5" x14ac:dyDescent="0.25">
      <c r="A1478" s="564">
        <f t="shared" si="100"/>
        <v>1417</v>
      </c>
      <c r="B1478" s="687" t="s">
        <v>884</v>
      </c>
      <c r="C1478" s="557">
        <v>42.46</v>
      </c>
      <c r="D1478" s="689" t="s">
        <v>939</v>
      </c>
      <c r="E1478" s="667" t="s">
        <v>1016</v>
      </c>
      <c r="F1478" s="687" t="s">
        <v>231</v>
      </c>
      <c r="G1478" s="687" t="s">
        <v>4812</v>
      </c>
      <c r="H1478" s="578">
        <v>3607</v>
      </c>
      <c r="I1478" s="578">
        <v>2399</v>
      </c>
      <c r="J1478" s="794">
        <f t="shared" si="101"/>
        <v>3607</v>
      </c>
      <c r="K1478" s="794">
        <f t="shared" si="102"/>
        <v>2399</v>
      </c>
    </row>
    <row r="1479" spans="1:11" ht="67.5" x14ac:dyDescent="0.25">
      <c r="A1479" s="564">
        <f t="shared" si="100"/>
        <v>1418</v>
      </c>
      <c r="B1479" s="687" t="s">
        <v>884</v>
      </c>
      <c r="C1479" s="557">
        <v>42.47</v>
      </c>
      <c r="D1479" s="689" t="s">
        <v>939</v>
      </c>
      <c r="E1479" s="667" t="s">
        <v>1017</v>
      </c>
      <c r="F1479" s="687" t="s">
        <v>231</v>
      </c>
      <c r="G1479" s="687" t="s">
        <v>1018</v>
      </c>
      <c r="H1479" s="578">
        <v>58</v>
      </c>
      <c r="I1479" s="578">
        <v>40</v>
      </c>
      <c r="J1479" s="794">
        <f t="shared" si="101"/>
        <v>58</v>
      </c>
      <c r="K1479" s="794">
        <f t="shared" si="102"/>
        <v>40</v>
      </c>
    </row>
    <row r="1480" spans="1:11" ht="67.5" x14ac:dyDescent="0.25">
      <c r="A1480" s="564">
        <f t="shared" si="100"/>
        <v>1419</v>
      </c>
      <c r="B1480" s="687" t="s">
        <v>884</v>
      </c>
      <c r="C1480" s="557">
        <v>42.48</v>
      </c>
      <c r="D1480" s="689" t="s">
        <v>939</v>
      </c>
      <c r="E1480" s="667" t="s">
        <v>1019</v>
      </c>
      <c r="F1480" s="687" t="s">
        <v>231</v>
      </c>
      <c r="G1480" s="687" t="s">
        <v>1018</v>
      </c>
      <c r="H1480" s="578">
        <v>31</v>
      </c>
      <c r="I1480" s="578">
        <v>24</v>
      </c>
      <c r="J1480" s="794">
        <f t="shared" si="101"/>
        <v>31</v>
      </c>
      <c r="K1480" s="794">
        <f t="shared" si="102"/>
        <v>24</v>
      </c>
    </row>
    <row r="1481" spans="1:11" ht="67.5" x14ac:dyDescent="0.25">
      <c r="A1481" s="564">
        <f t="shared" si="100"/>
        <v>1420</v>
      </c>
      <c r="B1481" s="687" t="s">
        <v>884</v>
      </c>
      <c r="C1481" s="557">
        <v>42.49</v>
      </c>
      <c r="D1481" s="689" t="s">
        <v>939</v>
      </c>
      <c r="E1481" s="667" t="s">
        <v>1020</v>
      </c>
      <c r="F1481" s="687" t="s">
        <v>231</v>
      </c>
      <c r="G1481" s="687" t="s">
        <v>1018</v>
      </c>
      <c r="H1481" s="578">
        <v>25</v>
      </c>
      <c r="I1481" s="578">
        <v>19</v>
      </c>
      <c r="J1481" s="794">
        <f t="shared" si="101"/>
        <v>25</v>
      </c>
      <c r="K1481" s="794">
        <f t="shared" si="102"/>
        <v>19</v>
      </c>
    </row>
    <row r="1482" spans="1:11" ht="67.5" x14ac:dyDescent="0.25">
      <c r="A1482" s="564">
        <f t="shared" si="100"/>
        <v>1421</v>
      </c>
      <c r="B1482" s="687" t="s">
        <v>884</v>
      </c>
      <c r="C1482" s="557">
        <v>42.5</v>
      </c>
      <c r="D1482" s="689" t="s">
        <v>939</v>
      </c>
      <c r="E1482" s="667" t="s">
        <v>1021</v>
      </c>
      <c r="F1482" s="687" t="s">
        <v>231</v>
      </c>
      <c r="G1482" s="687" t="s">
        <v>1018</v>
      </c>
      <c r="H1482" s="578">
        <v>21</v>
      </c>
      <c r="I1482" s="578">
        <v>15</v>
      </c>
      <c r="J1482" s="794">
        <f t="shared" si="101"/>
        <v>21</v>
      </c>
      <c r="K1482" s="794">
        <f t="shared" si="102"/>
        <v>15</v>
      </c>
    </row>
    <row r="1483" spans="1:11" ht="40.5" x14ac:dyDescent="0.25">
      <c r="A1483" s="564">
        <f t="shared" si="100"/>
        <v>1422</v>
      </c>
      <c r="B1483" s="687" t="s">
        <v>2050</v>
      </c>
      <c r="C1483" s="557">
        <v>42.51</v>
      </c>
      <c r="D1483" s="689" t="s">
        <v>939</v>
      </c>
      <c r="E1483" s="667" t="s">
        <v>5875</v>
      </c>
      <c r="F1483" s="687" t="s">
        <v>2035</v>
      </c>
      <c r="G1483" s="687" t="s">
        <v>4804</v>
      </c>
      <c r="H1483" s="578">
        <v>607</v>
      </c>
      <c r="I1483" s="578">
        <v>159</v>
      </c>
      <c r="J1483" s="794">
        <f t="shared" si="101"/>
        <v>607</v>
      </c>
      <c r="K1483" s="794">
        <f t="shared" si="102"/>
        <v>159</v>
      </c>
    </row>
    <row r="1484" spans="1:11" ht="40.5" x14ac:dyDescent="0.25">
      <c r="A1484" s="564">
        <f t="shared" si="100"/>
        <v>1423</v>
      </c>
      <c r="B1484" s="687" t="s">
        <v>2050</v>
      </c>
      <c r="C1484" s="557">
        <v>42.52</v>
      </c>
      <c r="D1484" s="689" t="s">
        <v>939</v>
      </c>
      <c r="E1484" s="667" t="s">
        <v>5848</v>
      </c>
      <c r="F1484" s="687" t="s">
        <v>2035</v>
      </c>
      <c r="G1484" s="687" t="s">
        <v>4804</v>
      </c>
      <c r="H1484" s="578">
        <v>788</v>
      </c>
      <c r="I1484" s="578">
        <v>159</v>
      </c>
      <c r="J1484" s="794">
        <f t="shared" si="101"/>
        <v>788</v>
      </c>
      <c r="K1484" s="794">
        <f t="shared" si="102"/>
        <v>159</v>
      </c>
    </row>
    <row r="1485" spans="1:11" ht="54" x14ac:dyDescent="0.25">
      <c r="A1485" s="564">
        <f t="shared" si="100"/>
        <v>1424</v>
      </c>
      <c r="B1485" s="687" t="s">
        <v>884</v>
      </c>
      <c r="C1485" s="557">
        <v>42.53</v>
      </c>
      <c r="D1485" s="689" t="s">
        <v>939</v>
      </c>
      <c r="E1485" s="667" t="s">
        <v>4647</v>
      </c>
      <c r="F1485" s="687" t="s">
        <v>1022</v>
      </c>
      <c r="G1485" s="687" t="s">
        <v>5549</v>
      </c>
      <c r="H1485" s="578">
        <v>14</v>
      </c>
      <c r="I1485" s="578">
        <v>2</v>
      </c>
      <c r="J1485" s="794">
        <f t="shared" si="101"/>
        <v>14</v>
      </c>
      <c r="K1485" s="794">
        <f t="shared" si="102"/>
        <v>2</v>
      </c>
    </row>
    <row r="1486" spans="1:11" ht="54" x14ac:dyDescent="0.25">
      <c r="A1486" s="564">
        <f t="shared" si="100"/>
        <v>1425</v>
      </c>
      <c r="B1486" s="687" t="s">
        <v>884</v>
      </c>
      <c r="C1486" s="557">
        <v>42.54</v>
      </c>
      <c r="D1486" s="689" t="s">
        <v>939</v>
      </c>
      <c r="E1486" s="667" t="s">
        <v>4648</v>
      </c>
      <c r="F1486" s="687" t="s">
        <v>1022</v>
      </c>
      <c r="G1486" s="687" t="s">
        <v>5549</v>
      </c>
      <c r="H1486" s="578">
        <v>11</v>
      </c>
      <c r="I1486" s="578">
        <v>1</v>
      </c>
      <c r="J1486" s="794">
        <f t="shared" si="101"/>
        <v>11</v>
      </c>
      <c r="K1486" s="794">
        <f t="shared" si="102"/>
        <v>1</v>
      </c>
    </row>
    <row r="1487" spans="1:11" ht="54" x14ac:dyDescent="0.25">
      <c r="A1487" s="564">
        <f t="shared" si="100"/>
        <v>1426</v>
      </c>
      <c r="B1487" s="687" t="s">
        <v>884</v>
      </c>
      <c r="C1487" s="557">
        <v>42.55</v>
      </c>
      <c r="D1487" s="689" t="s">
        <v>939</v>
      </c>
      <c r="E1487" s="667" t="s">
        <v>1023</v>
      </c>
      <c r="F1487" s="687" t="s">
        <v>2054</v>
      </c>
      <c r="G1487" s="687" t="s">
        <v>4804</v>
      </c>
      <c r="H1487" s="578">
        <v>266</v>
      </c>
      <c r="I1487" s="578">
        <v>177</v>
      </c>
      <c r="J1487" s="794">
        <f t="shared" si="101"/>
        <v>266</v>
      </c>
      <c r="K1487" s="794">
        <f t="shared" si="102"/>
        <v>177</v>
      </c>
    </row>
    <row r="1488" spans="1:11" ht="54" x14ac:dyDescent="0.25">
      <c r="A1488" s="564">
        <f t="shared" si="100"/>
        <v>1427</v>
      </c>
      <c r="B1488" s="687" t="s">
        <v>884</v>
      </c>
      <c r="C1488" s="557">
        <v>42.56</v>
      </c>
      <c r="D1488" s="689" t="s">
        <v>903</v>
      </c>
      <c r="E1488" s="667" t="s">
        <v>1024</v>
      </c>
      <c r="F1488" s="687" t="s">
        <v>2054</v>
      </c>
      <c r="G1488" s="687" t="s">
        <v>4804</v>
      </c>
      <c r="H1488" s="578">
        <v>310</v>
      </c>
      <c r="I1488" s="578">
        <v>185</v>
      </c>
      <c r="J1488" s="794">
        <f t="shared" si="101"/>
        <v>310</v>
      </c>
      <c r="K1488" s="794">
        <f t="shared" si="102"/>
        <v>185</v>
      </c>
    </row>
    <row r="1489" spans="1:11" ht="67.5" x14ac:dyDescent="0.25">
      <c r="A1489" s="564">
        <f t="shared" si="100"/>
        <v>1428</v>
      </c>
      <c r="B1489" s="687" t="s">
        <v>884</v>
      </c>
      <c r="C1489" s="557">
        <v>42.57</v>
      </c>
      <c r="D1489" s="689" t="s">
        <v>903</v>
      </c>
      <c r="E1489" s="667" t="s">
        <v>1025</v>
      </c>
      <c r="F1489" s="687" t="s">
        <v>2055</v>
      </c>
      <c r="G1489" s="687" t="s">
        <v>4804</v>
      </c>
      <c r="H1489" s="578">
        <v>375</v>
      </c>
      <c r="I1489" s="578">
        <v>185</v>
      </c>
      <c r="J1489" s="794">
        <f t="shared" si="101"/>
        <v>375</v>
      </c>
      <c r="K1489" s="794">
        <f t="shared" si="102"/>
        <v>185</v>
      </c>
    </row>
    <row r="1490" spans="1:11" ht="54" x14ac:dyDescent="0.25">
      <c r="A1490" s="564">
        <f t="shared" si="100"/>
        <v>1429</v>
      </c>
      <c r="B1490" s="687" t="s">
        <v>884</v>
      </c>
      <c r="C1490" s="557">
        <v>42.58</v>
      </c>
      <c r="D1490" s="689" t="s">
        <v>903</v>
      </c>
      <c r="E1490" s="667" t="s">
        <v>1026</v>
      </c>
      <c r="F1490" s="687" t="s">
        <v>2054</v>
      </c>
      <c r="G1490" s="687" t="s">
        <v>4804</v>
      </c>
      <c r="H1490" s="578">
        <v>431</v>
      </c>
      <c r="I1490" s="578">
        <v>185</v>
      </c>
      <c r="J1490" s="794">
        <f t="shared" si="101"/>
        <v>431</v>
      </c>
      <c r="K1490" s="794">
        <f t="shared" si="102"/>
        <v>185</v>
      </c>
    </row>
    <row r="1491" spans="1:11" ht="54" x14ac:dyDescent="0.25">
      <c r="A1491" s="564">
        <f t="shared" si="100"/>
        <v>1430</v>
      </c>
      <c r="B1491" s="687" t="s">
        <v>884</v>
      </c>
      <c r="C1491" s="557">
        <v>42.59</v>
      </c>
      <c r="D1491" s="689" t="s">
        <v>903</v>
      </c>
      <c r="E1491" s="667" t="s">
        <v>1027</v>
      </c>
      <c r="F1491" s="687" t="s">
        <v>2054</v>
      </c>
      <c r="G1491" s="687" t="s">
        <v>4804</v>
      </c>
      <c r="H1491" s="578">
        <v>539</v>
      </c>
      <c r="I1491" s="578">
        <v>185</v>
      </c>
      <c r="J1491" s="794">
        <f t="shared" si="101"/>
        <v>539</v>
      </c>
      <c r="K1491" s="794">
        <f t="shared" si="102"/>
        <v>185</v>
      </c>
    </row>
    <row r="1492" spans="1:11" ht="54" x14ac:dyDescent="0.25">
      <c r="A1492" s="564">
        <f t="shared" si="100"/>
        <v>1431</v>
      </c>
      <c r="B1492" s="687" t="s">
        <v>884</v>
      </c>
      <c r="C1492" s="557">
        <v>42.6</v>
      </c>
      <c r="D1492" s="689" t="s">
        <v>903</v>
      </c>
      <c r="E1492" s="667" t="s">
        <v>1028</v>
      </c>
      <c r="F1492" s="687" t="s">
        <v>2054</v>
      </c>
      <c r="G1492" s="687" t="s">
        <v>4804</v>
      </c>
      <c r="H1492" s="578">
        <v>741</v>
      </c>
      <c r="I1492" s="578">
        <v>185</v>
      </c>
      <c r="J1492" s="794">
        <f t="shared" si="101"/>
        <v>741</v>
      </c>
      <c r="K1492" s="794">
        <f t="shared" si="102"/>
        <v>185</v>
      </c>
    </row>
    <row r="1493" spans="1:11" ht="54" x14ac:dyDescent="0.25">
      <c r="A1493" s="564">
        <f t="shared" si="100"/>
        <v>1432</v>
      </c>
      <c r="B1493" s="687" t="s">
        <v>884</v>
      </c>
      <c r="C1493" s="557">
        <v>42.61</v>
      </c>
      <c r="D1493" s="689" t="s">
        <v>903</v>
      </c>
      <c r="E1493" s="667" t="s">
        <v>1029</v>
      </c>
      <c r="F1493" s="687" t="s">
        <v>2054</v>
      </c>
      <c r="G1493" s="687" t="s">
        <v>4804</v>
      </c>
      <c r="H1493" s="578">
        <v>273</v>
      </c>
      <c r="I1493" s="578">
        <v>188</v>
      </c>
      <c r="J1493" s="794">
        <f t="shared" si="101"/>
        <v>273</v>
      </c>
      <c r="K1493" s="794">
        <f t="shared" si="102"/>
        <v>188</v>
      </c>
    </row>
    <row r="1494" spans="1:11" ht="67.5" x14ac:dyDescent="0.25">
      <c r="A1494" s="564">
        <f t="shared" si="100"/>
        <v>1433</v>
      </c>
      <c r="B1494" s="687" t="s">
        <v>884</v>
      </c>
      <c r="C1494" s="557">
        <v>42.62</v>
      </c>
      <c r="D1494" s="689" t="s">
        <v>903</v>
      </c>
      <c r="E1494" s="667" t="s">
        <v>1030</v>
      </c>
      <c r="F1494" s="687" t="s">
        <v>2055</v>
      </c>
      <c r="G1494" s="687" t="s">
        <v>4804</v>
      </c>
      <c r="H1494" s="578">
        <v>311</v>
      </c>
      <c r="I1494" s="578">
        <v>190</v>
      </c>
      <c r="J1494" s="794">
        <f t="shared" si="101"/>
        <v>311</v>
      </c>
      <c r="K1494" s="794">
        <f t="shared" si="102"/>
        <v>190</v>
      </c>
    </row>
    <row r="1495" spans="1:11" ht="54" x14ac:dyDescent="0.25">
      <c r="A1495" s="564">
        <f t="shared" si="100"/>
        <v>1434</v>
      </c>
      <c r="B1495" s="687" t="s">
        <v>884</v>
      </c>
      <c r="C1495" s="557">
        <v>42.63</v>
      </c>
      <c r="D1495" s="689" t="s">
        <v>903</v>
      </c>
      <c r="E1495" s="667" t="s">
        <v>1031</v>
      </c>
      <c r="F1495" s="687" t="s">
        <v>2054</v>
      </c>
      <c r="G1495" s="687" t="s">
        <v>4804</v>
      </c>
      <c r="H1495" s="578">
        <v>423</v>
      </c>
      <c r="I1495" s="578">
        <v>233</v>
      </c>
      <c r="J1495" s="794">
        <f t="shared" si="101"/>
        <v>423</v>
      </c>
      <c r="K1495" s="794">
        <f t="shared" si="102"/>
        <v>233</v>
      </c>
    </row>
    <row r="1496" spans="1:11" ht="67.5" x14ac:dyDescent="0.25">
      <c r="A1496" s="564">
        <f t="shared" si="100"/>
        <v>1435</v>
      </c>
      <c r="B1496" s="687" t="s">
        <v>884</v>
      </c>
      <c r="C1496" s="557">
        <v>42.64</v>
      </c>
      <c r="D1496" s="689" t="s">
        <v>903</v>
      </c>
      <c r="E1496" s="667" t="s">
        <v>1032</v>
      </c>
      <c r="F1496" s="687" t="s">
        <v>2055</v>
      </c>
      <c r="G1496" s="687" t="s">
        <v>4804</v>
      </c>
      <c r="H1496" s="578">
        <v>479</v>
      </c>
      <c r="I1496" s="578">
        <v>233</v>
      </c>
      <c r="J1496" s="794">
        <f t="shared" si="101"/>
        <v>479</v>
      </c>
      <c r="K1496" s="794">
        <f t="shared" si="102"/>
        <v>233</v>
      </c>
    </row>
    <row r="1497" spans="1:11" ht="67.5" x14ac:dyDescent="0.25">
      <c r="A1497" s="564">
        <f t="shared" si="100"/>
        <v>1436</v>
      </c>
      <c r="B1497" s="687" t="s">
        <v>884</v>
      </c>
      <c r="C1497" s="557">
        <v>42.65</v>
      </c>
      <c r="D1497" s="689" t="s">
        <v>903</v>
      </c>
      <c r="E1497" s="667" t="s">
        <v>1033</v>
      </c>
      <c r="F1497" s="687" t="s">
        <v>2055</v>
      </c>
      <c r="G1497" s="687" t="s">
        <v>4804</v>
      </c>
      <c r="H1497" s="578">
        <v>587</v>
      </c>
      <c r="I1497" s="578">
        <v>233</v>
      </c>
      <c r="J1497" s="794">
        <f t="shared" si="101"/>
        <v>587</v>
      </c>
      <c r="K1497" s="794">
        <f t="shared" si="102"/>
        <v>233</v>
      </c>
    </row>
    <row r="1498" spans="1:11" ht="54" x14ac:dyDescent="0.25">
      <c r="A1498" s="564">
        <f t="shared" si="100"/>
        <v>1437</v>
      </c>
      <c r="B1498" s="687" t="s">
        <v>884</v>
      </c>
      <c r="C1498" s="557">
        <v>42.66</v>
      </c>
      <c r="D1498" s="689" t="s">
        <v>903</v>
      </c>
      <c r="E1498" s="667" t="s">
        <v>1034</v>
      </c>
      <c r="F1498" s="687" t="s">
        <v>2054</v>
      </c>
      <c r="G1498" s="687" t="s">
        <v>4804</v>
      </c>
      <c r="H1498" s="578">
        <v>783</v>
      </c>
      <c r="I1498" s="578">
        <v>233</v>
      </c>
      <c r="J1498" s="794">
        <f t="shared" si="101"/>
        <v>783</v>
      </c>
      <c r="K1498" s="794">
        <f t="shared" si="102"/>
        <v>233</v>
      </c>
    </row>
    <row r="1499" spans="1:11" ht="67.5" x14ac:dyDescent="0.25">
      <c r="A1499" s="564">
        <f t="shared" ref="A1499:A1532" si="103">A1498+1</f>
        <v>1438</v>
      </c>
      <c r="B1499" s="687" t="s">
        <v>884</v>
      </c>
      <c r="C1499" s="557">
        <v>42.67</v>
      </c>
      <c r="D1499" s="689" t="s">
        <v>968</v>
      </c>
      <c r="E1499" s="667" t="s">
        <v>1035</v>
      </c>
      <c r="F1499" s="687" t="s">
        <v>2056</v>
      </c>
      <c r="G1499" s="687" t="s">
        <v>4812</v>
      </c>
      <c r="H1499" s="578">
        <v>539</v>
      </c>
      <c r="I1499" s="578">
        <v>313</v>
      </c>
      <c r="J1499" s="794">
        <f t="shared" si="101"/>
        <v>539</v>
      </c>
      <c r="K1499" s="794">
        <f t="shared" si="102"/>
        <v>313</v>
      </c>
    </row>
    <row r="1500" spans="1:11" ht="40.5" x14ac:dyDescent="0.25">
      <c r="A1500" s="564">
        <f t="shared" si="103"/>
        <v>1439</v>
      </c>
      <c r="B1500" s="687" t="s">
        <v>2050</v>
      </c>
      <c r="C1500" s="557">
        <v>42.68</v>
      </c>
      <c r="D1500" s="689" t="s">
        <v>939</v>
      </c>
      <c r="E1500" s="667" t="s">
        <v>1036</v>
      </c>
      <c r="F1500" s="687" t="s">
        <v>2035</v>
      </c>
      <c r="G1500" s="687" t="s">
        <v>4812</v>
      </c>
      <c r="H1500" s="578">
        <v>5641</v>
      </c>
      <c r="I1500" s="578">
        <v>353</v>
      </c>
      <c r="J1500" s="794">
        <f t="shared" si="101"/>
        <v>5641</v>
      </c>
      <c r="K1500" s="794">
        <f t="shared" si="102"/>
        <v>353</v>
      </c>
    </row>
    <row r="1501" spans="1:11" ht="40.5" x14ac:dyDescent="0.25">
      <c r="A1501" s="564">
        <f t="shared" si="103"/>
        <v>1440</v>
      </c>
      <c r="B1501" s="687" t="s">
        <v>2050</v>
      </c>
      <c r="C1501" s="557">
        <v>42.69</v>
      </c>
      <c r="D1501" s="689" t="s">
        <v>939</v>
      </c>
      <c r="E1501" s="667" t="s">
        <v>1037</v>
      </c>
      <c r="F1501" s="687" t="s">
        <v>2035</v>
      </c>
      <c r="G1501" s="687" t="s">
        <v>4812</v>
      </c>
      <c r="H1501" s="578">
        <v>4072</v>
      </c>
      <c r="I1501" s="578">
        <v>602</v>
      </c>
      <c r="J1501" s="794">
        <f t="shared" si="101"/>
        <v>4072</v>
      </c>
      <c r="K1501" s="794">
        <f t="shared" si="102"/>
        <v>602</v>
      </c>
    </row>
    <row r="1502" spans="1:11" ht="40.5" x14ac:dyDescent="0.25">
      <c r="A1502" s="564">
        <f t="shared" si="103"/>
        <v>1441</v>
      </c>
      <c r="B1502" s="687" t="s">
        <v>2050</v>
      </c>
      <c r="C1502" s="557">
        <v>42.7</v>
      </c>
      <c r="D1502" s="689" t="s">
        <v>939</v>
      </c>
      <c r="E1502" s="667" t="s">
        <v>1038</v>
      </c>
      <c r="F1502" s="687" t="s">
        <v>2035</v>
      </c>
      <c r="G1502" s="687" t="s">
        <v>4812</v>
      </c>
      <c r="H1502" s="578">
        <v>5336</v>
      </c>
      <c r="I1502" s="578">
        <v>564</v>
      </c>
      <c r="J1502" s="794">
        <f t="shared" si="101"/>
        <v>5336</v>
      </c>
      <c r="K1502" s="794">
        <f t="shared" si="102"/>
        <v>564</v>
      </c>
    </row>
    <row r="1503" spans="1:11" ht="40.5" x14ac:dyDescent="0.25">
      <c r="A1503" s="564">
        <f t="shared" si="103"/>
        <v>1442</v>
      </c>
      <c r="B1503" s="687" t="s">
        <v>2050</v>
      </c>
      <c r="C1503" s="557">
        <v>42.71</v>
      </c>
      <c r="D1503" s="689" t="s">
        <v>939</v>
      </c>
      <c r="E1503" s="667" t="s">
        <v>1039</v>
      </c>
      <c r="F1503" s="687" t="s">
        <v>2035</v>
      </c>
      <c r="G1503" s="687" t="s">
        <v>4812</v>
      </c>
      <c r="H1503" s="578">
        <v>3575</v>
      </c>
      <c r="I1503" s="578">
        <v>564</v>
      </c>
      <c r="J1503" s="794">
        <f t="shared" si="101"/>
        <v>3575</v>
      </c>
      <c r="K1503" s="794">
        <f t="shared" si="102"/>
        <v>564</v>
      </c>
    </row>
    <row r="1504" spans="1:11" ht="40.5" x14ac:dyDescent="0.25">
      <c r="A1504" s="564">
        <f t="shared" si="103"/>
        <v>1443</v>
      </c>
      <c r="B1504" s="687" t="s">
        <v>884</v>
      </c>
      <c r="C1504" s="557">
        <v>42.72</v>
      </c>
      <c r="D1504" s="689" t="s">
        <v>1040</v>
      </c>
      <c r="E1504" s="667" t="s">
        <v>1041</v>
      </c>
      <c r="F1504" s="687" t="s">
        <v>1042</v>
      </c>
      <c r="G1504" s="687" t="s">
        <v>4812</v>
      </c>
      <c r="H1504" s="578">
        <v>1248</v>
      </c>
      <c r="I1504" s="578">
        <v>502</v>
      </c>
      <c r="J1504" s="794">
        <f t="shared" si="101"/>
        <v>1248</v>
      </c>
      <c r="K1504" s="794">
        <f t="shared" si="102"/>
        <v>502</v>
      </c>
    </row>
    <row r="1505" spans="1:11" ht="40.5" x14ac:dyDescent="0.25">
      <c r="A1505" s="564">
        <f t="shared" si="103"/>
        <v>1444</v>
      </c>
      <c r="B1505" s="687" t="s">
        <v>884</v>
      </c>
      <c r="C1505" s="557">
        <v>42.73</v>
      </c>
      <c r="D1505" s="689" t="s">
        <v>1040</v>
      </c>
      <c r="E1505" s="667" t="s">
        <v>1043</v>
      </c>
      <c r="F1505" s="687" t="s">
        <v>1042</v>
      </c>
      <c r="G1505" s="687" t="s">
        <v>4812</v>
      </c>
      <c r="H1505" s="578">
        <v>1702</v>
      </c>
      <c r="I1505" s="578">
        <v>502</v>
      </c>
      <c r="J1505" s="794">
        <f t="shared" si="101"/>
        <v>1702</v>
      </c>
      <c r="K1505" s="794">
        <f t="shared" si="102"/>
        <v>502</v>
      </c>
    </row>
    <row r="1506" spans="1:11" ht="40.5" x14ac:dyDescent="0.25">
      <c r="A1506" s="564">
        <f t="shared" si="103"/>
        <v>1445</v>
      </c>
      <c r="B1506" s="687" t="s">
        <v>884</v>
      </c>
      <c r="C1506" s="557">
        <v>42.74</v>
      </c>
      <c r="D1506" s="689" t="s">
        <v>1040</v>
      </c>
      <c r="E1506" s="667" t="s">
        <v>1044</v>
      </c>
      <c r="F1506" s="687" t="s">
        <v>1042</v>
      </c>
      <c r="G1506" s="687" t="s">
        <v>4812</v>
      </c>
      <c r="H1506" s="578">
        <v>2517</v>
      </c>
      <c r="I1506" s="578">
        <v>502</v>
      </c>
      <c r="J1506" s="794">
        <f t="shared" si="101"/>
        <v>2517</v>
      </c>
      <c r="K1506" s="794">
        <f t="shared" si="102"/>
        <v>502</v>
      </c>
    </row>
    <row r="1507" spans="1:11" ht="40.5" x14ac:dyDescent="0.25">
      <c r="A1507" s="564">
        <f t="shared" si="103"/>
        <v>1446</v>
      </c>
      <c r="B1507" s="687" t="s">
        <v>884</v>
      </c>
      <c r="C1507" s="557">
        <v>42.75</v>
      </c>
      <c r="D1507" s="689" t="s">
        <v>1040</v>
      </c>
      <c r="E1507" s="667" t="s">
        <v>1045</v>
      </c>
      <c r="F1507" s="687" t="s">
        <v>1042</v>
      </c>
      <c r="G1507" s="687" t="s">
        <v>4812</v>
      </c>
      <c r="H1507" s="578">
        <v>3955</v>
      </c>
      <c r="I1507" s="578">
        <v>502</v>
      </c>
      <c r="J1507" s="794">
        <f t="shared" si="101"/>
        <v>3955</v>
      </c>
      <c r="K1507" s="794">
        <f t="shared" si="102"/>
        <v>502</v>
      </c>
    </row>
    <row r="1508" spans="1:11" ht="40.5" x14ac:dyDescent="0.25">
      <c r="A1508" s="564">
        <f t="shared" si="103"/>
        <v>1447</v>
      </c>
      <c r="B1508" s="687" t="s">
        <v>884</v>
      </c>
      <c r="C1508" s="557">
        <v>42.76</v>
      </c>
      <c r="D1508" s="689" t="s">
        <v>1040</v>
      </c>
      <c r="E1508" s="667" t="s">
        <v>1046</v>
      </c>
      <c r="F1508" s="687" t="s">
        <v>1042</v>
      </c>
      <c r="G1508" s="687" t="s">
        <v>4812</v>
      </c>
      <c r="H1508" s="578">
        <v>5440</v>
      </c>
      <c r="I1508" s="578">
        <v>502</v>
      </c>
      <c r="J1508" s="794">
        <f t="shared" si="101"/>
        <v>5440</v>
      </c>
      <c r="K1508" s="794">
        <f t="shared" si="102"/>
        <v>502</v>
      </c>
    </row>
    <row r="1509" spans="1:11" ht="40.5" x14ac:dyDescent="0.25">
      <c r="A1509" s="564">
        <f t="shared" si="103"/>
        <v>1448</v>
      </c>
      <c r="B1509" s="687" t="s">
        <v>884</v>
      </c>
      <c r="C1509" s="557">
        <v>42.77</v>
      </c>
      <c r="D1509" s="689" t="s">
        <v>1040</v>
      </c>
      <c r="E1509" s="667" t="s">
        <v>1047</v>
      </c>
      <c r="F1509" s="687" t="s">
        <v>1042</v>
      </c>
      <c r="G1509" s="687" t="s">
        <v>4812</v>
      </c>
      <c r="H1509" s="578">
        <v>8944</v>
      </c>
      <c r="I1509" s="578">
        <v>502</v>
      </c>
      <c r="J1509" s="794">
        <f t="shared" si="101"/>
        <v>8944</v>
      </c>
      <c r="K1509" s="794">
        <f t="shared" si="102"/>
        <v>502</v>
      </c>
    </row>
    <row r="1510" spans="1:11" ht="40.5" x14ac:dyDescent="0.25">
      <c r="A1510" s="564">
        <f t="shared" si="103"/>
        <v>1449</v>
      </c>
      <c r="B1510" s="687" t="s">
        <v>2050</v>
      </c>
      <c r="C1510" s="557">
        <v>42.78</v>
      </c>
      <c r="D1510" s="689" t="s">
        <v>1040</v>
      </c>
      <c r="E1510" s="667" t="s">
        <v>1048</v>
      </c>
      <c r="F1510" s="687" t="s">
        <v>1245</v>
      </c>
      <c r="G1510" s="687" t="s">
        <v>4812</v>
      </c>
      <c r="H1510" s="578">
        <v>19900</v>
      </c>
      <c r="I1510" s="578">
        <v>2782</v>
      </c>
      <c r="J1510" s="794">
        <f t="shared" si="101"/>
        <v>19900</v>
      </c>
      <c r="K1510" s="794">
        <f t="shared" si="102"/>
        <v>2782</v>
      </c>
    </row>
    <row r="1511" spans="1:11" ht="40.5" x14ac:dyDescent="0.25">
      <c r="A1511" s="564">
        <f t="shared" si="103"/>
        <v>1450</v>
      </c>
      <c r="B1511" s="687" t="s">
        <v>2051</v>
      </c>
      <c r="C1511" s="557">
        <v>42.79</v>
      </c>
      <c r="D1511" s="689" t="s">
        <v>939</v>
      </c>
      <c r="E1511" s="667" t="s">
        <v>1049</v>
      </c>
      <c r="F1511" s="687" t="s">
        <v>2037</v>
      </c>
      <c r="G1511" s="687" t="s">
        <v>4812</v>
      </c>
      <c r="H1511" s="578">
        <v>2687</v>
      </c>
      <c r="I1511" s="578">
        <v>238</v>
      </c>
      <c r="J1511" s="794">
        <f t="shared" si="101"/>
        <v>2687</v>
      </c>
      <c r="K1511" s="794">
        <f t="shared" si="102"/>
        <v>238</v>
      </c>
    </row>
    <row r="1512" spans="1:11" ht="40.5" x14ac:dyDescent="0.25">
      <c r="A1512" s="564">
        <f t="shared" si="103"/>
        <v>1451</v>
      </c>
      <c r="B1512" s="687" t="s">
        <v>2050</v>
      </c>
      <c r="C1512" s="557">
        <v>42.8</v>
      </c>
      <c r="D1512" s="689" t="s">
        <v>939</v>
      </c>
      <c r="E1512" s="667" t="s">
        <v>1050</v>
      </c>
      <c r="F1512" s="687" t="s">
        <v>1245</v>
      </c>
      <c r="G1512" s="687" t="s">
        <v>4812</v>
      </c>
      <c r="H1512" s="578">
        <v>1459</v>
      </c>
      <c r="I1512" s="578">
        <v>238</v>
      </c>
      <c r="J1512" s="794">
        <f t="shared" si="101"/>
        <v>1459</v>
      </c>
      <c r="K1512" s="794">
        <f t="shared" si="102"/>
        <v>238</v>
      </c>
    </row>
    <row r="1513" spans="1:11" ht="54" x14ac:dyDescent="0.25">
      <c r="A1513" s="564">
        <f t="shared" si="103"/>
        <v>1452</v>
      </c>
      <c r="B1513" s="687" t="s">
        <v>2050</v>
      </c>
      <c r="C1513" s="557">
        <v>42.81</v>
      </c>
      <c r="D1513" s="689" t="s">
        <v>939</v>
      </c>
      <c r="E1513" s="667" t="s">
        <v>1284</v>
      </c>
      <c r="F1513" s="687" t="s">
        <v>1245</v>
      </c>
      <c r="G1513" s="687" t="s">
        <v>4812</v>
      </c>
      <c r="H1513" s="578">
        <v>4738</v>
      </c>
      <c r="I1513" s="578">
        <v>476</v>
      </c>
      <c r="J1513" s="794">
        <f t="shared" si="101"/>
        <v>4738</v>
      </c>
      <c r="K1513" s="794">
        <f t="shared" si="102"/>
        <v>476</v>
      </c>
    </row>
    <row r="1514" spans="1:11" ht="40.5" x14ac:dyDescent="0.25">
      <c r="A1514" s="564">
        <f t="shared" si="103"/>
        <v>1453</v>
      </c>
      <c r="B1514" s="687" t="s">
        <v>2050</v>
      </c>
      <c r="C1514" s="557">
        <v>42.82</v>
      </c>
      <c r="D1514" s="689" t="s">
        <v>939</v>
      </c>
      <c r="E1514" s="667" t="s">
        <v>1051</v>
      </c>
      <c r="F1514" s="687" t="s">
        <v>1245</v>
      </c>
      <c r="G1514" s="687" t="s">
        <v>4812</v>
      </c>
      <c r="H1514" s="578">
        <v>1625</v>
      </c>
      <c r="I1514" s="578">
        <v>238</v>
      </c>
      <c r="J1514" s="794">
        <f t="shared" si="101"/>
        <v>1625</v>
      </c>
      <c r="K1514" s="794">
        <f t="shared" si="102"/>
        <v>238</v>
      </c>
    </row>
    <row r="1515" spans="1:11" ht="40.5" x14ac:dyDescent="0.25">
      <c r="A1515" s="564">
        <f t="shared" si="103"/>
        <v>1454</v>
      </c>
      <c r="B1515" s="687" t="s">
        <v>2050</v>
      </c>
      <c r="C1515" s="557">
        <v>42.83</v>
      </c>
      <c r="D1515" s="689" t="s">
        <v>939</v>
      </c>
      <c r="E1515" s="667" t="s">
        <v>1052</v>
      </c>
      <c r="F1515" s="687" t="s">
        <v>1245</v>
      </c>
      <c r="G1515" s="687" t="s">
        <v>4812</v>
      </c>
      <c r="H1515" s="578">
        <v>1108</v>
      </c>
      <c r="I1515" s="578">
        <v>279</v>
      </c>
      <c r="J1515" s="794">
        <f t="shared" si="101"/>
        <v>1108</v>
      </c>
      <c r="K1515" s="794">
        <f t="shared" si="102"/>
        <v>279</v>
      </c>
    </row>
    <row r="1516" spans="1:11" ht="40.5" x14ac:dyDescent="0.25">
      <c r="A1516" s="564">
        <f t="shared" si="103"/>
        <v>1455</v>
      </c>
      <c r="B1516" s="687" t="s">
        <v>2050</v>
      </c>
      <c r="C1516" s="557">
        <v>42.84</v>
      </c>
      <c r="D1516" s="689" t="s">
        <v>939</v>
      </c>
      <c r="E1516" s="667" t="s">
        <v>1053</v>
      </c>
      <c r="F1516" s="687" t="s">
        <v>1245</v>
      </c>
      <c r="G1516" s="687" t="s">
        <v>4812</v>
      </c>
      <c r="H1516" s="578">
        <v>2145</v>
      </c>
      <c r="I1516" s="578">
        <v>238</v>
      </c>
      <c r="J1516" s="794">
        <f t="shared" si="101"/>
        <v>2145</v>
      </c>
      <c r="K1516" s="794">
        <f t="shared" si="102"/>
        <v>238</v>
      </c>
    </row>
    <row r="1517" spans="1:11" ht="139.5" customHeight="1" x14ac:dyDescent="0.25">
      <c r="A1517" s="564">
        <f t="shared" si="103"/>
        <v>1456</v>
      </c>
      <c r="B1517" s="687" t="s">
        <v>884</v>
      </c>
      <c r="C1517" s="557">
        <v>42.85</v>
      </c>
      <c r="D1517" s="689" t="s">
        <v>939</v>
      </c>
      <c r="E1517" s="667" t="s">
        <v>5052</v>
      </c>
      <c r="F1517" s="687" t="s">
        <v>65</v>
      </c>
      <c r="G1517" s="687" t="s">
        <v>4804</v>
      </c>
      <c r="H1517" s="578">
        <v>1481</v>
      </c>
      <c r="I1517" s="578">
        <v>239</v>
      </c>
      <c r="J1517" s="794">
        <f t="shared" si="101"/>
        <v>1481</v>
      </c>
      <c r="K1517" s="794">
        <f t="shared" si="102"/>
        <v>239</v>
      </c>
    </row>
    <row r="1518" spans="1:11" ht="67.5" x14ac:dyDescent="0.25">
      <c r="A1518" s="564">
        <f t="shared" si="103"/>
        <v>1457</v>
      </c>
      <c r="B1518" s="687" t="s">
        <v>884</v>
      </c>
      <c r="C1518" s="557">
        <v>42.86</v>
      </c>
      <c r="D1518" s="689" t="s">
        <v>939</v>
      </c>
      <c r="E1518" s="667" t="s">
        <v>1054</v>
      </c>
      <c r="F1518" s="687" t="s">
        <v>65</v>
      </c>
      <c r="G1518" s="687" t="s">
        <v>4812</v>
      </c>
      <c r="H1518" s="578">
        <v>15026</v>
      </c>
      <c r="I1518" s="578">
        <v>2120</v>
      </c>
      <c r="J1518" s="794">
        <f t="shared" si="101"/>
        <v>15026</v>
      </c>
      <c r="K1518" s="794">
        <f t="shared" si="102"/>
        <v>2120</v>
      </c>
    </row>
    <row r="1519" spans="1:11" ht="139.5" customHeight="1" x14ac:dyDescent="0.25">
      <c r="A1519" s="564">
        <f t="shared" si="103"/>
        <v>1458</v>
      </c>
      <c r="B1519" s="687" t="s">
        <v>884</v>
      </c>
      <c r="C1519" s="557">
        <v>42.87</v>
      </c>
      <c r="D1519" s="689" t="s">
        <v>939</v>
      </c>
      <c r="E1519" s="667" t="s">
        <v>5877</v>
      </c>
      <c r="F1519" s="687" t="s">
        <v>65</v>
      </c>
      <c r="G1519" s="687" t="s">
        <v>4804</v>
      </c>
      <c r="H1519" s="578">
        <v>569</v>
      </c>
      <c r="I1519" s="578">
        <v>159</v>
      </c>
      <c r="J1519" s="794">
        <f t="shared" si="101"/>
        <v>569</v>
      </c>
      <c r="K1519" s="794">
        <f t="shared" si="102"/>
        <v>159</v>
      </c>
    </row>
    <row r="1520" spans="1:11" ht="81" x14ac:dyDescent="0.25">
      <c r="A1520" s="564">
        <f t="shared" si="103"/>
        <v>1459</v>
      </c>
      <c r="B1520" s="687" t="s">
        <v>884</v>
      </c>
      <c r="C1520" s="557">
        <v>42.88</v>
      </c>
      <c r="D1520" s="689" t="s">
        <v>939</v>
      </c>
      <c r="E1520" s="667" t="s">
        <v>5876</v>
      </c>
      <c r="F1520" s="687" t="s">
        <v>283</v>
      </c>
      <c r="G1520" s="687" t="s">
        <v>4812</v>
      </c>
      <c r="H1520" s="578">
        <v>8799</v>
      </c>
      <c r="I1520" s="578">
        <v>159</v>
      </c>
      <c r="J1520" s="794">
        <f t="shared" si="101"/>
        <v>8799</v>
      </c>
      <c r="K1520" s="794">
        <f t="shared" si="102"/>
        <v>159</v>
      </c>
    </row>
    <row r="1521" spans="1:11" ht="54" x14ac:dyDescent="0.25">
      <c r="A1521" s="564">
        <f t="shared" si="103"/>
        <v>1460</v>
      </c>
      <c r="B1521" s="687" t="s">
        <v>884</v>
      </c>
      <c r="C1521" s="557">
        <v>42.89</v>
      </c>
      <c r="D1521" s="689" t="s">
        <v>939</v>
      </c>
      <c r="E1521" s="667" t="s">
        <v>5577</v>
      </c>
      <c r="F1521" s="687" t="s">
        <v>2054</v>
      </c>
      <c r="G1521" s="687" t="s">
        <v>4804</v>
      </c>
      <c r="H1521" s="578">
        <v>245</v>
      </c>
      <c r="I1521" s="578">
        <v>177</v>
      </c>
      <c r="J1521" s="794">
        <f t="shared" si="101"/>
        <v>245</v>
      </c>
      <c r="K1521" s="794">
        <f t="shared" si="102"/>
        <v>177</v>
      </c>
    </row>
    <row r="1522" spans="1:11" ht="54" x14ac:dyDescent="0.25">
      <c r="A1522" s="564">
        <f t="shared" si="103"/>
        <v>1461</v>
      </c>
      <c r="B1522" s="687" t="s">
        <v>884</v>
      </c>
      <c r="C1522" s="557">
        <v>42.9</v>
      </c>
      <c r="D1522" s="689" t="s">
        <v>903</v>
      </c>
      <c r="E1522" s="667" t="s">
        <v>5578</v>
      </c>
      <c r="F1522" s="687" t="s">
        <v>2054</v>
      </c>
      <c r="G1522" s="687" t="s">
        <v>4804</v>
      </c>
      <c r="H1522" s="578">
        <v>289</v>
      </c>
      <c r="I1522" s="578">
        <v>185</v>
      </c>
      <c r="J1522" s="794">
        <f t="shared" si="101"/>
        <v>289</v>
      </c>
      <c r="K1522" s="794">
        <f t="shared" si="102"/>
        <v>185</v>
      </c>
    </row>
    <row r="1523" spans="1:11" ht="67.5" x14ac:dyDescent="0.25">
      <c r="A1523" s="564">
        <f t="shared" si="103"/>
        <v>1462</v>
      </c>
      <c r="B1523" s="687" t="s">
        <v>884</v>
      </c>
      <c r="C1523" s="557">
        <v>42.91</v>
      </c>
      <c r="D1523" s="689" t="s">
        <v>903</v>
      </c>
      <c r="E1523" s="667" t="s">
        <v>5580</v>
      </c>
      <c r="F1523" s="687" t="s">
        <v>2055</v>
      </c>
      <c r="G1523" s="687" t="s">
        <v>4804</v>
      </c>
      <c r="H1523" s="578">
        <v>355</v>
      </c>
      <c r="I1523" s="578">
        <v>185</v>
      </c>
      <c r="J1523" s="794">
        <f t="shared" si="101"/>
        <v>355</v>
      </c>
      <c r="K1523" s="794">
        <f t="shared" si="102"/>
        <v>185</v>
      </c>
    </row>
    <row r="1524" spans="1:11" ht="54" x14ac:dyDescent="0.25">
      <c r="A1524" s="564">
        <f t="shared" si="103"/>
        <v>1463</v>
      </c>
      <c r="B1524" s="687" t="s">
        <v>884</v>
      </c>
      <c r="C1524" s="557">
        <v>42.92</v>
      </c>
      <c r="D1524" s="689" t="s">
        <v>903</v>
      </c>
      <c r="E1524" s="667" t="s">
        <v>5579</v>
      </c>
      <c r="F1524" s="687" t="s">
        <v>2054</v>
      </c>
      <c r="G1524" s="687" t="s">
        <v>4804</v>
      </c>
      <c r="H1524" s="578">
        <v>412</v>
      </c>
      <c r="I1524" s="578">
        <v>185</v>
      </c>
      <c r="J1524" s="794">
        <f t="shared" si="101"/>
        <v>412</v>
      </c>
      <c r="K1524" s="794">
        <f t="shared" si="102"/>
        <v>185</v>
      </c>
    </row>
    <row r="1525" spans="1:11" ht="54" x14ac:dyDescent="0.25">
      <c r="A1525" s="564">
        <f t="shared" si="103"/>
        <v>1464</v>
      </c>
      <c r="B1525" s="687" t="s">
        <v>884</v>
      </c>
      <c r="C1525" s="557">
        <v>42.93</v>
      </c>
      <c r="D1525" s="689" t="s">
        <v>903</v>
      </c>
      <c r="E1525" s="667" t="s">
        <v>5581</v>
      </c>
      <c r="F1525" s="687" t="s">
        <v>2054</v>
      </c>
      <c r="G1525" s="687" t="s">
        <v>4804</v>
      </c>
      <c r="H1525" s="578">
        <v>520</v>
      </c>
      <c r="I1525" s="578">
        <v>185</v>
      </c>
      <c r="J1525" s="794">
        <f t="shared" si="101"/>
        <v>520</v>
      </c>
      <c r="K1525" s="794">
        <f t="shared" si="102"/>
        <v>185</v>
      </c>
    </row>
    <row r="1526" spans="1:11" ht="54" x14ac:dyDescent="0.25">
      <c r="A1526" s="564">
        <f t="shared" si="103"/>
        <v>1465</v>
      </c>
      <c r="B1526" s="687" t="s">
        <v>884</v>
      </c>
      <c r="C1526" s="557">
        <v>42.94</v>
      </c>
      <c r="D1526" s="689" t="s">
        <v>903</v>
      </c>
      <c r="E1526" s="667" t="s">
        <v>5582</v>
      </c>
      <c r="F1526" s="687" t="s">
        <v>2054</v>
      </c>
      <c r="G1526" s="687" t="s">
        <v>4804</v>
      </c>
      <c r="H1526" s="578">
        <v>722</v>
      </c>
      <c r="I1526" s="578">
        <v>185</v>
      </c>
      <c r="J1526" s="794">
        <f t="shared" si="101"/>
        <v>722</v>
      </c>
      <c r="K1526" s="794">
        <f t="shared" si="102"/>
        <v>185</v>
      </c>
    </row>
    <row r="1527" spans="1:11" ht="54" x14ac:dyDescent="0.25">
      <c r="A1527" s="564">
        <f t="shared" si="103"/>
        <v>1466</v>
      </c>
      <c r="B1527" s="687" t="s">
        <v>884</v>
      </c>
      <c r="C1527" s="557">
        <v>42.95</v>
      </c>
      <c r="D1527" s="689" t="s">
        <v>903</v>
      </c>
      <c r="E1527" s="667" t="s">
        <v>5583</v>
      </c>
      <c r="F1527" s="687" t="s">
        <v>2054</v>
      </c>
      <c r="G1527" s="687" t="s">
        <v>4804</v>
      </c>
      <c r="H1527" s="578">
        <v>253</v>
      </c>
      <c r="I1527" s="578">
        <v>188</v>
      </c>
      <c r="J1527" s="794">
        <f t="shared" si="101"/>
        <v>253</v>
      </c>
      <c r="K1527" s="794">
        <f t="shared" si="102"/>
        <v>188</v>
      </c>
    </row>
    <row r="1528" spans="1:11" ht="67.5" x14ac:dyDescent="0.25">
      <c r="A1528" s="564">
        <f t="shared" si="103"/>
        <v>1467</v>
      </c>
      <c r="B1528" s="687" t="s">
        <v>884</v>
      </c>
      <c r="C1528" s="557">
        <v>42.96</v>
      </c>
      <c r="D1528" s="689" t="s">
        <v>903</v>
      </c>
      <c r="E1528" s="667" t="s">
        <v>5584</v>
      </c>
      <c r="F1528" s="687" t="s">
        <v>2055</v>
      </c>
      <c r="G1528" s="687" t="s">
        <v>4804</v>
      </c>
      <c r="H1528" s="578">
        <v>291</v>
      </c>
      <c r="I1528" s="578">
        <v>190</v>
      </c>
      <c r="J1528" s="794">
        <f t="shared" si="101"/>
        <v>291</v>
      </c>
      <c r="K1528" s="794">
        <f t="shared" si="102"/>
        <v>190</v>
      </c>
    </row>
    <row r="1529" spans="1:11" ht="54" x14ac:dyDescent="0.25">
      <c r="A1529" s="564">
        <f t="shared" si="103"/>
        <v>1468</v>
      </c>
      <c r="B1529" s="687" t="s">
        <v>884</v>
      </c>
      <c r="C1529" s="557">
        <v>42.97</v>
      </c>
      <c r="D1529" s="689" t="s">
        <v>903</v>
      </c>
      <c r="E1529" s="667" t="s">
        <v>5585</v>
      </c>
      <c r="F1529" s="687" t="s">
        <v>2054</v>
      </c>
      <c r="G1529" s="687" t="s">
        <v>4804</v>
      </c>
      <c r="H1529" s="578">
        <v>403</v>
      </c>
      <c r="I1529" s="578">
        <v>233</v>
      </c>
      <c r="J1529" s="794">
        <f t="shared" si="101"/>
        <v>403</v>
      </c>
      <c r="K1529" s="794">
        <f t="shared" si="102"/>
        <v>233</v>
      </c>
    </row>
    <row r="1530" spans="1:11" ht="67.5" x14ac:dyDescent="0.25">
      <c r="A1530" s="564">
        <f t="shared" si="103"/>
        <v>1469</v>
      </c>
      <c r="B1530" s="687" t="s">
        <v>884</v>
      </c>
      <c r="C1530" s="557">
        <v>42.98</v>
      </c>
      <c r="D1530" s="689" t="s">
        <v>903</v>
      </c>
      <c r="E1530" s="667" t="s">
        <v>5586</v>
      </c>
      <c r="F1530" s="687" t="s">
        <v>2055</v>
      </c>
      <c r="G1530" s="687" t="s">
        <v>4804</v>
      </c>
      <c r="H1530" s="578">
        <v>460</v>
      </c>
      <c r="I1530" s="578">
        <v>233</v>
      </c>
      <c r="J1530" s="794">
        <f t="shared" si="101"/>
        <v>460</v>
      </c>
      <c r="K1530" s="794">
        <f t="shared" si="102"/>
        <v>233</v>
      </c>
    </row>
    <row r="1531" spans="1:11" ht="67.5" x14ac:dyDescent="0.25">
      <c r="A1531" s="564">
        <f t="shared" si="103"/>
        <v>1470</v>
      </c>
      <c r="B1531" s="687" t="s">
        <v>884</v>
      </c>
      <c r="C1531" s="557">
        <v>42.99</v>
      </c>
      <c r="D1531" s="689" t="s">
        <v>903</v>
      </c>
      <c r="E1531" s="667" t="s">
        <v>5587</v>
      </c>
      <c r="F1531" s="687" t="s">
        <v>2055</v>
      </c>
      <c r="G1531" s="687" t="s">
        <v>4804</v>
      </c>
      <c r="H1531" s="578">
        <v>568</v>
      </c>
      <c r="I1531" s="578">
        <v>233</v>
      </c>
      <c r="J1531" s="794">
        <f t="shared" si="101"/>
        <v>568</v>
      </c>
      <c r="K1531" s="794">
        <f t="shared" si="102"/>
        <v>233</v>
      </c>
    </row>
    <row r="1532" spans="1:11" ht="54" x14ac:dyDescent="0.25">
      <c r="A1532" s="564">
        <f t="shared" si="103"/>
        <v>1471</v>
      </c>
      <c r="B1532" s="687" t="s">
        <v>884</v>
      </c>
      <c r="C1532" s="569">
        <v>42.1</v>
      </c>
      <c r="D1532" s="689" t="s">
        <v>903</v>
      </c>
      <c r="E1532" s="667" t="s">
        <v>5588</v>
      </c>
      <c r="F1532" s="687" t="s">
        <v>2054</v>
      </c>
      <c r="G1532" s="687" t="s">
        <v>4804</v>
      </c>
      <c r="H1532" s="578">
        <v>765</v>
      </c>
      <c r="I1532" s="578">
        <v>233</v>
      </c>
      <c r="J1532" s="794">
        <f t="shared" si="101"/>
        <v>765</v>
      </c>
      <c r="K1532" s="794">
        <f t="shared" si="102"/>
        <v>233</v>
      </c>
    </row>
    <row r="1533" spans="1:11" ht="18.75" x14ac:dyDescent="0.25">
      <c r="A1533" s="914" t="s">
        <v>5497</v>
      </c>
      <c r="B1533" s="915"/>
      <c r="C1533" s="915"/>
      <c r="D1533" s="915"/>
      <c r="E1533" s="915"/>
      <c r="F1533" s="915"/>
      <c r="G1533" s="915"/>
      <c r="H1533" s="915"/>
      <c r="I1533" s="916"/>
      <c r="J1533" s="794">
        <f t="shared" si="101"/>
        <v>0</v>
      </c>
      <c r="K1533" s="794">
        <f t="shared" si="102"/>
        <v>0</v>
      </c>
    </row>
    <row r="1534" spans="1:11" ht="81" x14ac:dyDescent="0.25">
      <c r="A1534" s="564">
        <f>A1532+1</f>
        <v>1472</v>
      </c>
      <c r="B1534" s="687" t="s">
        <v>884</v>
      </c>
      <c r="C1534" s="557">
        <v>43.01</v>
      </c>
      <c r="D1534" s="689" t="s">
        <v>903</v>
      </c>
      <c r="E1534" s="667" t="s">
        <v>1055</v>
      </c>
      <c r="F1534" s="687" t="s">
        <v>5025</v>
      </c>
      <c r="G1534" s="687" t="s">
        <v>4804</v>
      </c>
      <c r="H1534" s="578">
        <v>370</v>
      </c>
      <c r="I1534" s="578">
        <v>132</v>
      </c>
      <c r="J1534" s="794">
        <f t="shared" si="101"/>
        <v>370</v>
      </c>
      <c r="K1534" s="794">
        <f t="shared" si="102"/>
        <v>132</v>
      </c>
    </row>
    <row r="1535" spans="1:11" ht="81" x14ac:dyDescent="0.25">
      <c r="A1535" s="564">
        <f>A1534+1</f>
        <v>1473</v>
      </c>
      <c r="B1535" s="687" t="s">
        <v>884</v>
      </c>
      <c r="C1535" s="557">
        <v>43.02</v>
      </c>
      <c r="D1535" s="689" t="s">
        <v>903</v>
      </c>
      <c r="E1535" s="667" t="s">
        <v>1056</v>
      </c>
      <c r="F1535" s="687" t="s">
        <v>5025</v>
      </c>
      <c r="G1535" s="687" t="s">
        <v>4804</v>
      </c>
      <c r="H1535" s="578">
        <v>416</v>
      </c>
      <c r="I1535" s="578">
        <v>176</v>
      </c>
      <c r="J1535" s="794">
        <f t="shared" si="101"/>
        <v>416</v>
      </c>
      <c r="K1535" s="794">
        <f t="shared" si="102"/>
        <v>176</v>
      </c>
    </row>
    <row r="1536" spans="1:11" ht="81" x14ac:dyDescent="0.25">
      <c r="A1536" s="564">
        <f t="shared" ref="A1536:A1577" si="104">A1535+1</f>
        <v>1474</v>
      </c>
      <c r="B1536" s="687" t="s">
        <v>884</v>
      </c>
      <c r="C1536" s="557">
        <v>43.03</v>
      </c>
      <c r="D1536" s="689" t="s">
        <v>903</v>
      </c>
      <c r="E1536" s="667" t="s">
        <v>1057</v>
      </c>
      <c r="F1536" s="687" t="s">
        <v>5025</v>
      </c>
      <c r="G1536" s="687" t="s">
        <v>4804</v>
      </c>
      <c r="H1536" s="578">
        <v>478</v>
      </c>
      <c r="I1536" s="578">
        <v>133</v>
      </c>
      <c r="J1536" s="794">
        <f t="shared" si="101"/>
        <v>478</v>
      </c>
      <c r="K1536" s="794">
        <f t="shared" si="102"/>
        <v>133</v>
      </c>
    </row>
    <row r="1537" spans="1:11" ht="81" x14ac:dyDescent="0.25">
      <c r="A1537" s="564">
        <f t="shared" si="104"/>
        <v>1475</v>
      </c>
      <c r="B1537" s="687" t="s">
        <v>884</v>
      </c>
      <c r="C1537" s="557">
        <v>43.04</v>
      </c>
      <c r="D1537" s="689" t="s">
        <v>903</v>
      </c>
      <c r="E1537" s="667" t="s">
        <v>1058</v>
      </c>
      <c r="F1537" s="687" t="s">
        <v>5025</v>
      </c>
      <c r="G1537" s="687" t="s">
        <v>4804</v>
      </c>
      <c r="H1537" s="578">
        <v>575</v>
      </c>
      <c r="I1537" s="578">
        <v>134</v>
      </c>
      <c r="J1537" s="794">
        <f t="shared" si="101"/>
        <v>575</v>
      </c>
      <c r="K1537" s="794">
        <f t="shared" si="102"/>
        <v>134</v>
      </c>
    </row>
    <row r="1538" spans="1:11" ht="81" x14ac:dyDescent="0.25">
      <c r="A1538" s="564">
        <f t="shared" si="104"/>
        <v>1476</v>
      </c>
      <c r="B1538" s="687" t="s">
        <v>884</v>
      </c>
      <c r="C1538" s="557">
        <v>43.05</v>
      </c>
      <c r="D1538" s="689" t="s">
        <v>903</v>
      </c>
      <c r="E1538" s="667" t="s">
        <v>1059</v>
      </c>
      <c r="F1538" s="687" t="s">
        <v>5025</v>
      </c>
      <c r="G1538" s="687" t="s">
        <v>4804</v>
      </c>
      <c r="H1538" s="578">
        <v>638</v>
      </c>
      <c r="I1538" s="578">
        <v>135</v>
      </c>
      <c r="J1538" s="794">
        <f t="shared" si="101"/>
        <v>638</v>
      </c>
      <c r="K1538" s="794">
        <f t="shared" si="102"/>
        <v>135</v>
      </c>
    </row>
    <row r="1539" spans="1:11" ht="81" x14ac:dyDescent="0.25">
      <c r="A1539" s="564">
        <f t="shared" si="104"/>
        <v>1477</v>
      </c>
      <c r="B1539" s="687" t="s">
        <v>884</v>
      </c>
      <c r="C1539" s="557">
        <v>43.06</v>
      </c>
      <c r="D1539" s="689" t="s">
        <v>903</v>
      </c>
      <c r="E1539" s="667" t="s">
        <v>1060</v>
      </c>
      <c r="F1539" s="687" t="s">
        <v>5025</v>
      </c>
      <c r="G1539" s="687" t="s">
        <v>4804</v>
      </c>
      <c r="H1539" s="578">
        <v>806</v>
      </c>
      <c r="I1539" s="578">
        <v>137</v>
      </c>
      <c r="J1539" s="794">
        <f t="shared" si="101"/>
        <v>806</v>
      </c>
      <c r="K1539" s="794">
        <f t="shared" si="102"/>
        <v>137</v>
      </c>
    </row>
    <row r="1540" spans="1:11" ht="81" x14ac:dyDescent="0.25">
      <c r="A1540" s="564">
        <f t="shared" si="104"/>
        <v>1478</v>
      </c>
      <c r="B1540" s="687" t="s">
        <v>884</v>
      </c>
      <c r="C1540" s="557">
        <v>43.07</v>
      </c>
      <c r="D1540" s="689" t="s">
        <v>903</v>
      </c>
      <c r="E1540" s="667" t="s">
        <v>1061</v>
      </c>
      <c r="F1540" s="687" t="s">
        <v>5025</v>
      </c>
      <c r="G1540" s="687" t="s">
        <v>4804</v>
      </c>
      <c r="H1540" s="578">
        <v>1260</v>
      </c>
      <c r="I1540" s="578">
        <v>141</v>
      </c>
      <c r="J1540" s="794">
        <f t="shared" si="101"/>
        <v>1260</v>
      </c>
      <c r="K1540" s="794">
        <f t="shared" si="102"/>
        <v>141</v>
      </c>
    </row>
    <row r="1541" spans="1:11" ht="81" x14ac:dyDescent="0.25">
      <c r="A1541" s="564">
        <f t="shared" si="104"/>
        <v>1479</v>
      </c>
      <c r="B1541" s="687" t="s">
        <v>884</v>
      </c>
      <c r="C1541" s="557">
        <v>43.08</v>
      </c>
      <c r="D1541" s="689" t="s">
        <v>903</v>
      </c>
      <c r="E1541" s="667" t="s">
        <v>1062</v>
      </c>
      <c r="F1541" s="687" t="s">
        <v>5025</v>
      </c>
      <c r="G1541" s="687" t="s">
        <v>4804</v>
      </c>
      <c r="H1541" s="578">
        <v>1439</v>
      </c>
      <c r="I1541" s="578">
        <v>144</v>
      </c>
      <c r="J1541" s="794">
        <f t="shared" ref="J1541:J1604" si="105">ROUNDUP(H1541,0)</f>
        <v>1439</v>
      </c>
      <c r="K1541" s="794">
        <f t="shared" ref="K1541:K1604" si="106">ROUNDUP(I1541,0)</f>
        <v>144</v>
      </c>
    </row>
    <row r="1542" spans="1:11" ht="81" x14ac:dyDescent="0.25">
      <c r="A1542" s="564">
        <f t="shared" si="104"/>
        <v>1480</v>
      </c>
      <c r="B1542" s="687" t="s">
        <v>884</v>
      </c>
      <c r="C1542" s="557">
        <v>43.09</v>
      </c>
      <c r="D1542" s="689" t="s">
        <v>903</v>
      </c>
      <c r="E1542" s="667" t="s">
        <v>1063</v>
      </c>
      <c r="F1542" s="687" t="s">
        <v>5025</v>
      </c>
      <c r="G1542" s="687" t="s">
        <v>4804</v>
      </c>
      <c r="H1542" s="578">
        <v>483</v>
      </c>
      <c r="I1542" s="578">
        <v>186</v>
      </c>
      <c r="J1542" s="794">
        <f t="shared" si="105"/>
        <v>483</v>
      </c>
      <c r="K1542" s="794">
        <f t="shared" si="106"/>
        <v>186</v>
      </c>
    </row>
    <row r="1543" spans="1:11" ht="81" x14ac:dyDescent="0.25">
      <c r="A1543" s="564">
        <f t="shared" si="104"/>
        <v>1481</v>
      </c>
      <c r="B1543" s="687" t="s">
        <v>884</v>
      </c>
      <c r="C1543" s="557">
        <v>43.1</v>
      </c>
      <c r="D1543" s="689" t="s">
        <v>903</v>
      </c>
      <c r="E1543" s="667" t="s">
        <v>1064</v>
      </c>
      <c r="F1543" s="687" t="s">
        <v>5025</v>
      </c>
      <c r="G1543" s="687" t="s">
        <v>4804</v>
      </c>
      <c r="H1543" s="578">
        <v>562</v>
      </c>
      <c r="I1543" s="578">
        <v>230</v>
      </c>
      <c r="J1543" s="794">
        <f t="shared" si="105"/>
        <v>562</v>
      </c>
      <c r="K1543" s="794">
        <f t="shared" si="106"/>
        <v>230</v>
      </c>
    </row>
    <row r="1544" spans="1:11" ht="81" x14ac:dyDescent="0.25">
      <c r="A1544" s="564">
        <f t="shared" si="104"/>
        <v>1482</v>
      </c>
      <c r="B1544" s="687" t="s">
        <v>884</v>
      </c>
      <c r="C1544" s="557">
        <v>43.11</v>
      </c>
      <c r="D1544" s="689" t="s">
        <v>903</v>
      </c>
      <c r="E1544" s="667" t="s">
        <v>1065</v>
      </c>
      <c r="F1544" s="687" t="s">
        <v>5025</v>
      </c>
      <c r="G1544" s="687" t="s">
        <v>4804</v>
      </c>
      <c r="H1544" s="578">
        <v>645</v>
      </c>
      <c r="I1544" s="578">
        <v>231</v>
      </c>
      <c r="J1544" s="794">
        <f t="shared" si="105"/>
        <v>645</v>
      </c>
      <c r="K1544" s="794">
        <f t="shared" si="106"/>
        <v>231</v>
      </c>
    </row>
    <row r="1545" spans="1:11" ht="81" x14ac:dyDescent="0.25">
      <c r="A1545" s="564">
        <f t="shared" si="104"/>
        <v>1483</v>
      </c>
      <c r="B1545" s="687" t="s">
        <v>884</v>
      </c>
      <c r="C1545" s="557">
        <v>43.12</v>
      </c>
      <c r="D1545" s="689" t="s">
        <v>903</v>
      </c>
      <c r="E1545" s="667" t="s">
        <v>1066</v>
      </c>
      <c r="F1545" s="687" t="s">
        <v>5025</v>
      </c>
      <c r="G1545" s="687" t="s">
        <v>4804</v>
      </c>
      <c r="H1545" s="578">
        <v>683</v>
      </c>
      <c r="I1545" s="578">
        <v>231</v>
      </c>
      <c r="J1545" s="794">
        <f t="shared" si="105"/>
        <v>683</v>
      </c>
      <c r="K1545" s="794">
        <f t="shared" si="106"/>
        <v>231</v>
      </c>
    </row>
    <row r="1546" spans="1:11" ht="81" x14ac:dyDescent="0.25">
      <c r="A1546" s="564">
        <f t="shared" si="104"/>
        <v>1484</v>
      </c>
      <c r="B1546" s="687" t="s">
        <v>884</v>
      </c>
      <c r="C1546" s="557">
        <v>43.13</v>
      </c>
      <c r="D1546" s="689" t="s">
        <v>903</v>
      </c>
      <c r="E1546" s="667" t="s">
        <v>1067</v>
      </c>
      <c r="F1546" s="687" t="s">
        <v>5025</v>
      </c>
      <c r="G1546" s="687" t="s">
        <v>4804</v>
      </c>
      <c r="H1546" s="578">
        <v>760</v>
      </c>
      <c r="I1546" s="578">
        <v>240</v>
      </c>
      <c r="J1546" s="794">
        <f t="shared" si="105"/>
        <v>760</v>
      </c>
      <c r="K1546" s="794">
        <f t="shared" si="106"/>
        <v>240</v>
      </c>
    </row>
    <row r="1547" spans="1:11" ht="81" x14ac:dyDescent="0.25">
      <c r="A1547" s="564">
        <f t="shared" si="104"/>
        <v>1485</v>
      </c>
      <c r="B1547" s="687" t="s">
        <v>884</v>
      </c>
      <c r="C1547" s="557">
        <v>43.14</v>
      </c>
      <c r="D1547" s="689" t="s">
        <v>903</v>
      </c>
      <c r="E1547" s="667" t="s">
        <v>1068</v>
      </c>
      <c r="F1547" s="687" t="s">
        <v>5025</v>
      </c>
      <c r="G1547" s="687" t="s">
        <v>4804</v>
      </c>
      <c r="H1547" s="578">
        <v>948</v>
      </c>
      <c r="I1547" s="578">
        <v>250</v>
      </c>
      <c r="J1547" s="794">
        <f t="shared" si="105"/>
        <v>948</v>
      </c>
      <c r="K1547" s="794">
        <f t="shared" si="106"/>
        <v>250</v>
      </c>
    </row>
    <row r="1548" spans="1:11" ht="81" x14ac:dyDescent="0.25">
      <c r="A1548" s="564">
        <f t="shared" si="104"/>
        <v>1486</v>
      </c>
      <c r="B1548" s="687" t="s">
        <v>884</v>
      </c>
      <c r="C1548" s="557">
        <v>43.15</v>
      </c>
      <c r="D1548" s="689" t="s">
        <v>903</v>
      </c>
      <c r="E1548" s="667" t="s">
        <v>1069</v>
      </c>
      <c r="F1548" s="687" t="s">
        <v>5025</v>
      </c>
      <c r="G1548" s="687" t="s">
        <v>4804</v>
      </c>
      <c r="H1548" s="578">
        <v>1446</v>
      </c>
      <c r="I1548" s="578">
        <v>253</v>
      </c>
      <c r="J1548" s="794">
        <f t="shared" si="105"/>
        <v>1446</v>
      </c>
      <c r="K1548" s="794">
        <f t="shared" si="106"/>
        <v>253</v>
      </c>
    </row>
    <row r="1549" spans="1:11" ht="81" x14ac:dyDescent="0.25">
      <c r="A1549" s="564">
        <f t="shared" si="104"/>
        <v>1487</v>
      </c>
      <c r="B1549" s="687" t="s">
        <v>884</v>
      </c>
      <c r="C1549" s="557">
        <v>43.16</v>
      </c>
      <c r="D1549" s="689" t="s">
        <v>903</v>
      </c>
      <c r="E1549" s="667" t="s">
        <v>1070</v>
      </c>
      <c r="F1549" s="687" t="s">
        <v>5025</v>
      </c>
      <c r="G1549" s="687" t="s">
        <v>4804</v>
      </c>
      <c r="H1549" s="578">
        <v>1846</v>
      </c>
      <c r="I1549" s="578">
        <v>278</v>
      </c>
      <c r="J1549" s="794">
        <f t="shared" si="105"/>
        <v>1846</v>
      </c>
      <c r="K1549" s="794">
        <f t="shared" si="106"/>
        <v>278</v>
      </c>
    </row>
    <row r="1550" spans="1:11" ht="54" x14ac:dyDescent="0.25">
      <c r="A1550" s="564">
        <f t="shared" si="104"/>
        <v>1488</v>
      </c>
      <c r="B1550" s="687" t="s">
        <v>884</v>
      </c>
      <c r="C1550" s="557">
        <v>43.17</v>
      </c>
      <c r="D1550" s="689" t="s">
        <v>943</v>
      </c>
      <c r="E1550" s="667" t="s">
        <v>5878</v>
      </c>
      <c r="F1550" s="687" t="s">
        <v>1071</v>
      </c>
      <c r="G1550" s="687" t="s">
        <v>4812</v>
      </c>
      <c r="H1550" s="578">
        <v>528</v>
      </c>
      <c r="I1550" s="578">
        <v>313</v>
      </c>
      <c r="J1550" s="794">
        <f t="shared" si="105"/>
        <v>528</v>
      </c>
      <c r="K1550" s="794">
        <f t="shared" si="106"/>
        <v>313</v>
      </c>
    </row>
    <row r="1551" spans="1:11" ht="54" x14ac:dyDescent="0.25">
      <c r="A1551" s="564">
        <f t="shared" si="104"/>
        <v>1489</v>
      </c>
      <c r="B1551" s="687" t="s">
        <v>884</v>
      </c>
      <c r="C1551" s="557">
        <v>43.18</v>
      </c>
      <c r="D1551" s="689" t="s">
        <v>1072</v>
      </c>
      <c r="E1551" s="667" t="s">
        <v>5879</v>
      </c>
      <c r="F1551" s="687" t="s">
        <v>1071</v>
      </c>
      <c r="G1551" s="687" t="s">
        <v>4812</v>
      </c>
      <c r="H1551" s="578">
        <v>571</v>
      </c>
      <c r="I1551" s="578">
        <v>313</v>
      </c>
      <c r="J1551" s="794">
        <f t="shared" si="105"/>
        <v>571</v>
      </c>
      <c r="K1551" s="794">
        <f t="shared" si="106"/>
        <v>313</v>
      </c>
    </row>
    <row r="1552" spans="1:11" ht="121.5" x14ac:dyDescent="0.25">
      <c r="A1552" s="564">
        <f t="shared" si="104"/>
        <v>1490</v>
      </c>
      <c r="B1552" s="687" t="s">
        <v>884</v>
      </c>
      <c r="C1552" s="557">
        <v>43.19</v>
      </c>
      <c r="D1552" s="689" t="s">
        <v>1073</v>
      </c>
      <c r="E1552" s="667" t="s">
        <v>5880</v>
      </c>
      <c r="F1552" s="687" t="s">
        <v>1071</v>
      </c>
      <c r="G1552" s="687" t="s">
        <v>4812</v>
      </c>
      <c r="H1552" s="578">
        <v>11596</v>
      </c>
      <c r="I1552" s="578">
        <v>2120</v>
      </c>
      <c r="J1552" s="794">
        <f t="shared" si="105"/>
        <v>11596</v>
      </c>
      <c r="K1552" s="794">
        <f t="shared" si="106"/>
        <v>2120</v>
      </c>
    </row>
    <row r="1553" spans="1:11" ht="81" x14ac:dyDescent="0.25">
      <c r="A1553" s="564">
        <f t="shared" si="104"/>
        <v>1491</v>
      </c>
      <c r="B1553" s="687" t="s">
        <v>884</v>
      </c>
      <c r="C1553" s="557">
        <v>43.2</v>
      </c>
      <c r="D1553" s="689" t="s">
        <v>1073</v>
      </c>
      <c r="E1553" s="667" t="s">
        <v>1074</v>
      </c>
      <c r="F1553" s="687" t="s">
        <v>1071</v>
      </c>
      <c r="G1553" s="687" t="s">
        <v>4812</v>
      </c>
      <c r="H1553" s="578">
        <v>10768</v>
      </c>
      <c r="I1553" s="578">
        <v>2120</v>
      </c>
      <c r="J1553" s="794">
        <f t="shared" si="105"/>
        <v>10768</v>
      </c>
      <c r="K1553" s="794">
        <f t="shared" si="106"/>
        <v>2120</v>
      </c>
    </row>
    <row r="1554" spans="1:11" ht="121.5" x14ac:dyDescent="0.25">
      <c r="A1554" s="564">
        <f t="shared" si="104"/>
        <v>1492</v>
      </c>
      <c r="B1554" s="687" t="s">
        <v>884</v>
      </c>
      <c r="C1554" s="557">
        <v>43.21</v>
      </c>
      <c r="D1554" s="689" t="s">
        <v>1075</v>
      </c>
      <c r="E1554" s="667" t="s">
        <v>5881</v>
      </c>
      <c r="F1554" s="687" t="s">
        <v>1071</v>
      </c>
      <c r="G1554" s="687" t="s">
        <v>4812</v>
      </c>
      <c r="H1554" s="578">
        <v>11577</v>
      </c>
      <c r="I1554" s="578">
        <v>2120</v>
      </c>
      <c r="J1554" s="794">
        <f t="shared" si="105"/>
        <v>11577</v>
      </c>
      <c r="K1554" s="794">
        <f t="shared" si="106"/>
        <v>2120</v>
      </c>
    </row>
    <row r="1555" spans="1:11" ht="81" x14ac:dyDescent="0.25">
      <c r="A1555" s="564">
        <f t="shared" si="104"/>
        <v>1493</v>
      </c>
      <c r="B1555" s="687" t="s">
        <v>884</v>
      </c>
      <c r="C1555" s="557">
        <v>43.22</v>
      </c>
      <c r="D1555" s="689" t="s">
        <v>943</v>
      </c>
      <c r="E1555" s="667" t="s">
        <v>1076</v>
      </c>
      <c r="F1555" s="687" t="s">
        <v>1071</v>
      </c>
      <c r="G1555" s="687" t="s">
        <v>4812</v>
      </c>
      <c r="H1555" s="578">
        <v>10749</v>
      </c>
      <c r="I1555" s="578">
        <v>2120</v>
      </c>
      <c r="J1555" s="794">
        <f t="shared" si="105"/>
        <v>10749</v>
      </c>
      <c r="K1555" s="794">
        <f t="shared" si="106"/>
        <v>2120</v>
      </c>
    </row>
    <row r="1556" spans="1:11" ht="81" x14ac:dyDescent="0.25">
      <c r="A1556" s="564">
        <f t="shared" si="104"/>
        <v>1494</v>
      </c>
      <c r="B1556" s="687" t="s">
        <v>884</v>
      </c>
      <c r="C1556" s="557">
        <v>43.23</v>
      </c>
      <c r="D1556" s="689" t="s">
        <v>1077</v>
      </c>
      <c r="E1556" s="667" t="s">
        <v>1078</v>
      </c>
      <c r="F1556" s="687" t="s">
        <v>1071</v>
      </c>
      <c r="G1556" s="687" t="s">
        <v>4812</v>
      </c>
      <c r="H1556" s="578">
        <v>6498</v>
      </c>
      <c r="I1556" s="578">
        <v>2120</v>
      </c>
      <c r="J1556" s="794">
        <f t="shared" si="105"/>
        <v>6498</v>
      </c>
      <c r="K1556" s="794">
        <f t="shared" si="106"/>
        <v>2120</v>
      </c>
    </row>
    <row r="1557" spans="1:11" ht="81" x14ac:dyDescent="0.25">
      <c r="A1557" s="564">
        <f t="shared" si="104"/>
        <v>1495</v>
      </c>
      <c r="B1557" s="687" t="s">
        <v>884</v>
      </c>
      <c r="C1557" s="557">
        <v>43.24</v>
      </c>
      <c r="D1557" s="689" t="s">
        <v>1075</v>
      </c>
      <c r="E1557" s="667" t="s">
        <v>5882</v>
      </c>
      <c r="F1557" s="687" t="s">
        <v>1071</v>
      </c>
      <c r="G1557" s="687" t="s">
        <v>4812</v>
      </c>
      <c r="H1557" s="578">
        <v>1271</v>
      </c>
      <c r="I1557" s="578">
        <v>313</v>
      </c>
      <c r="J1557" s="794">
        <f t="shared" si="105"/>
        <v>1271</v>
      </c>
      <c r="K1557" s="794">
        <f t="shared" si="106"/>
        <v>313</v>
      </c>
    </row>
    <row r="1558" spans="1:11" ht="40.5" x14ac:dyDescent="0.25">
      <c r="A1558" s="564">
        <f t="shared" si="104"/>
        <v>1496</v>
      </c>
      <c r="B1558" s="687" t="s">
        <v>2051</v>
      </c>
      <c r="C1558" s="557">
        <v>43.25</v>
      </c>
      <c r="D1558" s="689" t="s">
        <v>943</v>
      </c>
      <c r="E1558" s="667" t="s">
        <v>1079</v>
      </c>
      <c r="F1558" s="687" t="s">
        <v>1071</v>
      </c>
      <c r="G1558" s="687" t="s">
        <v>4812</v>
      </c>
      <c r="H1558" s="578">
        <v>169</v>
      </c>
      <c r="I1558" s="578">
        <v>78</v>
      </c>
      <c r="J1558" s="794">
        <f t="shared" si="105"/>
        <v>169</v>
      </c>
      <c r="K1558" s="794">
        <f t="shared" si="106"/>
        <v>78</v>
      </c>
    </row>
    <row r="1559" spans="1:11" ht="40.5" x14ac:dyDescent="0.25">
      <c r="A1559" s="564">
        <f t="shared" si="104"/>
        <v>1497</v>
      </c>
      <c r="B1559" s="687" t="s">
        <v>2050</v>
      </c>
      <c r="C1559" s="557">
        <v>43.26</v>
      </c>
      <c r="D1559" s="689" t="s">
        <v>943</v>
      </c>
      <c r="E1559" s="667" t="s">
        <v>1262</v>
      </c>
      <c r="F1559" s="687" t="s">
        <v>1071</v>
      </c>
      <c r="G1559" s="687" t="s">
        <v>4812</v>
      </c>
      <c r="H1559" s="578">
        <v>423</v>
      </c>
      <c r="I1559" s="578">
        <v>164</v>
      </c>
      <c r="J1559" s="794">
        <f t="shared" si="105"/>
        <v>423</v>
      </c>
      <c r="K1559" s="794">
        <f t="shared" si="106"/>
        <v>164</v>
      </c>
    </row>
    <row r="1560" spans="1:11" ht="108" x14ac:dyDescent="0.25">
      <c r="A1560" s="564">
        <f t="shared" si="104"/>
        <v>1498</v>
      </c>
      <c r="B1560" s="687" t="s">
        <v>884</v>
      </c>
      <c r="C1560" s="557">
        <v>43.27</v>
      </c>
      <c r="D1560" s="689" t="s">
        <v>943</v>
      </c>
      <c r="E1560" s="667" t="s">
        <v>1080</v>
      </c>
      <c r="F1560" s="687" t="s">
        <v>1071</v>
      </c>
      <c r="G1560" s="687" t="s">
        <v>4812</v>
      </c>
      <c r="H1560" s="578">
        <v>4085</v>
      </c>
      <c r="I1560" s="578">
        <v>618</v>
      </c>
      <c r="J1560" s="794">
        <f t="shared" si="105"/>
        <v>4085</v>
      </c>
      <c r="K1560" s="794">
        <f t="shared" si="106"/>
        <v>618</v>
      </c>
    </row>
    <row r="1561" spans="1:11" ht="121.5" x14ac:dyDescent="0.25">
      <c r="A1561" s="564">
        <f t="shared" si="104"/>
        <v>1499</v>
      </c>
      <c r="B1561" s="687" t="s">
        <v>884</v>
      </c>
      <c r="C1561" s="557">
        <v>43.28</v>
      </c>
      <c r="D1561" s="689" t="s">
        <v>1081</v>
      </c>
      <c r="E1561" s="667" t="s">
        <v>1082</v>
      </c>
      <c r="F1561" s="687" t="s">
        <v>1083</v>
      </c>
      <c r="G1561" s="687" t="s">
        <v>4812</v>
      </c>
      <c r="H1561" s="578">
        <v>10170</v>
      </c>
      <c r="I1561" s="578">
        <v>773</v>
      </c>
      <c r="J1561" s="794">
        <f t="shared" si="105"/>
        <v>10170</v>
      </c>
      <c r="K1561" s="794">
        <f t="shared" si="106"/>
        <v>773</v>
      </c>
    </row>
    <row r="1562" spans="1:11" ht="135" x14ac:dyDescent="0.25">
      <c r="A1562" s="564">
        <f t="shared" si="104"/>
        <v>1500</v>
      </c>
      <c r="B1562" s="687" t="s">
        <v>884</v>
      </c>
      <c r="C1562" s="557">
        <v>43.29</v>
      </c>
      <c r="D1562" s="689" t="s">
        <v>1081</v>
      </c>
      <c r="E1562" s="667" t="s">
        <v>1084</v>
      </c>
      <c r="F1562" s="687" t="s">
        <v>1083</v>
      </c>
      <c r="G1562" s="687" t="s">
        <v>4812</v>
      </c>
      <c r="H1562" s="578">
        <v>19915</v>
      </c>
      <c r="I1562" s="578">
        <v>773</v>
      </c>
      <c r="J1562" s="794">
        <f t="shared" si="105"/>
        <v>19915</v>
      </c>
      <c r="K1562" s="794">
        <f t="shared" si="106"/>
        <v>773</v>
      </c>
    </row>
    <row r="1563" spans="1:11" ht="67.5" x14ac:dyDescent="0.25">
      <c r="A1563" s="564">
        <f t="shared" si="104"/>
        <v>1501</v>
      </c>
      <c r="B1563" s="687" t="s">
        <v>884</v>
      </c>
      <c r="C1563" s="557">
        <v>43.3</v>
      </c>
      <c r="D1563" s="689" t="s">
        <v>1081</v>
      </c>
      <c r="E1563" s="667" t="s">
        <v>1085</v>
      </c>
      <c r="F1563" s="687" t="s">
        <v>1083</v>
      </c>
      <c r="G1563" s="687" t="s">
        <v>4804</v>
      </c>
      <c r="H1563" s="578">
        <v>327</v>
      </c>
      <c r="I1563" s="578">
        <v>47</v>
      </c>
      <c r="J1563" s="794">
        <f t="shared" si="105"/>
        <v>327</v>
      </c>
      <c r="K1563" s="794">
        <f t="shared" si="106"/>
        <v>47</v>
      </c>
    </row>
    <row r="1564" spans="1:11" ht="67.5" x14ac:dyDescent="0.25">
      <c r="A1564" s="564">
        <f t="shared" si="104"/>
        <v>1502</v>
      </c>
      <c r="B1564" s="687" t="s">
        <v>884</v>
      </c>
      <c r="C1564" s="557">
        <v>43.31</v>
      </c>
      <c r="D1564" s="689" t="s">
        <v>1081</v>
      </c>
      <c r="E1564" s="667" t="s">
        <v>1086</v>
      </c>
      <c r="F1564" s="687" t="s">
        <v>1083</v>
      </c>
      <c r="G1564" s="687" t="s">
        <v>4804</v>
      </c>
      <c r="H1564" s="578">
        <v>508</v>
      </c>
      <c r="I1564" s="578">
        <v>47</v>
      </c>
      <c r="J1564" s="794">
        <f t="shared" si="105"/>
        <v>508</v>
      </c>
      <c r="K1564" s="794">
        <f t="shared" si="106"/>
        <v>47</v>
      </c>
    </row>
    <row r="1565" spans="1:11" ht="67.5" x14ac:dyDescent="0.25">
      <c r="A1565" s="564">
        <f t="shared" si="104"/>
        <v>1503</v>
      </c>
      <c r="B1565" s="687" t="s">
        <v>884</v>
      </c>
      <c r="C1565" s="557">
        <v>43.32</v>
      </c>
      <c r="D1565" s="689" t="s">
        <v>1081</v>
      </c>
      <c r="E1565" s="667" t="s">
        <v>1087</v>
      </c>
      <c r="F1565" s="687" t="s">
        <v>1083</v>
      </c>
      <c r="G1565" s="687" t="s">
        <v>4804</v>
      </c>
      <c r="H1565" s="578">
        <v>933</v>
      </c>
      <c r="I1565" s="578">
        <v>47</v>
      </c>
      <c r="J1565" s="794">
        <f t="shared" si="105"/>
        <v>933</v>
      </c>
      <c r="K1565" s="794">
        <f t="shared" si="106"/>
        <v>47</v>
      </c>
    </row>
    <row r="1566" spans="1:11" ht="67.5" x14ac:dyDescent="0.25">
      <c r="A1566" s="564">
        <f t="shared" si="104"/>
        <v>1504</v>
      </c>
      <c r="B1566" s="687" t="s">
        <v>884</v>
      </c>
      <c r="C1566" s="557">
        <v>43.33</v>
      </c>
      <c r="D1566" s="689" t="s">
        <v>1081</v>
      </c>
      <c r="E1566" s="667" t="s">
        <v>4760</v>
      </c>
      <c r="F1566" s="687" t="s">
        <v>1083</v>
      </c>
      <c r="G1566" s="687" t="s">
        <v>4804</v>
      </c>
      <c r="H1566" s="578">
        <v>1795</v>
      </c>
      <c r="I1566" s="578">
        <v>78</v>
      </c>
      <c r="J1566" s="794">
        <f t="shared" si="105"/>
        <v>1795</v>
      </c>
      <c r="K1566" s="794">
        <f t="shared" si="106"/>
        <v>78</v>
      </c>
    </row>
    <row r="1567" spans="1:11" ht="67.5" x14ac:dyDescent="0.25">
      <c r="A1567" s="564">
        <f t="shared" si="104"/>
        <v>1505</v>
      </c>
      <c r="B1567" s="687" t="s">
        <v>884</v>
      </c>
      <c r="C1567" s="557">
        <v>43.34</v>
      </c>
      <c r="D1567" s="689" t="s">
        <v>1081</v>
      </c>
      <c r="E1567" s="667" t="s">
        <v>4761</v>
      </c>
      <c r="F1567" s="687" t="s">
        <v>1083</v>
      </c>
      <c r="G1567" s="687" t="s">
        <v>4804</v>
      </c>
      <c r="H1567" s="578">
        <v>2698</v>
      </c>
      <c r="I1567" s="578">
        <v>109</v>
      </c>
      <c r="J1567" s="794">
        <f t="shared" si="105"/>
        <v>2698</v>
      </c>
      <c r="K1567" s="794">
        <f t="shared" si="106"/>
        <v>109</v>
      </c>
    </row>
    <row r="1568" spans="1:11" ht="40.5" x14ac:dyDescent="0.25">
      <c r="A1568" s="564">
        <f t="shared" si="104"/>
        <v>1506</v>
      </c>
      <c r="B1568" s="687" t="s">
        <v>2050</v>
      </c>
      <c r="C1568" s="557">
        <v>43.35</v>
      </c>
      <c r="D1568" s="689" t="s">
        <v>939</v>
      </c>
      <c r="E1568" s="667" t="s">
        <v>1088</v>
      </c>
      <c r="F1568" s="687" t="s">
        <v>2057</v>
      </c>
      <c r="G1568" s="687" t="s">
        <v>4812</v>
      </c>
      <c r="H1568" s="578">
        <v>442</v>
      </c>
      <c r="I1568" s="578">
        <v>119</v>
      </c>
      <c r="J1568" s="794">
        <f t="shared" si="105"/>
        <v>442</v>
      </c>
      <c r="K1568" s="794">
        <f t="shared" si="106"/>
        <v>119</v>
      </c>
    </row>
    <row r="1569" spans="1:11" ht="40.5" x14ac:dyDescent="0.25">
      <c r="A1569" s="564">
        <f t="shared" si="104"/>
        <v>1507</v>
      </c>
      <c r="B1569" s="687" t="s">
        <v>2051</v>
      </c>
      <c r="C1569" s="557">
        <v>43.36</v>
      </c>
      <c r="D1569" s="689" t="s">
        <v>939</v>
      </c>
      <c r="E1569" s="667" t="s">
        <v>1089</v>
      </c>
      <c r="F1569" s="687" t="s">
        <v>2058</v>
      </c>
      <c r="G1569" s="687" t="s">
        <v>4812</v>
      </c>
      <c r="H1569" s="578">
        <v>716</v>
      </c>
      <c r="I1569" s="578">
        <v>119</v>
      </c>
      <c r="J1569" s="794">
        <f t="shared" si="105"/>
        <v>716</v>
      </c>
      <c r="K1569" s="794">
        <f t="shared" si="106"/>
        <v>119</v>
      </c>
    </row>
    <row r="1570" spans="1:11" ht="40.5" x14ac:dyDescent="0.25">
      <c r="A1570" s="564">
        <f t="shared" si="104"/>
        <v>1508</v>
      </c>
      <c r="B1570" s="687" t="s">
        <v>2050</v>
      </c>
      <c r="C1570" s="557">
        <v>43.37</v>
      </c>
      <c r="D1570" s="689" t="s">
        <v>939</v>
      </c>
      <c r="E1570" s="667" t="s">
        <v>1090</v>
      </c>
      <c r="F1570" s="687" t="s">
        <v>2057</v>
      </c>
      <c r="G1570" s="687" t="s">
        <v>4812</v>
      </c>
      <c r="H1570" s="578">
        <v>468</v>
      </c>
      <c r="I1570" s="578">
        <v>119</v>
      </c>
      <c r="J1570" s="794">
        <f t="shared" si="105"/>
        <v>468</v>
      </c>
      <c r="K1570" s="794">
        <f t="shared" si="106"/>
        <v>119</v>
      </c>
    </row>
    <row r="1571" spans="1:11" ht="40.5" x14ac:dyDescent="0.25">
      <c r="A1571" s="564">
        <f t="shared" si="104"/>
        <v>1509</v>
      </c>
      <c r="B1571" s="687" t="s">
        <v>2051</v>
      </c>
      <c r="C1571" s="557">
        <v>43.38</v>
      </c>
      <c r="D1571" s="689" t="s">
        <v>939</v>
      </c>
      <c r="E1571" s="667" t="s">
        <v>1091</v>
      </c>
      <c r="F1571" s="687" t="s">
        <v>2058</v>
      </c>
      <c r="G1571" s="687" t="s">
        <v>4812</v>
      </c>
      <c r="H1571" s="578">
        <v>1015</v>
      </c>
      <c r="I1571" s="578">
        <v>119</v>
      </c>
      <c r="J1571" s="794">
        <f t="shared" si="105"/>
        <v>1015</v>
      </c>
      <c r="K1571" s="794">
        <f t="shared" si="106"/>
        <v>119</v>
      </c>
    </row>
    <row r="1572" spans="1:11" ht="40.5" x14ac:dyDescent="0.25">
      <c r="A1572" s="564">
        <f t="shared" si="104"/>
        <v>1510</v>
      </c>
      <c r="B1572" s="687" t="s">
        <v>2051</v>
      </c>
      <c r="C1572" s="557">
        <v>43.39</v>
      </c>
      <c r="D1572" s="689" t="s">
        <v>939</v>
      </c>
      <c r="E1572" s="667" t="s">
        <v>1092</v>
      </c>
      <c r="F1572" s="687" t="s">
        <v>2058</v>
      </c>
      <c r="G1572" s="687" t="s">
        <v>4812</v>
      </c>
      <c r="H1572" s="578">
        <v>770</v>
      </c>
      <c r="I1572" s="578">
        <v>119</v>
      </c>
      <c r="J1572" s="794">
        <f t="shared" si="105"/>
        <v>770</v>
      </c>
      <c r="K1572" s="794">
        <f t="shared" si="106"/>
        <v>119</v>
      </c>
    </row>
    <row r="1573" spans="1:11" ht="40.5" x14ac:dyDescent="0.25">
      <c r="A1573" s="564">
        <f t="shared" si="104"/>
        <v>1511</v>
      </c>
      <c r="B1573" s="687" t="s">
        <v>2050</v>
      </c>
      <c r="C1573" s="557">
        <v>43.4</v>
      </c>
      <c r="D1573" s="689" t="s">
        <v>939</v>
      </c>
      <c r="E1573" s="667" t="s">
        <v>1093</v>
      </c>
      <c r="F1573" s="687" t="s">
        <v>2057</v>
      </c>
      <c r="G1573" s="687" t="s">
        <v>4812</v>
      </c>
      <c r="H1573" s="578">
        <v>468</v>
      </c>
      <c r="I1573" s="578">
        <v>119</v>
      </c>
      <c r="J1573" s="794">
        <f t="shared" si="105"/>
        <v>468</v>
      </c>
      <c r="K1573" s="794">
        <f t="shared" si="106"/>
        <v>119</v>
      </c>
    </row>
    <row r="1574" spans="1:11" ht="40.5" x14ac:dyDescent="0.25">
      <c r="A1574" s="564">
        <f t="shared" si="104"/>
        <v>1512</v>
      </c>
      <c r="B1574" s="687" t="s">
        <v>884</v>
      </c>
      <c r="C1574" s="557">
        <v>43.41</v>
      </c>
      <c r="D1574" s="689" t="s">
        <v>939</v>
      </c>
      <c r="E1574" s="667" t="s">
        <v>1094</v>
      </c>
      <c r="F1574" s="687" t="s">
        <v>1083</v>
      </c>
      <c r="G1574" s="687" t="s">
        <v>4812</v>
      </c>
      <c r="H1574" s="578">
        <v>636</v>
      </c>
      <c r="I1574" s="578">
        <v>119</v>
      </c>
      <c r="J1574" s="794">
        <f t="shared" si="105"/>
        <v>636</v>
      </c>
      <c r="K1574" s="794">
        <f t="shared" si="106"/>
        <v>119</v>
      </c>
    </row>
    <row r="1575" spans="1:11" ht="135" x14ac:dyDescent="0.25">
      <c r="A1575" s="564">
        <f t="shared" si="104"/>
        <v>1513</v>
      </c>
      <c r="B1575" s="687" t="s">
        <v>884</v>
      </c>
      <c r="C1575" s="557">
        <v>43.42</v>
      </c>
      <c r="D1575" s="689" t="s">
        <v>939</v>
      </c>
      <c r="E1575" s="667" t="s">
        <v>1095</v>
      </c>
      <c r="F1575" s="687" t="s">
        <v>1083</v>
      </c>
      <c r="G1575" s="687" t="s">
        <v>4804</v>
      </c>
      <c r="H1575" s="578">
        <v>1736</v>
      </c>
      <c r="I1575" s="578">
        <v>524</v>
      </c>
      <c r="J1575" s="794">
        <f t="shared" si="105"/>
        <v>1736</v>
      </c>
      <c r="K1575" s="794">
        <f t="shared" si="106"/>
        <v>524</v>
      </c>
    </row>
    <row r="1576" spans="1:11" ht="138.75" customHeight="1" x14ac:dyDescent="0.25">
      <c r="A1576" s="564">
        <f t="shared" si="104"/>
        <v>1514</v>
      </c>
      <c r="B1576" s="687" t="s">
        <v>884</v>
      </c>
      <c r="C1576" s="557">
        <v>43.43</v>
      </c>
      <c r="D1576" s="689" t="s">
        <v>939</v>
      </c>
      <c r="E1576" s="667" t="s">
        <v>1096</v>
      </c>
      <c r="F1576" s="687" t="s">
        <v>1083</v>
      </c>
      <c r="G1576" s="687" t="s">
        <v>4804</v>
      </c>
      <c r="H1576" s="578">
        <v>2059</v>
      </c>
      <c r="I1576" s="578">
        <v>524</v>
      </c>
      <c r="J1576" s="794">
        <f t="shared" si="105"/>
        <v>2059</v>
      </c>
      <c r="K1576" s="794">
        <f t="shared" si="106"/>
        <v>524</v>
      </c>
    </row>
    <row r="1577" spans="1:11" ht="121.5" x14ac:dyDescent="0.25">
      <c r="A1577" s="564">
        <f t="shared" si="104"/>
        <v>1515</v>
      </c>
      <c r="B1577" s="687" t="s">
        <v>884</v>
      </c>
      <c r="C1577" s="557">
        <v>43.44</v>
      </c>
      <c r="D1577" s="689" t="s">
        <v>939</v>
      </c>
      <c r="E1577" s="667" t="s">
        <v>1097</v>
      </c>
      <c r="F1577" s="687" t="s">
        <v>1083</v>
      </c>
      <c r="G1577" s="687" t="s">
        <v>4812</v>
      </c>
      <c r="H1577" s="578">
        <v>13692</v>
      </c>
      <c r="I1577" s="578">
        <v>1711</v>
      </c>
      <c r="J1577" s="794">
        <f t="shared" si="105"/>
        <v>13692</v>
      </c>
      <c r="K1577" s="794">
        <f t="shared" si="106"/>
        <v>1711</v>
      </c>
    </row>
    <row r="1578" spans="1:11" ht="18.75" x14ac:dyDescent="0.25">
      <c r="A1578" s="914" t="s">
        <v>5498</v>
      </c>
      <c r="B1578" s="915"/>
      <c r="C1578" s="915"/>
      <c r="D1578" s="915"/>
      <c r="E1578" s="915"/>
      <c r="F1578" s="915"/>
      <c r="G1578" s="915"/>
      <c r="H1578" s="915"/>
      <c r="I1578" s="916"/>
      <c r="J1578" s="794">
        <f t="shared" si="105"/>
        <v>0</v>
      </c>
      <c r="K1578" s="794">
        <f t="shared" si="106"/>
        <v>0</v>
      </c>
    </row>
    <row r="1579" spans="1:11" ht="54" x14ac:dyDescent="0.25">
      <c r="A1579" s="564">
        <f>A1577+1</f>
        <v>1516</v>
      </c>
      <c r="B1579" s="687" t="s">
        <v>1098</v>
      </c>
      <c r="C1579" s="557">
        <v>44.01</v>
      </c>
      <c r="D1579" s="689" t="s">
        <v>1099</v>
      </c>
      <c r="E1579" s="667" t="s">
        <v>1100</v>
      </c>
      <c r="F1579" s="687" t="s">
        <v>5053</v>
      </c>
      <c r="G1579" s="687" t="s">
        <v>5114</v>
      </c>
      <c r="H1579" s="578">
        <v>655</v>
      </c>
      <c r="I1579" s="578">
        <v>322</v>
      </c>
      <c r="J1579" s="794">
        <f t="shared" si="105"/>
        <v>655</v>
      </c>
      <c r="K1579" s="794">
        <f t="shared" si="106"/>
        <v>322</v>
      </c>
    </row>
    <row r="1580" spans="1:11" ht="54" x14ac:dyDescent="0.25">
      <c r="A1580" s="564">
        <f>A1579+1</f>
        <v>1517</v>
      </c>
      <c r="B1580" s="687" t="s">
        <v>1098</v>
      </c>
      <c r="C1580" s="557">
        <v>44.02</v>
      </c>
      <c r="D1580" s="689" t="s">
        <v>1101</v>
      </c>
      <c r="E1580" s="667" t="s">
        <v>1102</v>
      </c>
      <c r="F1580" s="687" t="s">
        <v>5053</v>
      </c>
      <c r="G1580" s="687" t="s">
        <v>5114</v>
      </c>
      <c r="H1580" s="578">
        <v>692</v>
      </c>
      <c r="I1580" s="578">
        <v>322</v>
      </c>
      <c r="J1580" s="794">
        <f t="shared" si="105"/>
        <v>692</v>
      </c>
      <c r="K1580" s="794">
        <f t="shared" si="106"/>
        <v>322</v>
      </c>
    </row>
    <row r="1581" spans="1:11" ht="54" x14ac:dyDescent="0.25">
      <c r="A1581" s="564">
        <f t="shared" ref="A1581:A1601" si="107">A1580+1</f>
        <v>1518</v>
      </c>
      <c r="B1581" s="687" t="s">
        <v>1098</v>
      </c>
      <c r="C1581" s="557">
        <v>44.03</v>
      </c>
      <c r="D1581" s="689" t="s">
        <v>1103</v>
      </c>
      <c r="E1581" s="667" t="s">
        <v>1104</v>
      </c>
      <c r="F1581" s="687" t="s">
        <v>5053</v>
      </c>
      <c r="G1581" s="687" t="s">
        <v>5114</v>
      </c>
      <c r="H1581" s="578">
        <v>795</v>
      </c>
      <c r="I1581" s="578">
        <v>322</v>
      </c>
      <c r="J1581" s="794">
        <f t="shared" si="105"/>
        <v>795</v>
      </c>
      <c r="K1581" s="794">
        <f t="shared" si="106"/>
        <v>322</v>
      </c>
    </row>
    <row r="1582" spans="1:11" ht="54" x14ac:dyDescent="0.25">
      <c r="A1582" s="564">
        <f t="shared" si="107"/>
        <v>1519</v>
      </c>
      <c r="B1582" s="687" t="s">
        <v>1098</v>
      </c>
      <c r="C1582" s="557">
        <v>44.04</v>
      </c>
      <c r="D1582" s="689" t="s">
        <v>1105</v>
      </c>
      <c r="E1582" s="667" t="s">
        <v>1106</v>
      </c>
      <c r="F1582" s="687" t="s">
        <v>5053</v>
      </c>
      <c r="G1582" s="687" t="s">
        <v>5114</v>
      </c>
      <c r="H1582" s="578">
        <v>937</v>
      </c>
      <c r="I1582" s="578">
        <v>322</v>
      </c>
      <c r="J1582" s="794">
        <f t="shared" si="105"/>
        <v>937</v>
      </c>
      <c r="K1582" s="794">
        <f t="shared" si="106"/>
        <v>322</v>
      </c>
    </row>
    <row r="1583" spans="1:11" ht="54" x14ac:dyDescent="0.25">
      <c r="A1583" s="564">
        <f t="shared" si="107"/>
        <v>1520</v>
      </c>
      <c r="B1583" s="687" t="s">
        <v>1098</v>
      </c>
      <c r="C1583" s="557">
        <v>44.05</v>
      </c>
      <c r="D1583" s="689" t="s">
        <v>1107</v>
      </c>
      <c r="E1583" s="667" t="s">
        <v>1108</v>
      </c>
      <c r="F1583" s="687" t="s">
        <v>5053</v>
      </c>
      <c r="G1583" s="687" t="s">
        <v>5114</v>
      </c>
      <c r="H1583" s="578">
        <v>693</v>
      </c>
      <c r="I1583" s="578">
        <v>360</v>
      </c>
      <c r="J1583" s="794">
        <f t="shared" si="105"/>
        <v>693</v>
      </c>
      <c r="K1583" s="794">
        <f t="shared" si="106"/>
        <v>360</v>
      </c>
    </row>
    <row r="1584" spans="1:11" ht="54" x14ac:dyDescent="0.25">
      <c r="A1584" s="564">
        <f t="shared" si="107"/>
        <v>1521</v>
      </c>
      <c r="B1584" s="687" t="s">
        <v>1098</v>
      </c>
      <c r="C1584" s="557">
        <v>44.06</v>
      </c>
      <c r="D1584" s="689" t="s">
        <v>1109</v>
      </c>
      <c r="E1584" s="667" t="s">
        <v>1110</v>
      </c>
      <c r="F1584" s="687" t="s">
        <v>5053</v>
      </c>
      <c r="G1584" s="687" t="s">
        <v>5114</v>
      </c>
      <c r="H1584" s="578">
        <v>732</v>
      </c>
      <c r="I1584" s="578">
        <v>360</v>
      </c>
      <c r="J1584" s="794">
        <f t="shared" si="105"/>
        <v>732</v>
      </c>
      <c r="K1584" s="794">
        <f t="shared" si="106"/>
        <v>360</v>
      </c>
    </row>
    <row r="1585" spans="1:11" ht="57.75" customHeight="1" x14ac:dyDescent="0.25">
      <c r="A1585" s="564">
        <f t="shared" si="107"/>
        <v>1522</v>
      </c>
      <c r="B1585" s="687" t="s">
        <v>1098</v>
      </c>
      <c r="C1585" s="557">
        <v>44.07</v>
      </c>
      <c r="D1585" s="689" t="s">
        <v>1111</v>
      </c>
      <c r="E1585" s="667" t="s">
        <v>1112</v>
      </c>
      <c r="F1585" s="687" t="s">
        <v>5053</v>
      </c>
      <c r="G1585" s="687" t="s">
        <v>5114</v>
      </c>
      <c r="H1585" s="578">
        <v>634</v>
      </c>
      <c r="I1585" s="578">
        <v>322</v>
      </c>
      <c r="J1585" s="794">
        <f t="shared" si="105"/>
        <v>634</v>
      </c>
      <c r="K1585" s="794">
        <f t="shared" si="106"/>
        <v>322</v>
      </c>
    </row>
    <row r="1586" spans="1:11" ht="60.75" customHeight="1" x14ac:dyDescent="0.25">
      <c r="A1586" s="564">
        <f t="shared" si="107"/>
        <v>1523</v>
      </c>
      <c r="B1586" s="687" t="s">
        <v>1098</v>
      </c>
      <c r="C1586" s="557">
        <v>44.08</v>
      </c>
      <c r="D1586" s="689" t="s">
        <v>1113</v>
      </c>
      <c r="E1586" s="667" t="s">
        <v>1114</v>
      </c>
      <c r="F1586" s="687" t="s">
        <v>5053</v>
      </c>
      <c r="G1586" s="687" t="s">
        <v>5114</v>
      </c>
      <c r="H1586" s="578">
        <v>669</v>
      </c>
      <c r="I1586" s="578">
        <v>322</v>
      </c>
      <c r="J1586" s="794">
        <f t="shared" si="105"/>
        <v>669</v>
      </c>
      <c r="K1586" s="794">
        <f t="shared" si="106"/>
        <v>322</v>
      </c>
    </row>
    <row r="1587" spans="1:11" ht="72.75" customHeight="1" x14ac:dyDescent="0.25">
      <c r="A1587" s="564">
        <f t="shared" si="107"/>
        <v>1524</v>
      </c>
      <c r="B1587" s="687" t="s">
        <v>1098</v>
      </c>
      <c r="C1587" s="557">
        <v>44.09</v>
      </c>
      <c r="D1587" s="689" t="s">
        <v>1115</v>
      </c>
      <c r="E1587" s="667" t="s">
        <v>1116</v>
      </c>
      <c r="F1587" s="687" t="s">
        <v>5054</v>
      </c>
      <c r="G1587" s="687" t="s">
        <v>5104</v>
      </c>
      <c r="H1587" s="578">
        <v>716</v>
      </c>
      <c r="I1587" s="578">
        <v>227</v>
      </c>
      <c r="J1587" s="794">
        <f t="shared" si="105"/>
        <v>716</v>
      </c>
      <c r="K1587" s="794">
        <f t="shared" si="106"/>
        <v>227</v>
      </c>
    </row>
    <row r="1588" spans="1:11" ht="54" x14ac:dyDescent="0.25">
      <c r="A1588" s="564">
        <f t="shared" si="107"/>
        <v>1525</v>
      </c>
      <c r="B1588" s="687" t="s">
        <v>1098</v>
      </c>
      <c r="C1588" s="557">
        <v>44.1</v>
      </c>
      <c r="D1588" s="689" t="s">
        <v>1117</v>
      </c>
      <c r="E1588" s="667" t="s">
        <v>1118</v>
      </c>
      <c r="F1588" s="687" t="s">
        <v>5055</v>
      </c>
      <c r="G1588" s="687" t="s">
        <v>5114</v>
      </c>
      <c r="H1588" s="578">
        <v>3190</v>
      </c>
      <c r="I1588" s="578">
        <v>503</v>
      </c>
      <c r="J1588" s="794">
        <f t="shared" si="105"/>
        <v>3190</v>
      </c>
      <c r="K1588" s="794">
        <f t="shared" si="106"/>
        <v>503</v>
      </c>
    </row>
    <row r="1589" spans="1:11" ht="40.5" x14ac:dyDescent="0.25">
      <c r="A1589" s="564">
        <f t="shared" si="107"/>
        <v>1526</v>
      </c>
      <c r="B1589" s="687" t="s">
        <v>1098</v>
      </c>
      <c r="C1589" s="557">
        <v>44.11</v>
      </c>
      <c r="D1589" s="689" t="s">
        <v>1119</v>
      </c>
      <c r="E1589" s="667" t="s">
        <v>1120</v>
      </c>
      <c r="F1589" s="687" t="s">
        <v>5056</v>
      </c>
      <c r="G1589" s="687" t="s">
        <v>4812</v>
      </c>
      <c r="H1589" s="578">
        <v>7644</v>
      </c>
      <c r="I1589" s="578">
        <v>2312</v>
      </c>
      <c r="J1589" s="794">
        <f t="shared" si="105"/>
        <v>7644</v>
      </c>
      <c r="K1589" s="794">
        <f t="shared" si="106"/>
        <v>2312</v>
      </c>
    </row>
    <row r="1590" spans="1:11" ht="40.5" x14ac:dyDescent="0.25">
      <c r="A1590" s="564">
        <f t="shared" si="107"/>
        <v>1527</v>
      </c>
      <c r="B1590" s="687" t="s">
        <v>2059</v>
      </c>
      <c r="C1590" s="557">
        <v>44.12</v>
      </c>
      <c r="D1590" s="689" t="s">
        <v>1119</v>
      </c>
      <c r="E1590" s="667" t="s">
        <v>5883</v>
      </c>
      <c r="F1590" s="687" t="s">
        <v>5056</v>
      </c>
      <c r="G1590" s="687" t="s">
        <v>4812</v>
      </c>
      <c r="H1590" s="578">
        <v>8627</v>
      </c>
      <c r="I1590" s="578">
        <v>2312</v>
      </c>
      <c r="J1590" s="794">
        <f t="shared" si="105"/>
        <v>8627</v>
      </c>
      <c r="K1590" s="794">
        <f t="shared" si="106"/>
        <v>2312</v>
      </c>
    </row>
    <row r="1591" spans="1:11" ht="69" customHeight="1" x14ac:dyDescent="0.25">
      <c r="A1591" s="564">
        <f t="shared" si="107"/>
        <v>1528</v>
      </c>
      <c r="B1591" s="687" t="s">
        <v>1098</v>
      </c>
      <c r="C1591" s="557">
        <v>44.13</v>
      </c>
      <c r="D1591" s="689" t="s">
        <v>262</v>
      </c>
      <c r="E1591" s="667" t="s">
        <v>1121</v>
      </c>
      <c r="F1591" s="687" t="s">
        <v>5054</v>
      </c>
      <c r="G1591" s="687" t="s">
        <v>785</v>
      </c>
      <c r="H1591" s="578">
        <v>838</v>
      </c>
      <c r="I1591" s="578">
        <v>227</v>
      </c>
      <c r="J1591" s="794">
        <f t="shared" si="105"/>
        <v>838</v>
      </c>
      <c r="K1591" s="794">
        <f t="shared" si="106"/>
        <v>227</v>
      </c>
    </row>
    <row r="1592" spans="1:11" ht="40.5" x14ac:dyDescent="0.25">
      <c r="A1592" s="564">
        <f t="shared" si="107"/>
        <v>1529</v>
      </c>
      <c r="B1592" s="687" t="s">
        <v>2059</v>
      </c>
      <c r="C1592" s="557">
        <v>44.14</v>
      </c>
      <c r="D1592" s="689" t="s">
        <v>262</v>
      </c>
      <c r="E1592" s="667" t="s">
        <v>5849</v>
      </c>
      <c r="F1592" s="687" t="s">
        <v>2060</v>
      </c>
      <c r="G1592" s="687" t="s">
        <v>5114</v>
      </c>
      <c r="H1592" s="578">
        <v>124</v>
      </c>
      <c r="I1592" s="578">
        <v>61</v>
      </c>
      <c r="J1592" s="794">
        <f t="shared" si="105"/>
        <v>124</v>
      </c>
      <c r="K1592" s="794">
        <f t="shared" si="106"/>
        <v>61</v>
      </c>
    </row>
    <row r="1593" spans="1:11" ht="40.5" x14ac:dyDescent="0.25">
      <c r="A1593" s="564">
        <f t="shared" si="107"/>
        <v>1530</v>
      </c>
      <c r="B1593" s="687" t="s">
        <v>1098</v>
      </c>
      <c r="C1593" s="557">
        <v>44.15</v>
      </c>
      <c r="D1593" s="689" t="s">
        <v>262</v>
      </c>
      <c r="E1593" s="667" t="s">
        <v>1122</v>
      </c>
      <c r="F1593" s="687" t="s">
        <v>1123</v>
      </c>
      <c r="G1593" s="687" t="s">
        <v>5114</v>
      </c>
      <c r="H1593" s="578">
        <v>152</v>
      </c>
      <c r="I1593" s="578">
        <v>64</v>
      </c>
      <c r="J1593" s="794">
        <f t="shared" si="105"/>
        <v>152</v>
      </c>
      <c r="K1593" s="794">
        <f t="shared" si="106"/>
        <v>64</v>
      </c>
    </row>
    <row r="1594" spans="1:11" ht="40.5" x14ac:dyDescent="0.25">
      <c r="A1594" s="564">
        <f t="shared" si="107"/>
        <v>1531</v>
      </c>
      <c r="B1594" s="687" t="s">
        <v>2059</v>
      </c>
      <c r="C1594" s="557">
        <v>44.16</v>
      </c>
      <c r="D1594" s="689" t="s">
        <v>262</v>
      </c>
      <c r="E1594" s="667" t="s">
        <v>5850</v>
      </c>
      <c r="F1594" s="687" t="s">
        <v>2060</v>
      </c>
      <c r="G1594" s="687" t="s">
        <v>5114</v>
      </c>
      <c r="H1594" s="578">
        <v>168</v>
      </c>
      <c r="I1594" s="578">
        <v>80</v>
      </c>
      <c r="J1594" s="794">
        <f t="shared" si="105"/>
        <v>168</v>
      </c>
      <c r="K1594" s="794">
        <f t="shared" si="106"/>
        <v>80</v>
      </c>
    </row>
    <row r="1595" spans="1:11" ht="40.5" x14ac:dyDescent="0.25">
      <c r="A1595" s="564">
        <f t="shared" si="107"/>
        <v>1532</v>
      </c>
      <c r="B1595" s="687" t="s">
        <v>2059</v>
      </c>
      <c r="C1595" s="557">
        <v>44.17</v>
      </c>
      <c r="D1595" s="689" t="s">
        <v>262</v>
      </c>
      <c r="E1595" s="667" t="s">
        <v>1124</v>
      </c>
      <c r="F1595" s="687" t="s">
        <v>2060</v>
      </c>
      <c r="G1595" s="687" t="s">
        <v>5114</v>
      </c>
      <c r="H1595" s="578">
        <v>235</v>
      </c>
      <c r="I1595" s="578">
        <v>149</v>
      </c>
      <c r="J1595" s="794">
        <f t="shared" si="105"/>
        <v>235</v>
      </c>
      <c r="K1595" s="794">
        <f t="shared" si="106"/>
        <v>149</v>
      </c>
    </row>
    <row r="1596" spans="1:11" ht="175.5" x14ac:dyDescent="0.25">
      <c r="A1596" s="564">
        <f t="shared" si="107"/>
        <v>1533</v>
      </c>
      <c r="B1596" s="687" t="s">
        <v>1098</v>
      </c>
      <c r="C1596" s="557">
        <v>44.18</v>
      </c>
      <c r="D1596" s="689" t="s">
        <v>262</v>
      </c>
      <c r="E1596" s="667" t="s">
        <v>1125</v>
      </c>
      <c r="F1596" s="687" t="s">
        <v>1126</v>
      </c>
      <c r="G1596" s="687" t="s">
        <v>4812</v>
      </c>
      <c r="H1596" s="578">
        <v>25784</v>
      </c>
      <c r="I1596" s="578">
        <v>5621</v>
      </c>
      <c r="J1596" s="794">
        <f t="shared" si="105"/>
        <v>25784</v>
      </c>
      <c r="K1596" s="794">
        <f t="shared" si="106"/>
        <v>5621</v>
      </c>
    </row>
    <row r="1597" spans="1:11" ht="54" x14ac:dyDescent="0.25">
      <c r="A1597" s="564">
        <f t="shared" si="107"/>
        <v>1534</v>
      </c>
      <c r="B1597" s="687" t="s">
        <v>1098</v>
      </c>
      <c r="C1597" s="557">
        <v>44.19</v>
      </c>
      <c r="D1597" s="689" t="s">
        <v>262</v>
      </c>
      <c r="E1597" s="667" t="s">
        <v>5884</v>
      </c>
      <c r="F1597" s="687" t="s">
        <v>2061</v>
      </c>
      <c r="G1597" s="687" t="s">
        <v>5104</v>
      </c>
      <c r="H1597" s="578">
        <v>793</v>
      </c>
      <c r="I1597" s="578">
        <v>305</v>
      </c>
      <c r="J1597" s="794">
        <f t="shared" si="105"/>
        <v>793</v>
      </c>
      <c r="K1597" s="794">
        <f t="shared" si="106"/>
        <v>305</v>
      </c>
    </row>
    <row r="1598" spans="1:11" ht="67.5" x14ac:dyDescent="0.25">
      <c r="A1598" s="564">
        <f t="shared" si="107"/>
        <v>1535</v>
      </c>
      <c r="B1598" s="687" t="s">
        <v>1098</v>
      </c>
      <c r="C1598" s="557">
        <v>44.2</v>
      </c>
      <c r="D1598" s="689" t="s">
        <v>262</v>
      </c>
      <c r="E1598" s="667" t="s">
        <v>1127</v>
      </c>
      <c r="F1598" s="687" t="s">
        <v>1123</v>
      </c>
      <c r="G1598" s="687" t="s">
        <v>5104</v>
      </c>
      <c r="H1598" s="578">
        <v>300</v>
      </c>
      <c r="I1598" s="578">
        <v>194</v>
      </c>
      <c r="J1598" s="794">
        <f t="shared" si="105"/>
        <v>300</v>
      </c>
      <c r="K1598" s="794">
        <f t="shared" si="106"/>
        <v>194</v>
      </c>
    </row>
    <row r="1599" spans="1:11" ht="54" x14ac:dyDescent="0.25">
      <c r="A1599" s="564">
        <f t="shared" si="107"/>
        <v>1536</v>
      </c>
      <c r="B1599" s="687" t="s">
        <v>1098</v>
      </c>
      <c r="C1599" s="557">
        <v>44.21</v>
      </c>
      <c r="D1599" s="689" t="s">
        <v>262</v>
      </c>
      <c r="E1599" s="667" t="s">
        <v>1128</v>
      </c>
      <c r="F1599" s="687" t="s">
        <v>1123</v>
      </c>
      <c r="G1599" s="687" t="s">
        <v>5114</v>
      </c>
      <c r="H1599" s="578">
        <v>769</v>
      </c>
      <c r="I1599" s="578">
        <v>370</v>
      </c>
      <c r="J1599" s="794">
        <f t="shared" si="105"/>
        <v>769</v>
      </c>
      <c r="K1599" s="794">
        <f t="shared" si="106"/>
        <v>370</v>
      </c>
    </row>
    <row r="1600" spans="1:11" ht="40.5" x14ac:dyDescent="0.25">
      <c r="A1600" s="564">
        <f t="shared" si="107"/>
        <v>1537</v>
      </c>
      <c r="B1600" s="687" t="s">
        <v>2059</v>
      </c>
      <c r="C1600" s="557">
        <v>44.23</v>
      </c>
      <c r="D1600" s="689" t="s">
        <v>262</v>
      </c>
      <c r="E1600" s="667" t="s">
        <v>1129</v>
      </c>
      <c r="F1600" s="687" t="s">
        <v>2060</v>
      </c>
      <c r="G1600" s="687" t="s">
        <v>5114</v>
      </c>
      <c r="H1600" s="578">
        <v>1064</v>
      </c>
      <c r="I1600" s="578">
        <v>346</v>
      </c>
      <c r="J1600" s="794">
        <f t="shared" si="105"/>
        <v>1064</v>
      </c>
      <c r="K1600" s="794">
        <f t="shared" si="106"/>
        <v>346</v>
      </c>
    </row>
    <row r="1601" spans="1:11" ht="40.5" x14ac:dyDescent="0.25">
      <c r="A1601" s="564">
        <f t="shared" si="107"/>
        <v>1538</v>
      </c>
      <c r="B1601" s="687" t="s">
        <v>2059</v>
      </c>
      <c r="C1601" s="557">
        <v>44.24</v>
      </c>
      <c r="D1601" s="689" t="s">
        <v>262</v>
      </c>
      <c r="E1601" s="667" t="s">
        <v>1130</v>
      </c>
      <c r="F1601" s="687" t="s">
        <v>2060</v>
      </c>
      <c r="G1601" s="687" t="s">
        <v>5114</v>
      </c>
      <c r="H1601" s="578">
        <v>1005</v>
      </c>
      <c r="I1601" s="578">
        <v>346</v>
      </c>
      <c r="J1601" s="794">
        <f t="shared" si="105"/>
        <v>1005</v>
      </c>
      <c r="K1601" s="794">
        <f t="shared" si="106"/>
        <v>346</v>
      </c>
    </row>
    <row r="1602" spans="1:11" ht="18.75" x14ac:dyDescent="0.25">
      <c r="A1602" s="914" t="s">
        <v>5499</v>
      </c>
      <c r="B1602" s="915"/>
      <c r="C1602" s="915"/>
      <c r="D1602" s="915"/>
      <c r="E1602" s="915"/>
      <c r="F1602" s="915"/>
      <c r="G1602" s="915"/>
      <c r="H1602" s="915"/>
      <c r="I1602" s="916"/>
      <c r="J1602" s="794">
        <f t="shared" si="105"/>
        <v>0</v>
      </c>
      <c r="K1602" s="794">
        <f t="shared" si="106"/>
        <v>0</v>
      </c>
    </row>
    <row r="1603" spans="1:11" ht="40.5" x14ac:dyDescent="0.25">
      <c r="A1603" s="564">
        <f>A1601+1</f>
        <v>1539</v>
      </c>
      <c r="B1603" s="687" t="s">
        <v>1131</v>
      </c>
      <c r="C1603" s="557">
        <v>46.01</v>
      </c>
      <c r="D1603" s="689" t="s">
        <v>1132</v>
      </c>
      <c r="E1603" s="667" t="s">
        <v>1133</v>
      </c>
      <c r="F1603" s="687" t="s">
        <v>5057</v>
      </c>
      <c r="G1603" s="687" t="s">
        <v>5114</v>
      </c>
      <c r="H1603" s="578">
        <v>112</v>
      </c>
      <c r="I1603" s="578">
        <v>112</v>
      </c>
      <c r="J1603" s="794">
        <f t="shared" si="105"/>
        <v>112</v>
      </c>
      <c r="K1603" s="794">
        <f t="shared" si="106"/>
        <v>112</v>
      </c>
    </row>
    <row r="1604" spans="1:11" ht="27" x14ac:dyDescent="0.25">
      <c r="A1604" s="564">
        <f>A1603+1</f>
        <v>1540</v>
      </c>
      <c r="B1604" s="687" t="s">
        <v>2062</v>
      </c>
      <c r="C1604" s="557">
        <v>46.02</v>
      </c>
      <c r="D1604" s="689" t="s">
        <v>1134</v>
      </c>
      <c r="E1604" s="667" t="s">
        <v>5851</v>
      </c>
      <c r="F1604" s="687" t="s">
        <v>5058</v>
      </c>
      <c r="G1604" s="687" t="s">
        <v>5114</v>
      </c>
      <c r="H1604" s="578">
        <v>50</v>
      </c>
      <c r="I1604" s="578">
        <v>50</v>
      </c>
      <c r="J1604" s="794">
        <f t="shared" si="105"/>
        <v>50</v>
      </c>
      <c r="K1604" s="794">
        <f t="shared" si="106"/>
        <v>50</v>
      </c>
    </row>
    <row r="1605" spans="1:11" ht="27" x14ac:dyDescent="0.25">
      <c r="A1605" s="564">
        <f t="shared" ref="A1605:A1659" si="108">A1604+1</f>
        <v>1541</v>
      </c>
      <c r="B1605" s="687" t="s">
        <v>2062</v>
      </c>
      <c r="C1605" s="557">
        <v>46.03</v>
      </c>
      <c r="D1605" s="689" t="s">
        <v>1135</v>
      </c>
      <c r="E1605" s="667" t="s">
        <v>5852</v>
      </c>
      <c r="F1605" s="687" t="s">
        <v>5058</v>
      </c>
      <c r="G1605" s="687" t="s">
        <v>4812</v>
      </c>
      <c r="H1605" s="578">
        <v>1787</v>
      </c>
      <c r="I1605" s="578">
        <v>1787</v>
      </c>
      <c r="J1605" s="794">
        <f t="shared" ref="J1605:J1668" si="109">ROUNDUP(H1605,0)</f>
        <v>1787</v>
      </c>
      <c r="K1605" s="794">
        <f t="shared" ref="K1605:K1668" si="110">ROUNDUP(I1605,0)</f>
        <v>1787</v>
      </c>
    </row>
    <row r="1606" spans="1:11" ht="27" x14ac:dyDescent="0.25">
      <c r="A1606" s="564">
        <f t="shared" si="108"/>
        <v>1542</v>
      </c>
      <c r="B1606" s="687" t="s">
        <v>2062</v>
      </c>
      <c r="C1606" s="557">
        <v>46.04</v>
      </c>
      <c r="D1606" s="689" t="s">
        <v>1136</v>
      </c>
      <c r="E1606" s="667" t="s">
        <v>5853</v>
      </c>
      <c r="F1606" s="687" t="s">
        <v>5058</v>
      </c>
      <c r="G1606" s="687" t="s">
        <v>4812</v>
      </c>
      <c r="H1606" s="578">
        <v>1166</v>
      </c>
      <c r="I1606" s="578">
        <v>1166</v>
      </c>
      <c r="J1606" s="794">
        <f t="shared" si="109"/>
        <v>1166</v>
      </c>
      <c r="K1606" s="794">
        <f t="shared" si="110"/>
        <v>1166</v>
      </c>
    </row>
    <row r="1607" spans="1:11" ht="27" x14ac:dyDescent="0.25">
      <c r="A1607" s="564">
        <f t="shared" si="108"/>
        <v>1543</v>
      </c>
      <c r="B1607" s="687" t="s">
        <v>2062</v>
      </c>
      <c r="C1607" s="557">
        <v>46.05</v>
      </c>
      <c r="D1607" s="689" t="s">
        <v>1137</v>
      </c>
      <c r="E1607" s="667" t="s">
        <v>5854</v>
      </c>
      <c r="F1607" s="687" t="s">
        <v>5058</v>
      </c>
      <c r="G1607" s="687" t="s">
        <v>4812</v>
      </c>
      <c r="H1607" s="578">
        <v>875</v>
      </c>
      <c r="I1607" s="578">
        <v>875</v>
      </c>
      <c r="J1607" s="794">
        <f t="shared" si="109"/>
        <v>875</v>
      </c>
      <c r="K1607" s="794">
        <f t="shared" si="110"/>
        <v>875</v>
      </c>
    </row>
    <row r="1608" spans="1:11" ht="27" x14ac:dyDescent="0.25">
      <c r="A1608" s="564">
        <f t="shared" si="108"/>
        <v>1544</v>
      </c>
      <c r="B1608" s="687" t="s">
        <v>1131</v>
      </c>
      <c r="C1608" s="557">
        <v>46.06</v>
      </c>
      <c r="D1608" s="689" t="s">
        <v>1138</v>
      </c>
      <c r="E1608" s="667" t="s">
        <v>1139</v>
      </c>
      <c r="F1608" s="687" t="s">
        <v>5057</v>
      </c>
      <c r="G1608" s="687" t="s">
        <v>5114</v>
      </c>
      <c r="H1608" s="578">
        <v>60</v>
      </c>
      <c r="I1608" s="578">
        <v>60</v>
      </c>
      <c r="J1608" s="794">
        <f t="shared" si="109"/>
        <v>60</v>
      </c>
      <c r="K1608" s="794">
        <f t="shared" si="110"/>
        <v>60</v>
      </c>
    </row>
    <row r="1609" spans="1:11" ht="27" x14ac:dyDescent="0.25">
      <c r="A1609" s="564">
        <f t="shared" si="108"/>
        <v>1545</v>
      </c>
      <c r="B1609" s="687" t="s">
        <v>1131</v>
      </c>
      <c r="C1609" s="557">
        <v>46.07</v>
      </c>
      <c r="D1609" s="689" t="s">
        <v>1140</v>
      </c>
      <c r="E1609" s="667" t="s">
        <v>1141</v>
      </c>
      <c r="F1609" s="687" t="s">
        <v>1149</v>
      </c>
      <c r="G1609" s="687" t="s">
        <v>5114</v>
      </c>
      <c r="H1609" s="578">
        <v>30</v>
      </c>
      <c r="I1609" s="578">
        <v>30</v>
      </c>
      <c r="J1609" s="794">
        <f t="shared" si="109"/>
        <v>30</v>
      </c>
      <c r="K1609" s="794">
        <f t="shared" si="110"/>
        <v>30</v>
      </c>
    </row>
    <row r="1610" spans="1:11" ht="40.5" x14ac:dyDescent="0.25">
      <c r="A1610" s="564">
        <f t="shared" si="108"/>
        <v>1546</v>
      </c>
      <c r="B1610" s="687" t="s">
        <v>1131</v>
      </c>
      <c r="C1610" s="557">
        <v>46.08</v>
      </c>
      <c r="D1610" s="689" t="s">
        <v>1142</v>
      </c>
      <c r="E1610" s="667" t="s">
        <v>1143</v>
      </c>
      <c r="F1610" s="687" t="s">
        <v>2035</v>
      </c>
      <c r="G1610" s="687" t="s">
        <v>4809</v>
      </c>
      <c r="H1610" s="578">
        <v>260</v>
      </c>
      <c r="I1610" s="578">
        <v>260</v>
      </c>
      <c r="J1610" s="794">
        <f t="shared" si="109"/>
        <v>260</v>
      </c>
      <c r="K1610" s="794">
        <f t="shared" si="110"/>
        <v>260</v>
      </c>
    </row>
    <row r="1611" spans="1:11" ht="27" x14ac:dyDescent="0.25">
      <c r="A1611" s="564">
        <f t="shared" si="108"/>
        <v>1547</v>
      </c>
      <c r="B1611" s="687" t="s">
        <v>1131</v>
      </c>
      <c r="C1611" s="557">
        <v>46.09</v>
      </c>
      <c r="D1611" s="689" t="s">
        <v>1142</v>
      </c>
      <c r="E1611" s="667" t="s">
        <v>1144</v>
      </c>
      <c r="F1611" s="687" t="s">
        <v>1149</v>
      </c>
      <c r="G1611" s="687" t="s">
        <v>4809</v>
      </c>
      <c r="H1611" s="578">
        <v>335</v>
      </c>
      <c r="I1611" s="578">
        <v>335</v>
      </c>
      <c r="J1611" s="794">
        <f t="shared" si="109"/>
        <v>335</v>
      </c>
      <c r="K1611" s="794">
        <f t="shared" si="110"/>
        <v>335</v>
      </c>
    </row>
    <row r="1612" spans="1:11" ht="27" x14ac:dyDescent="0.25">
      <c r="A1612" s="564">
        <f t="shared" si="108"/>
        <v>1548</v>
      </c>
      <c r="B1612" s="687" t="s">
        <v>1131</v>
      </c>
      <c r="C1612" s="557">
        <v>46.1</v>
      </c>
      <c r="D1612" s="689" t="s">
        <v>1142</v>
      </c>
      <c r="E1612" s="667" t="s">
        <v>1145</v>
      </c>
      <c r="F1612" s="687" t="s">
        <v>231</v>
      </c>
      <c r="G1612" s="687" t="s">
        <v>4809</v>
      </c>
      <c r="H1612" s="578">
        <v>268</v>
      </c>
      <c r="I1612" s="578">
        <v>268</v>
      </c>
      <c r="J1612" s="794">
        <f t="shared" si="109"/>
        <v>268</v>
      </c>
      <c r="K1612" s="794">
        <f t="shared" si="110"/>
        <v>268</v>
      </c>
    </row>
    <row r="1613" spans="1:11" ht="27" x14ac:dyDescent="0.25">
      <c r="A1613" s="564">
        <f t="shared" si="108"/>
        <v>1549</v>
      </c>
      <c r="B1613" s="687" t="s">
        <v>1131</v>
      </c>
      <c r="C1613" s="557">
        <v>46.11</v>
      </c>
      <c r="D1613" s="689" t="s">
        <v>1142</v>
      </c>
      <c r="E1613" s="667" t="s">
        <v>1146</v>
      </c>
      <c r="F1613" s="687" t="s">
        <v>1149</v>
      </c>
      <c r="G1613" s="687" t="s">
        <v>4809</v>
      </c>
      <c r="H1613" s="578">
        <v>380</v>
      </c>
      <c r="I1613" s="578">
        <v>380</v>
      </c>
      <c r="J1613" s="794">
        <f t="shared" si="109"/>
        <v>380</v>
      </c>
      <c r="K1613" s="794">
        <f t="shared" si="110"/>
        <v>380</v>
      </c>
    </row>
    <row r="1614" spans="1:11" ht="27" x14ac:dyDescent="0.25">
      <c r="A1614" s="564">
        <f t="shared" si="108"/>
        <v>1550</v>
      </c>
      <c r="B1614" s="687" t="s">
        <v>1131</v>
      </c>
      <c r="C1614" s="557">
        <v>46.12</v>
      </c>
      <c r="D1614" s="689" t="s">
        <v>1142</v>
      </c>
      <c r="E1614" s="667" t="s">
        <v>1147</v>
      </c>
      <c r="F1614" s="687" t="s">
        <v>1149</v>
      </c>
      <c r="G1614" s="687" t="s">
        <v>4809</v>
      </c>
      <c r="H1614" s="578">
        <v>558</v>
      </c>
      <c r="I1614" s="578">
        <v>558</v>
      </c>
      <c r="J1614" s="794">
        <f t="shared" si="109"/>
        <v>558</v>
      </c>
      <c r="K1614" s="794">
        <f t="shared" si="110"/>
        <v>558</v>
      </c>
    </row>
    <row r="1615" spans="1:11" ht="27" x14ac:dyDescent="0.25">
      <c r="A1615" s="564">
        <f t="shared" si="108"/>
        <v>1551</v>
      </c>
      <c r="B1615" s="687" t="s">
        <v>1131</v>
      </c>
      <c r="C1615" s="557">
        <v>46.13</v>
      </c>
      <c r="D1615" s="689" t="s">
        <v>1142</v>
      </c>
      <c r="E1615" s="667" t="s">
        <v>1148</v>
      </c>
      <c r="F1615" s="687" t="s">
        <v>1149</v>
      </c>
      <c r="G1615" s="687" t="s">
        <v>4809</v>
      </c>
      <c r="H1615" s="578">
        <v>930</v>
      </c>
      <c r="I1615" s="578">
        <v>930</v>
      </c>
      <c r="J1615" s="794">
        <f t="shared" si="109"/>
        <v>930</v>
      </c>
      <c r="K1615" s="794">
        <f t="shared" si="110"/>
        <v>930</v>
      </c>
    </row>
    <row r="1616" spans="1:11" ht="40.5" x14ac:dyDescent="0.25">
      <c r="A1616" s="564">
        <f t="shared" si="108"/>
        <v>1552</v>
      </c>
      <c r="B1616" s="687" t="s">
        <v>1131</v>
      </c>
      <c r="C1616" s="557">
        <v>46.14</v>
      </c>
      <c r="D1616" s="689" t="s">
        <v>1142</v>
      </c>
      <c r="E1616" s="667" t="s">
        <v>1150</v>
      </c>
      <c r="F1616" s="687" t="s">
        <v>2035</v>
      </c>
      <c r="G1616" s="687" t="s">
        <v>4809</v>
      </c>
      <c r="H1616" s="578">
        <v>633</v>
      </c>
      <c r="I1616" s="578">
        <v>633</v>
      </c>
      <c r="J1616" s="794">
        <f t="shared" si="109"/>
        <v>633</v>
      </c>
      <c r="K1616" s="794">
        <f t="shared" si="110"/>
        <v>633</v>
      </c>
    </row>
    <row r="1617" spans="1:11" ht="27" x14ac:dyDescent="0.25">
      <c r="A1617" s="564">
        <f t="shared" si="108"/>
        <v>1553</v>
      </c>
      <c r="B1617" s="687" t="s">
        <v>1131</v>
      </c>
      <c r="C1617" s="557">
        <v>46.15</v>
      </c>
      <c r="D1617" s="689" t="s">
        <v>1142</v>
      </c>
      <c r="E1617" s="667" t="s">
        <v>1151</v>
      </c>
      <c r="F1617" s="687" t="s">
        <v>1149</v>
      </c>
      <c r="G1617" s="687" t="s">
        <v>4812</v>
      </c>
      <c r="H1617" s="578">
        <v>156</v>
      </c>
      <c r="I1617" s="578">
        <v>156</v>
      </c>
      <c r="J1617" s="794">
        <f t="shared" si="109"/>
        <v>156</v>
      </c>
      <c r="K1617" s="794">
        <f t="shared" si="110"/>
        <v>156</v>
      </c>
    </row>
    <row r="1618" spans="1:11" ht="40.5" x14ac:dyDescent="0.25">
      <c r="A1618" s="564">
        <f t="shared" si="108"/>
        <v>1554</v>
      </c>
      <c r="B1618" s="687" t="s">
        <v>1131</v>
      </c>
      <c r="C1618" s="557">
        <v>46.16</v>
      </c>
      <c r="D1618" s="689" t="s">
        <v>1142</v>
      </c>
      <c r="E1618" s="667" t="s">
        <v>1152</v>
      </c>
      <c r="F1618" s="687" t="s">
        <v>2035</v>
      </c>
      <c r="G1618" s="687" t="s">
        <v>4812</v>
      </c>
      <c r="H1618" s="578">
        <v>132</v>
      </c>
      <c r="I1618" s="578">
        <v>132</v>
      </c>
      <c r="J1618" s="794">
        <f t="shared" si="109"/>
        <v>132</v>
      </c>
      <c r="K1618" s="794">
        <f t="shared" si="110"/>
        <v>132</v>
      </c>
    </row>
    <row r="1619" spans="1:11" ht="27" x14ac:dyDescent="0.25">
      <c r="A1619" s="564">
        <f t="shared" si="108"/>
        <v>1555</v>
      </c>
      <c r="B1619" s="687" t="s">
        <v>1131</v>
      </c>
      <c r="C1619" s="557">
        <v>46.17</v>
      </c>
      <c r="D1619" s="689" t="s">
        <v>1142</v>
      </c>
      <c r="E1619" s="667" t="s">
        <v>1153</v>
      </c>
      <c r="F1619" s="687" t="s">
        <v>1149</v>
      </c>
      <c r="G1619" s="687" t="s">
        <v>5114</v>
      </c>
      <c r="H1619" s="578">
        <v>40</v>
      </c>
      <c r="I1619" s="578">
        <v>40</v>
      </c>
      <c r="J1619" s="794">
        <f t="shared" si="109"/>
        <v>40</v>
      </c>
      <c r="K1619" s="794">
        <f t="shared" si="110"/>
        <v>40</v>
      </c>
    </row>
    <row r="1620" spans="1:11" ht="40.5" x14ac:dyDescent="0.25">
      <c r="A1620" s="564">
        <f t="shared" si="108"/>
        <v>1556</v>
      </c>
      <c r="B1620" s="687" t="s">
        <v>1131</v>
      </c>
      <c r="C1620" s="557">
        <v>46.18</v>
      </c>
      <c r="D1620" s="689" t="s">
        <v>1142</v>
      </c>
      <c r="E1620" s="667" t="s">
        <v>1154</v>
      </c>
      <c r="F1620" s="687" t="s">
        <v>2035</v>
      </c>
      <c r="G1620" s="687" t="s">
        <v>5114</v>
      </c>
      <c r="H1620" s="578">
        <v>33</v>
      </c>
      <c r="I1620" s="578">
        <v>33</v>
      </c>
      <c r="J1620" s="794">
        <f t="shared" si="109"/>
        <v>33</v>
      </c>
      <c r="K1620" s="794">
        <f t="shared" si="110"/>
        <v>33</v>
      </c>
    </row>
    <row r="1621" spans="1:11" ht="40.5" x14ac:dyDescent="0.25">
      <c r="A1621" s="564">
        <f t="shared" si="108"/>
        <v>1557</v>
      </c>
      <c r="B1621" s="687" t="s">
        <v>1131</v>
      </c>
      <c r="C1621" s="557">
        <v>46.19</v>
      </c>
      <c r="D1621" s="689" t="s">
        <v>1142</v>
      </c>
      <c r="E1621" s="667" t="s">
        <v>1155</v>
      </c>
      <c r="F1621" s="687" t="s">
        <v>2035</v>
      </c>
      <c r="G1621" s="687" t="s">
        <v>5114</v>
      </c>
      <c r="H1621" s="578">
        <v>45</v>
      </c>
      <c r="I1621" s="578">
        <v>45</v>
      </c>
      <c r="J1621" s="794">
        <f t="shared" si="109"/>
        <v>45</v>
      </c>
      <c r="K1621" s="794">
        <f t="shared" si="110"/>
        <v>45</v>
      </c>
    </row>
    <row r="1622" spans="1:11" ht="40.5" x14ac:dyDescent="0.25">
      <c r="A1622" s="564">
        <f t="shared" si="108"/>
        <v>1558</v>
      </c>
      <c r="B1622" s="687" t="s">
        <v>1131</v>
      </c>
      <c r="C1622" s="557">
        <v>46.21</v>
      </c>
      <c r="D1622" s="689" t="s">
        <v>1142</v>
      </c>
      <c r="E1622" s="667" t="s">
        <v>1156</v>
      </c>
      <c r="F1622" s="687" t="s">
        <v>2035</v>
      </c>
      <c r="G1622" s="687" t="s">
        <v>5114</v>
      </c>
      <c r="H1622" s="578">
        <v>37</v>
      </c>
      <c r="I1622" s="578">
        <v>37</v>
      </c>
      <c r="J1622" s="794">
        <f t="shared" si="109"/>
        <v>37</v>
      </c>
      <c r="K1622" s="794">
        <f t="shared" si="110"/>
        <v>37</v>
      </c>
    </row>
    <row r="1623" spans="1:11" ht="27" x14ac:dyDescent="0.25">
      <c r="A1623" s="564">
        <f t="shared" si="108"/>
        <v>1559</v>
      </c>
      <c r="B1623" s="687" t="s">
        <v>1131</v>
      </c>
      <c r="C1623" s="557">
        <v>46.23</v>
      </c>
      <c r="D1623" s="689" t="s">
        <v>1142</v>
      </c>
      <c r="E1623" s="667" t="s">
        <v>1157</v>
      </c>
      <c r="F1623" s="687" t="s">
        <v>1149</v>
      </c>
      <c r="G1623" s="687" t="s">
        <v>5114</v>
      </c>
      <c r="H1623" s="578">
        <v>15</v>
      </c>
      <c r="I1623" s="578">
        <v>15</v>
      </c>
      <c r="J1623" s="794">
        <f t="shared" si="109"/>
        <v>15</v>
      </c>
      <c r="K1623" s="794">
        <f t="shared" si="110"/>
        <v>15</v>
      </c>
    </row>
    <row r="1624" spans="1:11" ht="40.5" x14ac:dyDescent="0.25">
      <c r="A1624" s="564">
        <f t="shared" si="108"/>
        <v>1560</v>
      </c>
      <c r="B1624" s="687" t="s">
        <v>1131</v>
      </c>
      <c r="C1624" s="557">
        <v>46.24</v>
      </c>
      <c r="D1624" s="689" t="s">
        <v>1142</v>
      </c>
      <c r="E1624" s="667" t="s">
        <v>1158</v>
      </c>
      <c r="F1624" s="687" t="s">
        <v>2035</v>
      </c>
      <c r="G1624" s="687" t="s">
        <v>4804</v>
      </c>
      <c r="H1624" s="578">
        <v>50</v>
      </c>
      <c r="I1624" s="578">
        <v>50</v>
      </c>
      <c r="J1624" s="794">
        <f t="shared" si="109"/>
        <v>50</v>
      </c>
      <c r="K1624" s="794">
        <f t="shared" si="110"/>
        <v>50</v>
      </c>
    </row>
    <row r="1625" spans="1:11" ht="27" x14ac:dyDescent="0.25">
      <c r="A1625" s="564">
        <f t="shared" si="108"/>
        <v>1561</v>
      </c>
      <c r="B1625" s="687" t="s">
        <v>1131</v>
      </c>
      <c r="C1625" s="557">
        <v>46.25</v>
      </c>
      <c r="D1625" s="689" t="s">
        <v>1142</v>
      </c>
      <c r="E1625" s="667" t="s">
        <v>1159</v>
      </c>
      <c r="F1625" s="687" t="s">
        <v>1149</v>
      </c>
      <c r="G1625" s="687" t="s">
        <v>4804</v>
      </c>
      <c r="H1625" s="578">
        <v>67</v>
      </c>
      <c r="I1625" s="578">
        <v>67</v>
      </c>
      <c r="J1625" s="794">
        <f t="shared" si="109"/>
        <v>67</v>
      </c>
      <c r="K1625" s="794">
        <f t="shared" si="110"/>
        <v>67</v>
      </c>
    </row>
    <row r="1626" spans="1:11" ht="27" x14ac:dyDescent="0.25">
      <c r="A1626" s="564">
        <f t="shared" si="108"/>
        <v>1562</v>
      </c>
      <c r="B1626" s="687" t="s">
        <v>1131</v>
      </c>
      <c r="C1626" s="557">
        <v>46.26</v>
      </c>
      <c r="D1626" s="689" t="s">
        <v>1142</v>
      </c>
      <c r="E1626" s="667" t="s">
        <v>1160</v>
      </c>
      <c r="F1626" s="687" t="s">
        <v>1149</v>
      </c>
      <c r="G1626" s="687" t="s">
        <v>4804</v>
      </c>
      <c r="H1626" s="578">
        <v>69</v>
      </c>
      <c r="I1626" s="578">
        <v>69</v>
      </c>
      <c r="J1626" s="794">
        <f t="shared" si="109"/>
        <v>69</v>
      </c>
      <c r="K1626" s="794">
        <f t="shared" si="110"/>
        <v>69</v>
      </c>
    </row>
    <row r="1627" spans="1:11" ht="40.5" x14ac:dyDescent="0.25">
      <c r="A1627" s="564">
        <f t="shared" si="108"/>
        <v>1563</v>
      </c>
      <c r="B1627" s="687" t="s">
        <v>1131</v>
      </c>
      <c r="C1627" s="557">
        <v>46.27</v>
      </c>
      <c r="D1627" s="689" t="s">
        <v>1142</v>
      </c>
      <c r="E1627" s="667" t="s">
        <v>1161</v>
      </c>
      <c r="F1627" s="687" t="s">
        <v>2035</v>
      </c>
      <c r="G1627" s="687" t="s">
        <v>4804</v>
      </c>
      <c r="H1627" s="578">
        <v>22</v>
      </c>
      <c r="I1627" s="578">
        <v>22</v>
      </c>
      <c r="J1627" s="794">
        <f t="shared" si="109"/>
        <v>22</v>
      </c>
      <c r="K1627" s="794">
        <f t="shared" si="110"/>
        <v>22</v>
      </c>
    </row>
    <row r="1628" spans="1:11" ht="27" x14ac:dyDescent="0.25">
      <c r="A1628" s="564">
        <f t="shared" si="108"/>
        <v>1564</v>
      </c>
      <c r="B1628" s="687" t="s">
        <v>1131</v>
      </c>
      <c r="C1628" s="557">
        <v>46.28</v>
      </c>
      <c r="D1628" s="689" t="s">
        <v>1142</v>
      </c>
      <c r="E1628" s="667" t="s">
        <v>1162</v>
      </c>
      <c r="F1628" s="687" t="s">
        <v>231</v>
      </c>
      <c r="G1628" s="687" t="s">
        <v>4804</v>
      </c>
      <c r="H1628" s="578">
        <v>22</v>
      </c>
      <c r="I1628" s="578">
        <v>22</v>
      </c>
      <c r="J1628" s="794">
        <f t="shared" si="109"/>
        <v>22</v>
      </c>
      <c r="K1628" s="794">
        <f t="shared" si="110"/>
        <v>22</v>
      </c>
    </row>
    <row r="1629" spans="1:11" ht="40.5" x14ac:dyDescent="0.25">
      <c r="A1629" s="564">
        <f t="shared" si="108"/>
        <v>1565</v>
      </c>
      <c r="B1629" s="687" t="s">
        <v>1131</v>
      </c>
      <c r="C1629" s="557">
        <v>46.29</v>
      </c>
      <c r="D1629" s="689" t="s">
        <v>1142</v>
      </c>
      <c r="E1629" s="667" t="s">
        <v>1163</v>
      </c>
      <c r="F1629" s="687" t="s">
        <v>1149</v>
      </c>
      <c r="G1629" s="687" t="s">
        <v>4809</v>
      </c>
      <c r="H1629" s="578">
        <v>1451</v>
      </c>
      <c r="I1629" s="578">
        <v>1451</v>
      </c>
      <c r="J1629" s="794">
        <f t="shared" si="109"/>
        <v>1451</v>
      </c>
      <c r="K1629" s="794">
        <f t="shared" si="110"/>
        <v>1451</v>
      </c>
    </row>
    <row r="1630" spans="1:11" ht="40.5" x14ac:dyDescent="0.25">
      <c r="A1630" s="564">
        <f t="shared" si="108"/>
        <v>1566</v>
      </c>
      <c r="B1630" s="687" t="s">
        <v>1131</v>
      </c>
      <c r="C1630" s="557">
        <v>46.3</v>
      </c>
      <c r="D1630" s="689" t="s">
        <v>1142</v>
      </c>
      <c r="E1630" s="667" t="s">
        <v>1164</v>
      </c>
      <c r="F1630" s="687" t="s">
        <v>2035</v>
      </c>
      <c r="G1630" s="687" t="s">
        <v>4804</v>
      </c>
      <c r="H1630" s="578">
        <v>236</v>
      </c>
      <c r="I1630" s="578">
        <v>99</v>
      </c>
      <c r="J1630" s="794">
        <f t="shared" si="109"/>
        <v>236</v>
      </c>
      <c r="K1630" s="794">
        <f t="shared" si="110"/>
        <v>99</v>
      </c>
    </row>
    <row r="1631" spans="1:11" ht="27" x14ac:dyDescent="0.25">
      <c r="A1631" s="564">
        <f t="shared" si="108"/>
        <v>1567</v>
      </c>
      <c r="B1631" s="687" t="s">
        <v>1131</v>
      </c>
      <c r="C1631" s="557">
        <v>46.31</v>
      </c>
      <c r="D1631" s="689" t="s">
        <v>1142</v>
      </c>
      <c r="E1631" s="667" t="s">
        <v>1165</v>
      </c>
      <c r="F1631" s="687" t="s">
        <v>1149</v>
      </c>
      <c r="G1631" s="687" t="s">
        <v>4804</v>
      </c>
      <c r="H1631" s="578">
        <v>310</v>
      </c>
      <c r="I1631" s="578">
        <v>174</v>
      </c>
      <c r="J1631" s="794">
        <f t="shared" si="109"/>
        <v>310</v>
      </c>
      <c r="K1631" s="794">
        <f t="shared" si="110"/>
        <v>174</v>
      </c>
    </row>
    <row r="1632" spans="1:11" ht="40.5" x14ac:dyDescent="0.25">
      <c r="A1632" s="564">
        <f t="shared" si="108"/>
        <v>1568</v>
      </c>
      <c r="B1632" s="687" t="s">
        <v>1131</v>
      </c>
      <c r="C1632" s="557">
        <v>46.32</v>
      </c>
      <c r="D1632" s="689" t="s">
        <v>1142</v>
      </c>
      <c r="E1632" s="667" t="s">
        <v>1166</v>
      </c>
      <c r="F1632" s="687" t="s">
        <v>2035</v>
      </c>
      <c r="G1632" s="687" t="s">
        <v>5114</v>
      </c>
      <c r="H1632" s="578">
        <v>71</v>
      </c>
      <c r="I1632" s="578">
        <v>71</v>
      </c>
      <c r="J1632" s="794">
        <f t="shared" si="109"/>
        <v>71</v>
      </c>
      <c r="K1632" s="794">
        <f t="shared" si="110"/>
        <v>71</v>
      </c>
    </row>
    <row r="1633" spans="1:11" ht="27" x14ac:dyDescent="0.25">
      <c r="A1633" s="564">
        <f t="shared" si="108"/>
        <v>1569</v>
      </c>
      <c r="B1633" s="687" t="s">
        <v>1131</v>
      </c>
      <c r="C1633" s="557">
        <v>46.33</v>
      </c>
      <c r="D1633" s="689" t="s">
        <v>1142</v>
      </c>
      <c r="E1633" s="667" t="s">
        <v>1167</v>
      </c>
      <c r="F1633" s="687" t="s">
        <v>1149</v>
      </c>
      <c r="G1633" s="687" t="s">
        <v>4804</v>
      </c>
      <c r="H1633" s="578">
        <v>9</v>
      </c>
      <c r="I1633" s="578">
        <v>9</v>
      </c>
      <c r="J1633" s="794">
        <f t="shared" si="109"/>
        <v>9</v>
      </c>
      <c r="K1633" s="794">
        <f t="shared" si="110"/>
        <v>9</v>
      </c>
    </row>
    <row r="1634" spans="1:11" ht="40.5" x14ac:dyDescent="0.25">
      <c r="A1634" s="564">
        <f t="shared" si="108"/>
        <v>1570</v>
      </c>
      <c r="B1634" s="687" t="s">
        <v>1131</v>
      </c>
      <c r="C1634" s="557">
        <v>46.34</v>
      </c>
      <c r="D1634" s="689" t="s">
        <v>1142</v>
      </c>
      <c r="E1634" s="667" t="s">
        <v>1168</v>
      </c>
      <c r="F1634" s="687" t="s">
        <v>2035</v>
      </c>
      <c r="G1634" s="687" t="s">
        <v>5114</v>
      </c>
      <c r="H1634" s="578">
        <v>20</v>
      </c>
      <c r="I1634" s="578">
        <v>20</v>
      </c>
      <c r="J1634" s="794">
        <f t="shared" si="109"/>
        <v>20</v>
      </c>
      <c r="K1634" s="794">
        <f t="shared" si="110"/>
        <v>20</v>
      </c>
    </row>
    <row r="1635" spans="1:11" ht="40.5" x14ac:dyDescent="0.25">
      <c r="A1635" s="564">
        <f t="shared" si="108"/>
        <v>1571</v>
      </c>
      <c r="B1635" s="687" t="s">
        <v>1131</v>
      </c>
      <c r="C1635" s="557">
        <v>46.35</v>
      </c>
      <c r="D1635" s="689" t="s">
        <v>1142</v>
      </c>
      <c r="E1635" s="667" t="s">
        <v>1169</v>
      </c>
      <c r="F1635" s="687" t="s">
        <v>2035</v>
      </c>
      <c r="G1635" s="687" t="s">
        <v>4804</v>
      </c>
      <c r="H1635" s="578">
        <v>21</v>
      </c>
      <c r="I1635" s="578">
        <v>21</v>
      </c>
      <c r="J1635" s="794">
        <f t="shared" si="109"/>
        <v>21</v>
      </c>
      <c r="K1635" s="794">
        <f t="shared" si="110"/>
        <v>21</v>
      </c>
    </row>
    <row r="1636" spans="1:11" ht="40.5" x14ac:dyDescent="0.25">
      <c r="A1636" s="564">
        <f t="shared" si="108"/>
        <v>1572</v>
      </c>
      <c r="B1636" s="687" t="s">
        <v>1131</v>
      </c>
      <c r="C1636" s="557">
        <v>46.36</v>
      </c>
      <c r="D1636" s="689" t="s">
        <v>1142</v>
      </c>
      <c r="E1636" s="667" t="s">
        <v>5744</v>
      </c>
      <c r="F1636" s="687" t="s">
        <v>2035</v>
      </c>
      <c r="G1636" s="687" t="s">
        <v>4804</v>
      </c>
      <c r="H1636" s="578">
        <v>21</v>
      </c>
      <c r="I1636" s="578">
        <v>21</v>
      </c>
      <c r="J1636" s="794">
        <f t="shared" si="109"/>
        <v>21</v>
      </c>
      <c r="K1636" s="794">
        <f t="shared" si="110"/>
        <v>21</v>
      </c>
    </row>
    <row r="1637" spans="1:11" ht="27" x14ac:dyDescent="0.25">
      <c r="A1637" s="564">
        <f t="shared" si="108"/>
        <v>1573</v>
      </c>
      <c r="B1637" s="687" t="s">
        <v>1131</v>
      </c>
      <c r="C1637" s="557">
        <v>46.37</v>
      </c>
      <c r="D1637" s="689" t="s">
        <v>1142</v>
      </c>
      <c r="E1637" s="667" t="s">
        <v>1170</v>
      </c>
      <c r="F1637" s="687" t="s">
        <v>1149</v>
      </c>
      <c r="G1637" s="687" t="s">
        <v>5114</v>
      </c>
      <c r="H1637" s="578">
        <v>18</v>
      </c>
      <c r="I1637" s="578">
        <v>18</v>
      </c>
      <c r="J1637" s="794">
        <f t="shared" si="109"/>
        <v>18</v>
      </c>
      <c r="K1637" s="794">
        <f t="shared" si="110"/>
        <v>18</v>
      </c>
    </row>
    <row r="1638" spans="1:11" ht="40.5" x14ac:dyDescent="0.25">
      <c r="A1638" s="564">
        <f t="shared" si="108"/>
        <v>1574</v>
      </c>
      <c r="B1638" s="687" t="s">
        <v>1131</v>
      </c>
      <c r="C1638" s="557">
        <v>46.38</v>
      </c>
      <c r="D1638" s="689" t="s">
        <v>262</v>
      </c>
      <c r="E1638" s="667" t="s">
        <v>1171</v>
      </c>
      <c r="F1638" s="687" t="s">
        <v>2035</v>
      </c>
      <c r="G1638" s="687" t="s">
        <v>5114</v>
      </c>
      <c r="H1638" s="578">
        <v>68</v>
      </c>
      <c r="I1638" s="578">
        <v>19</v>
      </c>
      <c r="J1638" s="794">
        <f t="shared" si="109"/>
        <v>68</v>
      </c>
      <c r="K1638" s="794">
        <f t="shared" si="110"/>
        <v>19</v>
      </c>
    </row>
    <row r="1639" spans="1:11" ht="135" x14ac:dyDescent="0.25">
      <c r="A1639" s="564">
        <f t="shared" si="108"/>
        <v>1575</v>
      </c>
      <c r="B1639" s="687" t="s">
        <v>1131</v>
      </c>
      <c r="C1639" s="557">
        <v>46.39</v>
      </c>
      <c r="D1639" s="689" t="s">
        <v>262</v>
      </c>
      <c r="E1639" s="667" t="s">
        <v>1172</v>
      </c>
      <c r="F1639" s="687" t="s">
        <v>231</v>
      </c>
      <c r="G1639" s="687" t="s">
        <v>4804</v>
      </c>
      <c r="H1639" s="578">
        <v>2539</v>
      </c>
      <c r="I1639" s="578">
        <v>329</v>
      </c>
      <c r="J1639" s="794">
        <f t="shared" si="109"/>
        <v>2539</v>
      </c>
      <c r="K1639" s="794">
        <f t="shared" si="110"/>
        <v>329</v>
      </c>
    </row>
    <row r="1640" spans="1:11" ht="54" x14ac:dyDescent="0.25">
      <c r="A1640" s="564">
        <f t="shared" si="108"/>
        <v>1576</v>
      </c>
      <c r="B1640" s="687" t="s">
        <v>1131</v>
      </c>
      <c r="C1640" s="557">
        <v>46.4</v>
      </c>
      <c r="D1640" s="689" t="s">
        <v>262</v>
      </c>
      <c r="E1640" s="667" t="s">
        <v>1173</v>
      </c>
      <c r="F1640" s="687" t="s">
        <v>231</v>
      </c>
      <c r="G1640" s="687" t="s">
        <v>4812</v>
      </c>
      <c r="H1640" s="578">
        <v>96</v>
      </c>
      <c r="I1640" s="578">
        <v>96</v>
      </c>
      <c r="J1640" s="794">
        <f t="shared" si="109"/>
        <v>96</v>
      </c>
      <c r="K1640" s="794">
        <f t="shared" si="110"/>
        <v>96</v>
      </c>
    </row>
    <row r="1641" spans="1:11" ht="67.5" x14ac:dyDescent="0.25">
      <c r="A1641" s="564">
        <f t="shared" si="108"/>
        <v>1577</v>
      </c>
      <c r="B1641" s="687" t="s">
        <v>1131</v>
      </c>
      <c r="C1641" s="557">
        <v>46.41</v>
      </c>
      <c r="D1641" s="689" t="s">
        <v>262</v>
      </c>
      <c r="E1641" s="667" t="s">
        <v>1174</v>
      </c>
      <c r="F1641" s="687" t="s">
        <v>231</v>
      </c>
      <c r="G1641" s="687" t="s">
        <v>4812</v>
      </c>
      <c r="H1641" s="578">
        <v>207</v>
      </c>
      <c r="I1641" s="578">
        <v>207</v>
      </c>
      <c r="J1641" s="794">
        <f t="shared" si="109"/>
        <v>207</v>
      </c>
      <c r="K1641" s="794">
        <f t="shared" si="110"/>
        <v>207</v>
      </c>
    </row>
    <row r="1642" spans="1:11" ht="189" x14ac:dyDescent="0.25">
      <c r="A1642" s="564">
        <f t="shared" si="108"/>
        <v>1578</v>
      </c>
      <c r="B1642" s="687" t="s">
        <v>1131</v>
      </c>
      <c r="C1642" s="557">
        <v>46.42</v>
      </c>
      <c r="D1642" s="689" t="s">
        <v>262</v>
      </c>
      <c r="E1642" s="667" t="s">
        <v>5743</v>
      </c>
      <c r="F1642" s="687" t="s">
        <v>231</v>
      </c>
      <c r="G1642" s="687" t="s">
        <v>5114</v>
      </c>
      <c r="H1642" s="578">
        <v>279</v>
      </c>
      <c r="I1642" s="578">
        <v>279</v>
      </c>
      <c r="J1642" s="794">
        <f t="shared" si="109"/>
        <v>279</v>
      </c>
      <c r="K1642" s="794">
        <f t="shared" si="110"/>
        <v>279</v>
      </c>
    </row>
    <row r="1643" spans="1:11" ht="40.5" x14ac:dyDescent="0.25">
      <c r="A1643" s="564">
        <f t="shared" si="108"/>
        <v>1579</v>
      </c>
      <c r="B1643" s="687" t="s">
        <v>1131</v>
      </c>
      <c r="C1643" s="557">
        <v>46.43</v>
      </c>
      <c r="D1643" s="689" t="s">
        <v>262</v>
      </c>
      <c r="E1643" s="667" t="s">
        <v>1175</v>
      </c>
      <c r="F1643" s="687" t="s">
        <v>231</v>
      </c>
      <c r="G1643" s="687" t="s">
        <v>5114</v>
      </c>
      <c r="H1643" s="578">
        <v>115</v>
      </c>
      <c r="I1643" s="578">
        <v>115</v>
      </c>
      <c r="J1643" s="794">
        <f t="shared" si="109"/>
        <v>115</v>
      </c>
      <c r="K1643" s="794">
        <f t="shared" si="110"/>
        <v>115</v>
      </c>
    </row>
    <row r="1644" spans="1:11" ht="67.5" x14ac:dyDescent="0.25">
      <c r="A1644" s="564">
        <f t="shared" si="108"/>
        <v>1580</v>
      </c>
      <c r="B1644" s="687" t="s">
        <v>1131</v>
      </c>
      <c r="C1644" s="557">
        <v>46.44</v>
      </c>
      <c r="D1644" s="689" t="s">
        <v>262</v>
      </c>
      <c r="E1644" s="667" t="s">
        <v>1176</v>
      </c>
      <c r="F1644" s="687" t="s">
        <v>5054</v>
      </c>
      <c r="G1644" s="687" t="s">
        <v>5104</v>
      </c>
      <c r="H1644" s="578">
        <v>838</v>
      </c>
      <c r="I1644" s="578">
        <v>227</v>
      </c>
      <c r="J1644" s="794">
        <f t="shared" si="109"/>
        <v>838</v>
      </c>
      <c r="K1644" s="794">
        <f t="shared" si="110"/>
        <v>227</v>
      </c>
    </row>
    <row r="1645" spans="1:11" ht="67.5" x14ac:dyDescent="0.25">
      <c r="A1645" s="564">
        <f t="shared" si="108"/>
        <v>1581</v>
      </c>
      <c r="B1645" s="687" t="s">
        <v>1131</v>
      </c>
      <c r="C1645" s="557">
        <v>46.45</v>
      </c>
      <c r="D1645" s="689" t="s">
        <v>262</v>
      </c>
      <c r="E1645" s="667" t="s">
        <v>1177</v>
      </c>
      <c r="F1645" s="687" t="s">
        <v>5059</v>
      </c>
      <c r="G1645" s="687" t="s">
        <v>5104</v>
      </c>
      <c r="H1645" s="578">
        <v>796</v>
      </c>
      <c r="I1645" s="578">
        <v>227</v>
      </c>
      <c r="J1645" s="794">
        <f t="shared" si="109"/>
        <v>796</v>
      </c>
      <c r="K1645" s="794">
        <f t="shared" si="110"/>
        <v>227</v>
      </c>
    </row>
    <row r="1646" spans="1:11" ht="54" x14ac:dyDescent="0.25">
      <c r="A1646" s="564">
        <f t="shared" si="108"/>
        <v>1582</v>
      </c>
      <c r="B1646" s="687" t="s">
        <v>1131</v>
      </c>
      <c r="C1646" s="557">
        <v>46.46</v>
      </c>
      <c r="D1646" s="689" t="s">
        <v>262</v>
      </c>
      <c r="E1646" s="667" t="s">
        <v>1178</v>
      </c>
      <c r="F1646" s="687" t="s">
        <v>231</v>
      </c>
      <c r="G1646" s="687" t="s">
        <v>4812</v>
      </c>
      <c r="H1646" s="578">
        <v>295</v>
      </c>
      <c r="I1646" s="578">
        <v>98</v>
      </c>
      <c r="J1646" s="794">
        <f t="shared" si="109"/>
        <v>295</v>
      </c>
      <c r="K1646" s="794">
        <f t="shared" si="110"/>
        <v>98</v>
      </c>
    </row>
    <row r="1647" spans="1:11" ht="54" x14ac:dyDescent="0.25">
      <c r="A1647" s="564">
        <f t="shared" si="108"/>
        <v>1583</v>
      </c>
      <c r="B1647" s="687" t="s">
        <v>1131</v>
      </c>
      <c r="C1647" s="557">
        <v>46.47</v>
      </c>
      <c r="D1647" s="689" t="s">
        <v>262</v>
      </c>
      <c r="E1647" s="667" t="s">
        <v>1179</v>
      </c>
      <c r="F1647" s="687" t="s">
        <v>231</v>
      </c>
      <c r="G1647" s="687" t="s">
        <v>4812</v>
      </c>
      <c r="H1647" s="578">
        <v>1236</v>
      </c>
      <c r="I1647" s="578">
        <v>123</v>
      </c>
      <c r="J1647" s="794">
        <f t="shared" si="109"/>
        <v>1236</v>
      </c>
      <c r="K1647" s="794">
        <f t="shared" si="110"/>
        <v>123</v>
      </c>
    </row>
    <row r="1648" spans="1:11" ht="54" x14ac:dyDescent="0.25">
      <c r="A1648" s="564">
        <f t="shared" si="108"/>
        <v>1584</v>
      </c>
      <c r="B1648" s="687" t="s">
        <v>1131</v>
      </c>
      <c r="C1648" s="557">
        <v>46.48</v>
      </c>
      <c r="D1648" s="689" t="s">
        <v>262</v>
      </c>
      <c r="E1648" s="667" t="s">
        <v>1180</v>
      </c>
      <c r="F1648" s="687" t="s">
        <v>231</v>
      </c>
      <c r="G1648" s="687" t="s">
        <v>4812</v>
      </c>
      <c r="H1648" s="578">
        <v>375</v>
      </c>
      <c r="I1648" s="578">
        <v>51</v>
      </c>
      <c r="J1648" s="794">
        <f t="shared" si="109"/>
        <v>375</v>
      </c>
      <c r="K1648" s="794">
        <f t="shared" si="110"/>
        <v>51</v>
      </c>
    </row>
    <row r="1649" spans="1:11" ht="54" x14ac:dyDescent="0.25">
      <c r="A1649" s="564">
        <f t="shared" si="108"/>
        <v>1585</v>
      </c>
      <c r="B1649" s="687" t="s">
        <v>1131</v>
      </c>
      <c r="C1649" s="557">
        <v>46.49</v>
      </c>
      <c r="D1649" s="689" t="s">
        <v>262</v>
      </c>
      <c r="E1649" s="667" t="s">
        <v>1181</v>
      </c>
      <c r="F1649" s="687" t="s">
        <v>231</v>
      </c>
      <c r="G1649" s="687" t="s">
        <v>4812</v>
      </c>
      <c r="H1649" s="578">
        <v>322</v>
      </c>
      <c r="I1649" s="578">
        <v>51</v>
      </c>
      <c r="J1649" s="794">
        <f t="shared" si="109"/>
        <v>322</v>
      </c>
      <c r="K1649" s="794">
        <f t="shared" si="110"/>
        <v>51</v>
      </c>
    </row>
    <row r="1650" spans="1:11" ht="54" x14ac:dyDescent="0.25">
      <c r="A1650" s="564">
        <f t="shared" si="108"/>
        <v>1586</v>
      </c>
      <c r="B1650" s="687" t="s">
        <v>1131</v>
      </c>
      <c r="C1650" s="557">
        <v>46.5</v>
      </c>
      <c r="D1650" s="689" t="s">
        <v>262</v>
      </c>
      <c r="E1650" s="667" t="s">
        <v>1182</v>
      </c>
      <c r="F1650" s="687" t="s">
        <v>231</v>
      </c>
      <c r="G1650" s="687" t="s">
        <v>4812</v>
      </c>
      <c r="H1650" s="578">
        <v>190</v>
      </c>
      <c r="I1650" s="578">
        <v>26</v>
      </c>
      <c r="J1650" s="794">
        <f t="shared" si="109"/>
        <v>190</v>
      </c>
      <c r="K1650" s="794">
        <f t="shared" si="110"/>
        <v>26</v>
      </c>
    </row>
    <row r="1651" spans="1:11" ht="54" x14ac:dyDescent="0.25">
      <c r="A1651" s="564">
        <f t="shared" si="108"/>
        <v>1587</v>
      </c>
      <c r="B1651" s="687" t="s">
        <v>1131</v>
      </c>
      <c r="C1651" s="557">
        <v>46.51</v>
      </c>
      <c r="D1651" s="689" t="s">
        <v>262</v>
      </c>
      <c r="E1651" s="667" t="s">
        <v>1183</v>
      </c>
      <c r="F1651" s="687" t="s">
        <v>231</v>
      </c>
      <c r="G1651" s="687" t="s">
        <v>4812</v>
      </c>
      <c r="H1651" s="578">
        <v>178</v>
      </c>
      <c r="I1651" s="578">
        <v>51</v>
      </c>
      <c r="J1651" s="794">
        <f t="shared" si="109"/>
        <v>178</v>
      </c>
      <c r="K1651" s="794">
        <f t="shared" si="110"/>
        <v>51</v>
      </c>
    </row>
    <row r="1652" spans="1:11" ht="54" x14ac:dyDescent="0.25">
      <c r="A1652" s="564">
        <f t="shared" si="108"/>
        <v>1588</v>
      </c>
      <c r="B1652" s="687" t="s">
        <v>1131</v>
      </c>
      <c r="C1652" s="557">
        <v>46.52</v>
      </c>
      <c r="D1652" s="689" t="s">
        <v>262</v>
      </c>
      <c r="E1652" s="667" t="s">
        <v>1184</v>
      </c>
      <c r="F1652" s="687" t="s">
        <v>231</v>
      </c>
      <c r="G1652" s="687" t="s">
        <v>4812</v>
      </c>
      <c r="H1652" s="578">
        <v>247</v>
      </c>
      <c r="I1652" s="578">
        <v>26</v>
      </c>
      <c r="J1652" s="794">
        <f t="shared" si="109"/>
        <v>247</v>
      </c>
      <c r="K1652" s="794">
        <f t="shared" si="110"/>
        <v>26</v>
      </c>
    </row>
    <row r="1653" spans="1:11" ht="40.5" x14ac:dyDescent="0.25">
      <c r="A1653" s="564">
        <f t="shared" si="108"/>
        <v>1589</v>
      </c>
      <c r="B1653" s="687" t="s">
        <v>1131</v>
      </c>
      <c r="C1653" s="557">
        <v>46.53</v>
      </c>
      <c r="D1653" s="689" t="s">
        <v>262</v>
      </c>
      <c r="E1653" s="667" t="s">
        <v>1185</v>
      </c>
      <c r="F1653" s="687" t="s">
        <v>1149</v>
      </c>
      <c r="G1653" s="687" t="s">
        <v>4812</v>
      </c>
      <c r="H1653" s="578">
        <v>313</v>
      </c>
      <c r="I1653" s="578">
        <v>313</v>
      </c>
      <c r="J1653" s="794">
        <f t="shared" si="109"/>
        <v>313</v>
      </c>
      <c r="K1653" s="794">
        <f t="shared" si="110"/>
        <v>313</v>
      </c>
    </row>
    <row r="1654" spans="1:11" ht="40.5" x14ac:dyDescent="0.25">
      <c r="A1654" s="564">
        <f t="shared" si="108"/>
        <v>1590</v>
      </c>
      <c r="B1654" s="687" t="s">
        <v>1131</v>
      </c>
      <c r="C1654" s="557">
        <v>46.54</v>
      </c>
      <c r="D1654" s="689" t="s">
        <v>262</v>
      </c>
      <c r="E1654" s="667" t="s">
        <v>1186</v>
      </c>
      <c r="F1654" s="687" t="s">
        <v>231</v>
      </c>
      <c r="G1654" s="687" t="s">
        <v>4804</v>
      </c>
      <c r="H1654" s="578">
        <v>49</v>
      </c>
      <c r="I1654" s="578">
        <v>49</v>
      </c>
      <c r="J1654" s="794">
        <f t="shared" si="109"/>
        <v>49</v>
      </c>
      <c r="K1654" s="794">
        <f t="shared" si="110"/>
        <v>49</v>
      </c>
    </row>
    <row r="1655" spans="1:11" ht="40.5" x14ac:dyDescent="0.25">
      <c r="A1655" s="564">
        <f t="shared" si="108"/>
        <v>1591</v>
      </c>
      <c r="B1655" s="687" t="s">
        <v>1131</v>
      </c>
      <c r="C1655" s="557">
        <v>46.55</v>
      </c>
      <c r="D1655" s="689" t="s">
        <v>262</v>
      </c>
      <c r="E1655" s="667" t="s">
        <v>1187</v>
      </c>
      <c r="F1655" s="687" t="s">
        <v>1149</v>
      </c>
      <c r="G1655" s="687" t="s">
        <v>4812</v>
      </c>
      <c r="H1655" s="578">
        <v>186</v>
      </c>
      <c r="I1655" s="578">
        <v>186</v>
      </c>
      <c r="J1655" s="794">
        <f t="shared" si="109"/>
        <v>186</v>
      </c>
      <c r="K1655" s="794">
        <f t="shared" si="110"/>
        <v>186</v>
      </c>
    </row>
    <row r="1656" spans="1:11" ht="40.5" x14ac:dyDescent="0.25">
      <c r="A1656" s="564">
        <f t="shared" si="108"/>
        <v>1592</v>
      </c>
      <c r="B1656" s="687" t="s">
        <v>1131</v>
      </c>
      <c r="C1656" s="557">
        <v>46.56</v>
      </c>
      <c r="D1656" s="689" t="s">
        <v>262</v>
      </c>
      <c r="E1656" s="667" t="s">
        <v>5885</v>
      </c>
      <c r="F1656" s="687" t="s">
        <v>1149</v>
      </c>
      <c r="G1656" s="687" t="s">
        <v>5114</v>
      </c>
      <c r="H1656" s="578">
        <v>239</v>
      </c>
      <c r="I1656" s="578">
        <v>195</v>
      </c>
      <c r="J1656" s="794">
        <f t="shared" si="109"/>
        <v>239</v>
      </c>
      <c r="K1656" s="794">
        <f t="shared" si="110"/>
        <v>195</v>
      </c>
    </row>
    <row r="1657" spans="1:11" ht="67.5" x14ac:dyDescent="0.25">
      <c r="A1657" s="564">
        <f t="shared" si="108"/>
        <v>1593</v>
      </c>
      <c r="B1657" s="687" t="s">
        <v>1131</v>
      </c>
      <c r="C1657" s="557">
        <v>46.57</v>
      </c>
      <c r="D1657" s="689" t="s">
        <v>262</v>
      </c>
      <c r="E1657" s="667" t="s">
        <v>1188</v>
      </c>
      <c r="F1657" s="687" t="s">
        <v>231</v>
      </c>
      <c r="G1657" s="687" t="s">
        <v>5114</v>
      </c>
      <c r="H1657" s="578">
        <v>1048</v>
      </c>
      <c r="I1657" s="578">
        <v>217</v>
      </c>
      <c r="J1657" s="794">
        <f t="shared" si="109"/>
        <v>1048</v>
      </c>
      <c r="K1657" s="794">
        <f t="shared" si="110"/>
        <v>217</v>
      </c>
    </row>
    <row r="1658" spans="1:11" ht="67.5" x14ac:dyDescent="0.25">
      <c r="A1658" s="564">
        <f t="shared" si="108"/>
        <v>1594</v>
      </c>
      <c r="B1658" s="687" t="s">
        <v>1131</v>
      </c>
      <c r="C1658" s="557">
        <v>46.58</v>
      </c>
      <c r="D1658" s="689" t="s">
        <v>262</v>
      </c>
      <c r="E1658" s="667" t="s">
        <v>1189</v>
      </c>
      <c r="F1658" s="687" t="s">
        <v>231</v>
      </c>
      <c r="G1658" s="687" t="s">
        <v>4812</v>
      </c>
      <c r="H1658" s="578">
        <v>228</v>
      </c>
      <c r="I1658" s="578">
        <v>82</v>
      </c>
      <c r="J1658" s="794">
        <f t="shared" si="109"/>
        <v>228</v>
      </c>
      <c r="K1658" s="794">
        <f t="shared" si="110"/>
        <v>82</v>
      </c>
    </row>
    <row r="1659" spans="1:11" ht="54" x14ac:dyDescent="0.25">
      <c r="A1659" s="564">
        <f t="shared" si="108"/>
        <v>1595</v>
      </c>
      <c r="B1659" s="687" t="s">
        <v>1131</v>
      </c>
      <c r="C1659" s="557">
        <v>46.59</v>
      </c>
      <c r="D1659" s="689" t="s">
        <v>262</v>
      </c>
      <c r="E1659" s="667" t="s">
        <v>1190</v>
      </c>
      <c r="F1659" s="687" t="s">
        <v>231</v>
      </c>
      <c r="G1659" s="687" t="s">
        <v>4809</v>
      </c>
      <c r="H1659" s="578">
        <v>752</v>
      </c>
      <c r="I1659" s="578">
        <v>752</v>
      </c>
      <c r="J1659" s="794">
        <f t="shared" si="109"/>
        <v>752</v>
      </c>
      <c r="K1659" s="794">
        <f t="shared" si="110"/>
        <v>752</v>
      </c>
    </row>
    <row r="1660" spans="1:11" ht="18.75" x14ac:dyDescent="0.25">
      <c r="A1660" s="914" t="s">
        <v>5500</v>
      </c>
      <c r="B1660" s="915"/>
      <c r="C1660" s="915"/>
      <c r="D1660" s="915"/>
      <c r="E1660" s="915"/>
      <c r="F1660" s="915"/>
      <c r="G1660" s="915"/>
      <c r="H1660" s="915"/>
      <c r="I1660" s="916"/>
      <c r="J1660" s="794">
        <f t="shared" si="109"/>
        <v>0</v>
      </c>
      <c r="K1660" s="794">
        <f t="shared" si="110"/>
        <v>0</v>
      </c>
    </row>
    <row r="1661" spans="1:11" ht="216" x14ac:dyDescent="0.25">
      <c r="A1661" s="564">
        <f>A1659+1</f>
        <v>1596</v>
      </c>
      <c r="B1661" s="687" t="s">
        <v>1191</v>
      </c>
      <c r="C1661" s="557">
        <v>47.01</v>
      </c>
      <c r="D1661" s="689" t="s">
        <v>1192</v>
      </c>
      <c r="E1661" s="667" t="s">
        <v>4649</v>
      </c>
      <c r="F1661" s="687" t="s">
        <v>231</v>
      </c>
      <c r="G1661" s="687" t="s">
        <v>5114</v>
      </c>
      <c r="H1661" s="578">
        <v>3891</v>
      </c>
      <c r="I1661" s="578">
        <v>551</v>
      </c>
      <c r="J1661" s="794">
        <f t="shared" si="109"/>
        <v>3891</v>
      </c>
      <c r="K1661" s="794">
        <f t="shared" si="110"/>
        <v>551</v>
      </c>
    </row>
    <row r="1662" spans="1:11" ht="81" x14ac:dyDescent="0.25">
      <c r="A1662" s="564">
        <f>A1661+1</f>
        <v>1597</v>
      </c>
      <c r="B1662" s="687" t="s">
        <v>1191</v>
      </c>
      <c r="C1662" s="557">
        <v>47.02</v>
      </c>
      <c r="D1662" s="689" t="s">
        <v>1192</v>
      </c>
      <c r="E1662" s="667" t="s">
        <v>1193</v>
      </c>
      <c r="F1662" s="687" t="s">
        <v>231</v>
      </c>
      <c r="G1662" s="687" t="s">
        <v>5181</v>
      </c>
      <c r="H1662" s="578">
        <v>80</v>
      </c>
      <c r="I1662" s="578">
        <v>31</v>
      </c>
      <c r="J1662" s="794">
        <f t="shared" si="109"/>
        <v>80</v>
      </c>
      <c r="K1662" s="794">
        <f t="shared" si="110"/>
        <v>31</v>
      </c>
    </row>
    <row r="1663" spans="1:11" ht="135" x14ac:dyDescent="0.25">
      <c r="A1663" s="564">
        <v>1603</v>
      </c>
      <c r="B1663" s="687" t="s">
        <v>1191</v>
      </c>
      <c r="C1663" s="557">
        <v>47.03</v>
      </c>
      <c r="D1663" s="689" t="s">
        <v>1192</v>
      </c>
      <c r="E1663" s="667" t="s">
        <v>1194</v>
      </c>
      <c r="F1663" s="687" t="s">
        <v>231</v>
      </c>
      <c r="G1663" s="687" t="s">
        <v>5114</v>
      </c>
      <c r="H1663" s="578">
        <v>1527</v>
      </c>
      <c r="I1663" s="578">
        <v>187</v>
      </c>
      <c r="J1663" s="794">
        <f t="shared" si="109"/>
        <v>1527</v>
      </c>
      <c r="K1663" s="794">
        <f t="shared" si="110"/>
        <v>187</v>
      </c>
    </row>
    <row r="1664" spans="1:11" ht="148.5" x14ac:dyDescent="0.25">
      <c r="A1664" s="564">
        <v>1604</v>
      </c>
      <c r="B1664" s="687" t="s">
        <v>1191</v>
      </c>
      <c r="C1664" s="557">
        <v>47.04</v>
      </c>
      <c r="D1664" s="689" t="s">
        <v>1192</v>
      </c>
      <c r="E1664" s="667" t="s">
        <v>1195</v>
      </c>
      <c r="F1664" s="687" t="s">
        <v>231</v>
      </c>
      <c r="G1664" s="687" t="s">
        <v>5114</v>
      </c>
      <c r="H1664" s="578">
        <v>5165</v>
      </c>
      <c r="I1664" s="578">
        <v>1326</v>
      </c>
      <c r="J1664" s="794">
        <f t="shared" si="109"/>
        <v>5165</v>
      </c>
      <c r="K1664" s="794">
        <f t="shared" si="110"/>
        <v>1326</v>
      </c>
    </row>
    <row r="1665" spans="1:11" ht="67.5" x14ac:dyDescent="0.25">
      <c r="A1665" s="564">
        <v>1605</v>
      </c>
      <c r="B1665" s="687" t="s">
        <v>1191</v>
      </c>
      <c r="C1665" s="557">
        <v>47.05</v>
      </c>
      <c r="D1665" s="689" t="s">
        <v>1192</v>
      </c>
      <c r="E1665" s="667" t="s">
        <v>1196</v>
      </c>
      <c r="F1665" s="687" t="s">
        <v>231</v>
      </c>
      <c r="G1665" s="687" t="s">
        <v>5114</v>
      </c>
      <c r="H1665" s="578">
        <v>1511</v>
      </c>
      <c r="I1665" s="578">
        <v>633</v>
      </c>
      <c r="J1665" s="794">
        <f t="shared" si="109"/>
        <v>1511</v>
      </c>
      <c r="K1665" s="794">
        <f t="shared" si="110"/>
        <v>633</v>
      </c>
    </row>
    <row r="1666" spans="1:11" ht="135" x14ac:dyDescent="0.25">
      <c r="A1666" s="564">
        <v>1606</v>
      </c>
      <c r="B1666" s="687" t="s">
        <v>1191</v>
      </c>
      <c r="C1666" s="557">
        <v>47.06</v>
      </c>
      <c r="D1666" s="689" t="s">
        <v>1192</v>
      </c>
      <c r="E1666" s="667" t="s">
        <v>1197</v>
      </c>
      <c r="F1666" s="687" t="s">
        <v>231</v>
      </c>
      <c r="G1666" s="687" t="s">
        <v>5114</v>
      </c>
      <c r="H1666" s="578">
        <v>1469</v>
      </c>
      <c r="I1666" s="578">
        <v>83</v>
      </c>
      <c r="J1666" s="794">
        <f t="shared" si="109"/>
        <v>1469</v>
      </c>
      <c r="K1666" s="794">
        <f t="shared" si="110"/>
        <v>83</v>
      </c>
    </row>
    <row r="1667" spans="1:11" ht="162" x14ac:dyDescent="0.25">
      <c r="A1667" s="564">
        <v>1607</v>
      </c>
      <c r="B1667" s="687" t="s">
        <v>1191</v>
      </c>
      <c r="C1667" s="557">
        <v>47.07</v>
      </c>
      <c r="D1667" s="689" t="s">
        <v>1192</v>
      </c>
      <c r="E1667" s="667" t="s">
        <v>1198</v>
      </c>
      <c r="F1667" s="687" t="s">
        <v>231</v>
      </c>
      <c r="G1667" s="687" t="s">
        <v>5114</v>
      </c>
      <c r="H1667" s="578">
        <v>5509</v>
      </c>
      <c r="I1667" s="578">
        <v>1656</v>
      </c>
      <c r="J1667" s="794">
        <f t="shared" si="109"/>
        <v>5509</v>
      </c>
      <c r="K1667" s="794">
        <f t="shared" si="110"/>
        <v>1656</v>
      </c>
    </row>
    <row r="1668" spans="1:11" ht="162" x14ac:dyDescent="0.25">
      <c r="A1668" s="564">
        <v>1608</v>
      </c>
      <c r="B1668" s="687" t="s">
        <v>1191</v>
      </c>
      <c r="C1668" s="557">
        <v>47.08</v>
      </c>
      <c r="D1668" s="689" t="s">
        <v>1192</v>
      </c>
      <c r="E1668" s="667" t="s">
        <v>1199</v>
      </c>
      <c r="F1668" s="687" t="s">
        <v>231</v>
      </c>
      <c r="G1668" s="687" t="s">
        <v>5114</v>
      </c>
      <c r="H1668" s="578">
        <v>5284</v>
      </c>
      <c r="I1668" s="578">
        <v>397</v>
      </c>
      <c r="J1668" s="794">
        <f t="shared" si="109"/>
        <v>5284</v>
      </c>
      <c r="K1668" s="794">
        <f t="shared" si="110"/>
        <v>397</v>
      </c>
    </row>
    <row r="1669" spans="1:11" ht="162" x14ac:dyDescent="0.25">
      <c r="A1669" s="564">
        <v>1609</v>
      </c>
      <c r="B1669" s="687" t="s">
        <v>1191</v>
      </c>
      <c r="C1669" s="557">
        <v>47.09</v>
      </c>
      <c r="D1669" s="689" t="s">
        <v>1192</v>
      </c>
      <c r="E1669" s="667" t="s">
        <v>1200</v>
      </c>
      <c r="F1669" s="687" t="s">
        <v>231</v>
      </c>
      <c r="G1669" s="687" t="s">
        <v>5114</v>
      </c>
      <c r="H1669" s="578">
        <v>7317</v>
      </c>
      <c r="I1669" s="578">
        <v>397</v>
      </c>
      <c r="J1669" s="794">
        <f t="shared" ref="J1669:J1732" si="111">ROUNDUP(H1669,0)</f>
        <v>7317</v>
      </c>
      <c r="K1669" s="794">
        <f t="shared" ref="K1669:K1732" si="112">ROUNDUP(I1669,0)</f>
        <v>397</v>
      </c>
    </row>
    <row r="1670" spans="1:11" ht="108" x14ac:dyDescent="0.25">
      <c r="A1670" s="564">
        <v>1610</v>
      </c>
      <c r="B1670" s="687" t="s">
        <v>1191</v>
      </c>
      <c r="C1670" s="557">
        <v>47.1</v>
      </c>
      <c r="D1670" s="689" t="s">
        <v>1192</v>
      </c>
      <c r="E1670" s="667" t="s">
        <v>1201</v>
      </c>
      <c r="F1670" s="687" t="s">
        <v>231</v>
      </c>
      <c r="G1670" s="687" t="s">
        <v>5114</v>
      </c>
      <c r="H1670" s="578">
        <v>3043</v>
      </c>
      <c r="I1670" s="578">
        <v>108</v>
      </c>
      <c r="J1670" s="794">
        <f t="shared" si="111"/>
        <v>3043</v>
      </c>
      <c r="K1670" s="794">
        <f t="shared" si="112"/>
        <v>108</v>
      </c>
    </row>
    <row r="1671" spans="1:11" ht="162" x14ac:dyDescent="0.25">
      <c r="A1671" s="564">
        <v>1611</v>
      </c>
      <c r="B1671" s="687" t="s">
        <v>1202</v>
      </c>
      <c r="C1671" s="557">
        <v>47.11</v>
      </c>
      <c r="D1671" s="689" t="s">
        <v>1192</v>
      </c>
      <c r="E1671" s="667" t="s">
        <v>1203</v>
      </c>
      <c r="F1671" s="687" t="s">
        <v>231</v>
      </c>
      <c r="G1671" s="687" t="s">
        <v>5114</v>
      </c>
      <c r="H1671" s="578">
        <v>5871</v>
      </c>
      <c r="I1671" s="578">
        <v>1690</v>
      </c>
      <c r="J1671" s="794">
        <f t="shared" si="111"/>
        <v>5871</v>
      </c>
      <c r="K1671" s="794">
        <f t="shared" si="112"/>
        <v>1690</v>
      </c>
    </row>
    <row r="1672" spans="1:11" ht="135" x14ac:dyDescent="0.25">
      <c r="A1672" s="564">
        <v>1612</v>
      </c>
      <c r="B1672" s="687" t="s">
        <v>1191</v>
      </c>
      <c r="C1672" s="557">
        <v>47.12</v>
      </c>
      <c r="D1672" s="689" t="s">
        <v>1192</v>
      </c>
      <c r="E1672" s="667" t="s">
        <v>1204</v>
      </c>
      <c r="F1672" s="687" t="s">
        <v>231</v>
      </c>
      <c r="G1672" s="687" t="s">
        <v>5114</v>
      </c>
      <c r="H1672" s="578">
        <v>519</v>
      </c>
      <c r="I1672" s="578">
        <v>23</v>
      </c>
      <c r="J1672" s="794">
        <f t="shared" si="111"/>
        <v>519</v>
      </c>
      <c r="K1672" s="794">
        <f t="shared" si="112"/>
        <v>23</v>
      </c>
    </row>
    <row r="1673" spans="1:11" ht="175.5" x14ac:dyDescent="0.25">
      <c r="A1673" s="564">
        <v>1613</v>
      </c>
      <c r="B1673" s="687" t="s">
        <v>1205</v>
      </c>
      <c r="C1673" s="557">
        <v>47.13</v>
      </c>
      <c r="D1673" s="689" t="s">
        <v>1192</v>
      </c>
      <c r="E1673" s="667" t="s">
        <v>1206</v>
      </c>
      <c r="F1673" s="687" t="s">
        <v>231</v>
      </c>
      <c r="G1673" s="687" t="s">
        <v>5552</v>
      </c>
      <c r="H1673" s="578">
        <v>57</v>
      </c>
      <c r="I1673" s="578">
        <v>4</v>
      </c>
      <c r="J1673" s="794">
        <f t="shared" si="111"/>
        <v>57</v>
      </c>
      <c r="K1673" s="794">
        <f t="shared" si="112"/>
        <v>4</v>
      </c>
    </row>
    <row r="1674" spans="1:11" ht="189" x14ac:dyDescent="0.25">
      <c r="A1674" s="564">
        <v>1614</v>
      </c>
      <c r="B1674" s="687" t="s">
        <v>1205</v>
      </c>
      <c r="C1674" s="557">
        <v>47.14</v>
      </c>
      <c r="D1674" s="689" t="s">
        <v>1192</v>
      </c>
      <c r="E1674" s="667" t="s">
        <v>1207</v>
      </c>
      <c r="F1674" s="687" t="s">
        <v>231</v>
      </c>
      <c r="G1674" s="687" t="s">
        <v>5552</v>
      </c>
      <c r="H1674" s="578">
        <v>150</v>
      </c>
      <c r="I1674" s="578">
        <v>4</v>
      </c>
      <c r="J1674" s="794">
        <f t="shared" si="111"/>
        <v>150</v>
      </c>
      <c r="K1674" s="794">
        <f t="shared" si="112"/>
        <v>4</v>
      </c>
    </row>
    <row r="1675" spans="1:11" ht="162" x14ac:dyDescent="0.25">
      <c r="A1675" s="564">
        <v>1615</v>
      </c>
      <c r="B1675" s="687" t="s">
        <v>1191</v>
      </c>
      <c r="C1675" s="557">
        <v>47.15</v>
      </c>
      <c r="D1675" s="689" t="s">
        <v>1192</v>
      </c>
      <c r="E1675" s="667" t="s">
        <v>1208</v>
      </c>
      <c r="F1675" s="687" t="s">
        <v>231</v>
      </c>
      <c r="G1675" s="687" t="s">
        <v>5114</v>
      </c>
      <c r="H1675" s="578">
        <v>2429</v>
      </c>
      <c r="I1675" s="578">
        <v>208</v>
      </c>
      <c r="J1675" s="794">
        <f t="shared" si="111"/>
        <v>2429</v>
      </c>
      <c r="K1675" s="794">
        <f t="shared" si="112"/>
        <v>208</v>
      </c>
    </row>
    <row r="1676" spans="1:11" ht="94.5" x14ac:dyDescent="0.25">
      <c r="A1676" s="564">
        <v>1616</v>
      </c>
      <c r="B1676" s="687" t="s">
        <v>1191</v>
      </c>
      <c r="C1676" s="557">
        <v>47.16</v>
      </c>
      <c r="D1676" s="689" t="s">
        <v>1192</v>
      </c>
      <c r="E1676" s="667" t="s">
        <v>1209</v>
      </c>
      <c r="F1676" s="687" t="s">
        <v>231</v>
      </c>
      <c r="G1676" s="687" t="s">
        <v>5114</v>
      </c>
      <c r="H1676" s="578">
        <v>727</v>
      </c>
      <c r="I1676" s="578">
        <v>79</v>
      </c>
      <c r="J1676" s="794">
        <f t="shared" si="111"/>
        <v>727</v>
      </c>
      <c r="K1676" s="794">
        <f t="shared" si="112"/>
        <v>79</v>
      </c>
    </row>
    <row r="1677" spans="1:11" ht="202.5" x14ac:dyDescent="0.25">
      <c r="A1677" s="564">
        <v>1617</v>
      </c>
      <c r="B1677" s="687" t="s">
        <v>1191</v>
      </c>
      <c r="C1677" s="689">
        <v>47.17</v>
      </c>
      <c r="D1677" s="689" t="s">
        <v>1192</v>
      </c>
      <c r="E1677" s="667" t="s">
        <v>4633</v>
      </c>
      <c r="F1677" s="687" t="s">
        <v>283</v>
      </c>
      <c r="G1677" s="687" t="s">
        <v>5114</v>
      </c>
      <c r="H1677" s="578">
        <v>1295</v>
      </c>
      <c r="I1677" s="578">
        <v>236</v>
      </c>
      <c r="J1677" s="794">
        <f t="shared" si="111"/>
        <v>1295</v>
      </c>
      <c r="K1677" s="794">
        <f t="shared" si="112"/>
        <v>236</v>
      </c>
    </row>
    <row r="1678" spans="1:11" ht="135" x14ac:dyDescent="0.25">
      <c r="A1678" s="564">
        <v>1618</v>
      </c>
      <c r="B1678" s="687" t="s">
        <v>1191</v>
      </c>
      <c r="C1678" s="689">
        <v>47.18</v>
      </c>
      <c r="D1678" s="689" t="s">
        <v>1192</v>
      </c>
      <c r="E1678" s="667" t="s">
        <v>4634</v>
      </c>
      <c r="F1678" s="687" t="s">
        <v>283</v>
      </c>
      <c r="G1678" s="687" t="s">
        <v>4812</v>
      </c>
      <c r="H1678" s="578">
        <v>352</v>
      </c>
      <c r="I1678" s="578">
        <v>88</v>
      </c>
      <c r="J1678" s="794">
        <f t="shared" si="111"/>
        <v>352</v>
      </c>
      <c r="K1678" s="794">
        <f t="shared" si="112"/>
        <v>88</v>
      </c>
    </row>
    <row r="1679" spans="1:11" ht="108" x14ac:dyDescent="0.25">
      <c r="A1679" s="564">
        <v>1619</v>
      </c>
      <c r="B1679" s="687" t="s">
        <v>1191</v>
      </c>
      <c r="C1679" s="689">
        <v>47.19</v>
      </c>
      <c r="D1679" s="689" t="s">
        <v>1192</v>
      </c>
      <c r="E1679" s="667" t="s">
        <v>4626</v>
      </c>
      <c r="F1679" s="687" t="s">
        <v>283</v>
      </c>
      <c r="G1679" s="687" t="s">
        <v>5114</v>
      </c>
      <c r="H1679" s="578">
        <v>522</v>
      </c>
      <c r="I1679" s="578">
        <v>160</v>
      </c>
      <c r="J1679" s="794">
        <f t="shared" si="111"/>
        <v>522</v>
      </c>
      <c r="K1679" s="794">
        <f t="shared" si="112"/>
        <v>160</v>
      </c>
    </row>
    <row r="1680" spans="1:11" ht="18.75" x14ac:dyDescent="0.25">
      <c r="A1680" s="914" t="s">
        <v>5501</v>
      </c>
      <c r="B1680" s="915"/>
      <c r="C1680" s="915"/>
      <c r="D1680" s="915"/>
      <c r="E1680" s="915"/>
      <c r="F1680" s="915"/>
      <c r="G1680" s="915"/>
      <c r="H1680" s="915"/>
      <c r="I1680" s="916"/>
      <c r="J1680" s="794">
        <f t="shared" si="111"/>
        <v>0</v>
      </c>
      <c r="K1680" s="794">
        <f t="shared" si="112"/>
        <v>0</v>
      </c>
    </row>
    <row r="1681" spans="1:11" ht="148.5" x14ac:dyDescent="0.25">
      <c r="A1681" s="564">
        <f>A1679+1</f>
        <v>1620</v>
      </c>
      <c r="B1681" s="687" t="s">
        <v>1210</v>
      </c>
      <c r="C1681" s="689">
        <v>48.01</v>
      </c>
      <c r="D1681" s="687" t="str">
        <f>F1681</f>
        <v>As directed by Engineer in charge</v>
      </c>
      <c r="E1681" s="667" t="s">
        <v>1211</v>
      </c>
      <c r="F1681" s="687" t="s">
        <v>283</v>
      </c>
      <c r="G1681" s="687" t="s">
        <v>5114</v>
      </c>
      <c r="H1681" s="578">
        <v>1841.4384999999997</v>
      </c>
      <c r="I1681" s="578">
        <v>772.88750000000005</v>
      </c>
      <c r="J1681" s="794">
        <f t="shared" si="111"/>
        <v>1842</v>
      </c>
      <c r="K1681" s="794">
        <f t="shared" si="112"/>
        <v>773</v>
      </c>
    </row>
    <row r="1682" spans="1:11" ht="133.5" customHeight="1" x14ac:dyDescent="0.25">
      <c r="A1682" s="564">
        <f>A1681+1</f>
        <v>1621</v>
      </c>
      <c r="B1682" s="687" t="s">
        <v>1210</v>
      </c>
      <c r="C1682" s="689">
        <v>48.02</v>
      </c>
      <c r="D1682" s="687" t="str">
        <f t="shared" ref="D1682:D1741" si="113">F1682</f>
        <v>As directed by Engineer in charge</v>
      </c>
      <c r="E1682" s="667" t="s">
        <v>1212</v>
      </c>
      <c r="F1682" s="687" t="s">
        <v>283</v>
      </c>
      <c r="G1682" s="687" t="s">
        <v>5114</v>
      </c>
      <c r="H1682" s="578">
        <v>1759.703</v>
      </c>
      <c r="I1682" s="578">
        <v>735.68</v>
      </c>
      <c r="J1682" s="794">
        <f t="shared" si="111"/>
        <v>1760</v>
      </c>
      <c r="K1682" s="794">
        <f t="shared" si="112"/>
        <v>736</v>
      </c>
    </row>
    <row r="1683" spans="1:11" ht="162" x14ac:dyDescent="0.25">
      <c r="A1683" s="564">
        <f t="shared" ref="A1683:A1741" si="114">A1682+1</f>
        <v>1622</v>
      </c>
      <c r="B1683" s="691" t="s">
        <v>1210</v>
      </c>
      <c r="C1683" s="692">
        <v>48.03</v>
      </c>
      <c r="D1683" s="691" t="str">
        <f t="shared" si="113"/>
        <v>As directed by Engineer in charge</v>
      </c>
      <c r="E1683" s="667" t="s">
        <v>1213</v>
      </c>
      <c r="F1683" s="691" t="s">
        <v>283</v>
      </c>
      <c r="G1683" s="691" t="s">
        <v>5114</v>
      </c>
      <c r="H1683" s="693">
        <v>1464.68201</v>
      </c>
      <c r="I1683" s="693">
        <v>482.67626000000001</v>
      </c>
      <c r="J1683" s="794">
        <f t="shared" si="111"/>
        <v>1465</v>
      </c>
      <c r="K1683" s="794">
        <f t="shared" si="112"/>
        <v>483</v>
      </c>
    </row>
    <row r="1684" spans="1:11" ht="135" x14ac:dyDescent="0.25">
      <c r="A1684" s="564">
        <f t="shared" si="114"/>
        <v>1623</v>
      </c>
      <c r="B1684" s="691" t="s">
        <v>1214</v>
      </c>
      <c r="C1684" s="692">
        <v>48.04</v>
      </c>
      <c r="D1684" s="691" t="str">
        <f t="shared" si="113"/>
        <v>As directed by Engineer in charge</v>
      </c>
      <c r="E1684" s="667" t="s">
        <v>5693</v>
      </c>
      <c r="F1684" s="691" t="s">
        <v>283</v>
      </c>
      <c r="G1684" s="691" t="s">
        <v>5114</v>
      </c>
      <c r="H1684" s="693">
        <v>4590.0019000000002</v>
      </c>
      <c r="I1684" s="693">
        <v>960.9</v>
      </c>
      <c r="J1684" s="794">
        <f t="shared" si="111"/>
        <v>4591</v>
      </c>
      <c r="K1684" s="794">
        <f t="shared" si="112"/>
        <v>961</v>
      </c>
    </row>
    <row r="1685" spans="1:11" ht="135" x14ac:dyDescent="0.25">
      <c r="A1685" s="564">
        <f t="shared" si="114"/>
        <v>1624</v>
      </c>
      <c r="B1685" s="691" t="s">
        <v>1214</v>
      </c>
      <c r="C1685" s="692">
        <v>48.05</v>
      </c>
      <c r="D1685" s="691" t="str">
        <f t="shared" si="113"/>
        <v>As directed by Engineer in charge</v>
      </c>
      <c r="E1685" s="667" t="s">
        <v>5694</v>
      </c>
      <c r="F1685" s="691" t="s">
        <v>283</v>
      </c>
      <c r="G1685" s="691" t="s">
        <v>5114</v>
      </c>
      <c r="H1685" s="693">
        <v>5644.4564000000009</v>
      </c>
      <c r="I1685" s="693">
        <v>1009.8660000000001</v>
      </c>
      <c r="J1685" s="794">
        <f t="shared" si="111"/>
        <v>5645</v>
      </c>
      <c r="K1685" s="794">
        <f t="shared" si="112"/>
        <v>1010</v>
      </c>
    </row>
    <row r="1686" spans="1:11" ht="190.9" customHeight="1" x14ac:dyDescent="0.25">
      <c r="A1686" s="564">
        <f t="shared" si="114"/>
        <v>1625</v>
      </c>
      <c r="B1686" s="691" t="s">
        <v>1214</v>
      </c>
      <c r="C1686" s="692">
        <v>48.06</v>
      </c>
      <c r="D1686" s="691" t="str">
        <f t="shared" si="113"/>
        <v>As directed by Engineer in charge</v>
      </c>
      <c r="E1686" s="667" t="s">
        <v>1215</v>
      </c>
      <c r="F1686" s="691" t="s">
        <v>283</v>
      </c>
      <c r="G1686" s="691" t="s">
        <v>5114</v>
      </c>
      <c r="H1686" s="693">
        <v>1171</v>
      </c>
      <c r="I1686" s="693">
        <v>99</v>
      </c>
      <c r="J1686" s="794">
        <f t="shared" si="111"/>
        <v>1171</v>
      </c>
      <c r="K1686" s="794">
        <f t="shared" si="112"/>
        <v>99</v>
      </c>
    </row>
    <row r="1687" spans="1:11" ht="189" x14ac:dyDescent="0.25">
      <c r="A1687" s="564">
        <f t="shared" si="114"/>
        <v>1626</v>
      </c>
      <c r="B1687" s="691" t="s">
        <v>1214</v>
      </c>
      <c r="C1687" s="692">
        <v>48.07</v>
      </c>
      <c r="D1687" s="691" t="str">
        <f t="shared" si="113"/>
        <v>As directed by Engineer in charge</v>
      </c>
      <c r="E1687" s="667" t="s">
        <v>1216</v>
      </c>
      <c r="F1687" s="691" t="s">
        <v>283</v>
      </c>
      <c r="G1687" s="691" t="s">
        <v>5114</v>
      </c>
      <c r="H1687" s="693">
        <v>7354</v>
      </c>
      <c r="I1687" s="693">
        <v>239</v>
      </c>
      <c r="J1687" s="794">
        <f t="shared" si="111"/>
        <v>7354</v>
      </c>
      <c r="K1687" s="794">
        <f t="shared" si="112"/>
        <v>239</v>
      </c>
    </row>
    <row r="1688" spans="1:11" ht="189" x14ac:dyDescent="0.25">
      <c r="A1688" s="564">
        <f t="shared" si="114"/>
        <v>1627</v>
      </c>
      <c r="B1688" s="691" t="s">
        <v>1214</v>
      </c>
      <c r="C1688" s="692">
        <v>48.08</v>
      </c>
      <c r="D1688" s="691" t="str">
        <f t="shared" si="113"/>
        <v>As directed by Engineer in charge</v>
      </c>
      <c r="E1688" s="667" t="s">
        <v>1217</v>
      </c>
      <c r="F1688" s="691" t="s">
        <v>283</v>
      </c>
      <c r="G1688" s="691" t="s">
        <v>5114</v>
      </c>
      <c r="H1688" s="693">
        <v>5675</v>
      </c>
      <c r="I1688" s="693">
        <v>239</v>
      </c>
      <c r="J1688" s="794">
        <f t="shared" si="111"/>
        <v>5675</v>
      </c>
      <c r="K1688" s="794">
        <f t="shared" si="112"/>
        <v>239</v>
      </c>
    </row>
    <row r="1689" spans="1:11" ht="148.5" x14ac:dyDescent="0.25">
      <c r="A1689" s="564">
        <f t="shared" si="114"/>
        <v>1628</v>
      </c>
      <c r="B1689" s="691" t="s">
        <v>1214</v>
      </c>
      <c r="C1689" s="692">
        <v>48.09</v>
      </c>
      <c r="D1689" s="691" t="str">
        <f t="shared" si="113"/>
        <v>As directed by Engineer in charge</v>
      </c>
      <c r="E1689" s="667" t="s">
        <v>1218</v>
      </c>
      <c r="F1689" s="691" t="s">
        <v>283</v>
      </c>
      <c r="G1689" s="691" t="s">
        <v>5114</v>
      </c>
      <c r="H1689" s="693">
        <v>6322</v>
      </c>
      <c r="I1689" s="693">
        <v>1000</v>
      </c>
      <c r="J1689" s="794">
        <f t="shared" si="111"/>
        <v>6322</v>
      </c>
      <c r="K1689" s="794">
        <f t="shared" si="112"/>
        <v>1000</v>
      </c>
    </row>
    <row r="1690" spans="1:11" ht="148.5" x14ac:dyDescent="0.25">
      <c r="A1690" s="564">
        <f t="shared" si="114"/>
        <v>1629</v>
      </c>
      <c r="B1690" s="691" t="s">
        <v>1214</v>
      </c>
      <c r="C1690" s="692">
        <v>48.1</v>
      </c>
      <c r="D1690" s="691" t="str">
        <f t="shared" si="113"/>
        <v>As directed by Engineer in charge</v>
      </c>
      <c r="E1690" s="667" t="s">
        <v>1219</v>
      </c>
      <c r="F1690" s="691" t="s">
        <v>283</v>
      </c>
      <c r="G1690" s="691" t="s">
        <v>5114</v>
      </c>
      <c r="H1690" s="693">
        <v>10574</v>
      </c>
      <c r="I1690" s="693">
        <v>376</v>
      </c>
      <c r="J1690" s="794">
        <f t="shared" si="111"/>
        <v>10574</v>
      </c>
      <c r="K1690" s="794">
        <f t="shared" si="112"/>
        <v>376</v>
      </c>
    </row>
    <row r="1691" spans="1:11" ht="135" x14ac:dyDescent="0.25">
      <c r="A1691" s="564">
        <f t="shared" si="114"/>
        <v>1630</v>
      </c>
      <c r="B1691" s="691" t="s">
        <v>677</v>
      </c>
      <c r="C1691" s="692">
        <v>48.11</v>
      </c>
      <c r="D1691" s="691" t="str">
        <f t="shared" si="113"/>
        <v>As directed by Engineer in charge</v>
      </c>
      <c r="E1691" s="667" t="s">
        <v>1220</v>
      </c>
      <c r="F1691" s="691" t="s">
        <v>283</v>
      </c>
      <c r="G1691" s="691" t="s">
        <v>5114</v>
      </c>
      <c r="H1691" s="693">
        <v>308</v>
      </c>
      <c r="I1691" s="693">
        <v>107</v>
      </c>
      <c r="J1691" s="794">
        <f t="shared" si="111"/>
        <v>308</v>
      </c>
      <c r="K1691" s="794">
        <f t="shared" si="112"/>
        <v>107</v>
      </c>
    </row>
    <row r="1692" spans="1:11" ht="148.5" x14ac:dyDescent="0.25">
      <c r="A1692" s="564">
        <f t="shared" si="114"/>
        <v>1631</v>
      </c>
      <c r="B1692" s="691" t="s">
        <v>677</v>
      </c>
      <c r="C1692" s="692">
        <v>48.12</v>
      </c>
      <c r="D1692" s="691" t="str">
        <f t="shared" si="113"/>
        <v>As directed by Engineer in charge</v>
      </c>
      <c r="E1692" s="667" t="s">
        <v>1221</v>
      </c>
      <c r="F1692" s="691" t="s">
        <v>283</v>
      </c>
      <c r="G1692" s="691" t="s">
        <v>5114</v>
      </c>
      <c r="H1692" s="693">
        <v>200</v>
      </c>
      <c r="I1692" s="693">
        <v>64</v>
      </c>
      <c r="J1692" s="794">
        <f t="shared" si="111"/>
        <v>200</v>
      </c>
      <c r="K1692" s="794">
        <f t="shared" si="112"/>
        <v>64</v>
      </c>
    </row>
    <row r="1693" spans="1:11" ht="140.25" customHeight="1" x14ac:dyDescent="0.25">
      <c r="A1693" s="564">
        <f t="shared" si="114"/>
        <v>1632</v>
      </c>
      <c r="B1693" s="691" t="s">
        <v>677</v>
      </c>
      <c r="C1693" s="692">
        <v>48.13</v>
      </c>
      <c r="D1693" s="691" t="str">
        <f t="shared" si="113"/>
        <v>As directed by Engineer in charge</v>
      </c>
      <c r="E1693" s="667" t="s">
        <v>5970</v>
      </c>
      <c r="F1693" s="691" t="s">
        <v>283</v>
      </c>
      <c r="G1693" s="691" t="s">
        <v>5114</v>
      </c>
      <c r="H1693" s="693">
        <v>142</v>
      </c>
      <c r="I1693" s="693">
        <v>54</v>
      </c>
      <c r="J1693" s="794">
        <f t="shared" si="111"/>
        <v>142</v>
      </c>
      <c r="K1693" s="794">
        <f t="shared" si="112"/>
        <v>54</v>
      </c>
    </row>
    <row r="1694" spans="1:11" ht="108" x14ac:dyDescent="0.25">
      <c r="A1694" s="564">
        <f t="shared" si="114"/>
        <v>1633</v>
      </c>
      <c r="B1694" s="691" t="s">
        <v>677</v>
      </c>
      <c r="C1694" s="692">
        <v>48.14</v>
      </c>
      <c r="D1694" s="691" t="str">
        <f t="shared" si="113"/>
        <v>As directed by Engineer in charge</v>
      </c>
      <c r="E1694" s="667" t="s">
        <v>1222</v>
      </c>
      <c r="F1694" s="691" t="s">
        <v>283</v>
      </c>
      <c r="G1694" s="691" t="s">
        <v>5114</v>
      </c>
      <c r="H1694" s="693">
        <v>178</v>
      </c>
      <c r="I1694" s="693">
        <v>64</v>
      </c>
      <c r="J1694" s="794">
        <f t="shared" si="111"/>
        <v>178</v>
      </c>
      <c r="K1694" s="794">
        <f t="shared" si="112"/>
        <v>64</v>
      </c>
    </row>
    <row r="1695" spans="1:11" ht="67.5" x14ac:dyDescent="0.25">
      <c r="A1695" s="564">
        <f t="shared" si="114"/>
        <v>1634</v>
      </c>
      <c r="B1695" s="691" t="s">
        <v>677</v>
      </c>
      <c r="C1695" s="692">
        <v>48.15</v>
      </c>
      <c r="D1695" s="691" t="str">
        <f t="shared" si="113"/>
        <v>As directed by Engineer in charge</v>
      </c>
      <c r="E1695" s="667" t="s">
        <v>4625</v>
      </c>
      <c r="F1695" s="691" t="s">
        <v>283</v>
      </c>
      <c r="G1695" s="691" t="s">
        <v>5114</v>
      </c>
      <c r="H1695" s="693">
        <v>200</v>
      </c>
      <c r="I1695" s="693">
        <v>64</v>
      </c>
      <c r="J1695" s="794">
        <f t="shared" si="111"/>
        <v>200</v>
      </c>
      <c r="K1695" s="794">
        <f t="shared" si="112"/>
        <v>64</v>
      </c>
    </row>
    <row r="1696" spans="1:11" ht="67.5" x14ac:dyDescent="0.25">
      <c r="A1696" s="564">
        <f t="shared" si="114"/>
        <v>1635</v>
      </c>
      <c r="B1696" s="691" t="s">
        <v>677</v>
      </c>
      <c r="C1696" s="692">
        <v>48.16</v>
      </c>
      <c r="D1696" s="691" t="str">
        <f t="shared" si="113"/>
        <v>As directed by Engineer in charge</v>
      </c>
      <c r="E1696" s="667" t="s">
        <v>1223</v>
      </c>
      <c r="F1696" s="691" t="s">
        <v>283</v>
      </c>
      <c r="G1696" s="691" t="s">
        <v>5114</v>
      </c>
      <c r="H1696" s="693">
        <v>200</v>
      </c>
      <c r="I1696" s="693">
        <v>64</v>
      </c>
      <c r="J1696" s="794">
        <f t="shared" si="111"/>
        <v>200</v>
      </c>
      <c r="K1696" s="794">
        <f t="shared" si="112"/>
        <v>64</v>
      </c>
    </row>
    <row r="1697" spans="1:11" ht="81" x14ac:dyDescent="0.25">
      <c r="A1697" s="564">
        <f t="shared" si="114"/>
        <v>1636</v>
      </c>
      <c r="B1697" s="691" t="s">
        <v>677</v>
      </c>
      <c r="C1697" s="692">
        <v>48.17</v>
      </c>
      <c r="D1697" s="691" t="str">
        <f t="shared" si="113"/>
        <v>As directed by Engineer in charge</v>
      </c>
      <c r="E1697" s="667" t="s">
        <v>1224</v>
      </c>
      <c r="F1697" s="691" t="s">
        <v>283</v>
      </c>
      <c r="G1697" s="691" t="s">
        <v>5114</v>
      </c>
      <c r="H1697" s="693">
        <v>87</v>
      </c>
      <c r="I1697" s="693">
        <v>64</v>
      </c>
      <c r="J1697" s="794">
        <f t="shared" si="111"/>
        <v>87</v>
      </c>
      <c r="K1697" s="794">
        <f t="shared" si="112"/>
        <v>64</v>
      </c>
    </row>
    <row r="1698" spans="1:11" ht="27" x14ac:dyDescent="0.25">
      <c r="A1698" s="564"/>
      <c r="B1698" s="691" t="s">
        <v>1225</v>
      </c>
      <c r="C1698" s="692">
        <v>48.18</v>
      </c>
      <c r="D1698" s="691" t="str">
        <f t="shared" si="113"/>
        <v>As directed by Engineer in charge</v>
      </c>
      <c r="E1698" s="667" t="s">
        <v>21</v>
      </c>
      <c r="F1698" s="691" t="s">
        <v>283</v>
      </c>
      <c r="G1698" s="691" t="s">
        <v>5114</v>
      </c>
      <c r="H1698" s="693"/>
      <c r="I1698" s="693"/>
      <c r="J1698" s="794">
        <f t="shared" si="111"/>
        <v>0</v>
      </c>
      <c r="K1698" s="794">
        <f t="shared" si="112"/>
        <v>0</v>
      </c>
    </row>
    <row r="1699" spans="1:11" ht="121.5" x14ac:dyDescent="0.25">
      <c r="A1699" s="564">
        <f>A1697+1</f>
        <v>1637</v>
      </c>
      <c r="B1699" s="691" t="s">
        <v>1225</v>
      </c>
      <c r="C1699" s="692">
        <v>48.19</v>
      </c>
      <c r="D1699" s="691" t="str">
        <f t="shared" si="113"/>
        <v>As directed by Engineer in charge</v>
      </c>
      <c r="E1699" s="667" t="s">
        <v>1226</v>
      </c>
      <c r="F1699" s="691" t="s">
        <v>283</v>
      </c>
      <c r="G1699" s="691" t="s">
        <v>5114</v>
      </c>
      <c r="H1699" s="693">
        <v>410</v>
      </c>
      <c r="I1699" s="693">
        <v>78</v>
      </c>
      <c r="J1699" s="794">
        <f t="shared" si="111"/>
        <v>410</v>
      </c>
      <c r="K1699" s="794">
        <f t="shared" si="112"/>
        <v>78</v>
      </c>
    </row>
    <row r="1700" spans="1:11" ht="121.5" x14ac:dyDescent="0.25">
      <c r="A1700" s="564">
        <f t="shared" si="114"/>
        <v>1638</v>
      </c>
      <c r="B1700" s="691" t="s">
        <v>1227</v>
      </c>
      <c r="C1700" s="692">
        <v>48.2</v>
      </c>
      <c r="D1700" s="691" t="str">
        <f t="shared" si="113"/>
        <v>As directed by Engineer in charge</v>
      </c>
      <c r="E1700" s="667" t="s">
        <v>1228</v>
      </c>
      <c r="F1700" s="691" t="s">
        <v>283</v>
      </c>
      <c r="G1700" s="691" t="s">
        <v>5114</v>
      </c>
      <c r="H1700" s="693">
        <v>3603</v>
      </c>
      <c r="I1700" s="693">
        <v>670</v>
      </c>
      <c r="J1700" s="794">
        <f t="shared" si="111"/>
        <v>3603</v>
      </c>
      <c r="K1700" s="794">
        <f t="shared" si="112"/>
        <v>670</v>
      </c>
    </row>
    <row r="1701" spans="1:11" ht="121.5" x14ac:dyDescent="0.25">
      <c r="A1701" s="564">
        <f t="shared" si="114"/>
        <v>1639</v>
      </c>
      <c r="B1701" s="691" t="s">
        <v>1227</v>
      </c>
      <c r="C1701" s="692">
        <v>48.21</v>
      </c>
      <c r="D1701" s="691" t="str">
        <f t="shared" si="113"/>
        <v>As directed by Engineer in charge</v>
      </c>
      <c r="E1701" s="667" t="s">
        <v>1229</v>
      </c>
      <c r="F1701" s="691" t="s">
        <v>283</v>
      </c>
      <c r="G1701" s="691" t="s">
        <v>5114</v>
      </c>
      <c r="H1701" s="693">
        <v>5392</v>
      </c>
      <c r="I1701" s="693">
        <v>226</v>
      </c>
      <c r="J1701" s="794">
        <f t="shared" si="111"/>
        <v>5392</v>
      </c>
      <c r="K1701" s="794">
        <f t="shared" si="112"/>
        <v>226</v>
      </c>
    </row>
    <row r="1702" spans="1:11" ht="148.5" x14ac:dyDescent="0.25">
      <c r="A1702" s="564">
        <f t="shared" si="114"/>
        <v>1640</v>
      </c>
      <c r="B1702" s="691" t="s">
        <v>1227</v>
      </c>
      <c r="C1702" s="692">
        <v>48.22</v>
      </c>
      <c r="D1702" s="691" t="str">
        <f t="shared" si="113"/>
        <v>As directed by Engineer in charge</v>
      </c>
      <c r="E1702" s="667" t="s">
        <v>5695</v>
      </c>
      <c r="F1702" s="691" t="s">
        <v>283</v>
      </c>
      <c r="G1702" s="691" t="s">
        <v>5114</v>
      </c>
      <c r="H1702" s="693">
        <v>9462</v>
      </c>
      <c r="I1702" s="693">
        <v>0</v>
      </c>
      <c r="J1702" s="794">
        <f t="shared" si="111"/>
        <v>9462</v>
      </c>
      <c r="K1702" s="794">
        <f t="shared" si="112"/>
        <v>0</v>
      </c>
    </row>
    <row r="1703" spans="1:11" ht="54" x14ac:dyDescent="0.25">
      <c r="A1703" s="564">
        <f t="shared" si="114"/>
        <v>1641</v>
      </c>
      <c r="B1703" s="691" t="s">
        <v>1227</v>
      </c>
      <c r="C1703" s="692">
        <v>48.23</v>
      </c>
      <c r="D1703" s="691" t="str">
        <f t="shared" si="113"/>
        <v>As directed by Engineer in charge</v>
      </c>
      <c r="E1703" s="667" t="s">
        <v>1230</v>
      </c>
      <c r="F1703" s="691" t="s">
        <v>283</v>
      </c>
      <c r="G1703" s="691" t="s">
        <v>5114</v>
      </c>
      <c r="H1703" s="693">
        <v>16061</v>
      </c>
      <c r="I1703" s="693">
        <v>984</v>
      </c>
      <c r="J1703" s="794">
        <f t="shared" si="111"/>
        <v>16061</v>
      </c>
      <c r="K1703" s="794">
        <f t="shared" si="112"/>
        <v>984</v>
      </c>
    </row>
    <row r="1704" spans="1:11" ht="40.5" x14ac:dyDescent="0.25">
      <c r="A1704" s="564">
        <f t="shared" si="114"/>
        <v>1642</v>
      </c>
      <c r="B1704" s="691" t="s">
        <v>1227</v>
      </c>
      <c r="C1704" s="692">
        <v>48.24</v>
      </c>
      <c r="D1704" s="691" t="str">
        <f t="shared" si="113"/>
        <v>As directed by Engineer in charge</v>
      </c>
      <c r="E1704" s="667" t="s">
        <v>1231</v>
      </c>
      <c r="F1704" s="691" t="s">
        <v>283</v>
      </c>
      <c r="G1704" s="691" t="s">
        <v>5114</v>
      </c>
      <c r="H1704" s="693">
        <v>17018</v>
      </c>
      <c r="I1704" s="693">
        <v>984</v>
      </c>
      <c r="J1704" s="794">
        <f t="shared" si="111"/>
        <v>17018</v>
      </c>
      <c r="K1704" s="794">
        <f t="shared" si="112"/>
        <v>984</v>
      </c>
    </row>
    <row r="1705" spans="1:11" ht="81" x14ac:dyDescent="0.25">
      <c r="A1705" s="564">
        <f t="shared" si="114"/>
        <v>1643</v>
      </c>
      <c r="B1705" s="691" t="s">
        <v>1232</v>
      </c>
      <c r="C1705" s="692">
        <v>48.25</v>
      </c>
      <c r="D1705" s="691" t="str">
        <f t="shared" si="113"/>
        <v>As directed by Engineer in
charge</v>
      </c>
      <c r="E1705" s="667" t="s">
        <v>5696</v>
      </c>
      <c r="F1705" s="691" t="s">
        <v>1245</v>
      </c>
      <c r="G1705" s="691" t="s">
        <v>4812</v>
      </c>
      <c r="H1705" s="693">
        <v>3043.0289999999995</v>
      </c>
      <c r="I1705" s="693">
        <v>238.249</v>
      </c>
      <c r="J1705" s="794">
        <f t="shared" si="111"/>
        <v>3044</v>
      </c>
      <c r="K1705" s="794">
        <f t="shared" si="112"/>
        <v>239</v>
      </c>
    </row>
    <row r="1706" spans="1:11" ht="15" customHeight="1" x14ac:dyDescent="0.25">
      <c r="A1706" s="564"/>
      <c r="B1706" s="691" t="s">
        <v>1232</v>
      </c>
      <c r="C1706" s="692">
        <v>48.26</v>
      </c>
      <c r="D1706" s="691" t="str">
        <f t="shared" si="113"/>
        <v>As directed by Engineer in
charge</v>
      </c>
      <c r="E1706" s="667" t="s">
        <v>21</v>
      </c>
      <c r="F1706" s="691" t="s">
        <v>1245</v>
      </c>
      <c r="G1706" s="691" t="s">
        <v>4812</v>
      </c>
      <c r="H1706" s="693"/>
      <c r="I1706" s="693"/>
      <c r="J1706" s="794">
        <f t="shared" si="111"/>
        <v>0</v>
      </c>
      <c r="K1706" s="794">
        <f t="shared" si="112"/>
        <v>0</v>
      </c>
    </row>
    <row r="1707" spans="1:11" ht="40.5" x14ac:dyDescent="0.25">
      <c r="A1707" s="564">
        <f>A1705+1</f>
        <v>1644</v>
      </c>
      <c r="B1707" s="691" t="s">
        <v>1232</v>
      </c>
      <c r="C1707" s="692">
        <v>48.27</v>
      </c>
      <c r="D1707" s="691" t="str">
        <f t="shared" si="113"/>
        <v>As directed by Engineer in
charge</v>
      </c>
      <c r="E1707" s="667" t="s">
        <v>1233</v>
      </c>
      <c r="F1707" s="691" t="s">
        <v>1245</v>
      </c>
      <c r="G1707" s="691" t="s">
        <v>4812</v>
      </c>
      <c r="H1707" s="693">
        <v>2399.067</v>
      </c>
      <c r="I1707" s="693">
        <v>231</v>
      </c>
      <c r="J1707" s="794">
        <f t="shared" si="111"/>
        <v>2400</v>
      </c>
      <c r="K1707" s="794">
        <f t="shared" si="112"/>
        <v>231</v>
      </c>
    </row>
    <row r="1708" spans="1:11" ht="40.5" x14ac:dyDescent="0.25">
      <c r="A1708" s="564">
        <f t="shared" si="114"/>
        <v>1645</v>
      </c>
      <c r="B1708" s="691" t="s">
        <v>1232</v>
      </c>
      <c r="C1708" s="692">
        <v>48.28</v>
      </c>
      <c r="D1708" s="691" t="str">
        <f t="shared" si="113"/>
        <v>As directed by Engineer in
charge</v>
      </c>
      <c r="E1708" s="667" t="s">
        <v>1234</v>
      </c>
      <c r="F1708" s="691" t="s">
        <v>1245</v>
      </c>
      <c r="G1708" s="691" t="s">
        <v>4812</v>
      </c>
      <c r="H1708" s="693">
        <v>1192.6969999999999</v>
      </c>
      <c r="I1708" s="693">
        <v>231</v>
      </c>
      <c r="J1708" s="794">
        <f t="shared" si="111"/>
        <v>1193</v>
      </c>
      <c r="K1708" s="794">
        <f t="shared" si="112"/>
        <v>231</v>
      </c>
    </row>
    <row r="1709" spans="1:11" x14ac:dyDescent="0.25">
      <c r="A1709" s="564"/>
      <c r="B1709" s="691" t="s">
        <v>1232</v>
      </c>
      <c r="C1709" s="692">
        <v>48.29</v>
      </c>
      <c r="D1709" s="691"/>
      <c r="E1709" s="667" t="s">
        <v>21</v>
      </c>
      <c r="F1709" s="691"/>
      <c r="G1709" s="691"/>
      <c r="H1709" s="693"/>
      <c r="I1709" s="693"/>
      <c r="J1709" s="794">
        <f t="shared" si="111"/>
        <v>0</v>
      </c>
      <c r="K1709" s="794">
        <f t="shared" si="112"/>
        <v>0</v>
      </c>
    </row>
    <row r="1710" spans="1:11" ht="94.5" x14ac:dyDescent="0.25">
      <c r="A1710" s="564">
        <f>A1708+1</f>
        <v>1646</v>
      </c>
      <c r="B1710" s="691" t="s">
        <v>1232</v>
      </c>
      <c r="C1710" s="692">
        <v>48.3</v>
      </c>
      <c r="D1710" s="691" t="str">
        <f t="shared" si="113"/>
        <v>As directed by Engineer in charge</v>
      </c>
      <c r="E1710" s="667" t="s">
        <v>5697</v>
      </c>
      <c r="F1710" s="691" t="s">
        <v>283</v>
      </c>
      <c r="G1710" s="691" t="s">
        <v>4812</v>
      </c>
      <c r="H1710" s="693">
        <v>17844</v>
      </c>
      <c r="I1710" s="693">
        <v>782</v>
      </c>
      <c r="J1710" s="794">
        <f t="shared" si="111"/>
        <v>17844</v>
      </c>
      <c r="K1710" s="794">
        <f t="shared" si="112"/>
        <v>782</v>
      </c>
    </row>
    <row r="1711" spans="1:11" ht="67.5" x14ac:dyDescent="0.25">
      <c r="A1711" s="564">
        <f t="shared" si="114"/>
        <v>1647</v>
      </c>
      <c r="B1711" s="691" t="s">
        <v>1232</v>
      </c>
      <c r="C1711" s="692">
        <v>48.31</v>
      </c>
      <c r="D1711" s="691" t="str">
        <f t="shared" si="113"/>
        <v>As directed by Engineer in charge</v>
      </c>
      <c r="E1711" s="667" t="s">
        <v>5698</v>
      </c>
      <c r="F1711" s="691" t="s">
        <v>283</v>
      </c>
      <c r="G1711" s="691" t="s">
        <v>4812</v>
      </c>
      <c r="H1711" s="693">
        <v>10391</v>
      </c>
      <c r="I1711" s="693">
        <v>1028</v>
      </c>
      <c r="J1711" s="794">
        <f t="shared" si="111"/>
        <v>10391</v>
      </c>
      <c r="K1711" s="794">
        <f t="shared" si="112"/>
        <v>1028</v>
      </c>
    </row>
    <row r="1712" spans="1:11" ht="81" x14ac:dyDescent="0.25">
      <c r="A1712" s="564">
        <f t="shared" si="114"/>
        <v>1648</v>
      </c>
      <c r="B1712" s="691" t="s">
        <v>1232</v>
      </c>
      <c r="C1712" s="692">
        <v>48.32</v>
      </c>
      <c r="D1712" s="691" t="str">
        <f t="shared" si="113"/>
        <v>As directed by Engineer in charge</v>
      </c>
      <c r="E1712" s="667" t="s">
        <v>5699</v>
      </c>
      <c r="F1712" s="691" t="s">
        <v>283</v>
      </c>
      <c r="G1712" s="691" t="s">
        <v>4812</v>
      </c>
      <c r="H1712" s="693">
        <v>6055</v>
      </c>
      <c r="I1712" s="693">
        <v>1564</v>
      </c>
      <c r="J1712" s="794">
        <f t="shared" si="111"/>
        <v>6055</v>
      </c>
      <c r="K1712" s="794">
        <f t="shared" si="112"/>
        <v>1564</v>
      </c>
    </row>
    <row r="1713" spans="1:11" ht="81" x14ac:dyDescent="0.25">
      <c r="A1713" s="564">
        <f t="shared" si="114"/>
        <v>1649</v>
      </c>
      <c r="B1713" s="691" t="s">
        <v>1232</v>
      </c>
      <c r="C1713" s="692">
        <v>48.33</v>
      </c>
      <c r="D1713" s="691" t="str">
        <f t="shared" si="113"/>
        <v>As directed by Engineer in charge</v>
      </c>
      <c r="E1713" s="667" t="s">
        <v>5700</v>
      </c>
      <c r="F1713" s="691" t="s">
        <v>283</v>
      </c>
      <c r="G1713" s="691" t="s">
        <v>4812</v>
      </c>
      <c r="H1713" s="693">
        <v>14866</v>
      </c>
      <c r="I1713" s="693">
        <v>1095</v>
      </c>
      <c r="J1713" s="794">
        <f t="shared" si="111"/>
        <v>14866</v>
      </c>
      <c r="K1713" s="794">
        <f t="shared" si="112"/>
        <v>1095</v>
      </c>
    </row>
    <row r="1714" spans="1:11" ht="81" x14ac:dyDescent="0.25">
      <c r="A1714" s="564">
        <f t="shared" si="114"/>
        <v>1650</v>
      </c>
      <c r="B1714" s="691" t="s">
        <v>1232</v>
      </c>
      <c r="C1714" s="692">
        <v>48.34</v>
      </c>
      <c r="D1714" s="691" t="str">
        <f t="shared" si="113"/>
        <v>As directed by Engineer in
charge</v>
      </c>
      <c r="E1714" s="667" t="s">
        <v>5701</v>
      </c>
      <c r="F1714" s="691" t="s">
        <v>1245</v>
      </c>
      <c r="G1714" s="691" t="s">
        <v>4812</v>
      </c>
      <c r="H1714" s="693">
        <v>5485</v>
      </c>
      <c r="I1714" s="693">
        <v>321</v>
      </c>
      <c r="J1714" s="794">
        <f t="shared" si="111"/>
        <v>5485</v>
      </c>
      <c r="K1714" s="794">
        <f t="shared" si="112"/>
        <v>321</v>
      </c>
    </row>
    <row r="1715" spans="1:11" ht="81" x14ac:dyDescent="0.25">
      <c r="A1715" s="564">
        <f t="shared" si="114"/>
        <v>1651</v>
      </c>
      <c r="B1715" s="691" t="s">
        <v>1232</v>
      </c>
      <c r="C1715" s="692">
        <v>48.35</v>
      </c>
      <c r="D1715" s="691" t="str">
        <f t="shared" si="113"/>
        <v>As directed by Engineer in charge</v>
      </c>
      <c r="E1715" s="667" t="s">
        <v>1235</v>
      </c>
      <c r="F1715" s="691" t="s">
        <v>283</v>
      </c>
      <c r="G1715" s="691" t="s">
        <v>4812</v>
      </c>
      <c r="H1715" s="693">
        <v>19889</v>
      </c>
      <c r="I1715" s="693">
        <v>1564</v>
      </c>
      <c r="J1715" s="794">
        <f t="shared" si="111"/>
        <v>19889</v>
      </c>
      <c r="K1715" s="794">
        <f t="shared" si="112"/>
        <v>1564</v>
      </c>
    </row>
    <row r="1716" spans="1:11" ht="67.5" x14ac:dyDescent="0.25">
      <c r="A1716" s="564">
        <f t="shared" si="114"/>
        <v>1652</v>
      </c>
      <c r="B1716" s="691" t="s">
        <v>1232</v>
      </c>
      <c r="C1716" s="692">
        <v>48.36</v>
      </c>
      <c r="D1716" s="691" t="str">
        <f t="shared" si="113"/>
        <v>As directed by Engineer in charge</v>
      </c>
      <c r="E1716" s="667" t="s">
        <v>1236</v>
      </c>
      <c r="F1716" s="691" t="s">
        <v>283</v>
      </c>
      <c r="G1716" s="691" t="s">
        <v>4812</v>
      </c>
      <c r="H1716" s="693">
        <v>24356</v>
      </c>
      <c r="I1716" s="693">
        <v>1564</v>
      </c>
      <c r="J1716" s="794">
        <f t="shared" si="111"/>
        <v>24356</v>
      </c>
      <c r="K1716" s="794">
        <f t="shared" si="112"/>
        <v>1564</v>
      </c>
    </row>
    <row r="1717" spans="1:11" ht="67.5" x14ac:dyDescent="0.25">
      <c r="A1717" s="564">
        <f t="shared" si="114"/>
        <v>1653</v>
      </c>
      <c r="B1717" s="691" t="s">
        <v>1232</v>
      </c>
      <c r="C1717" s="692">
        <v>48.37</v>
      </c>
      <c r="D1717" s="691" t="str">
        <f t="shared" si="113"/>
        <v>As directed by Engineer in charge</v>
      </c>
      <c r="E1717" s="667" t="s">
        <v>1237</v>
      </c>
      <c r="F1717" s="691" t="s">
        <v>283</v>
      </c>
      <c r="G1717" s="691" t="s">
        <v>4812</v>
      </c>
      <c r="H1717" s="693">
        <v>23429</v>
      </c>
      <c r="I1717" s="693">
        <v>624</v>
      </c>
      <c r="J1717" s="794">
        <f t="shared" si="111"/>
        <v>23429</v>
      </c>
      <c r="K1717" s="794">
        <f t="shared" si="112"/>
        <v>624</v>
      </c>
    </row>
    <row r="1718" spans="1:11" ht="54" x14ac:dyDescent="0.25">
      <c r="A1718" s="564">
        <f t="shared" si="114"/>
        <v>1654</v>
      </c>
      <c r="B1718" s="691" t="s">
        <v>1232</v>
      </c>
      <c r="C1718" s="692">
        <v>48.38</v>
      </c>
      <c r="D1718" s="691" t="str">
        <f t="shared" si="113"/>
        <v>As directed by Engineer in charge</v>
      </c>
      <c r="E1718" s="667" t="s">
        <v>1238</v>
      </c>
      <c r="F1718" s="691" t="s">
        <v>283</v>
      </c>
      <c r="G1718" s="691" t="s">
        <v>4812</v>
      </c>
      <c r="H1718" s="693">
        <v>7234</v>
      </c>
      <c r="I1718" s="693">
        <v>1564</v>
      </c>
      <c r="J1718" s="794">
        <f t="shared" si="111"/>
        <v>7234</v>
      </c>
      <c r="K1718" s="794">
        <f t="shared" si="112"/>
        <v>1564</v>
      </c>
    </row>
    <row r="1719" spans="1:11" ht="40.5" x14ac:dyDescent="0.25">
      <c r="A1719" s="564">
        <f t="shared" si="114"/>
        <v>1655</v>
      </c>
      <c r="B1719" s="691" t="s">
        <v>1232</v>
      </c>
      <c r="C1719" s="692">
        <v>48.39</v>
      </c>
      <c r="D1719" s="691" t="str">
        <f t="shared" si="113"/>
        <v>As directed by
Engineer in charge</v>
      </c>
      <c r="E1719" s="667" t="s">
        <v>1239</v>
      </c>
      <c r="F1719" s="691" t="s">
        <v>2037</v>
      </c>
      <c r="G1719" s="691" t="s">
        <v>4812</v>
      </c>
      <c r="H1719" s="693">
        <v>2364</v>
      </c>
      <c r="I1719" s="693">
        <v>223</v>
      </c>
      <c r="J1719" s="794">
        <f t="shared" si="111"/>
        <v>2364</v>
      </c>
      <c r="K1719" s="794">
        <f t="shared" si="112"/>
        <v>223</v>
      </c>
    </row>
    <row r="1720" spans="1:11" ht="54" x14ac:dyDescent="0.25">
      <c r="A1720" s="564">
        <f t="shared" si="114"/>
        <v>1656</v>
      </c>
      <c r="B1720" s="691" t="s">
        <v>1232</v>
      </c>
      <c r="C1720" s="692">
        <v>48.4</v>
      </c>
      <c r="D1720" s="691" t="str">
        <f t="shared" si="113"/>
        <v>As directed by Engineer in charge</v>
      </c>
      <c r="E1720" s="667" t="s">
        <v>1240</v>
      </c>
      <c r="F1720" s="691" t="s">
        <v>283</v>
      </c>
      <c r="G1720" s="691" t="s">
        <v>4812</v>
      </c>
      <c r="H1720" s="693">
        <v>11080.575000000001</v>
      </c>
      <c r="I1720" s="693">
        <v>1935.395</v>
      </c>
      <c r="J1720" s="794">
        <f t="shared" si="111"/>
        <v>11081</v>
      </c>
      <c r="K1720" s="794">
        <f t="shared" si="112"/>
        <v>1936</v>
      </c>
    </row>
    <row r="1721" spans="1:11" ht="81" x14ac:dyDescent="0.25">
      <c r="A1721" s="564">
        <f t="shared" si="114"/>
        <v>1657</v>
      </c>
      <c r="B1721" s="691" t="s">
        <v>1232</v>
      </c>
      <c r="C1721" s="692">
        <v>48.41</v>
      </c>
      <c r="D1721" s="691" t="str">
        <f t="shared" si="113"/>
        <v>As directed by Engineer in charge</v>
      </c>
      <c r="E1721" s="667" t="s">
        <v>1241</v>
      </c>
      <c r="F1721" s="691" t="s">
        <v>283</v>
      </c>
      <c r="G1721" s="691" t="s">
        <v>4812</v>
      </c>
      <c r="H1721" s="693">
        <v>30447</v>
      </c>
      <c r="I1721" s="693">
        <v>1990</v>
      </c>
      <c r="J1721" s="794">
        <f t="shared" si="111"/>
        <v>30447</v>
      </c>
      <c r="K1721" s="794">
        <f t="shared" si="112"/>
        <v>1990</v>
      </c>
    </row>
    <row r="1722" spans="1:11" ht="67.5" x14ac:dyDescent="0.25">
      <c r="A1722" s="564">
        <f t="shared" si="114"/>
        <v>1658</v>
      </c>
      <c r="B1722" s="691" t="s">
        <v>1232</v>
      </c>
      <c r="C1722" s="692">
        <v>48.42</v>
      </c>
      <c r="D1722" s="691" t="str">
        <f t="shared" si="113"/>
        <v>As directed by Engineer in charge</v>
      </c>
      <c r="E1722" s="667" t="s">
        <v>1242</v>
      </c>
      <c r="F1722" s="691" t="s">
        <v>283</v>
      </c>
      <c r="G1722" s="691" t="s">
        <v>4812</v>
      </c>
      <c r="H1722" s="693">
        <v>3358</v>
      </c>
      <c r="I1722" s="693">
        <v>1651</v>
      </c>
      <c r="J1722" s="794">
        <f t="shared" si="111"/>
        <v>3358</v>
      </c>
      <c r="K1722" s="794">
        <f t="shared" si="112"/>
        <v>1651</v>
      </c>
    </row>
    <row r="1723" spans="1:11" ht="71.25" customHeight="1" x14ac:dyDescent="0.25">
      <c r="A1723" s="564">
        <f t="shared" si="114"/>
        <v>1659</v>
      </c>
      <c r="B1723" s="691" t="s">
        <v>1232</v>
      </c>
      <c r="C1723" s="692">
        <v>48.43</v>
      </c>
      <c r="D1723" s="691" t="str">
        <f t="shared" si="113"/>
        <v>As directed by Engineer in charge</v>
      </c>
      <c r="E1723" s="667" t="s">
        <v>1243</v>
      </c>
      <c r="F1723" s="691" t="s">
        <v>283</v>
      </c>
      <c r="G1723" s="691" t="s">
        <v>4812</v>
      </c>
      <c r="H1723" s="693">
        <v>18575</v>
      </c>
      <c r="I1723" s="693">
        <v>1564</v>
      </c>
      <c r="J1723" s="794">
        <f t="shared" si="111"/>
        <v>18575</v>
      </c>
      <c r="K1723" s="794">
        <f t="shared" si="112"/>
        <v>1564</v>
      </c>
    </row>
    <row r="1724" spans="1:11" ht="40.5" x14ac:dyDescent="0.25">
      <c r="A1724" s="564">
        <f t="shared" si="114"/>
        <v>1660</v>
      </c>
      <c r="B1724" s="691" t="s">
        <v>1232</v>
      </c>
      <c r="C1724" s="692">
        <v>48.44</v>
      </c>
      <c r="D1724" s="691" t="str">
        <f t="shared" si="113"/>
        <v>As directed by Engineer in
charge</v>
      </c>
      <c r="E1724" s="667" t="s">
        <v>1244</v>
      </c>
      <c r="F1724" s="691" t="s">
        <v>1245</v>
      </c>
      <c r="G1724" s="691" t="s">
        <v>4812</v>
      </c>
      <c r="H1724" s="693">
        <v>18037</v>
      </c>
      <c r="I1724" s="693">
        <v>659</v>
      </c>
      <c r="J1724" s="794">
        <f t="shared" si="111"/>
        <v>18037</v>
      </c>
      <c r="K1724" s="794">
        <f t="shared" si="112"/>
        <v>659</v>
      </c>
    </row>
    <row r="1725" spans="1:11" ht="56.25" customHeight="1" x14ac:dyDescent="0.25">
      <c r="A1725" s="564">
        <f t="shared" si="114"/>
        <v>1661</v>
      </c>
      <c r="B1725" s="691" t="s">
        <v>1232</v>
      </c>
      <c r="C1725" s="692">
        <v>48.45</v>
      </c>
      <c r="D1725" s="691" t="str">
        <f t="shared" si="113"/>
        <v>As directed by Engineer in charge</v>
      </c>
      <c r="E1725" s="667" t="s">
        <v>1246</v>
      </c>
      <c r="F1725" s="691" t="s">
        <v>283</v>
      </c>
      <c r="G1725" s="691" t="s">
        <v>4812</v>
      </c>
      <c r="H1725" s="693">
        <v>18013</v>
      </c>
      <c r="I1725" s="693">
        <v>625</v>
      </c>
      <c r="J1725" s="794">
        <f t="shared" si="111"/>
        <v>18013</v>
      </c>
      <c r="K1725" s="794">
        <f t="shared" si="112"/>
        <v>625</v>
      </c>
    </row>
    <row r="1726" spans="1:11" ht="192" customHeight="1" x14ac:dyDescent="0.25">
      <c r="A1726" s="564">
        <f t="shared" si="114"/>
        <v>1662</v>
      </c>
      <c r="B1726" s="691" t="s">
        <v>1247</v>
      </c>
      <c r="C1726" s="692">
        <v>48.46</v>
      </c>
      <c r="D1726" s="691" t="str">
        <f t="shared" si="113"/>
        <v>As directed by Engineer in charge</v>
      </c>
      <c r="E1726" s="667" t="s">
        <v>1248</v>
      </c>
      <c r="F1726" s="691" t="s">
        <v>283</v>
      </c>
      <c r="G1726" s="691" t="s">
        <v>4812</v>
      </c>
      <c r="H1726" s="693">
        <v>51500</v>
      </c>
      <c r="I1726" s="693">
        <v>14047</v>
      </c>
      <c r="J1726" s="794">
        <f t="shared" si="111"/>
        <v>51500</v>
      </c>
      <c r="K1726" s="794">
        <f t="shared" si="112"/>
        <v>14047</v>
      </c>
    </row>
    <row r="1727" spans="1:11" ht="243" x14ac:dyDescent="0.25">
      <c r="A1727" s="564">
        <f t="shared" si="114"/>
        <v>1663</v>
      </c>
      <c r="B1727" s="691" t="s">
        <v>1247</v>
      </c>
      <c r="C1727" s="692">
        <v>48.47</v>
      </c>
      <c r="D1727" s="691" t="str">
        <f t="shared" si="113"/>
        <v>As directed by Engineer in charge</v>
      </c>
      <c r="E1727" s="667" t="s">
        <v>1249</v>
      </c>
      <c r="F1727" s="691" t="s">
        <v>283</v>
      </c>
      <c r="G1727" s="691" t="s">
        <v>4812</v>
      </c>
      <c r="H1727" s="693">
        <v>91300</v>
      </c>
      <c r="I1727" s="693">
        <v>18098</v>
      </c>
      <c r="J1727" s="794">
        <f t="shared" si="111"/>
        <v>91300</v>
      </c>
      <c r="K1727" s="794">
        <f t="shared" si="112"/>
        <v>18098</v>
      </c>
    </row>
    <row r="1728" spans="1:11" ht="81" x14ac:dyDescent="0.25">
      <c r="A1728" s="564">
        <f t="shared" si="114"/>
        <v>1664</v>
      </c>
      <c r="B1728" s="691" t="s">
        <v>1247</v>
      </c>
      <c r="C1728" s="692">
        <v>48.48</v>
      </c>
      <c r="D1728" s="691" t="str">
        <f t="shared" si="113"/>
        <v>As directed by Engineer in charge</v>
      </c>
      <c r="E1728" s="667" t="s">
        <v>1250</v>
      </c>
      <c r="F1728" s="691" t="s">
        <v>283</v>
      </c>
      <c r="G1728" s="691" t="s">
        <v>4804</v>
      </c>
      <c r="H1728" s="693">
        <v>416</v>
      </c>
      <c r="I1728" s="693">
        <v>91</v>
      </c>
      <c r="J1728" s="794">
        <f t="shared" si="111"/>
        <v>416</v>
      </c>
      <c r="K1728" s="794">
        <f t="shared" si="112"/>
        <v>91</v>
      </c>
    </row>
    <row r="1729" spans="1:11" ht="59.25" customHeight="1" x14ac:dyDescent="0.25">
      <c r="A1729" s="564">
        <f t="shared" si="114"/>
        <v>1665</v>
      </c>
      <c r="B1729" s="691" t="s">
        <v>1247</v>
      </c>
      <c r="C1729" s="692">
        <v>48.49</v>
      </c>
      <c r="D1729" s="691" t="str">
        <f t="shared" si="113"/>
        <v>As directed by Engineer in charge</v>
      </c>
      <c r="E1729" s="667" t="s">
        <v>1251</v>
      </c>
      <c r="F1729" s="691" t="s">
        <v>283</v>
      </c>
      <c r="G1729" s="691" t="s">
        <v>4804</v>
      </c>
      <c r="H1729" s="693">
        <v>494</v>
      </c>
      <c r="I1729" s="693">
        <v>18</v>
      </c>
      <c r="J1729" s="794">
        <f t="shared" si="111"/>
        <v>494</v>
      </c>
      <c r="K1729" s="794">
        <f t="shared" si="112"/>
        <v>18</v>
      </c>
    </row>
    <row r="1730" spans="1:11" ht="60.75" customHeight="1" x14ac:dyDescent="0.25">
      <c r="A1730" s="564">
        <f t="shared" si="114"/>
        <v>1666</v>
      </c>
      <c r="B1730" s="691" t="s">
        <v>1247</v>
      </c>
      <c r="C1730" s="692">
        <v>48.5</v>
      </c>
      <c r="D1730" s="691" t="str">
        <f t="shared" si="113"/>
        <v>As directed by Engineer in charge</v>
      </c>
      <c r="E1730" s="667" t="s">
        <v>1252</v>
      </c>
      <c r="F1730" s="691" t="s">
        <v>283</v>
      </c>
      <c r="G1730" s="691" t="s">
        <v>4812</v>
      </c>
      <c r="H1730" s="693">
        <v>339</v>
      </c>
      <c r="I1730" s="693">
        <v>7.0058999999999996</v>
      </c>
      <c r="J1730" s="794">
        <f t="shared" si="111"/>
        <v>339</v>
      </c>
      <c r="K1730" s="794">
        <f t="shared" si="112"/>
        <v>8</v>
      </c>
    </row>
    <row r="1731" spans="1:11" ht="40.5" x14ac:dyDescent="0.25">
      <c r="A1731" s="564">
        <f t="shared" si="114"/>
        <v>1667</v>
      </c>
      <c r="B1731" s="691" t="s">
        <v>1247</v>
      </c>
      <c r="C1731" s="692">
        <v>48.51</v>
      </c>
      <c r="D1731" s="691" t="str">
        <f t="shared" si="113"/>
        <v>As directed by Engineer in
charge</v>
      </c>
      <c r="E1731" s="667" t="s">
        <v>5702</v>
      </c>
      <c r="F1731" s="691" t="s">
        <v>1245</v>
      </c>
      <c r="G1731" s="691" t="s">
        <v>4809</v>
      </c>
      <c r="H1731" s="693">
        <v>1309</v>
      </c>
      <c r="I1731" s="693">
        <v>186</v>
      </c>
      <c r="J1731" s="794">
        <f t="shared" si="111"/>
        <v>1309</v>
      </c>
      <c r="K1731" s="794">
        <f t="shared" si="112"/>
        <v>186</v>
      </c>
    </row>
    <row r="1732" spans="1:11" ht="40.5" x14ac:dyDescent="0.25">
      <c r="A1732" s="564">
        <f t="shared" si="114"/>
        <v>1668</v>
      </c>
      <c r="B1732" s="691" t="s">
        <v>1247</v>
      </c>
      <c r="C1732" s="692">
        <v>48.52</v>
      </c>
      <c r="D1732" s="691" t="str">
        <f t="shared" si="113"/>
        <v>As directed by Engineer in charge</v>
      </c>
      <c r="E1732" s="667" t="s">
        <v>1253</v>
      </c>
      <c r="F1732" s="691" t="s">
        <v>283</v>
      </c>
      <c r="G1732" s="691" t="s">
        <v>4809</v>
      </c>
      <c r="H1732" s="693">
        <v>1457</v>
      </c>
      <c r="I1732" s="693">
        <v>186</v>
      </c>
      <c r="J1732" s="794">
        <f t="shared" si="111"/>
        <v>1457</v>
      </c>
      <c r="K1732" s="794">
        <f t="shared" si="112"/>
        <v>186</v>
      </c>
    </row>
    <row r="1733" spans="1:11" ht="54" x14ac:dyDescent="0.25">
      <c r="A1733" s="564">
        <f t="shared" si="114"/>
        <v>1669</v>
      </c>
      <c r="B1733" s="691" t="s">
        <v>1247</v>
      </c>
      <c r="C1733" s="692">
        <v>48.53</v>
      </c>
      <c r="D1733" s="691" t="str">
        <f t="shared" si="113"/>
        <v>As directed by Engineer in charge</v>
      </c>
      <c r="E1733" s="667" t="s">
        <v>5703</v>
      </c>
      <c r="F1733" s="691" t="s">
        <v>283</v>
      </c>
      <c r="G1733" s="691" t="s">
        <v>4809</v>
      </c>
      <c r="H1733" s="693">
        <v>1457</v>
      </c>
      <c r="I1733" s="693">
        <v>186</v>
      </c>
      <c r="J1733" s="794">
        <f t="shared" ref="J1733:J1796" si="115">ROUNDUP(H1733,0)</f>
        <v>1457</v>
      </c>
      <c r="K1733" s="794">
        <f t="shared" ref="K1733:K1796" si="116">ROUNDUP(I1733,0)</f>
        <v>186</v>
      </c>
    </row>
    <row r="1734" spans="1:11" ht="54" x14ac:dyDescent="0.25">
      <c r="A1734" s="564">
        <f t="shared" si="114"/>
        <v>1670</v>
      </c>
      <c r="B1734" s="691" t="s">
        <v>1247</v>
      </c>
      <c r="C1734" s="692">
        <v>48.54</v>
      </c>
      <c r="D1734" s="691" t="str">
        <f t="shared" si="113"/>
        <v>As directed by Engineer in charge</v>
      </c>
      <c r="E1734" s="667" t="s">
        <v>1254</v>
      </c>
      <c r="F1734" s="691" t="s">
        <v>283</v>
      </c>
      <c r="G1734" s="691" t="s">
        <v>4809</v>
      </c>
      <c r="H1734" s="693">
        <v>1494</v>
      </c>
      <c r="I1734" s="693">
        <v>223</v>
      </c>
      <c r="J1734" s="794">
        <f t="shared" si="115"/>
        <v>1494</v>
      </c>
      <c r="K1734" s="794">
        <f t="shared" si="116"/>
        <v>223</v>
      </c>
    </row>
    <row r="1735" spans="1:11" ht="40.5" x14ac:dyDescent="0.25">
      <c r="A1735" s="564">
        <f t="shared" si="114"/>
        <v>1671</v>
      </c>
      <c r="B1735" s="691" t="s">
        <v>1255</v>
      </c>
      <c r="C1735" s="692">
        <v>48.55</v>
      </c>
      <c r="D1735" s="691" t="str">
        <f t="shared" si="113"/>
        <v>As directed by Engineer in charge</v>
      </c>
      <c r="E1735" s="667" t="s">
        <v>1256</v>
      </c>
      <c r="F1735" s="691" t="s">
        <v>283</v>
      </c>
      <c r="G1735" s="691" t="s">
        <v>5114</v>
      </c>
      <c r="H1735" s="693">
        <v>7091</v>
      </c>
      <c r="I1735" s="693">
        <v>895</v>
      </c>
      <c r="J1735" s="794">
        <f t="shared" si="115"/>
        <v>7091</v>
      </c>
      <c r="K1735" s="794">
        <f t="shared" si="116"/>
        <v>895</v>
      </c>
    </row>
    <row r="1736" spans="1:11" ht="40.5" x14ac:dyDescent="0.25">
      <c r="A1736" s="564">
        <f t="shared" si="114"/>
        <v>1672</v>
      </c>
      <c r="B1736" s="691" t="s">
        <v>1255</v>
      </c>
      <c r="C1736" s="692">
        <v>48.56</v>
      </c>
      <c r="D1736" s="691" t="str">
        <f t="shared" si="113"/>
        <v>As directed by Engineer in
charge</v>
      </c>
      <c r="E1736" s="667" t="s">
        <v>1257</v>
      </c>
      <c r="F1736" s="691" t="s">
        <v>1245</v>
      </c>
      <c r="G1736" s="691" t="s">
        <v>4804</v>
      </c>
      <c r="H1736" s="693">
        <v>220</v>
      </c>
      <c r="I1736" s="693">
        <v>41</v>
      </c>
      <c r="J1736" s="794">
        <f t="shared" si="115"/>
        <v>220</v>
      </c>
      <c r="K1736" s="794">
        <f t="shared" si="116"/>
        <v>41</v>
      </c>
    </row>
    <row r="1737" spans="1:11" ht="32.450000000000003" customHeight="1" x14ac:dyDescent="0.25">
      <c r="A1737" s="564">
        <f t="shared" si="114"/>
        <v>1673</v>
      </c>
      <c r="B1737" s="691" t="s">
        <v>1619</v>
      </c>
      <c r="C1737" s="691">
        <v>48.57</v>
      </c>
      <c r="D1737" s="691" t="str">
        <f t="shared" si="113"/>
        <v>As directed by Engineer in charge</v>
      </c>
      <c r="E1737" s="667" t="s">
        <v>1620</v>
      </c>
      <c r="F1737" s="691" t="s">
        <v>283</v>
      </c>
      <c r="G1737" s="691" t="s">
        <v>4804</v>
      </c>
      <c r="H1737" s="693">
        <v>169</v>
      </c>
      <c r="I1737" s="693">
        <v>38</v>
      </c>
      <c r="J1737" s="794">
        <f t="shared" si="115"/>
        <v>169</v>
      </c>
      <c r="K1737" s="794">
        <f t="shared" si="116"/>
        <v>38</v>
      </c>
    </row>
    <row r="1738" spans="1:11" ht="40.5" x14ac:dyDescent="0.25">
      <c r="A1738" s="564">
        <f t="shared" si="114"/>
        <v>1674</v>
      </c>
      <c r="B1738" s="691" t="s">
        <v>1619</v>
      </c>
      <c r="C1738" s="691">
        <v>48.58</v>
      </c>
      <c r="D1738" s="691" t="str">
        <f t="shared" si="113"/>
        <v>As directed by Engineer in charge</v>
      </c>
      <c r="E1738" s="667" t="s">
        <v>1621</v>
      </c>
      <c r="F1738" s="691" t="s">
        <v>283</v>
      </c>
      <c r="G1738" s="691" t="s">
        <v>4804</v>
      </c>
      <c r="H1738" s="693">
        <v>136</v>
      </c>
      <c r="I1738" s="693">
        <v>35</v>
      </c>
      <c r="J1738" s="794">
        <f t="shared" si="115"/>
        <v>136</v>
      </c>
      <c r="K1738" s="794">
        <f t="shared" si="116"/>
        <v>35</v>
      </c>
    </row>
    <row r="1739" spans="1:11" ht="94.5" x14ac:dyDescent="0.25">
      <c r="A1739" s="564">
        <f t="shared" si="114"/>
        <v>1675</v>
      </c>
      <c r="B1739" s="691" t="s">
        <v>1619</v>
      </c>
      <c r="C1739" s="691">
        <v>48.59</v>
      </c>
      <c r="D1739" s="691" t="str">
        <f t="shared" si="113"/>
        <v>As directed by Engineer in charge</v>
      </c>
      <c r="E1739" s="667" t="s">
        <v>5704</v>
      </c>
      <c r="F1739" s="691" t="s">
        <v>283</v>
      </c>
      <c r="G1739" s="691" t="s">
        <v>75</v>
      </c>
      <c r="H1739" s="693">
        <v>3222</v>
      </c>
      <c r="I1739" s="693">
        <v>865</v>
      </c>
      <c r="J1739" s="794">
        <f t="shared" si="115"/>
        <v>3222</v>
      </c>
      <c r="K1739" s="794">
        <f t="shared" si="116"/>
        <v>865</v>
      </c>
    </row>
    <row r="1740" spans="1:11" ht="202.5" x14ac:dyDescent="0.25">
      <c r="A1740" s="564">
        <f t="shared" si="114"/>
        <v>1676</v>
      </c>
      <c r="B1740" s="691" t="s">
        <v>1619</v>
      </c>
      <c r="C1740" s="694">
        <v>48.6</v>
      </c>
      <c r="D1740" s="691" t="str">
        <f t="shared" si="113"/>
        <v>As directed by Engineer in charge</v>
      </c>
      <c r="E1740" s="667" t="s">
        <v>1622</v>
      </c>
      <c r="F1740" s="691" t="s">
        <v>283</v>
      </c>
      <c r="G1740" s="691" t="s">
        <v>5114</v>
      </c>
      <c r="H1740" s="691">
        <v>6917</v>
      </c>
      <c r="I1740" s="691">
        <v>1222</v>
      </c>
      <c r="J1740" s="794">
        <f t="shared" si="115"/>
        <v>6917</v>
      </c>
      <c r="K1740" s="794">
        <f t="shared" si="116"/>
        <v>1222</v>
      </c>
    </row>
    <row r="1741" spans="1:11" ht="229.5" x14ac:dyDescent="0.25">
      <c r="A1741" s="564">
        <f t="shared" si="114"/>
        <v>1677</v>
      </c>
      <c r="B1741" s="691" t="s">
        <v>1619</v>
      </c>
      <c r="C1741" s="691">
        <v>48.61</v>
      </c>
      <c r="D1741" s="691" t="str">
        <f t="shared" si="113"/>
        <v>As directed by Engineer in charge</v>
      </c>
      <c r="E1741" s="667" t="s">
        <v>5705</v>
      </c>
      <c r="F1741" s="691" t="s">
        <v>283</v>
      </c>
      <c r="G1741" s="691" t="s">
        <v>5114</v>
      </c>
      <c r="H1741" s="691">
        <v>6495</v>
      </c>
      <c r="I1741" s="691">
        <v>300</v>
      </c>
      <c r="J1741" s="794">
        <f t="shared" si="115"/>
        <v>6495</v>
      </c>
      <c r="K1741" s="794">
        <f t="shared" si="116"/>
        <v>300</v>
      </c>
    </row>
    <row r="1742" spans="1:11" ht="18.75" x14ac:dyDescent="0.25">
      <c r="A1742" s="914" t="s">
        <v>5502</v>
      </c>
      <c r="B1742" s="915"/>
      <c r="C1742" s="915"/>
      <c r="D1742" s="915"/>
      <c r="E1742" s="915"/>
      <c r="F1742" s="915"/>
      <c r="G1742" s="915"/>
      <c r="H1742" s="915"/>
      <c r="I1742" s="916"/>
      <c r="J1742" s="794">
        <f t="shared" si="115"/>
        <v>0</v>
      </c>
      <c r="K1742" s="794">
        <f t="shared" si="116"/>
        <v>0</v>
      </c>
    </row>
    <row r="1743" spans="1:11" ht="81" x14ac:dyDescent="0.25">
      <c r="A1743" s="579">
        <f>A1741+1</f>
        <v>1678</v>
      </c>
      <c r="B1743" s="687" t="s">
        <v>1623</v>
      </c>
      <c r="C1743" s="687">
        <v>49.01</v>
      </c>
      <c r="D1743" s="687"/>
      <c r="E1743" s="667" t="s">
        <v>5136</v>
      </c>
      <c r="F1743" s="687" t="s">
        <v>283</v>
      </c>
      <c r="G1743" s="687" t="s">
        <v>5163</v>
      </c>
      <c r="H1743" s="578">
        <v>89</v>
      </c>
      <c r="I1743" s="578">
        <v>11.2</v>
      </c>
      <c r="J1743" s="794">
        <f t="shared" si="115"/>
        <v>89</v>
      </c>
      <c r="K1743" s="794">
        <f t="shared" si="116"/>
        <v>12</v>
      </c>
    </row>
    <row r="1744" spans="1:11" ht="40.5" x14ac:dyDescent="0.25">
      <c r="A1744" s="735"/>
      <c r="B1744" s="687" t="s">
        <v>1623</v>
      </c>
      <c r="C1744" s="687">
        <v>49.02</v>
      </c>
      <c r="D1744" s="687"/>
      <c r="E1744" s="667" t="s">
        <v>1625</v>
      </c>
      <c r="F1744" s="687" t="s">
        <v>283</v>
      </c>
      <c r="G1744" s="687"/>
      <c r="H1744" s="578"/>
      <c r="I1744" s="578"/>
      <c r="J1744" s="794">
        <f t="shared" si="115"/>
        <v>0</v>
      </c>
      <c r="K1744" s="794">
        <f t="shared" si="116"/>
        <v>0</v>
      </c>
    </row>
    <row r="1745" spans="1:11" ht="27" x14ac:dyDescent="0.25">
      <c r="A1745" s="579">
        <f>A1743+1</f>
        <v>1679</v>
      </c>
      <c r="B1745" s="687"/>
      <c r="C1745" s="687" t="s">
        <v>83</v>
      </c>
      <c r="D1745" s="687"/>
      <c r="E1745" s="667" t="s">
        <v>1626</v>
      </c>
      <c r="F1745" s="687"/>
      <c r="G1745" s="687" t="s">
        <v>4809</v>
      </c>
      <c r="H1745" s="578">
        <v>435</v>
      </c>
      <c r="I1745" s="578">
        <v>149</v>
      </c>
      <c r="J1745" s="794">
        <f t="shared" si="115"/>
        <v>435</v>
      </c>
      <c r="K1745" s="794">
        <f t="shared" si="116"/>
        <v>149</v>
      </c>
    </row>
    <row r="1746" spans="1:11" ht="27" x14ac:dyDescent="0.25">
      <c r="A1746" s="579">
        <f>A1745+1</f>
        <v>1680</v>
      </c>
      <c r="B1746" s="687"/>
      <c r="C1746" s="687" t="s">
        <v>84</v>
      </c>
      <c r="D1746" s="687"/>
      <c r="E1746" s="667" t="s">
        <v>1627</v>
      </c>
      <c r="F1746" s="687"/>
      <c r="G1746" s="687" t="s">
        <v>4809</v>
      </c>
      <c r="H1746" s="578">
        <v>1121</v>
      </c>
      <c r="I1746" s="578">
        <v>179</v>
      </c>
      <c r="J1746" s="794">
        <f t="shared" si="115"/>
        <v>1121</v>
      </c>
      <c r="K1746" s="794">
        <f t="shared" si="116"/>
        <v>179</v>
      </c>
    </row>
    <row r="1747" spans="1:11" ht="27" x14ac:dyDescent="0.25">
      <c r="A1747" s="579">
        <f t="shared" ref="A1747:A1765" si="117">A1746+1</f>
        <v>1681</v>
      </c>
      <c r="B1747" s="687"/>
      <c r="C1747" s="687" t="s">
        <v>85</v>
      </c>
      <c r="D1747" s="687"/>
      <c r="E1747" s="667" t="s">
        <v>1628</v>
      </c>
      <c r="F1747" s="687"/>
      <c r="G1747" s="687" t="s">
        <v>4809</v>
      </c>
      <c r="H1747" s="578">
        <v>1859</v>
      </c>
      <c r="I1747" s="578">
        <v>262</v>
      </c>
      <c r="J1747" s="794">
        <f t="shared" si="115"/>
        <v>1859</v>
      </c>
      <c r="K1747" s="794">
        <f t="shared" si="116"/>
        <v>262</v>
      </c>
    </row>
    <row r="1748" spans="1:11" ht="111" customHeight="1" x14ac:dyDescent="0.25">
      <c r="A1748" s="579">
        <f t="shared" si="117"/>
        <v>1682</v>
      </c>
      <c r="B1748" s="687" t="s">
        <v>1623</v>
      </c>
      <c r="C1748" s="687">
        <v>49.03</v>
      </c>
      <c r="D1748" s="687" t="s">
        <v>1629</v>
      </c>
      <c r="E1748" s="667" t="s">
        <v>1630</v>
      </c>
      <c r="F1748" s="687" t="s">
        <v>5060</v>
      </c>
      <c r="G1748" s="687" t="s">
        <v>4809</v>
      </c>
      <c r="H1748" s="578">
        <v>894</v>
      </c>
      <c r="I1748" s="578">
        <v>75</v>
      </c>
      <c r="J1748" s="794">
        <f t="shared" si="115"/>
        <v>894</v>
      </c>
      <c r="K1748" s="794">
        <f t="shared" si="116"/>
        <v>75</v>
      </c>
    </row>
    <row r="1749" spans="1:11" ht="108" x14ac:dyDescent="0.25">
      <c r="A1749" s="579">
        <f t="shared" si="117"/>
        <v>1683</v>
      </c>
      <c r="B1749" s="687" t="s">
        <v>1623</v>
      </c>
      <c r="C1749" s="687">
        <v>49.04</v>
      </c>
      <c r="D1749" s="687" t="s">
        <v>1629</v>
      </c>
      <c r="E1749" s="667" t="s">
        <v>1631</v>
      </c>
      <c r="F1749" s="687" t="s">
        <v>5060</v>
      </c>
      <c r="G1749" s="687" t="s">
        <v>4809</v>
      </c>
      <c r="H1749" s="578">
        <v>574</v>
      </c>
      <c r="I1749" s="578">
        <v>75</v>
      </c>
      <c r="J1749" s="794">
        <f t="shared" si="115"/>
        <v>574</v>
      </c>
      <c r="K1749" s="794">
        <f t="shared" si="116"/>
        <v>75</v>
      </c>
    </row>
    <row r="1750" spans="1:11" ht="108" x14ac:dyDescent="0.25">
      <c r="A1750" s="579">
        <f t="shared" si="117"/>
        <v>1684</v>
      </c>
      <c r="B1750" s="687" t="s">
        <v>1623</v>
      </c>
      <c r="C1750" s="687">
        <v>49.05</v>
      </c>
      <c r="D1750" s="687" t="s">
        <v>1629</v>
      </c>
      <c r="E1750" s="667" t="s">
        <v>1632</v>
      </c>
      <c r="F1750" s="687" t="s">
        <v>5060</v>
      </c>
      <c r="G1750" s="687" t="s">
        <v>4809</v>
      </c>
      <c r="H1750" s="578">
        <v>907</v>
      </c>
      <c r="I1750" s="578">
        <v>75</v>
      </c>
      <c r="J1750" s="794">
        <f t="shared" si="115"/>
        <v>907</v>
      </c>
      <c r="K1750" s="794">
        <f t="shared" si="116"/>
        <v>75</v>
      </c>
    </row>
    <row r="1751" spans="1:11" ht="108" x14ac:dyDescent="0.25">
      <c r="A1751" s="579">
        <f t="shared" si="117"/>
        <v>1685</v>
      </c>
      <c r="B1751" s="687" t="s">
        <v>1623</v>
      </c>
      <c r="C1751" s="687">
        <v>49.06</v>
      </c>
      <c r="D1751" s="687" t="s">
        <v>1629</v>
      </c>
      <c r="E1751" s="667" t="s">
        <v>1633</v>
      </c>
      <c r="F1751" s="687" t="s">
        <v>5060</v>
      </c>
      <c r="G1751" s="687" t="s">
        <v>4809</v>
      </c>
      <c r="H1751" s="578">
        <v>599</v>
      </c>
      <c r="I1751" s="578">
        <v>75</v>
      </c>
      <c r="J1751" s="794">
        <f t="shared" si="115"/>
        <v>599</v>
      </c>
      <c r="K1751" s="794">
        <f t="shared" si="116"/>
        <v>75</v>
      </c>
    </row>
    <row r="1752" spans="1:11" ht="67.5" x14ac:dyDescent="0.25">
      <c r="A1752" s="579">
        <f t="shared" si="117"/>
        <v>1686</v>
      </c>
      <c r="B1752" s="687" t="s">
        <v>1623</v>
      </c>
      <c r="C1752" s="687">
        <v>49.07</v>
      </c>
      <c r="D1752" s="687"/>
      <c r="E1752" s="667" t="s">
        <v>1634</v>
      </c>
      <c r="F1752" s="687" t="s">
        <v>1635</v>
      </c>
      <c r="G1752" s="687" t="s">
        <v>4809</v>
      </c>
      <c r="H1752" s="578">
        <v>152</v>
      </c>
      <c r="I1752" s="578">
        <v>75</v>
      </c>
      <c r="J1752" s="794">
        <f t="shared" si="115"/>
        <v>152</v>
      </c>
      <c r="K1752" s="794">
        <f t="shared" si="116"/>
        <v>75</v>
      </c>
    </row>
    <row r="1753" spans="1:11" ht="108" x14ac:dyDescent="0.25">
      <c r="A1753" s="579">
        <f t="shared" si="117"/>
        <v>1687</v>
      </c>
      <c r="B1753" s="687" t="s">
        <v>1623</v>
      </c>
      <c r="C1753" s="687">
        <v>49.08</v>
      </c>
      <c r="D1753" s="687" t="s">
        <v>1629</v>
      </c>
      <c r="E1753" s="667" t="s">
        <v>1636</v>
      </c>
      <c r="F1753" s="687" t="s">
        <v>5060</v>
      </c>
      <c r="G1753" s="687" t="s">
        <v>4809</v>
      </c>
      <c r="H1753" s="578">
        <v>974</v>
      </c>
      <c r="I1753" s="578">
        <v>75</v>
      </c>
      <c r="J1753" s="794">
        <f t="shared" si="115"/>
        <v>974</v>
      </c>
      <c r="K1753" s="794">
        <f t="shared" si="116"/>
        <v>75</v>
      </c>
    </row>
    <row r="1754" spans="1:11" ht="108" x14ac:dyDescent="0.25">
      <c r="A1754" s="579">
        <f t="shared" si="117"/>
        <v>1688</v>
      </c>
      <c r="B1754" s="687" t="s">
        <v>1623</v>
      </c>
      <c r="C1754" s="687">
        <v>49.09</v>
      </c>
      <c r="D1754" s="687" t="s">
        <v>1629</v>
      </c>
      <c r="E1754" s="667" t="s">
        <v>1637</v>
      </c>
      <c r="F1754" s="687" t="s">
        <v>5060</v>
      </c>
      <c r="G1754" s="687" t="s">
        <v>4809</v>
      </c>
      <c r="H1754" s="578">
        <v>670</v>
      </c>
      <c r="I1754" s="578">
        <v>75</v>
      </c>
      <c r="J1754" s="794">
        <f t="shared" si="115"/>
        <v>670</v>
      </c>
      <c r="K1754" s="794">
        <f t="shared" si="116"/>
        <v>75</v>
      </c>
    </row>
    <row r="1755" spans="1:11" ht="67.5" x14ac:dyDescent="0.25">
      <c r="A1755" s="579">
        <f t="shared" si="117"/>
        <v>1689</v>
      </c>
      <c r="B1755" s="687" t="s">
        <v>1623</v>
      </c>
      <c r="C1755" s="553">
        <v>49.1</v>
      </c>
      <c r="D1755" s="687"/>
      <c r="E1755" s="667" t="s">
        <v>5538</v>
      </c>
      <c r="F1755" s="687" t="s">
        <v>1635</v>
      </c>
      <c r="G1755" s="687" t="s">
        <v>4809</v>
      </c>
      <c r="H1755" s="578">
        <v>230</v>
      </c>
      <c r="I1755" s="578">
        <v>75</v>
      </c>
      <c r="J1755" s="794">
        <f t="shared" si="115"/>
        <v>230</v>
      </c>
      <c r="K1755" s="794">
        <f t="shared" si="116"/>
        <v>75</v>
      </c>
    </row>
    <row r="1756" spans="1:11" ht="108" x14ac:dyDescent="0.25">
      <c r="A1756" s="579">
        <f t="shared" si="117"/>
        <v>1690</v>
      </c>
      <c r="B1756" s="687" t="s">
        <v>1623</v>
      </c>
      <c r="C1756" s="687">
        <v>49.11</v>
      </c>
      <c r="D1756" s="687" t="s">
        <v>1629</v>
      </c>
      <c r="E1756" s="667" t="s">
        <v>1638</v>
      </c>
      <c r="F1756" s="687" t="s">
        <v>5060</v>
      </c>
      <c r="G1756" s="687" t="s">
        <v>4809</v>
      </c>
      <c r="H1756" s="578">
        <v>1206</v>
      </c>
      <c r="I1756" s="578">
        <v>149</v>
      </c>
      <c r="J1756" s="794">
        <f t="shared" si="115"/>
        <v>1206</v>
      </c>
      <c r="K1756" s="794">
        <f t="shared" si="116"/>
        <v>149</v>
      </c>
    </row>
    <row r="1757" spans="1:11" ht="67.5" x14ac:dyDescent="0.25">
      <c r="A1757" s="579">
        <f t="shared" si="117"/>
        <v>1691</v>
      </c>
      <c r="B1757" s="687" t="s">
        <v>1623</v>
      </c>
      <c r="C1757" s="687">
        <v>49.12</v>
      </c>
      <c r="D1757" s="687"/>
      <c r="E1757" s="667" t="s">
        <v>1639</v>
      </c>
      <c r="F1757" s="687" t="s">
        <v>1635</v>
      </c>
      <c r="G1757" s="687" t="s">
        <v>4809</v>
      </c>
      <c r="H1757" s="578">
        <v>460</v>
      </c>
      <c r="I1757" s="578">
        <v>149</v>
      </c>
      <c r="J1757" s="794">
        <f t="shared" si="115"/>
        <v>460</v>
      </c>
      <c r="K1757" s="794">
        <f t="shared" si="116"/>
        <v>149</v>
      </c>
    </row>
    <row r="1758" spans="1:11" ht="108" x14ac:dyDescent="0.25">
      <c r="A1758" s="579">
        <f t="shared" si="117"/>
        <v>1692</v>
      </c>
      <c r="B1758" s="687" t="s">
        <v>1623</v>
      </c>
      <c r="C1758" s="687">
        <v>49.13</v>
      </c>
      <c r="D1758" s="687" t="s">
        <v>1629</v>
      </c>
      <c r="E1758" s="667" t="s">
        <v>1640</v>
      </c>
      <c r="F1758" s="687" t="s">
        <v>5060</v>
      </c>
      <c r="G1758" s="687" t="s">
        <v>4809</v>
      </c>
      <c r="H1758" s="578">
        <v>1261</v>
      </c>
      <c r="I1758" s="578">
        <v>149</v>
      </c>
      <c r="J1758" s="794">
        <f t="shared" si="115"/>
        <v>1261</v>
      </c>
      <c r="K1758" s="794">
        <f t="shared" si="116"/>
        <v>149</v>
      </c>
    </row>
    <row r="1759" spans="1:11" ht="67.5" x14ac:dyDescent="0.25">
      <c r="A1759" s="579">
        <f t="shared" si="117"/>
        <v>1693</v>
      </c>
      <c r="B1759" s="687" t="s">
        <v>1623</v>
      </c>
      <c r="C1759" s="687">
        <v>49.14</v>
      </c>
      <c r="D1759" s="687"/>
      <c r="E1759" s="667" t="s">
        <v>1641</v>
      </c>
      <c r="F1759" s="687" t="s">
        <v>1635</v>
      </c>
      <c r="G1759" s="687" t="s">
        <v>4809</v>
      </c>
      <c r="H1759" s="578">
        <v>522</v>
      </c>
      <c r="I1759" s="578">
        <v>149</v>
      </c>
      <c r="J1759" s="794">
        <f t="shared" si="115"/>
        <v>522</v>
      </c>
      <c r="K1759" s="794">
        <f t="shared" si="116"/>
        <v>149</v>
      </c>
    </row>
    <row r="1760" spans="1:11" ht="108" x14ac:dyDescent="0.25">
      <c r="A1760" s="579">
        <f t="shared" si="117"/>
        <v>1694</v>
      </c>
      <c r="B1760" s="687" t="s">
        <v>1623</v>
      </c>
      <c r="C1760" s="687">
        <v>49.15</v>
      </c>
      <c r="D1760" s="687" t="s">
        <v>1629</v>
      </c>
      <c r="E1760" s="667" t="s">
        <v>1642</v>
      </c>
      <c r="F1760" s="687" t="s">
        <v>5060</v>
      </c>
      <c r="G1760" s="687" t="s">
        <v>4809</v>
      </c>
      <c r="H1760" s="578">
        <v>1316</v>
      </c>
      <c r="I1760" s="578">
        <v>149</v>
      </c>
      <c r="J1760" s="794">
        <f t="shared" si="115"/>
        <v>1316</v>
      </c>
      <c r="K1760" s="794">
        <f t="shared" si="116"/>
        <v>149</v>
      </c>
    </row>
    <row r="1761" spans="1:11" ht="67.5" x14ac:dyDescent="0.25">
      <c r="A1761" s="579">
        <f t="shared" si="117"/>
        <v>1695</v>
      </c>
      <c r="B1761" s="687" t="s">
        <v>1623</v>
      </c>
      <c r="C1761" s="687">
        <v>49.16</v>
      </c>
      <c r="D1761" s="687"/>
      <c r="E1761" s="667" t="s">
        <v>1643</v>
      </c>
      <c r="F1761" s="687" t="s">
        <v>1635</v>
      </c>
      <c r="G1761" s="687" t="s">
        <v>4809</v>
      </c>
      <c r="H1761" s="578">
        <v>584</v>
      </c>
      <c r="I1761" s="578">
        <v>149</v>
      </c>
      <c r="J1761" s="794">
        <f t="shared" si="115"/>
        <v>584</v>
      </c>
      <c r="K1761" s="794">
        <f t="shared" si="116"/>
        <v>149</v>
      </c>
    </row>
    <row r="1762" spans="1:11" ht="108" x14ac:dyDescent="0.25">
      <c r="A1762" s="579">
        <f t="shared" si="117"/>
        <v>1696</v>
      </c>
      <c r="B1762" s="687" t="s">
        <v>1623</v>
      </c>
      <c r="C1762" s="687">
        <v>49.17</v>
      </c>
      <c r="D1762" s="687" t="s">
        <v>1629</v>
      </c>
      <c r="E1762" s="667" t="s">
        <v>1644</v>
      </c>
      <c r="F1762" s="687" t="s">
        <v>5060</v>
      </c>
      <c r="G1762" s="687" t="s">
        <v>4809</v>
      </c>
      <c r="H1762" s="578">
        <v>1371</v>
      </c>
      <c r="I1762" s="578">
        <v>149</v>
      </c>
      <c r="J1762" s="794">
        <f t="shared" si="115"/>
        <v>1371</v>
      </c>
      <c r="K1762" s="794">
        <f t="shared" si="116"/>
        <v>149</v>
      </c>
    </row>
    <row r="1763" spans="1:11" ht="67.5" x14ac:dyDescent="0.25">
      <c r="A1763" s="579">
        <f t="shared" si="117"/>
        <v>1697</v>
      </c>
      <c r="B1763" s="687" t="s">
        <v>1623</v>
      </c>
      <c r="C1763" s="687">
        <v>49.18</v>
      </c>
      <c r="D1763" s="687"/>
      <c r="E1763" s="667" t="s">
        <v>1645</v>
      </c>
      <c r="F1763" s="687" t="s">
        <v>1635</v>
      </c>
      <c r="G1763" s="687" t="s">
        <v>4809</v>
      </c>
      <c r="H1763" s="578">
        <v>646</v>
      </c>
      <c r="I1763" s="578">
        <v>149</v>
      </c>
      <c r="J1763" s="794">
        <f t="shared" si="115"/>
        <v>646</v>
      </c>
      <c r="K1763" s="794">
        <f t="shared" si="116"/>
        <v>149</v>
      </c>
    </row>
    <row r="1764" spans="1:11" ht="108" x14ac:dyDescent="0.25">
      <c r="A1764" s="579">
        <f t="shared" si="117"/>
        <v>1698</v>
      </c>
      <c r="B1764" s="687" t="s">
        <v>1623</v>
      </c>
      <c r="C1764" s="687">
        <v>49.19</v>
      </c>
      <c r="D1764" s="687" t="s">
        <v>1629</v>
      </c>
      <c r="E1764" s="667" t="s">
        <v>1646</v>
      </c>
      <c r="F1764" s="687" t="s">
        <v>5060</v>
      </c>
      <c r="G1764" s="687" t="s">
        <v>4809</v>
      </c>
      <c r="H1764" s="578">
        <v>1429</v>
      </c>
      <c r="I1764" s="578">
        <v>149</v>
      </c>
      <c r="J1764" s="794">
        <f t="shared" si="115"/>
        <v>1429</v>
      </c>
      <c r="K1764" s="794">
        <f t="shared" si="116"/>
        <v>149</v>
      </c>
    </row>
    <row r="1765" spans="1:11" ht="67.5" x14ac:dyDescent="0.25">
      <c r="A1765" s="579">
        <f t="shared" si="117"/>
        <v>1699</v>
      </c>
      <c r="B1765" s="687" t="s">
        <v>1623</v>
      </c>
      <c r="C1765" s="553">
        <v>49.2</v>
      </c>
      <c r="D1765" s="687"/>
      <c r="E1765" s="667" t="s">
        <v>1647</v>
      </c>
      <c r="F1765" s="687" t="s">
        <v>1635</v>
      </c>
      <c r="G1765" s="687" t="s">
        <v>4809</v>
      </c>
      <c r="H1765" s="578">
        <v>708</v>
      </c>
      <c r="I1765" s="578">
        <v>149</v>
      </c>
      <c r="J1765" s="794">
        <f t="shared" si="115"/>
        <v>708</v>
      </c>
      <c r="K1765" s="794">
        <f t="shared" si="116"/>
        <v>149</v>
      </c>
    </row>
    <row r="1766" spans="1:11" ht="108" x14ac:dyDescent="0.25">
      <c r="A1766" s="687"/>
      <c r="B1766" s="687" t="s">
        <v>1623</v>
      </c>
      <c r="C1766" s="687">
        <v>49.21</v>
      </c>
      <c r="D1766" s="687" t="s">
        <v>1629</v>
      </c>
      <c r="E1766" s="667" t="s">
        <v>1648</v>
      </c>
      <c r="F1766" s="687" t="s">
        <v>5060</v>
      </c>
      <c r="G1766" s="687"/>
      <c r="H1766" s="578"/>
      <c r="I1766" s="578"/>
      <c r="J1766" s="794">
        <f t="shared" si="115"/>
        <v>0</v>
      </c>
      <c r="K1766" s="794">
        <f t="shared" si="116"/>
        <v>0</v>
      </c>
    </row>
    <row r="1767" spans="1:11" ht="27" x14ac:dyDescent="0.25">
      <c r="A1767" s="579">
        <f>A1765+1</f>
        <v>1700</v>
      </c>
      <c r="B1767" s="687"/>
      <c r="C1767" s="687" t="s">
        <v>83</v>
      </c>
      <c r="D1767" s="687"/>
      <c r="E1767" s="667" t="s">
        <v>1649</v>
      </c>
      <c r="F1767" s="687"/>
      <c r="G1767" s="687" t="s">
        <v>4809</v>
      </c>
      <c r="H1767" s="578">
        <v>3153</v>
      </c>
      <c r="I1767" s="578">
        <v>385</v>
      </c>
      <c r="J1767" s="794">
        <f t="shared" si="115"/>
        <v>3153</v>
      </c>
      <c r="K1767" s="794">
        <f t="shared" si="116"/>
        <v>385</v>
      </c>
    </row>
    <row r="1768" spans="1:11" ht="27" x14ac:dyDescent="0.25">
      <c r="A1768" s="579">
        <f>A1767+1</f>
        <v>1701</v>
      </c>
      <c r="B1768" s="687"/>
      <c r="C1768" s="687" t="s">
        <v>84</v>
      </c>
      <c r="D1768" s="687"/>
      <c r="E1768" s="667" t="s">
        <v>1650</v>
      </c>
      <c r="F1768" s="687"/>
      <c r="G1768" s="687" t="s">
        <v>4809</v>
      </c>
      <c r="H1768" s="578">
        <v>2875</v>
      </c>
      <c r="I1768" s="578">
        <v>359</v>
      </c>
      <c r="J1768" s="794">
        <f t="shared" si="115"/>
        <v>2875</v>
      </c>
      <c r="K1768" s="794">
        <f t="shared" si="116"/>
        <v>359</v>
      </c>
    </row>
    <row r="1769" spans="1:11" ht="27" x14ac:dyDescent="0.25">
      <c r="A1769" s="579">
        <f t="shared" ref="A1769:A1771" si="118">A1768+1</f>
        <v>1702</v>
      </c>
      <c r="B1769" s="687"/>
      <c r="C1769" s="687" t="s">
        <v>85</v>
      </c>
      <c r="D1769" s="687"/>
      <c r="E1769" s="667" t="s">
        <v>1651</v>
      </c>
      <c r="F1769" s="687"/>
      <c r="G1769" s="687" t="s">
        <v>4809</v>
      </c>
      <c r="H1769" s="578">
        <v>2718</v>
      </c>
      <c r="I1769" s="578">
        <v>327</v>
      </c>
      <c r="J1769" s="794">
        <f t="shared" si="115"/>
        <v>2718</v>
      </c>
      <c r="K1769" s="794">
        <f t="shared" si="116"/>
        <v>327</v>
      </c>
    </row>
    <row r="1770" spans="1:11" ht="27" x14ac:dyDescent="0.25">
      <c r="A1770" s="579">
        <f t="shared" si="118"/>
        <v>1703</v>
      </c>
      <c r="B1770" s="687"/>
      <c r="C1770" s="687" t="s">
        <v>100</v>
      </c>
      <c r="D1770" s="687"/>
      <c r="E1770" s="667" t="s">
        <v>1652</v>
      </c>
      <c r="F1770" s="687"/>
      <c r="G1770" s="687" t="s">
        <v>4809</v>
      </c>
      <c r="H1770" s="578">
        <v>2533</v>
      </c>
      <c r="I1770" s="578">
        <v>269</v>
      </c>
      <c r="J1770" s="794">
        <f t="shared" si="115"/>
        <v>2533</v>
      </c>
      <c r="K1770" s="794">
        <f t="shared" si="116"/>
        <v>269</v>
      </c>
    </row>
    <row r="1771" spans="1:11" ht="27" x14ac:dyDescent="0.25">
      <c r="A1771" s="579">
        <f t="shared" si="118"/>
        <v>1704</v>
      </c>
      <c r="B1771" s="687"/>
      <c r="C1771" s="687" t="s">
        <v>102</v>
      </c>
      <c r="D1771" s="687"/>
      <c r="E1771" s="667" t="s">
        <v>1653</v>
      </c>
      <c r="F1771" s="687"/>
      <c r="G1771" s="687" t="s">
        <v>4809</v>
      </c>
      <c r="H1771" s="578">
        <v>2415</v>
      </c>
      <c r="I1771" s="578">
        <v>202</v>
      </c>
      <c r="J1771" s="794">
        <f t="shared" si="115"/>
        <v>2415</v>
      </c>
      <c r="K1771" s="794">
        <f t="shared" si="116"/>
        <v>202</v>
      </c>
    </row>
    <row r="1772" spans="1:11" ht="108" x14ac:dyDescent="0.25">
      <c r="A1772" s="687" t="s">
        <v>1624</v>
      </c>
      <c r="B1772" s="687" t="s">
        <v>1623</v>
      </c>
      <c r="C1772" s="687">
        <v>49.22</v>
      </c>
      <c r="D1772" s="687" t="s">
        <v>1629</v>
      </c>
      <c r="E1772" s="667" t="s">
        <v>1654</v>
      </c>
      <c r="F1772" s="687" t="s">
        <v>5060</v>
      </c>
      <c r="G1772" s="687"/>
      <c r="H1772" s="578"/>
      <c r="I1772" s="578"/>
      <c r="J1772" s="794">
        <f t="shared" si="115"/>
        <v>0</v>
      </c>
      <c r="K1772" s="794">
        <f t="shared" si="116"/>
        <v>0</v>
      </c>
    </row>
    <row r="1773" spans="1:11" ht="27" x14ac:dyDescent="0.25">
      <c r="A1773" s="579">
        <f>A1771+1</f>
        <v>1705</v>
      </c>
      <c r="B1773" s="687"/>
      <c r="C1773" s="687" t="s">
        <v>83</v>
      </c>
      <c r="D1773" s="687"/>
      <c r="E1773" s="667" t="s">
        <v>1655</v>
      </c>
      <c r="F1773" s="687"/>
      <c r="G1773" s="687" t="s">
        <v>4809</v>
      </c>
      <c r="H1773" s="578">
        <v>2681</v>
      </c>
      <c r="I1773" s="578">
        <v>385</v>
      </c>
      <c r="J1773" s="794">
        <f t="shared" si="115"/>
        <v>2681</v>
      </c>
      <c r="K1773" s="794">
        <f t="shared" si="116"/>
        <v>385</v>
      </c>
    </row>
    <row r="1774" spans="1:11" ht="27" x14ac:dyDescent="0.25">
      <c r="A1774" s="579">
        <f>A1773+1</f>
        <v>1706</v>
      </c>
      <c r="B1774" s="687"/>
      <c r="C1774" s="687" t="s">
        <v>84</v>
      </c>
      <c r="D1774" s="687"/>
      <c r="E1774" s="667" t="s">
        <v>1656</v>
      </c>
      <c r="F1774" s="687"/>
      <c r="G1774" s="687" t="s">
        <v>4809</v>
      </c>
      <c r="H1774" s="578">
        <v>2489</v>
      </c>
      <c r="I1774" s="578">
        <v>359</v>
      </c>
      <c r="J1774" s="794">
        <f t="shared" si="115"/>
        <v>2489</v>
      </c>
      <c r="K1774" s="794">
        <f t="shared" si="116"/>
        <v>359</v>
      </c>
    </row>
    <row r="1775" spans="1:11" ht="27" x14ac:dyDescent="0.25">
      <c r="A1775" s="579">
        <f t="shared" ref="A1775:A1786" si="119">A1774+1</f>
        <v>1707</v>
      </c>
      <c r="B1775" s="687"/>
      <c r="C1775" s="687" t="s">
        <v>85</v>
      </c>
      <c r="D1775" s="687"/>
      <c r="E1775" s="667" t="s">
        <v>5539</v>
      </c>
      <c r="F1775" s="687"/>
      <c r="G1775" s="687" t="s">
        <v>4809</v>
      </c>
      <c r="H1775" s="578">
        <v>2366</v>
      </c>
      <c r="I1775" s="578">
        <v>327</v>
      </c>
      <c r="J1775" s="794">
        <f t="shared" si="115"/>
        <v>2366</v>
      </c>
      <c r="K1775" s="794">
        <f t="shared" si="116"/>
        <v>327</v>
      </c>
    </row>
    <row r="1776" spans="1:11" ht="27" x14ac:dyDescent="0.25">
      <c r="A1776" s="579">
        <f t="shared" si="119"/>
        <v>1708</v>
      </c>
      <c r="B1776" s="687"/>
      <c r="C1776" s="687" t="s">
        <v>100</v>
      </c>
      <c r="D1776" s="687"/>
      <c r="E1776" s="667" t="s">
        <v>1657</v>
      </c>
      <c r="F1776" s="687"/>
      <c r="G1776" s="687" t="s">
        <v>4809</v>
      </c>
      <c r="H1776" s="578">
        <v>2225</v>
      </c>
      <c r="I1776" s="578">
        <v>269</v>
      </c>
      <c r="J1776" s="794">
        <f t="shared" si="115"/>
        <v>2225</v>
      </c>
      <c r="K1776" s="794">
        <f t="shared" si="116"/>
        <v>269</v>
      </c>
    </row>
    <row r="1777" spans="1:11" ht="94.5" x14ac:dyDescent="0.25">
      <c r="A1777" s="579">
        <f t="shared" si="119"/>
        <v>1709</v>
      </c>
      <c r="B1777" s="687" t="s">
        <v>1623</v>
      </c>
      <c r="C1777" s="687">
        <v>49.23</v>
      </c>
      <c r="D1777" s="687" t="s">
        <v>1658</v>
      </c>
      <c r="E1777" s="667" t="s">
        <v>1659</v>
      </c>
      <c r="F1777" s="687" t="s">
        <v>5061</v>
      </c>
      <c r="G1777" s="687" t="s">
        <v>4812</v>
      </c>
      <c r="H1777" s="578">
        <v>9387</v>
      </c>
      <c r="I1777" s="578">
        <v>1733</v>
      </c>
      <c r="J1777" s="794">
        <f t="shared" si="115"/>
        <v>9387</v>
      </c>
      <c r="K1777" s="794">
        <f t="shared" si="116"/>
        <v>1733</v>
      </c>
    </row>
    <row r="1778" spans="1:11" ht="94.5" x14ac:dyDescent="0.25">
      <c r="A1778" s="579">
        <f t="shared" si="119"/>
        <v>1710</v>
      </c>
      <c r="B1778" s="687" t="s">
        <v>1623</v>
      </c>
      <c r="C1778" s="687">
        <v>49.24</v>
      </c>
      <c r="D1778" s="687" t="s">
        <v>1658</v>
      </c>
      <c r="E1778" s="667" t="s">
        <v>1660</v>
      </c>
      <c r="F1778" s="687" t="s">
        <v>5061</v>
      </c>
      <c r="G1778" s="687" t="s">
        <v>4812</v>
      </c>
      <c r="H1778" s="578">
        <v>12688</v>
      </c>
      <c r="I1778" s="578">
        <v>2441</v>
      </c>
      <c r="J1778" s="794">
        <f t="shared" si="115"/>
        <v>12688</v>
      </c>
      <c r="K1778" s="794">
        <f t="shared" si="116"/>
        <v>2441</v>
      </c>
    </row>
    <row r="1779" spans="1:11" ht="67.5" x14ac:dyDescent="0.25">
      <c r="A1779" s="579">
        <f t="shared" si="119"/>
        <v>1711</v>
      </c>
      <c r="B1779" s="687" t="s">
        <v>1623</v>
      </c>
      <c r="C1779" s="687">
        <v>49.25</v>
      </c>
      <c r="D1779" s="687">
        <v>25</v>
      </c>
      <c r="E1779" s="667" t="s">
        <v>1661</v>
      </c>
      <c r="F1779" s="687" t="s">
        <v>1662</v>
      </c>
      <c r="G1779" s="687" t="s">
        <v>4812</v>
      </c>
      <c r="H1779" s="578">
        <v>2577</v>
      </c>
      <c r="I1779" s="578">
        <v>299</v>
      </c>
      <c r="J1779" s="794">
        <f t="shared" si="115"/>
        <v>2577</v>
      </c>
      <c r="K1779" s="794">
        <f t="shared" si="116"/>
        <v>299</v>
      </c>
    </row>
    <row r="1780" spans="1:11" ht="54" x14ac:dyDescent="0.25">
      <c r="A1780" s="579">
        <f t="shared" si="119"/>
        <v>1712</v>
      </c>
      <c r="B1780" s="687" t="s">
        <v>1623</v>
      </c>
      <c r="C1780" s="687">
        <v>49.26</v>
      </c>
      <c r="D1780" s="687" t="s">
        <v>1658</v>
      </c>
      <c r="E1780" s="667" t="s">
        <v>1663</v>
      </c>
      <c r="F1780" s="687" t="s">
        <v>5061</v>
      </c>
      <c r="G1780" s="687" t="s">
        <v>4809</v>
      </c>
      <c r="H1780" s="578">
        <v>6213</v>
      </c>
      <c r="I1780" s="578">
        <v>1700</v>
      </c>
      <c r="J1780" s="794">
        <f t="shared" si="115"/>
        <v>6213</v>
      </c>
      <c r="K1780" s="794">
        <f t="shared" si="116"/>
        <v>1700</v>
      </c>
    </row>
    <row r="1781" spans="1:11" ht="54" x14ac:dyDescent="0.25">
      <c r="A1781" s="579">
        <f t="shared" si="119"/>
        <v>1713</v>
      </c>
      <c r="B1781" s="687" t="s">
        <v>1623</v>
      </c>
      <c r="C1781" s="687">
        <v>49.27</v>
      </c>
      <c r="D1781" s="687" t="s">
        <v>1658</v>
      </c>
      <c r="E1781" s="667" t="s">
        <v>1664</v>
      </c>
      <c r="F1781" s="687" t="s">
        <v>5061</v>
      </c>
      <c r="G1781" s="687" t="s">
        <v>4809</v>
      </c>
      <c r="H1781" s="578">
        <v>6377</v>
      </c>
      <c r="I1781" s="578">
        <v>1700</v>
      </c>
      <c r="J1781" s="794">
        <f t="shared" si="115"/>
        <v>6377</v>
      </c>
      <c r="K1781" s="794">
        <f t="shared" si="116"/>
        <v>1700</v>
      </c>
    </row>
    <row r="1782" spans="1:11" ht="54" x14ac:dyDescent="0.25">
      <c r="A1782" s="579">
        <f t="shared" si="119"/>
        <v>1714</v>
      </c>
      <c r="B1782" s="687" t="s">
        <v>1623</v>
      </c>
      <c r="C1782" s="687">
        <v>49.28</v>
      </c>
      <c r="D1782" s="687">
        <v>28</v>
      </c>
      <c r="E1782" s="667" t="s">
        <v>1665</v>
      </c>
      <c r="F1782" s="687" t="s">
        <v>1662</v>
      </c>
      <c r="G1782" s="687" t="s">
        <v>4812</v>
      </c>
      <c r="H1782" s="578">
        <v>20873</v>
      </c>
      <c r="I1782" s="578">
        <v>1494</v>
      </c>
      <c r="J1782" s="794">
        <f t="shared" si="115"/>
        <v>20873</v>
      </c>
      <c r="K1782" s="794">
        <f t="shared" si="116"/>
        <v>1494</v>
      </c>
    </row>
    <row r="1783" spans="1:11" ht="54" x14ac:dyDescent="0.25">
      <c r="A1783" s="579">
        <f t="shared" si="119"/>
        <v>1715</v>
      </c>
      <c r="B1783" s="687" t="s">
        <v>1623</v>
      </c>
      <c r="C1783" s="687">
        <v>49.29</v>
      </c>
      <c r="D1783" s="687">
        <v>29</v>
      </c>
      <c r="E1783" s="667" t="s">
        <v>1666</v>
      </c>
      <c r="F1783" s="687" t="s">
        <v>1662</v>
      </c>
      <c r="G1783" s="687" t="s">
        <v>4812</v>
      </c>
      <c r="H1783" s="578">
        <v>9830</v>
      </c>
      <c r="I1783" s="578">
        <v>299</v>
      </c>
      <c r="J1783" s="794">
        <f t="shared" si="115"/>
        <v>9830</v>
      </c>
      <c r="K1783" s="794">
        <f t="shared" si="116"/>
        <v>299</v>
      </c>
    </row>
    <row r="1784" spans="1:11" ht="40.5" x14ac:dyDescent="0.25">
      <c r="A1784" s="579">
        <f t="shared" si="119"/>
        <v>1716</v>
      </c>
      <c r="B1784" s="687" t="s">
        <v>1623</v>
      </c>
      <c r="C1784" s="553">
        <v>49.3</v>
      </c>
      <c r="D1784" s="687">
        <v>30</v>
      </c>
      <c r="E1784" s="667" t="s">
        <v>1667</v>
      </c>
      <c r="F1784" s="687" t="s">
        <v>1662</v>
      </c>
      <c r="G1784" s="687" t="s">
        <v>4812</v>
      </c>
      <c r="H1784" s="578">
        <v>2466</v>
      </c>
      <c r="I1784" s="578">
        <v>953</v>
      </c>
      <c r="J1784" s="794">
        <f t="shared" si="115"/>
        <v>2466</v>
      </c>
      <c r="K1784" s="794">
        <f t="shared" si="116"/>
        <v>953</v>
      </c>
    </row>
    <row r="1785" spans="1:11" ht="121.5" x14ac:dyDescent="0.25">
      <c r="A1785" s="579">
        <f t="shared" si="119"/>
        <v>1717</v>
      </c>
      <c r="B1785" s="687" t="s">
        <v>1623</v>
      </c>
      <c r="C1785" s="687">
        <v>49.31</v>
      </c>
      <c r="D1785" s="687">
        <v>31</v>
      </c>
      <c r="E1785" s="667" t="s">
        <v>1668</v>
      </c>
      <c r="F1785" s="687" t="s">
        <v>1662</v>
      </c>
      <c r="G1785" s="687" t="s">
        <v>4812</v>
      </c>
      <c r="H1785" s="578">
        <v>309</v>
      </c>
      <c r="I1785" s="578">
        <v>49</v>
      </c>
      <c r="J1785" s="794">
        <f t="shared" si="115"/>
        <v>309</v>
      </c>
      <c r="K1785" s="794">
        <f t="shared" si="116"/>
        <v>49</v>
      </c>
    </row>
    <row r="1786" spans="1:11" ht="121.5" x14ac:dyDescent="0.25">
      <c r="A1786" s="579">
        <f t="shared" si="119"/>
        <v>1718</v>
      </c>
      <c r="B1786" s="687" t="s">
        <v>1623</v>
      </c>
      <c r="C1786" s="687">
        <v>49.32</v>
      </c>
      <c r="D1786" s="687">
        <v>32</v>
      </c>
      <c r="E1786" s="667" t="s">
        <v>1669</v>
      </c>
      <c r="F1786" s="687" t="s">
        <v>1662</v>
      </c>
      <c r="G1786" s="687" t="s">
        <v>4812</v>
      </c>
      <c r="H1786" s="578">
        <v>1753</v>
      </c>
      <c r="I1786" s="578">
        <v>185</v>
      </c>
      <c r="J1786" s="794">
        <f t="shared" si="115"/>
        <v>1753</v>
      </c>
      <c r="K1786" s="794">
        <f t="shared" si="116"/>
        <v>185</v>
      </c>
    </row>
    <row r="1787" spans="1:11" ht="148.5" x14ac:dyDescent="0.25">
      <c r="A1787" s="687" t="s">
        <v>1624</v>
      </c>
      <c r="B1787" s="687" t="s">
        <v>1623</v>
      </c>
      <c r="C1787" s="687">
        <v>49.33</v>
      </c>
      <c r="D1787" s="687">
        <v>33</v>
      </c>
      <c r="E1787" s="667" t="s">
        <v>5540</v>
      </c>
      <c r="F1787" s="687"/>
      <c r="G1787" s="687"/>
      <c r="H1787" s="578"/>
      <c r="I1787" s="578"/>
      <c r="J1787" s="794">
        <f t="shared" si="115"/>
        <v>0</v>
      </c>
      <c r="K1787" s="794">
        <f t="shared" si="116"/>
        <v>0</v>
      </c>
    </row>
    <row r="1788" spans="1:11" ht="40.5" x14ac:dyDescent="0.25">
      <c r="A1788" s="579">
        <f>A1786+1</f>
        <v>1719</v>
      </c>
      <c r="B1788" s="687"/>
      <c r="C1788" s="687" t="s">
        <v>83</v>
      </c>
      <c r="D1788" s="687"/>
      <c r="E1788" s="667" t="s">
        <v>1670</v>
      </c>
      <c r="F1788" s="687" t="s">
        <v>1662</v>
      </c>
      <c r="G1788" s="687" t="s">
        <v>4804</v>
      </c>
      <c r="H1788" s="578">
        <v>13882</v>
      </c>
      <c r="I1788" s="578">
        <v>533</v>
      </c>
      <c r="J1788" s="794">
        <f t="shared" si="115"/>
        <v>13882</v>
      </c>
      <c r="K1788" s="794">
        <f t="shared" si="116"/>
        <v>533</v>
      </c>
    </row>
    <row r="1789" spans="1:11" ht="40.5" x14ac:dyDescent="0.25">
      <c r="A1789" s="579">
        <f>A1788+1</f>
        <v>1720</v>
      </c>
      <c r="B1789" s="687"/>
      <c r="C1789" s="687" t="s">
        <v>84</v>
      </c>
      <c r="D1789" s="687"/>
      <c r="E1789" s="667" t="s">
        <v>1671</v>
      </c>
      <c r="F1789" s="687" t="s">
        <v>1662</v>
      </c>
      <c r="G1789" s="687" t="s">
        <v>4804</v>
      </c>
      <c r="H1789" s="578">
        <v>6637</v>
      </c>
      <c r="I1789" s="578">
        <v>266</v>
      </c>
      <c r="J1789" s="794">
        <f t="shared" si="115"/>
        <v>6637</v>
      </c>
      <c r="K1789" s="794">
        <f t="shared" si="116"/>
        <v>266</v>
      </c>
    </row>
    <row r="1790" spans="1:11" ht="108" x14ac:dyDescent="0.25">
      <c r="A1790" s="579">
        <f>A1789+1</f>
        <v>1721</v>
      </c>
      <c r="B1790" s="687" t="s">
        <v>1623</v>
      </c>
      <c r="C1790" s="687">
        <v>49.34</v>
      </c>
      <c r="D1790" s="687">
        <v>34</v>
      </c>
      <c r="E1790" s="667" t="s">
        <v>5541</v>
      </c>
      <c r="F1790" s="687" t="s">
        <v>1662</v>
      </c>
      <c r="G1790" s="687" t="s">
        <v>4809</v>
      </c>
      <c r="H1790" s="578">
        <v>1786</v>
      </c>
      <c r="I1790" s="578">
        <v>150</v>
      </c>
      <c r="J1790" s="794">
        <f t="shared" si="115"/>
        <v>1786</v>
      </c>
      <c r="K1790" s="794">
        <f t="shared" si="116"/>
        <v>150</v>
      </c>
    </row>
    <row r="1791" spans="1:11" ht="121.5" x14ac:dyDescent="0.25">
      <c r="A1791" s="579">
        <f>A1790+1</f>
        <v>1722</v>
      </c>
      <c r="B1791" s="687" t="s">
        <v>1623</v>
      </c>
      <c r="C1791" s="687">
        <v>49.35</v>
      </c>
      <c r="D1791" s="687">
        <v>35</v>
      </c>
      <c r="E1791" s="667" t="s">
        <v>5542</v>
      </c>
      <c r="F1791" s="687" t="s">
        <v>1662</v>
      </c>
      <c r="G1791" s="687" t="s">
        <v>4812</v>
      </c>
      <c r="H1791" s="578">
        <v>1251</v>
      </c>
      <c r="I1791" s="578">
        <v>49</v>
      </c>
      <c r="J1791" s="794">
        <f t="shared" si="115"/>
        <v>1251</v>
      </c>
      <c r="K1791" s="794">
        <f t="shared" si="116"/>
        <v>49</v>
      </c>
    </row>
    <row r="1792" spans="1:11" ht="111" customHeight="1" x14ac:dyDescent="0.25">
      <c r="A1792" s="579">
        <f t="shared" ref="A1792:A1793" si="120">A1791+1</f>
        <v>1723</v>
      </c>
      <c r="B1792" s="687" t="s">
        <v>1623</v>
      </c>
      <c r="C1792" s="687">
        <v>49.36</v>
      </c>
      <c r="D1792" s="687">
        <v>36</v>
      </c>
      <c r="E1792" s="667" t="s">
        <v>5543</v>
      </c>
      <c r="F1792" s="687" t="s">
        <v>1662</v>
      </c>
      <c r="G1792" s="687" t="s">
        <v>4812</v>
      </c>
      <c r="H1792" s="578">
        <v>3110</v>
      </c>
      <c r="I1792" s="578">
        <v>185</v>
      </c>
      <c r="J1792" s="794">
        <f t="shared" si="115"/>
        <v>3110</v>
      </c>
      <c r="K1792" s="794">
        <f t="shared" si="116"/>
        <v>185</v>
      </c>
    </row>
    <row r="1793" spans="1:11" ht="108" x14ac:dyDescent="0.25">
      <c r="A1793" s="579">
        <f t="shared" si="120"/>
        <v>1724</v>
      </c>
      <c r="B1793" s="687" t="s">
        <v>1623</v>
      </c>
      <c r="C1793" s="687">
        <v>49.37</v>
      </c>
      <c r="D1793" s="687">
        <v>37</v>
      </c>
      <c r="E1793" s="667" t="s">
        <v>4802</v>
      </c>
      <c r="F1793" s="687" t="s">
        <v>1662</v>
      </c>
      <c r="G1793" s="687" t="s">
        <v>4809</v>
      </c>
      <c r="H1793" s="578">
        <v>426</v>
      </c>
      <c r="I1793" s="578">
        <v>219</v>
      </c>
      <c r="J1793" s="794">
        <f t="shared" si="115"/>
        <v>426</v>
      </c>
      <c r="K1793" s="794">
        <f t="shared" si="116"/>
        <v>219</v>
      </c>
    </row>
    <row r="1794" spans="1:11" ht="18.75" x14ac:dyDescent="0.25">
      <c r="A1794" s="914" t="s">
        <v>5503</v>
      </c>
      <c r="B1794" s="915"/>
      <c r="C1794" s="915"/>
      <c r="D1794" s="915"/>
      <c r="E1794" s="915"/>
      <c r="F1794" s="915"/>
      <c r="G1794" s="915"/>
      <c r="H1794" s="915"/>
      <c r="I1794" s="916"/>
      <c r="J1794" s="794">
        <f t="shared" si="115"/>
        <v>0</v>
      </c>
      <c r="K1794" s="794">
        <f t="shared" si="116"/>
        <v>0</v>
      </c>
    </row>
    <row r="1795" spans="1:11" ht="24.6" customHeight="1" x14ac:dyDescent="0.25">
      <c r="A1795" s="579"/>
      <c r="B1795" s="687" t="s">
        <v>1672</v>
      </c>
      <c r="C1795" s="553">
        <v>50.01</v>
      </c>
      <c r="D1795" s="687"/>
      <c r="E1795" s="667" t="s">
        <v>21</v>
      </c>
      <c r="F1795" s="687" t="s">
        <v>1286</v>
      </c>
      <c r="G1795" s="687"/>
      <c r="H1795" s="578"/>
      <c r="I1795" s="578"/>
      <c r="J1795" s="794">
        <f t="shared" si="115"/>
        <v>0</v>
      </c>
      <c r="K1795" s="794">
        <f t="shared" si="116"/>
        <v>0</v>
      </c>
    </row>
    <row r="1796" spans="1:11" ht="27" x14ac:dyDescent="0.25">
      <c r="A1796" s="579"/>
      <c r="B1796" s="687" t="s">
        <v>1672</v>
      </c>
      <c r="C1796" s="553">
        <v>50.019999999999996</v>
      </c>
      <c r="D1796" s="687"/>
      <c r="E1796" s="667" t="s">
        <v>21</v>
      </c>
      <c r="F1796" s="687" t="s">
        <v>283</v>
      </c>
      <c r="G1796" s="687"/>
      <c r="H1796" s="578"/>
      <c r="I1796" s="578"/>
      <c r="J1796" s="794">
        <f t="shared" si="115"/>
        <v>0</v>
      </c>
      <c r="K1796" s="794">
        <f t="shared" si="116"/>
        <v>0</v>
      </c>
    </row>
    <row r="1797" spans="1:11" ht="27" x14ac:dyDescent="0.25">
      <c r="A1797" s="579"/>
      <c r="B1797" s="687" t="s">
        <v>1672</v>
      </c>
      <c r="C1797" s="687">
        <v>50.03</v>
      </c>
      <c r="D1797" s="687"/>
      <c r="E1797" s="667" t="s">
        <v>21</v>
      </c>
      <c r="F1797" s="687" t="s">
        <v>283</v>
      </c>
      <c r="G1797" s="687"/>
      <c r="H1797" s="578"/>
      <c r="I1797" s="578"/>
      <c r="J1797" s="794">
        <f t="shared" ref="J1797:J1860" si="121">ROUNDUP(H1797,0)</f>
        <v>0</v>
      </c>
      <c r="K1797" s="794">
        <f t="shared" ref="K1797:K1860" si="122">ROUNDUP(I1797,0)</f>
        <v>0</v>
      </c>
    </row>
    <row r="1798" spans="1:11" ht="27" x14ac:dyDescent="0.25">
      <c r="A1798" s="579"/>
      <c r="B1798" s="687" t="s">
        <v>1672</v>
      </c>
      <c r="C1798" s="687">
        <v>50.04</v>
      </c>
      <c r="D1798" s="687"/>
      <c r="E1798" s="667" t="s">
        <v>21</v>
      </c>
      <c r="F1798" s="687" t="s">
        <v>283</v>
      </c>
      <c r="G1798" s="687"/>
      <c r="H1798" s="578"/>
      <c r="I1798" s="578"/>
      <c r="J1798" s="794">
        <f t="shared" si="121"/>
        <v>0</v>
      </c>
      <c r="K1798" s="794">
        <f t="shared" si="122"/>
        <v>0</v>
      </c>
    </row>
    <row r="1799" spans="1:11" ht="27" x14ac:dyDescent="0.25">
      <c r="A1799" s="579"/>
      <c r="B1799" s="687" t="s">
        <v>1672</v>
      </c>
      <c r="C1799" s="687">
        <v>50.05</v>
      </c>
      <c r="D1799" s="687"/>
      <c r="E1799" s="667" t="s">
        <v>21</v>
      </c>
      <c r="F1799" s="687" t="s">
        <v>283</v>
      </c>
      <c r="G1799" s="687"/>
      <c r="H1799" s="578"/>
      <c r="I1799" s="578"/>
      <c r="J1799" s="794">
        <f t="shared" si="121"/>
        <v>0</v>
      </c>
      <c r="K1799" s="794">
        <f t="shared" si="122"/>
        <v>0</v>
      </c>
    </row>
    <row r="1800" spans="1:11" ht="135" x14ac:dyDescent="0.25">
      <c r="A1800" s="579">
        <f>A1793+1</f>
        <v>1725</v>
      </c>
      <c r="B1800" s="687" t="s">
        <v>1673</v>
      </c>
      <c r="C1800" s="687">
        <v>50.06</v>
      </c>
      <c r="D1800" s="687"/>
      <c r="E1800" s="667" t="s">
        <v>1674</v>
      </c>
      <c r="F1800" s="687" t="s">
        <v>283</v>
      </c>
      <c r="G1800" s="687" t="s">
        <v>5114</v>
      </c>
      <c r="H1800" s="578">
        <v>247</v>
      </c>
      <c r="I1800" s="578">
        <v>120</v>
      </c>
      <c r="J1800" s="794">
        <f t="shared" si="121"/>
        <v>247</v>
      </c>
      <c r="K1800" s="794">
        <f t="shared" si="122"/>
        <v>120</v>
      </c>
    </row>
    <row r="1801" spans="1:11" ht="256.5" x14ac:dyDescent="0.25">
      <c r="A1801" s="579">
        <f t="shared" ref="A1801:A1803" si="123">A1800+1</f>
        <v>1726</v>
      </c>
      <c r="B1801" s="687" t="s">
        <v>1675</v>
      </c>
      <c r="C1801" s="687">
        <v>50.07</v>
      </c>
      <c r="D1801" s="687"/>
      <c r="E1801" s="667" t="s">
        <v>1676</v>
      </c>
      <c r="F1801" s="687" t="s">
        <v>283</v>
      </c>
      <c r="G1801" s="687" t="s">
        <v>5181</v>
      </c>
      <c r="H1801" s="578">
        <v>210</v>
      </c>
      <c r="I1801" s="578" t="s">
        <v>2332</v>
      </c>
      <c r="J1801" s="794">
        <f t="shared" si="121"/>
        <v>210</v>
      </c>
      <c r="K1801" s="794" t="e">
        <f t="shared" si="122"/>
        <v>#VALUE!</v>
      </c>
    </row>
    <row r="1802" spans="1:11" ht="67.5" x14ac:dyDescent="0.25">
      <c r="A1802" s="579">
        <f t="shared" si="123"/>
        <v>1727</v>
      </c>
      <c r="B1802" s="687" t="s">
        <v>1677</v>
      </c>
      <c r="C1802" s="687">
        <v>50.08</v>
      </c>
      <c r="D1802" s="687"/>
      <c r="E1802" s="667" t="s">
        <v>1678</v>
      </c>
      <c r="F1802" s="687" t="s">
        <v>283</v>
      </c>
      <c r="G1802" s="687" t="s">
        <v>5546</v>
      </c>
      <c r="H1802" s="578">
        <v>42</v>
      </c>
      <c r="I1802" s="578" t="s">
        <v>2332</v>
      </c>
      <c r="J1802" s="794">
        <f t="shared" si="121"/>
        <v>42</v>
      </c>
      <c r="K1802" s="794" t="e">
        <f t="shared" si="122"/>
        <v>#VALUE!</v>
      </c>
    </row>
    <row r="1803" spans="1:11" ht="108" x14ac:dyDescent="0.25">
      <c r="A1803" s="579">
        <f t="shared" si="123"/>
        <v>1728</v>
      </c>
      <c r="B1803" s="687" t="s">
        <v>1679</v>
      </c>
      <c r="C1803" s="687">
        <v>50.09</v>
      </c>
      <c r="D1803" s="687"/>
      <c r="E1803" s="667" t="s">
        <v>1680</v>
      </c>
      <c r="F1803" s="687" t="s">
        <v>283</v>
      </c>
      <c r="G1803" s="687" t="s">
        <v>5114</v>
      </c>
      <c r="H1803" s="578">
        <v>54</v>
      </c>
      <c r="I1803" s="578">
        <v>33</v>
      </c>
      <c r="J1803" s="794">
        <f t="shared" si="121"/>
        <v>54</v>
      </c>
      <c r="K1803" s="794">
        <f t="shared" si="122"/>
        <v>33</v>
      </c>
    </row>
    <row r="1804" spans="1:11" ht="314.25" customHeight="1" x14ac:dyDescent="0.25">
      <c r="A1804" s="579">
        <f>A1803+1</f>
        <v>1729</v>
      </c>
      <c r="B1804" s="687" t="s">
        <v>1681</v>
      </c>
      <c r="C1804" s="553">
        <v>50.1</v>
      </c>
      <c r="D1804" s="687"/>
      <c r="E1804" s="667" t="s">
        <v>5062</v>
      </c>
      <c r="F1804" s="687" t="s">
        <v>283</v>
      </c>
      <c r="G1804" s="687" t="s">
        <v>5114</v>
      </c>
      <c r="H1804" s="578">
        <v>251</v>
      </c>
      <c r="I1804" s="578">
        <v>163</v>
      </c>
      <c r="J1804" s="794">
        <f t="shared" si="121"/>
        <v>251</v>
      </c>
      <c r="K1804" s="794">
        <f t="shared" si="122"/>
        <v>163</v>
      </c>
    </row>
    <row r="1805" spans="1:11" ht="152.25" customHeight="1" x14ac:dyDescent="0.25">
      <c r="A1805" s="687"/>
      <c r="B1805" s="921" t="s">
        <v>1682</v>
      </c>
      <c r="C1805" s="553">
        <v>50.11</v>
      </c>
      <c r="D1805" s="921" t="s">
        <v>1683</v>
      </c>
      <c r="E1805" s="667" t="s">
        <v>1684</v>
      </c>
      <c r="F1805" s="687" t="s">
        <v>1685</v>
      </c>
      <c r="G1805" s="687"/>
      <c r="H1805" s="578"/>
      <c r="I1805" s="578"/>
      <c r="J1805" s="794">
        <f t="shared" si="121"/>
        <v>0</v>
      </c>
      <c r="K1805" s="794">
        <f t="shared" si="122"/>
        <v>0</v>
      </c>
    </row>
    <row r="1806" spans="1:11" ht="27" x14ac:dyDescent="0.25">
      <c r="A1806" s="579">
        <f>A1804+1</f>
        <v>1730</v>
      </c>
      <c r="B1806" s="921"/>
      <c r="C1806" s="687" t="s">
        <v>83</v>
      </c>
      <c r="D1806" s="921"/>
      <c r="E1806" s="667" t="s">
        <v>1686</v>
      </c>
      <c r="F1806" s="687"/>
      <c r="G1806" s="687" t="s">
        <v>4804</v>
      </c>
      <c r="H1806" s="578">
        <v>435</v>
      </c>
      <c r="I1806" s="578">
        <v>74</v>
      </c>
      <c r="J1806" s="794">
        <f t="shared" si="121"/>
        <v>435</v>
      </c>
      <c r="K1806" s="794">
        <f t="shared" si="122"/>
        <v>74</v>
      </c>
    </row>
    <row r="1807" spans="1:11" ht="27" x14ac:dyDescent="0.25">
      <c r="A1807" s="579">
        <f>A1806+1</f>
        <v>1731</v>
      </c>
      <c r="B1807" s="921"/>
      <c r="C1807" s="687" t="s">
        <v>84</v>
      </c>
      <c r="D1807" s="921"/>
      <c r="E1807" s="667" t="s">
        <v>1687</v>
      </c>
      <c r="F1807" s="687"/>
      <c r="G1807" s="687" t="s">
        <v>4804</v>
      </c>
      <c r="H1807" s="578">
        <v>535</v>
      </c>
      <c r="I1807" s="578">
        <v>90</v>
      </c>
      <c r="J1807" s="794">
        <f t="shared" si="121"/>
        <v>535</v>
      </c>
      <c r="K1807" s="794">
        <f t="shared" si="122"/>
        <v>90</v>
      </c>
    </row>
    <row r="1808" spans="1:11" ht="27" x14ac:dyDescent="0.25">
      <c r="A1808" s="579">
        <f>A1807+1</f>
        <v>1732</v>
      </c>
      <c r="B1808" s="921"/>
      <c r="C1808" s="687" t="s">
        <v>85</v>
      </c>
      <c r="D1808" s="921"/>
      <c r="E1808" s="667" t="s">
        <v>1688</v>
      </c>
      <c r="F1808" s="687"/>
      <c r="G1808" s="687" t="s">
        <v>4804</v>
      </c>
      <c r="H1808" s="578">
        <v>635</v>
      </c>
      <c r="I1808" s="578">
        <v>108</v>
      </c>
      <c r="J1808" s="794">
        <f t="shared" si="121"/>
        <v>635</v>
      </c>
      <c r="K1808" s="794">
        <f t="shared" si="122"/>
        <v>108</v>
      </c>
    </row>
    <row r="1809" spans="1:11" ht="27" x14ac:dyDescent="0.25">
      <c r="A1809" s="579">
        <f>A1808+1</f>
        <v>1733</v>
      </c>
      <c r="B1809" s="921"/>
      <c r="C1809" s="687" t="s">
        <v>100</v>
      </c>
      <c r="D1809" s="921"/>
      <c r="E1809" s="667" t="s">
        <v>1689</v>
      </c>
      <c r="F1809" s="687"/>
      <c r="G1809" s="687" t="s">
        <v>4804</v>
      </c>
      <c r="H1809" s="578">
        <v>650</v>
      </c>
      <c r="I1809" s="578">
        <v>110</v>
      </c>
      <c r="J1809" s="794">
        <f t="shared" si="121"/>
        <v>650</v>
      </c>
      <c r="K1809" s="794">
        <f t="shared" si="122"/>
        <v>110</v>
      </c>
    </row>
    <row r="1810" spans="1:11" ht="383.25" customHeight="1" x14ac:dyDescent="0.25">
      <c r="A1810" s="687"/>
      <c r="B1810" s="687" t="s">
        <v>1690</v>
      </c>
      <c r="C1810" s="553">
        <v>50.12</v>
      </c>
      <c r="D1810" s="687" t="s">
        <v>1691</v>
      </c>
      <c r="E1810" s="667" t="s">
        <v>1692</v>
      </c>
      <c r="F1810" s="687" t="s">
        <v>1685</v>
      </c>
      <c r="G1810" s="687" t="s">
        <v>5114</v>
      </c>
      <c r="H1810" s="578">
        <v>8694</v>
      </c>
      <c r="I1810" s="578">
        <v>1478</v>
      </c>
      <c r="J1810" s="794">
        <f t="shared" si="121"/>
        <v>8694</v>
      </c>
      <c r="K1810" s="794">
        <f t="shared" si="122"/>
        <v>1478</v>
      </c>
    </row>
    <row r="1811" spans="1:11" ht="60" customHeight="1" x14ac:dyDescent="0.25">
      <c r="A1811" s="579">
        <f>A1809+1</f>
        <v>1734</v>
      </c>
      <c r="B1811" s="687" t="s">
        <v>1690</v>
      </c>
      <c r="C1811" s="687">
        <v>50.13</v>
      </c>
      <c r="D1811" s="687" t="s">
        <v>1691</v>
      </c>
      <c r="E1811" s="667" t="s">
        <v>1693</v>
      </c>
      <c r="F1811" s="687" t="s">
        <v>1685</v>
      </c>
      <c r="G1811" s="687" t="s">
        <v>5114</v>
      </c>
      <c r="H1811" s="578">
        <v>2850</v>
      </c>
      <c r="I1811" s="578">
        <v>485</v>
      </c>
      <c r="J1811" s="794">
        <f t="shared" si="121"/>
        <v>2850</v>
      </c>
      <c r="K1811" s="794">
        <f t="shared" si="122"/>
        <v>485</v>
      </c>
    </row>
    <row r="1812" spans="1:11" ht="60" customHeight="1" x14ac:dyDescent="0.25">
      <c r="A1812" s="579">
        <f>A1811+1</f>
        <v>1735</v>
      </c>
      <c r="B1812" s="687" t="s">
        <v>1690</v>
      </c>
      <c r="C1812" s="687">
        <v>50.14</v>
      </c>
      <c r="D1812" s="687" t="s">
        <v>1691</v>
      </c>
      <c r="E1812" s="667" t="s">
        <v>1694</v>
      </c>
      <c r="F1812" s="687" t="s">
        <v>1685</v>
      </c>
      <c r="G1812" s="687" t="s">
        <v>5114</v>
      </c>
      <c r="H1812" s="578">
        <v>2650</v>
      </c>
      <c r="I1812" s="578">
        <v>450</v>
      </c>
      <c r="J1812" s="794">
        <f t="shared" si="121"/>
        <v>2650</v>
      </c>
      <c r="K1812" s="794">
        <f t="shared" si="122"/>
        <v>450</v>
      </c>
    </row>
    <row r="1813" spans="1:11" ht="60" customHeight="1" x14ac:dyDescent="0.25">
      <c r="A1813" s="579">
        <f t="shared" ref="A1813:A1830" si="124">A1812+1</f>
        <v>1736</v>
      </c>
      <c r="B1813" s="687" t="s">
        <v>1690</v>
      </c>
      <c r="C1813" s="687">
        <v>50.15</v>
      </c>
      <c r="D1813" s="687" t="s">
        <v>1691</v>
      </c>
      <c r="E1813" s="667" t="s">
        <v>1695</v>
      </c>
      <c r="F1813" s="687" t="s">
        <v>1685</v>
      </c>
      <c r="G1813" s="687" t="s">
        <v>5114</v>
      </c>
      <c r="H1813" s="578">
        <v>2550</v>
      </c>
      <c r="I1813" s="578">
        <v>433</v>
      </c>
      <c r="J1813" s="794">
        <f t="shared" si="121"/>
        <v>2550</v>
      </c>
      <c r="K1813" s="794">
        <f t="shared" si="122"/>
        <v>433</v>
      </c>
    </row>
    <row r="1814" spans="1:11" ht="60" customHeight="1" x14ac:dyDescent="0.25">
      <c r="A1814" s="579">
        <f t="shared" si="124"/>
        <v>1737</v>
      </c>
      <c r="B1814" s="687" t="s">
        <v>1690</v>
      </c>
      <c r="C1814" s="687">
        <v>50.16</v>
      </c>
      <c r="D1814" s="687" t="s">
        <v>1691</v>
      </c>
      <c r="E1814" s="667" t="s">
        <v>1696</v>
      </c>
      <c r="F1814" s="687" t="s">
        <v>1685</v>
      </c>
      <c r="G1814" s="687" t="s">
        <v>5114</v>
      </c>
      <c r="H1814" s="578">
        <v>2850</v>
      </c>
      <c r="I1814" s="578">
        <v>485</v>
      </c>
      <c r="J1814" s="794">
        <f t="shared" si="121"/>
        <v>2850</v>
      </c>
      <c r="K1814" s="794">
        <f t="shared" si="122"/>
        <v>485</v>
      </c>
    </row>
    <row r="1815" spans="1:11" ht="54" x14ac:dyDescent="0.25">
      <c r="A1815" s="579">
        <f t="shared" si="124"/>
        <v>1738</v>
      </c>
      <c r="B1815" s="687" t="s">
        <v>1690</v>
      </c>
      <c r="C1815" s="687">
        <v>50.17</v>
      </c>
      <c r="D1815" s="687" t="s">
        <v>1691</v>
      </c>
      <c r="E1815" s="667" t="s">
        <v>1697</v>
      </c>
      <c r="F1815" s="687" t="s">
        <v>1685</v>
      </c>
      <c r="G1815" s="687" t="s">
        <v>5114</v>
      </c>
      <c r="H1815" s="578">
        <v>2450</v>
      </c>
      <c r="I1815" s="578">
        <v>416</v>
      </c>
      <c r="J1815" s="794">
        <f t="shared" si="121"/>
        <v>2450</v>
      </c>
      <c r="K1815" s="794">
        <f t="shared" si="122"/>
        <v>416</v>
      </c>
    </row>
    <row r="1816" spans="1:11" ht="81" x14ac:dyDescent="0.25">
      <c r="A1816" s="579">
        <f t="shared" si="124"/>
        <v>1739</v>
      </c>
      <c r="B1816" s="687" t="s">
        <v>1690</v>
      </c>
      <c r="C1816" s="687">
        <v>50.18</v>
      </c>
      <c r="D1816" s="687" t="s">
        <v>1691</v>
      </c>
      <c r="E1816" s="667" t="s">
        <v>1698</v>
      </c>
      <c r="F1816" s="687" t="s">
        <v>1685</v>
      </c>
      <c r="G1816" s="687" t="s">
        <v>5114</v>
      </c>
      <c r="H1816" s="578">
        <v>3150</v>
      </c>
      <c r="I1816" s="578">
        <v>535</v>
      </c>
      <c r="J1816" s="794">
        <f t="shared" si="121"/>
        <v>3150</v>
      </c>
      <c r="K1816" s="794">
        <f t="shared" si="122"/>
        <v>535</v>
      </c>
    </row>
    <row r="1817" spans="1:11" ht="81" x14ac:dyDescent="0.25">
      <c r="A1817" s="579">
        <f t="shared" si="124"/>
        <v>1740</v>
      </c>
      <c r="B1817" s="687" t="s">
        <v>1690</v>
      </c>
      <c r="C1817" s="687">
        <v>50.19</v>
      </c>
      <c r="D1817" s="687" t="s">
        <v>1691</v>
      </c>
      <c r="E1817" s="667" t="s">
        <v>1699</v>
      </c>
      <c r="F1817" s="687" t="s">
        <v>1685</v>
      </c>
      <c r="G1817" s="687" t="s">
        <v>5114</v>
      </c>
      <c r="H1817" s="578">
        <v>2650</v>
      </c>
      <c r="I1817" s="578">
        <v>450</v>
      </c>
      <c r="J1817" s="794">
        <f t="shared" si="121"/>
        <v>2650</v>
      </c>
      <c r="K1817" s="794">
        <f t="shared" si="122"/>
        <v>450</v>
      </c>
    </row>
    <row r="1818" spans="1:11" ht="91.5" customHeight="1" x14ac:dyDescent="0.25">
      <c r="A1818" s="579">
        <f t="shared" si="124"/>
        <v>1741</v>
      </c>
      <c r="B1818" s="687" t="s">
        <v>633</v>
      </c>
      <c r="C1818" s="553">
        <v>50.2</v>
      </c>
      <c r="D1818" s="687" t="s">
        <v>1700</v>
      </c>
      <c r="E1818" s="667" t="s">
        <v>5137</v>
      </c>
      <c r="F1818" s="687" t="s">
        <v>1685</v>
      </c>
      <c r="G1818" s="687" t="s">
        <v>5095</v>
      </c>
      <c r="H1818" s="578">
        <v>15513</v>
      </c>
      <c r="I1818" s="578">
        <v>2637</v>
      </c>
      <c r="J1818" s="794">
        <f t="shared" si="121"/>
        <v>15513</v>
      </c>
      <c r="K1818" s="794">
        <f t="shared" si="122"/>
        <v>2637</v>
      </c>
    </row>
    <row r="1819" spans="1:11" ht="94.5" customHeight="1" x14ac:dyDescent="0.25">
      <c r="A1819" s="579">
        <f t="shared" si="124"/>
        <v>1742</v>
      </c>
      <c r="B1819" s="687" t="s">
        <v>633</v>
      </c>
      <c r="C1819" s="687">
        <v>50.21</v>
      </c>
      <c r="D1819" s="687" t="s">
        <v>1700</v>
      </c>
      <c r="E1819" s="667" t="s">
        <v>5138</v>
      </c>
      <c r="F1819" s="687" t="s">
        <v>1685</v>
      </c>
      <c r="G1819" s="687" t="s">
        <v>5095</v>
      </c>
      <c r="H1819" s="578">
        <v>16296</v>
      </c>
      <c r="I1819" s="578">
        <v>2770</v>
      </c>
      <c r="J1819" s="794">
        <f t="shared" si="121"/>
        <v>16296</v>
      </c>
      <c r="K1819" s="794">
        <f t="shared" si="122"/>
        <v>2770</v>
      </c>
    </row>
    <row r="1820" spans="1:11" ht="94.5" customHeight="1" x14ac:dyDescent="0.25">
      <c r="A1820" s="579">
        <f t="shared" si="124"/>
        <v>1743</v>
      </c>
      <c r="B1820" s="687" t="s">
        <v>633</v>
      </c>
      <c r="C1820" s="687">
        <v>50.22</v>
      </c>
      <c r="D1820" s="687" t="s">
        <v>1700</v>
      </c>
      <c r="E1820" s="667" t="s">
        <v>5139</v>
      </c>
      <c r="F1820" s="687" t="s">
        <v>1685</v>
      </c>
      <c r="G1820" s="687" t="s">
        <v>5095</v>
      </c>
      <c r="H1820" s="578">
        <v>16941</v>
      </c>
      <c r="I1820" s="578">
        <v>2880</v>
      </c>
      <c r="J1820" s="794">
        <f t="shared" si="121"/>
        <v>16941</v>
      </c>
      <c r="K1820" s="794">
        <f t="shared" si="122"/>
        <v>2880</v>
      </c>
    </row>
    <row r="1821" spans="1:11" ht="175.5" x14ac:dyDescent="0.25">
      <c r="A1821" s="579">
        <f t="shared" si="124"/>
        <v>1744</v>
      </c>
      <c r="B1821" s="687" t="s">
        <v>1701</v>
      </c>
      <c r="C1821" s="687">
        <v>50.23</v>
      </c>
      <c r="D1821" s="687" t="s">
        <v>1702</v>
      </c>
      <c r="E1821" s="667" t="s">
        <v>5140</v>
      </c>
      <c r="F1821" s="687" t="s">
        <v>1685</v>
      </c>
      <c r="G1821" s="687" t="s">
        <v>5114</v>
      </c>
      <c r="H1821" s="578">
        <v>2840</v>
      </c>
      <c r="I1821" s="578">
        <v>555</v>
      </c>
      <c r="J1821" s="794">
        <f t="shared" si="121"/>
        <v>2840</v>
      </c>
      <c r="K1821" s="794">
        <f t="shared" si="122"/>
        <v>555</v>
      </c>
    </row>
    <row r="1822" spans="1:11" ht="172.5" customHeight="1" x14ac:dyDescent="0.25">
      <c r="A1822" s="579">
        <f t="shared" si="124"/>
        <v>1745</v>
      </c>
      <c r="B1822" s="687" t="s">
        <v>1701</v>
      </c>
      <c r="C1822" s="687">
        <v>50.24</v>
      </c>
      <c r="D1822" s="687" t="s">
        <v>1703</v>
      </c>
      <c r="E1822" s="667" t="s">
        <v>5141</v>
      </c>
      <c r="F1822" s="687" t="s">
        <v>1685</v>
      </c>
      <c r="G1822" s="687" t="s">
        <v>5114</v>
      </c>
      <c r="H1822" s="578">
        <v>2750</v>
      </c>
      <c r="I1822" s="578">
        <v>467</v>
      </c>
      <c r="J1822" s="794">
        <f t="shared" si="121"/>
        <v>2750</v>
      </c>
      <c r="K1822" s="794">
        <f t="shared" si="122"/>
        <v>467</v>
      </c>
    </row>
    <row r="1823" spans="1:11" ht="147.75" customHeight="1" x14ac:dyDescent="0.25">
      <c r="A1823" s="579">
        <f t="shared" si="124"/>
        <v>1746</v>
      </c>
      <c r="B1823" s="687" t="s">
        <v>1704</v>
      </c>
      <c r="C1823" s="687">
        <v>50.25</v>
      </c>
      <c r="D1823" s="687"/>
      <c r="E1823" s="667" t="s">
        <v>1705</v>
      </c>
      <c r="F1823" s="687" t="s">
        <v>1685</v>
      </c>
      <c r="G1823" s="687" t="s">
        <v>5114</v>
      </c>
      <c r="H1823" s="578">
        <v>10590</v>
      </c>
      <c r="I1823" s="578">
        <v>400</v>
      </c>
      <c r="J1823" s="794">
        <f t="shared" si="121"/>
        <v>10590</v>
      </c>
      <c r="K1823" s="794">
        <f t="shared" si="122"/>
        <v>400</v>
      </c>
    </row>
    <row r="1824" spans="1:11" ht="175.5" x14ac:dyDescent="0.25">
      <c r="A1824" s="579">
        <f t="shared" si="124"/>
        <v>1747</v>
      </c>
      <c r="B1824" s="687" t="s">
        <v>1701</v>
      </c>
      <c r="C1824" s="687">
        <v>50.26</v>
      </c>
      <c r="D1824" s="687"/>
      <c r="E1824" s="667" t="s">
        <v>5142</v>
      </c>
      <c r="F1824" s="687" t="s">
        <v>1685</v>
      </c>
      <c r="G1824" s="687" t="s">
        <v>5114</v>
      </c>
      <c r="H1824" s="578">
        <v>1822</v>
      </c>
      <c r="I1824" s="578">
        <v>130</v>
      </c>
      <c r="J1824" s="794">
        <f t="shared" si="121"/>
        <v>1822</v>
      </c>
      <c r="K1824" s="794">
        <f t="shared" si="122"/>
        <v>130</v>
      </c>
    </row>
    <row r="1825" spans="1:11" ht="148.5" x14ac:dyDescent="0.25">
      <c r="A1825" s="579">
        <f t="shared" si="124"/>
        <v>1748</v>
      </c>
      <c r="B1825" s="687" t="s">
        <v>1701</v>
      </c>
      <c r="C1825" s="687">
        <v>50.27</v>
      </c>
      <c r="D1825" s="687"/>
      <c r="E1825" s="667" t="s">
        <v>5143</v>
      </c>
      <c r="F1825" s="687" t="s">
        <v>1685</v>
      </c>
      <c r="G1825" s="687" t="s">
        <v>5114</v>
      </c>
      <c r="H1825" s="578">
        <v>1650</v>
      </c>
      <c r="I1825" s="578">
        <v>130</v>
      </c>
      <c r="J1825" s="794">
        <f t="shared" si="121"/>
        <v>1650</v>
      </c>
      <c r="K1825" s="794">
        <f t="shared" si="122"/>
        <v>130</v>
      </c>
    </row>
    <row r="1826" spans="1:11" ht="180.75" customHeight="1" x14ac:dyDescent="0.25">
      <c r="A1826" s="579">
        <f t="shared" si="124"/>
        <v>1749</v>
      </c>
      <c r="B1826" s="687" t="s">
        <v>1701</v>
      </c>
      <c r="C1826" s="687">
        <v>50.28</v>
      </c>
      <c r="D1826" s="687" t="s">
        <v>1702</v>
      </c>
      <c r="E1826" s="667" t="s">
        <v>5144</v>
      </c>
      <c r="F1826" s="687" t="s">
        <v>1685</v>
      </c>
      <c r="G1826" s="687" t="s">
        <v>5114</v>
      </c>
      <c r="H1826" s="578">
        <v>1325</v>
      </c>
      <c r="I1826" s="578">
        <v>130</v>
      </c>
      <c r="J1826" s="794">
        <f t="shared" si="121"/>
        <v>1325</v>
      </c>
      <c r="K1826" s="794">
        <f t="shared" si="122"/>
        <v>130</v>
      </c>
    </row>
    <row r="1827" spans="1:11" ht="54" x14ac:dyDescent="0.25">
      <c r="A1827" s="579">
        <f t="shared" si="124"/>
        <v>1750</v>
      </c>
      <c r="B1827" s="687" t="s">
        <v>1704</v>
      </c>
      <c r="C1827" s="687">
        <v>50.29</v>
      </c>
      <c r="D1827" s="687" t="s">
        <v>1702</v>
      </c>
      <c r="E1827" s="667" t="s">
        <v>1706</v>
      </c>
      <c r="F1827" s="687" t="s">
        <v>1685</v>
      </c>
      <c r="G1827" s="687" t="s">
        <v>5114</v>
      </c>
      <c r="H1827" s="578">
        <v>3062</v>
      </c>
      <c r="I1827" s="578">
        <v>555</v>
      </c>
      <c r="J1827" s="794">
        <f t="shared" si="121"/>
        <v>3062</v>
      </c>
      <c r="K1827" s="794">
        <f t="shared" si="122"/>
        <v>555</v>
      </c>
    </row>
    <row r="1828" spans="1:11" ht="40.5" x14ac:dyDescent="0.25">
      <c r="A1828" s="579">
        <f t="shared" si="124"/>
        <v>1751</v>
      </c>
      <c r="B1828" s="687" t="s">
        <v>1707</v>
      </c>
      <c r="C1828" s="553">
        <v>50.3</v>
      </c>
      <c r="D1828" s="687" t="s">
        <v>1708</v>
      </c>
      <c r="E1828" s="667" t="s">
        <v>1709</v>
      </c>
      <c r="F1828" s="687" t="s">
        <v>1685</v>
      </c>
      <c r="G1828" s="687" t="s">
        <v>5181</v>
      </c>
      <c r="H1828" s="578">
        <v>75</v>
      </c>
      <c r="I1828" s="578">
        <v>12</v>
      </c>
      <c r="J1828" s="794">
        <f t="shared" si="121"/>
        <v>75</v>
      </c>
      <c r="K1828" s="794">
        <f t="shared" si="122"/>
        <v>12</v>
      </c>
    </row>
    <row r="1829" spans="1:11" ht="112.5" customHeight="1" x14ac:dyDescent="0.25">
      <c r="A1829" s="579">
        <f t="shared" si="124"/>
        <v>1752</v>
      </c>
      <c r="B1829" s="687" t="s">
        <v>1707</v>
      </c>
      <c r="C1829" s="687">
        <v>50.31</v>
      </c>
      <c r="D1829" s="687" t="s">
        <v>1708</v>
      </c>
      <c r="E1829" s="667" t="s">
        <v>1710</v>
      </c>
      <c r="F1829" s="687" t="s">
        <v>1685</v>
      </c>
      <c r="G1829" s="687" t="s">
        <v>4812</v>
      </c>
      <c r="H1829" s="578">
        <v>12000</v>
      </c>
      <c r="I1829" s="578">
        <v>2040</v>
      </c>
      <c r="J1829" s="794">
        <f t="shared" si="121"/>
        <v>12000</v>
      </c>
      <c r="K1829" s="794">
        <f t="shared" si="122"/>
        <v>2040</v>
      </c>
    </row>
    <row r="1830" spans="1:11" ht="85.5" customHeight="1" x14ac:dyDescent="0.25">
      <c r="A1830" s="579">
        <f t="shared" si="124"/>
        <v>1753</v>
      </c>
      <c r="B1830" s="687" t="s">
        <v>1711</v>
      </c>
      <c r="C1830" s="687">
        <v>50.32</v>
      </c>
      <c r="D1830" s="687" t="s">
        <v>1712</v>
      </c>
      <c r="E1830" s="667" t="s">
        <v>5924</v>
      </c>
      <c r="F1830" s="687" t="s">
        <v>1685</v>
      </c>
      <c r="G1830" s="687" t="s">
        <v>5114</v>
      </c>
      <c r="H1830" s="578">
        <v>160</v>
      </c>
      <c r="I1830" s="578">
        <v>44</v>
      </c>
      <c r="J1830" s="794">
        <f t="shared" si="121"/>
        <v>160</v>
      </c>
      <c r="K1830" s="794">
        <f t="shared" si="122"/>
        <v>44</v>
      </c>
    </row>
    <row r="1831" spans="1:11" ht="108" x14ac:dyDescent="0.25">
      <c r="A1831" s="687" t="s">
        <v>1624</v>
      </c>
      <c r="B1831" s="921" t="s">
        <v>1711</v>
      </c>
      <c r="C1831" s="687">
        <v>50.33</v>
      </c>
      <c r="D1831" s="687" t="s">
        <v>1712</v>
      </c>
      <c r="E1831" s="667" t="s">
        <v>1713</v>
      </c>
      <c r="F1831" s="687" t="s">
        <v>1685</v>
      </c>
      <c r="G1831" s="687"/>
      <c r="H1831" s="578"/>
      <c r="I1831" s="578"/>
      <c r="J1831" s="794">
        <f t="shared" si="121"/>
        <v>0</v>
      </c>
      <c r="K1831" s="794">
        <f t="shared" si="122"/>
        <v>0</v>
      </c>
    </row>
    <row r="1832" spans="1:11" ht="27" x14ac:dyDescent="0.25">
      <c r="A1832" s="579">
        <f>A1830+1</f>
        <v>1754</v>
      </c>
      <c r="B1832" s="921"/>
      <c r="C1832" s="687" t="s">
        <v>83</v>
      </c>
      <c r="D1832" s="687"/>
      <c r="E1832" s="667" t="s">
        <v>1714</v>
      </c>
      <c r="F1832" s="687"/>
      <c r="G1832" s="687" t="s">
        <v>5114</v>
      </c>
      <c r="H1832" s="578">
        <v>160</v>
      </c>
      <c r="I1832" s="578">
        <v>44</v>
      </c>
      <c r="J1832" s="794">
        <f t="shared" si="121"/>
        <v>160</v>
      </c>
      <c r="K1832" s="794">
        <f t="shared" si="122"/>
        <v>44</v>
      </c>
    </row>
    <row r="1833" spans="1:11" ht="27" x14ac:dyDescent="0.25">
      <c r="A1833" s="579">
        <f>A1832+1</f>
        <v>1755</v>
      </c>
      <c r="B1833" s="921"/>
      <c r="C1833" s="687" t="s">
        <v>84</v>
      </c>
      <c r="D1833" s="687"/>
      <c r="E1833" s="667" t="s">
        <v>1715</v>
      </c>
      <c r="F1833" s="687"/>
      <c r="G1833" s="687" t="s">
        <v>5114</v>
      </c>
      <c r="H1833" s="578">
        <v>224</v>
      </c>
      <c r="I1833" s="578">
        <v>44</v>
      </c>
      <c r="J1833" s="794">
        <f t="shared" si="121"/>
        <v>224</v>
      </c>
      <c r="K1833" s="794">
        <f t="shared" si="122"/>
        <v>44</v>
      </c>
    </row>
    <row r="1834" spans="1:11" ht="87" customHeight="1" x14ac:dyDescent="0.25">
      <c r="A1834" s="687" t="s">
        <v>1624</v>
      </c>
      <c r="B1834" s="920" t="s">
        <v>1711</v>
      </c>
      <c r="C1834" s="689">
        <v>50.34</v>
      </c>
      <c r="D1834" s="921" t="s">
        <v>1712</v>
      </c>
      <c r="E1834" s="667" t="s">
        <v>1716</v>
      </c>
      <c r="F1834" s="687" t="s">
        <v>1685</v>
      </c>
      <c r="G1834" s="687"/>
      <c r="H1834" s="578"/>
      <c r="I1834" s="578"/>
      <c r="J1834" s="794">
        <f t="shared" si="121"/>
        <v>0</v>
      </c>
      <c r="K1834" s="794">
        <f t="shared" si="122"/>
        <v>0</v>
      </c>
    </row>
    <row r="1835" spans="1:11" ht="27" x14ac:dyDescent="0.25">
      <c r="A1835" s="579">
        <f>A1833+1</f>
        <v>1756</v>
      </c>
      <c r="B1835" s="920"/>
      <c r="C1835" s="689" t="s">
        <v>83</v>
      </c>
      <c r="D1835" s="921"/>
      <c r="E1835" s="667" t="s">
        <v>1717</v>
      </c>
      <c r="F1835" s="687"/>
      <c r="G1835" s="687" t="s">
        <v>5114</v>
      </c>
      <c r="H1835" s="578">
        <v>134</v>
      </c>
      <c r="I1835" s="578">
        <v>44</v>
      </c>
      <c r="J1835" s="794">
        <f t="shared" si="121"/>
        <v>134</v>
      </c>
      <c r="K1835" s="794">
        <f t="shared" si="122"/>
        <v>44</v>
      </c>
    </row>
    <row r="1836" spans="1:11" ht="27" x14ac:dyDescent="0.25">
      <c r="A1836" s="579">
        <f>A1835+1</f>
        <v>1757</v>
      </c>
      <c r="B1836" s="920"/>
      <c r="C1836" s="689" t="s">
        <v>84</v>
      </c>
      <c r="D1836" s="921"/>
      <c r="E1836" s="667" t="s">
        <v>1718</v>
      </c>
      <c r="F1836" s="687"/>
      <c r="G1836" s="687" t="s">
        <v>5114</v>
      </c>
      <c r="H1836" s="578">
        <v>151</v>
      </c>
      <c r="I1836" s="578">
        <v>44</v>
      </c>
      <c r="J1836" s="794">
        <f t="shared" si="121"/>
        <v>151</v>
      </c>
      <c r="K1836" s="794">
        <f t="shared" si="122"/>
        <v>44</v>
      </c>
    </row>
    <row r="1837" spans="1:11" ht="27" x14ac:dyDescent="0.25">
      <c r="A1837" s="579">
        <f>A1836+1</f>
        <v>1758</v>
      </c>
      <c r="B1837" s="920"/>
      <c r="C1837" s="689" t="s">
        <v>85</v>
      </c>
      <c r="D1837" s="921"/>
      <c r="E1837" s="667" t="s">
        <v>1719</v>
      </c>
      <c r="F1837" s="687"/>
      <c r="G1837" s="687" t="s">
        <v>5114</v>
      </c>
      <c r="H1837" s="578">
        <v>167</v>
      </c>
      <c r="I1837" s="578">
        <v>44</v>
      </c>
      <c r="J1837" s="794">
        <f t="shared" si="121"/>
        <v>167</v>
      </c>
      <c r="K1837" s="794">
        <f t="shared" si="122"/>
        <v>44</v>
      </c>
    </row>
    <row r="1838" spans="1:11" ht="27" x14ac:dyDescent="0.25">
      <c r="A1838" s="579">
        <f>A1837+1</f>
        <v>1759</v>
      </c>
      <c r="B1838" s="920"/>
      <c r="C1838" s="689" t="s">
        <v>100</v>
      </c>
      <c r="D1838" s="921"/>
      <c r="E1838" s="667" t="s">
        <v>1720</v>
      </c>
      <c r="F1838" s="687"/>
      <c r="G1838" s="687" t="s">
        <v>5114</v>
      </c>
      <c r="H1838" s="578">
        <v>207</v>
      </c>
      <c r="I1838" s="578">
        <v>44</v>
      </c>
      <c r="J1838" s="794">
        <f t="shared" si="121"/>
        <v>207</v>
      </c>
      <c r="K1838" s="794">
        <f t="shared" si="122"/>
        <v>44</v>
      </c>
    </row>
    <row r="1839" spans="1:11" ht="27" x14ac:dyDescent="0.25">
      <c r="A1839" s="579">
        <f>A1838+1</f>
        <v>1760</v>
      </c>
      <c r="B1839" s="920"/>
      <c r="C1839" s="689" t="s">
        <v>102</v>
      </c>
      <c r="D1839" s="921"/>
      <c r="E1839" s="667" t="s">
        <v>1721</v>
      </c>
      <c r="F1839" s="687"/>
      <c r="G1839" s="687" t="s">
        <v>5114</v>
      </c>
      <c r="H1839" s="578">
        <v>279</v>
      </c>
      <c r="I1839" s="578">
        <v>88</v>
      </c>
      <c r="J1839" s="794">
        <f t="shared" si="121"/>
        <v>279</v>
      </c>
      <c r="K1839" s="794">
        <f t="shared" si="122"/>
        <v>88</v>
      </c>
    </row>
    <row r="1840" spans="1:11" ht="162" x14ac:dyDescent="0.25">
      <c r="A1840" s="687" t="s">
        <v>1624</v>
      </c>
      <c r="B1840" s="920" t="s">
        <v>1711</v>
      </c>
      <c r="C1840" s="689">
        <v>50.35</v>
      </c>
      <c r="D1840" s="921" t="s">
        <v>1712</v>
      </c>
      <c r="E1840" s="667" t="s">
        <v>5971</v>
      </c>
      <c r="F1840" s="687" t="s">
        <v>1685</v>
      </c>
      <c r="G1840" s="687"/>
      <c r="H1840" s="578"/>
      <c r="I1840" s="578"/>
      <c r="J1840" s="794">
        <f t="shared" si="121"/>
        <v>0</v>
      </c>
      <c r="K1840" s="794">
        <f t="shared" si="122"/>
        <v>0</v>
      </c>
    </row>
    <row r="1841" spans="1:11" ht="27" x14ac:dyDescent="0.25">
      <c r="A1841" s="579">
        <f>A1839+1</f>
        <v>1761</v>
      </c>
      <c r="B1841" s="920"/>
      <c r="C1841" s="689" t="s">
        <v>83</v>
      </c>
      <c r="D1841" s="921"/>
      <c r="E1841" s="667" t="s">
        <v>1722</v>
      </c>
      <c r="F1841" s="687"/>
      <c r="G1841" s="687" t="s">
        <v>5114</v>
      </c>
      <c r="H1841" s="578">
        <v>199</v>
      </c>
      <c r="I1841" s="578">
        <v>44</v>
      </c>
      <c r="J1841" s="794">
        <f t="shared" si="121"/>
        <v>199</v>
      </c>
      <c r="K1841" s="794">
        <f t="shared" si="122"/>
        <v>44</v>
      </c>
    </row>
    <row r="1842" spans="1:11" ht="27" x14ac:dyDescent="0.25">
      <c r="A1842" s="579">
        <f>A1841+1</f>
        <v>1762</v>
      </c>
      <c r="B1842" s="920"/>
      <c r="C1842" s="689" t="s">
        <v>84</v>
      </c>
      <c r="D1842" s="921"/>
      <c r="E1842" s="667" t="s">
        <v>1723</v>
      </c>
      <c r="F1842" s="687"/>
      <c r="G1842" s="687" t="s">
        <v>5114</v>
      </c>
      <c r="H1842" s="578">
        <v>240</v>
      </c>
      <c r="I1842" s="578">
        <v>44</v>
      </c>
      <c r="J1842" s="794">
        <f t="shared" si="121"/>
        <v>240</v>
      </c>
      <c r="K1842" s="794">
        <f t="shared" si="122"/>
        <v>44</v>
      </c>
    </row>
    <row r="1843" spans="1:11" ht="121.5" x14ac:dyDescent="0.25">
      <c r="A1843" s="687" t="s">
        <v>1624</v>
      </c>
      <c r="B1843" s="920" t="s">
        <v>1711</v>
      </c>
      <c r="C1843" s="689">
        <v>50.36</v>
      </c>
      <c r="D1843" s="921" t="s">
        <v>1712</v>
      </c>
      <c r="E1843" s="667" t="s">
        <v>1724</v>
      </c>
      <c r="F1843" s="687" t="s">
        <v>1685</v>
      </c>
      <c r="G1843" s="687"/>
      <c r="H1843" s="578"/>
      <c r="I1843" s="578"/>
      <c r="J1843" s="794">
        <f t="shared" si="121"/>
        <v>0</v>
      </c>
      <c r="K1843" s="794">
        <f t="shared" si="122"/>
        <v>0</v>
      </c>
    </row>
    <row r="1844" spans="1:11" ht="27" x14ac:dyDescent="0.25">
      <c r="A1844" s="579">
        <f>A1842+1</f>
        <v>1763</v>
      </c>
      <c r="B1844" s="920"/>
      <c r="C1844" s="689" t="s">
        <v>83</v>
      </c>
      <c r="D1844" s="921"/>
      <c r="E1844" s="667" t="s">
        <v>1725</v>
      </c>
      <c r="F1844" s="687"/>
      <c r="G1844" s="687" t="s">
        <v>5114</v>
      </c>
      <c r="H1844" s="578">
        <v>230</v>
      </c>
      <c r="I1844" s="578">
        <v>44</v>
      </c>
      <c r="J1844" s="794">
        <f t="shared" si="121"/>
        <v>230</v>
      </c>
      <c r="K1844" s="794">
        <f t="shared" si="122"/>
        <v>44</v>
      </c>
    </row>
    <row r="1845" spans="1:11" ht="27" x14ac:dyDescent="0.25">
      <c r="A1845" s="579">
        <f>A1844+1</f>
        <v>1764</v>
      </c>
      <c r="B1845" s="920"/>
      <c r="C1845" s="689" t="s">
        <v>84</v>
      </c>
      <c r="D1845" s="921"/>
      <c r="E1845" s="667" t="s">
        <v>1726</v>
      </c>
      <c r="F1845" s="687"/>
      <c r="G1845" s="687" t="s">
        <v>5114</v>
      </c>
      <c r="H1845" s="578">
        <v>296</v>
      </c>
      <c r="I1845" s="578">
        <v>44</v>
      </c>
      <c r="J1845" s="794">
        <f t="shared" si="121"/>
        <v>296</v>
      </c>
      <c r="K1845" s="794">
        <f t="shared" si="122"/>
        <v>44</v>
      </c>
    </row>
    <row r="1846" spans="1:11" ht="168" customHeight="1" x14ac:dyDescent="0.25">
      <c r="A1846" s="687" t="s">
        <v>1624</v>
      </c>
      <c r="B1846" s="920" t="s">
        <v>1711</v>
      </c>
      <c r="C1846" s="689">
        <v>50.37</v>
      </c>
      <c r="D1846" s="921" t="s">
        <v>1712</v>
      </c>
      <c r="E1846" s="667" t="s">
        <v>5972</v>
      </c>
      <c r="F1846" s="687" t="s">
        <v>1685</v>
      </c>
      <c r="G1846" s="687"/>
      <c r="H1846" s="578"/>
      <c r="I1846" s="578"/>
      <c r="J1846" s="794">
        <f t="shared" si="121"/>
        <v>0</v>
      </c>
      <c r="K1846" s="794">
        <f t="shared" si="122"/>
        <v>0</v>
      </c>
    </row>
    <row r="1847" spans="1:11" ht="27" x14ac:dyDescent="0.25">
      <c r="A1847" s="579">
        <f>A1845+1</f>
        <v>1765</v>
      </c>
      <c r="B1847" s="920"/>
      <c r="C1847" s="689" t="s">
        <v>83</v>
      </c>
      <c r="D1847" s="921"/>
      <c r="E1847" s="667" t="s">
        <v>1727</v>
      </c>
      <c r="F1847" s="687"/>
      <c r="G1847" s="687" t="s">
        <v>5114</v>
      </c>
      <c r="H1847" s="578">
        <v>181</v>
      </c>
      <c r="I1847" s="578">
        <v>44</v>
      </c>
      <c r="J1847" s="794">
        <f t="shared" si="121"/>
        <v>181</v>
      </c>
      <c r="K1847" s="794">
        <f t="shared" si="122"/>
        <v>44</v>
      </c>
    </row>
    <row r="1848" spans="1:11" ht="27" x14ac:dyDescent="0.25">
      <c r="A1848" s="579">
        <f>A1847+1</f>
        <v>1766</v>
      </c>
      <c r="B1848" s="920"/>
      <c r="C1848" s="689" t="s">
        <v>84</v>
      </c>
      <c r="D1848" s="921"/>
      <c r="E1848" s="667" t="s">
        <v>1728</v>
      </c>
      <c r="F1848" s="687"/>
      <c r="G1848" s="687" t="s">
        <v>5114</v>
      </c>
      <c r="H1848" s="578">
        <v>202</v>
      </c>
      <c r="I1848" s="578">
        <v>44</v>
      </c>
      <c r="J1848" s="794">
        <f t="shared" si="121"/>
        <v>202</v>
      </c>
      <c r="K1848" s="794">
        <f t="shared" si="122"/>
        <v>44</v>
      </c>
    </row>
    <row r="1849" spans="1:11" ht="111" customHeight="1" x14ac:dyDescent="0.25">
      <c r="A1849" s="687"/>
      <c r="B1849" s="920" t="s">
        <v>1711</v>
      </c>
      <c r="C1849" s="689">
        <v>50.38</v>
      </c>
      <c r="D1849" s="921" t="s">
        <v>1712</v>
      </c>
      <c r="E1849" s="667" t="s">
        <v>1729</v>
      </c>
      <c r="F1849" s="687" t="s">
        <v>1685</v>
      </c>
      <c r="G1849" s="687"/>
      <c r="H1849" s="578"/>
      <c r="I1849" s="578"/>
      <c r="J1849" s="794">
        <f t="shared" si="121"/>
        <v>0</v>
      </c>
      <c r="K1849" s="794">
        <f t="shared" si="122"/>
        <v>0</v>
      </c>
    </row>
    <row r="1850" spans="1:11" ht="27" x14ac:dyDescent="0.25">
      <c r="A1850" s="579">
        <f>A1848+1</f>
        <v>1767</v>
      </c>
      <c r="B1850" s="920"/>
      <c r="C1850" s="689" t="s">
        <v>83</v>
      </c>
      <c r="D1850" s="921"/>
      <c r="E1850" s="667" t="s">
        <v>1730</v>
      </c>
      <c r="F1850" s="687"/>
      <c r="G1850" s="687" t="s">
        <v>5114</v>
      </c>
      <c r="H1850" s="578">
        <v>560</v>
      </c>
      <c r="I1850" s="578">
        <v>44</v>
      </c>
      <c r="J1850" s="794">
        <f t="shared" si="121"/>
        <v>560</v>
      </c>
      <c r="K1850" s="794">
        <f t="shared" si="122"/>
        <v>44</v>
      </c>
    </row>
    <row r="1851" spans="1:11" ht="27" x14ac:dyDescent="0.25">
      <c r="A1851" s="579">
        <f>A1850+1</f>
        <v>1768</v>
      </c>
      <c r="B1851" s="920"/>
      <c r="C1851" s="689" t="s">
        <v>84</v>
      </c>
      <c r="D1851" s="921"/>
      <c r="E1851" s="667" t="s">
        <v>1731</v>
      </c>
      <c r="F1851" s="687"/>
      <c r="G1851" s="687" t="s">
        <v>5114</v>
      </c>
      <c r="H1851" s="578">
        <v>326</v>
      </c>
      <c r="I1851" s="578">
        <v>44</v>
      </c>
      <c r="J1851" s="794">
        <f t="shared" si="121"/>
        <v>326</v>
      </c>
      <c r="K1851" s="794">
        <f t="shared" si="122"/>
        <v>44</v>
      </c>
    </row>
    <row r="1852" spans="1:11" ht="108" x14ac:dyDescent="0.25">
      <c r="A1852" s="687" t="s">
        <v>1624</v>
      </c>
      <c r="B1852" s="920" t="s">
        <v>1711</v>
      </c>
      <c r="C1852" s="689">
        <v>50.39</v>
      </c>
      <c r="D1852" s="921" t="s">
        <v>1712</v>
      </c>
      <c r="E1852" s="667" t="s">
        <v>1732</v>
      </c>
      <c r="F1852" s="687" t="s">
        <v>1685</v>
      </c>
      <c r="G1852" s="687"/>
      <c r="H1852" s="578"/>
      <c r="I1852" s="578"/>
      <c r="J1852" s="794">
        <f t="shared" si="121"/>
        <v>0</v>
      </c>
      <c r="K1852" s="794">
        <f t="shared" si="122"/>
        <v>0</v>
      </c>
    </row>
    <row r="1853" spans="1:11" ht="27" x14ac:dyDescent="0.25">
      <c r="A1853" s="579">
        <f>A1851+1</f>
        <v>1769</v>
      </c>
      <c r="B1853" s="920"/>
      <c r="C1853" s="689" t="s">
        <v>83</v>
      </c>
      <c r="D1853" s="921"/>
      <c r="E1853" s="667" t="s">
        <v>1733</v>
      </c>
      <c r="F1853" s="687"/>
      <c r="G1853" s="687" t="s">
        <v>5114</v>
      </c>
      <c r="H1853" s="578">
        <v>207</v>
      </c>
      <c r="I1853" s="578">
        <v>44</v>
      </c>
      <c r="J1853" s="794">
        <f t="shared" si="121"/>
        <v>207</v>
      </c>
      <c r="K1853" s="794">
        <f t="shared" si="122"/>
        <v>44</v>
      </c>
    </row>
    <row r="1854" spans="1:11" ht="27" x14ac:dyDescent="0.25">
      <c r="A1854" s="579">
        <f>A1853+1</f>
        <v>1770</v>
      </c>
      <c r="B1854" s="920"/>
      <c r="C1854" s="689" t="s">
        <v>84</v>
      </c>
      <c r="D1854" s="921"/>
      <c r="E1854" s="667" t="s">
        <v>1734</v>
      </c>
      <c r="F1854" s="687"/>
      <c r="G1854" s="687" t="s">
        <v>5114</v>
      </c>
      <c r="H1854" s="578">
        <v>252</v>
      </c>
      <c r="I1854" s="578">
        <v>44</v>
      </c>
      <c r="J1854" s="794">
        <f t="shared" si="121"/>
        <v>252</v>
      </c>
      <c r="K1854" s="794">
        <f t="shared" si="122"/>
        <v>44</v>
      </c>
    </row>
    <row r="1855" spans="1:11" ht="81" x14ac:dyDescent="0.25">
      <c r="A1855" s="687" t="s">
        <v>1624</v>
      </c>
      <c r="B1855" s="920" t="s">
        <v>1711</v>
      </c>
      <c r="C1855" s="557">
        <v>50.4</v>
      </c>
      <c r="D1855" s="921" t="s">
        <v>1712</v>
      </c>
      <c r="E1855" s="667" t="s">
        <v>1735</v>
      </c>
      <c r="F1855" s="687" t="s">
        <v>1685</v>
      </c>
      <c r="G1855" s="687"/>
      <c r="H1855" s="578"/>
      <c r="I1855" s="578"/>
      <c r="J1855" s="794">
        <f t="shared" si="121"/>
        <v>0</v>
      </c>
      <c r="K1855" s="794">
        <f t="shared" si="122"/>
        <v>0</v>
      </c>
    </row>
    <row r="1856" spans="1:11" ht="27" x14ac:dyDescent="0.25">
      <c r="A1856" s="579">
        <f>A1854+1</f>
        <v>1771</v>
      </c>
      <c r="B1856" s="920"/>
      <c r="C1856" s="557" t="s">
        <v>83</v>
      </c>
      <c r="D1856" s="921"/>
      <c r="E1856" s="667" t="s">
        <v>1736</v>
      </c>
      <c r="F1856" s="687"/>
      <c r="G1856" s="687" t="s">
        <v>4804</v>
      </c>
      <c r="H1856" s="578">
        <v>73</v>
      </c>
      <c r="I1856" s="578">
        <v>4</v>
      </c>
      <c r="J1856" s="794">
        <f t="shared" si="121"/>
        <v>73</v>
      </c>
      <c r="K1856" s="794">
        <f t="shared" si="122"/>
        <v>4</v>
      </c>
    </row>
    <row r="1857" spans="1:11" ht="27" x14ac:dyDescent="0.25">
      <c r="A1857" s="579">
        <f>A1856+1</f>
        <v>1772</v>
      </c>
      <c r="B1857" s="920"/>
      <c r="C1857" s="557" t="s">
        <v>84</v>
      </c>
      <c r="D1857" s="921"/>
      <c r="E1857" s="667" t="s">
        <v>1737</v>
      </c>
      <c r="F1857" s="687"/>
      <c r="G1857" s="687" t="s">
        <v>4804</v>
      </c>
      <c r="H1857" s="578">
        <v>87</v>
      </c>
      <c r="I1857" s="578">
        <v>4</v>
      </c>
      <c r="J1857" s="794">
        <f t="shared" si="121"/>
        <v>87</v>
      </c>
      <c r="K1857" s="794">
        <f t="shared" si="122"/>
        <v>4</v>
      </c>
    </row>
    <row r="1858" spans="1:11" ht="175.5" x14ac:dyDescent="0.25">
      <c r="A1858" s="687"/>
      <c r="B1858" s="920" t="s">
        <v>1711</v>
      </c>
      <c r="C1858" s="689">
        <v>50.41</v>
      </c>
      <c r="D1858" s="921" t="s">
        <v>1712</v>
      </c>
      <c r="E1858" s="667" t="s">
        <v>1738</v>
      </c>
      <c r="F1858" s="687" t="s">
        <v>1685</v>
      </c>
      <c r="G1858" s="687"/>
      <c r="H1858" s="578"/>
      <c r="I1858" s="578"/>
      <c r="J1858" s="794">
        <f t="shared" si="121"/>
        <v>0</v>
      </c>
      <c r="K1858" s="794">
        <f t="shared" si="122"/>
        <v>0</v>
      </c>
    </row>
    <row r="1859" spans="1:11" ht="27" x14ac:dyDescent="0.25">
      <c r="A1859" s="579">
        <f>A1857+1</f>
        <v>1773</v>
      </c>
      <c r="B1859" s="920"/>
      <c r="C1859" s="689" t="s">
        <v>83</v>
      </c>
      <c r="D1859" s="921"/>
      <c r="E1859" s="667" t="s">
        <v>1739</v>
      </c>
      <c r="F1859" s="687"/>
      <c r="G1859" s="687" t="s">
        <v>4809</v>
      </c>
      <c r="H1859" s="578">
        <v>1953</v>
      </c>
      <c r="I1859" s="578">
        <v>88</v>
      </c>
      <c r="J1859" s="794">
        <f t="shared" si="121"/>
        <v>1953</v>
      </c>
      <c r="K1859" s="794">
        <f t="shared" si="122"/>
        <v>88</v>
      </c>
    </row>
    <row r="1860" spans="1:11" ht="27" x14ac:dyDescent="0.25">
      <c r="A1860" s="579">
        <f>A1859+1</f>
        <v>1774</v>
      </c>
      <c r="B1860" s="920"/>
      <c r="C1860" s="689" t="s">
        <v>84</v>
      </c>
      <c r="D1860" s="921"/>
      <c r="E1860" s="667" t="s">
        <v>1740</v>
      </c>
      <c r="F1860" s="687"/>
      <c r="G1860" s="687" t="s">
        <v>4809</v>
      </c>
      <c r="H1860" s="578">
        <v>2280</v>
      </c>
      <c r="I1860" s="578">
        <v>44</v>
      </c>
      <c r="J1860" s="794">
        <f t="shared" si="121"/>
        <v>2280</v>
      </c>
      <c r="K1860" s="794">
        <f t="shared" si="122"/>
        <v>44</v>
      </c>
    </row>
    <row r="1861" spans="1:11" ht="121.5" x14ac:dyDescent="0.25">
      <c r="A1861" s="687" t="s">
        <v>1624</v>
      </c>
      <c r="B1861" s="920" t="s">
        <v>1711</v>
      </c>
      <c r="C1861" s="689">
        <v>50.42</v>
      </c>
      <c r="D1861" s="921" t="s">
        <v>1712</v>
      </c>
      <c r="E1861" s="667" t="s">
        <v>1741</v>
      </c>
      <c r="F1861" s="687" t="s">
        <v>1685</v>
      </c>
      <c r="G1861" s="687"/>
      <c r="H1861" s="578"/>
      <c r="I1861" s="578"/>
      <c r="J1861" s="794">
        <f t="shared" ref="J1861:J1924" si="125">ROUNDUP(H1861,0)</f>
        <v>0</v>
      </c>
      <c r="K1861" s="794">
        <f t="shared" ref="K1861:K1924" si="126">ROUNDUP(I1861,0)</f>
        <v>0</v>
      </c>
    </row>
    <row r="1862" spans="1:11" ht="27" x14ac:dyDescent="0.25">
      <c r="A1862" s="579">
        <f>A1860+1</f>
        <v>1775</v>
      </c>
      <c r="B1862" s="920"/>
      <c r="C1862" s="689" t="s">
        <v>83</v>
      </c>
      <c r="D1862" s="921"/>
      <c r="E1862" s="667" t="s">
        <v>1742</v>
      </c>
      <c r="F1862" s="687"/>
      <c r="G1862" s="687" t="s">
        <v>5114</v>
      </c>
      <c r="H1862" s="578">
        <v>240</v>
      </c>
      <c r="I1862" s="578">
        <v>44</v>
      </c>
      <c r="J1862" s="794">
        <f t="shared" si="125"/>
        <v>240</v>
      </c>
      <c r="K1862" s="794">
        <f t="shared" si="126"/>
        <v>44</v>
      </c>
    </row>
    <row r="1863" spans="1:11" ht="27" x14ac:dyDescent="0.25">
      <c r="A1863" s="579">
        <f>A1862+1</f>
        <v>1776</v>
      </c>
      <c r="B1863" s="920"/>
      <c r="C1863" s="689" t="s">
        <v>84</v>
      </c>
      <c r="D1863" s="921"/>
      <c r="E1863" s="667" t="s">
        <v>1743</v>
      </c>
      <c r="F1863" s="687"/>
      <c r="G1863" s="687" t="s">
        <v>5114</v>
      </c>
      <c r="H1863" s="578">
        <v>268</v>
      </c>
      <c r="I1863" s="578">
        <v>44</v>
      </c>
      <c r="J1863" s="794">
        <f t="shared" si="125"/>
        <v>268</v>
      </c>
      <c r="K1863" s="794">
        <f t="shared" si="126"/>
        <v>44</v>
      </c>
    </row>
    <row r="1864" spans="1:11" ht="126.75" customHeight="1" x14ac:dyDescent="0.25">
      <c r="A1864" s="687" t="s">
        <v>1624</v>
      </c>
      <c r="B1864" s="920" t="s">
        <v>1711</v>
      </c>
      <c r="C1864" s="920">
        <v>50.43</v>
      </c>
      <c r="D1864" s="921" t="s">
        <v>1712</v>
      </c>
      <c r="E1864" s="667" t="s">
        <v>1744</v>
      </c>
      <c r="F1864" s="687" t="s">
        <v>1685</v>
      </c>
      <c r="G1864" s="687"/>
      <c r="H1864" s="578"/>
      <c r="I1864" s="578"/>
      <c r="J1864" s="794">
        <f t="shared" si="125"/>
        <v>0</v>
      </c>
      <c r="K1864" s="794">
        <f t="shared" si="126"/>
        <v>0</v>
      </c>
    </row>
    <row r="1865" spans="1:11" ht="27" x14ac:dyDescent="0.25">
      <c r="A1865" s="579">
        <f>A1863+1</f>
        <v>1777</v>
      </c>
      <c r="B1865" s="920"/>
      <c r="C1865" s="920"/>
      <c r="D1865" s="921"/>
      <c r="E1865" s="667" t="s">
        <v>1745</v>
      </c>
      <c r="F1865" s="687"/>
      <c r="G1865" s="687" t="s">
        <v>5114</v>
      </c>
      <c r="H1865" s="578">
        <v>116</v>
      </c>
      <c r="I1865" s="578">
        <v>44</v>
      </c>
      <c r="J1865" s="794">
        <f t="shared" si="125"/>
        <v>116</v>
      </c>
      <c r="K1865" s="794">
        <f t="shared" si="126"/>
        <v>44</v>
      </c>
    </row>
    <row r="1866" spans="1:11" ht="111.75" customHeight="1" x14ac:dyDescent="0.25">
      <c r="A1866" s="687" t="s">
        <v>1624</v>
      </c>
      <c r="B1866" s="920" t="s">
        <v>1711</v>
      </c>
      <c r="C1866" s="920">
        <v>50.44</v>
      </c>
      <c r="D1866" s="921" t="s">
        <v>1712</v>
      </c>
      <c r="E1866" s="667" t="s">
        <v>1746</v>
      </c>
      <c r="F1866" s="687" t="s">
        <v>1685</v>
      </c>
      <c r="G1866" s="687"/>
      <c r="H1866" s="578"/>
      <c r="I1866" s="578"/>
      <c r="J1866" s="794">
        <f t="shared" si="125"/>
        <v>0</v>
      </c>
      <c r="K1866" s="794">
        <f t="shared" si="126"/>
        <v>0</v>
      </c>
    </row>
    <row r="1867" spans="1:11" ht="27" x14ac:dyDescent="0.25">
      <c r="A1867" s="579">
        <f>A1865+1</f>
        <v>1778</v>
      </c>
      <c r="B1867" s="920"/>
      <c r="C1867" s="920"/>
      <c r="D1867" s="921"/>
      <c r="E1867" s="667" t="s">
        <v>1747</v>
      </c>
      <c r="F1867" s="687"/>
      <c r="G1867" s="687" t="s">
        <v>5114</v>
      </c>
      <c r="H1867" s="578">
        <v>431</v>
      </c>
      <c r="I1867" s="578">
        <v>44</v>
      </c>
      <c r="J1867" s="794">
        <f t="shared" si="125"/>
        <v>431</v>
      </c>
      <c r="K1867" s="794">
        <f t="shared" si="126"/>
        <v>44</v>
      </c>
    </row>
    <row r="1868" spans="1:11" ht="256.5" x14ac:dyDescent="0.25">
      <c r="A1868" s="687" t="s">
        <v>1624</v>
      </c>
      <c r="B1868" s="920" t="s">
        <v>1711</v>
      </c>
      <c r="C1868" s="689">
        <v>50.45</v>
      </c>
      <c r="D1868" s="921" t="s">
        <v>1712</v>
      </c>
      <c r="E1868" s="667" t="s">
        <v>5973</v>
      </c>
      <c r="F1868" s="687" t="s">
        <v>1685</v>
      </c>
      <c r="G1868" s="687"/>
      <c r="H1868" s="578"/>
      <c r="I1868" s="578"/>
      <c r="J1868" s="794">
        <f t="shared" si="125"/>
        <v>0</v>
      </c>
      <c r="K1868" s="794">
        <f t="shared" si="126"/>
        <v>0</v>
      </c>
    </row>
    <row r="1869" spans="1:11" ht="27" x14ac:dyDescent="0.25">
      <c r="A1869" s="579">
        <f>A1867+1</f>
        <v>1779</v>
      </c>
      <c r="B1869" s="920"/>
      <c r="C1869" s="689" t="s">
        <v>83</v>
      </c>
      <c r="D1869" s="921"/>
      <c r="E1869" s="667" t="s">
        <v>1748</v>
      </c>
      <c r="F1869" s="687"/>
      <c r="G1869" s="687" t="s">
        <v>5114</v>
      </c>
      <c r="H1869" s="578">
        <v>5486</v>
      </c>
      <c r="I1869" s="578">
        <v>44</v>
      </c>
      <c r="J1869" s="794">
        <f t="shared" si="125"/>
        <v>5486</v>
      </c>
      <c r="K1869" s="794">
        <f t="shared" si="126"/>
        <v>44</v>
      </c>
    </row>
    <row r="1870" spans="1:11" ht="27" x14ac:dyDescent="0.25">
      <c r="A1870" s="579">
        <f>A1869+1</f>
        <v>1780</v>
      </c>
      <c r="B1870" s="920"/>
      <c r="C1870" s="689" t="s">
        <v>84</v>
      </c>
      <c r="D1870" s="921"/>
      <c r="E1870" s="667" t="s">
        <v>1749</v>
      </c>
      <c r="F1870" s="687"/>
      <c r="G1870" s="687" t="s">
        <v>5114</v>
      </c>
      <c r="H1870" s="578">
        <v>5832</v>
      </c>
      <c r="I1870" s="578">
        <v>88</v>
      </c>
      <c r="J1870" s="794">
        <f t="shared" si="125"/>
        <v>5832</v>
      </c>
      <c r="K1870" s="794">
        <f t="shared" si="126"/>
        <v>88</v>
      </c>
    </row>
    <row r="1871" spans="1:11" ht="27" x14ac:dyDescent="0.25">
      <c r="A1871" s="579">
        <f t="shared" ref="A1871:A1874" si="127">A1870+1</f>
        <v>1781</v>
      </c>
      <c r="B1871" s="920"/>
      <c r="C1871" s="689" t="s">
        <v>85</v>
      </c>
      <c r="D1871" s="921"/>
      <c r="E1871" s="667" t="s">
        <v>1750</v>
      </c>
      <c r="F1871" s="687"/>
      <c r="G1871" s="687" t="s">
        <v>5114</v>
      </c>
      <c r="H1871" s="578">
        <v>6085</v>
      </c>
      <c r="I1871" s="578">
        <v>132</v>
      </c>
      <c r="J1871" s="794">
        <f t="shared" si="125"/>
        <v>6085</v>
      </c>
      <c r="K1871" s="794">
        <f t="shared" si="126"/>
        <v>132</v>
      </c>
    </row>
    <row r="1872" spans="1:11" ht="27" x14ac:dyDescent="0.25">
      <c r="A1872" s="579">
        <f t="shared" si="127"/>
        <v>1782</v>
      </c>
      <c r="B1872" s="920"/>
      <c r="C1872" s="689" t="s">
        <v>100</v>
      </c>
      <c r="D1872" s="921"/>
      <c r="E1872" s="667" t="s">
        <v>1751</v>
      </c>
      <c r="F1872" s="687"/>
      <c r="G1872" s="687" t="s">
        <v>5114</v>
      </c>
      <c r="H1872" s="578">
        <v>6313</v>
      </c>
      <c r="I1872" s="578">
        <v>177</v>
      </c>
      <c r="J1872" s="794">
        <f t="shared" si="125"/>
        <v>6313</v>
      </c>
      <c r="K1872" s="794">
        <f t="shared" si="126"/>
        <v>177</v>
      </c>
    </row>
    <row r="1873" spans="1:11" ht="27" x14ac:dyDescent="0.25">
      <c r="A1873" s="579">
        <f t="shared" si="127"/>
        <v>1783</v>
      </c>
      <c r="B1873" s="920"/>
      <c r="C1873" s="689" t="s">
        <v>102</v>
      </c>
      <c r="D1873" s="921"/>
      <c r="E1873" s="667" t="s">
        <v>1752</v>
      </c>
      <c r="F1873" s="687"/>
      <c r="G1873" s="687" t="s">
        <v>5114</v>
      </c>
      <c r="H1873" s="578">
        <v>6831</v>
      </c>
      <c r="I1873" s="578">
        <v>221</v>
      </c>
      <c r="J1873" s="794">
        <f t="shared" si="125"/>
        <v>6831</v>
      </c>
      <c r="K1873" s="794">
        <f t="shared" si="126"/>
        <v>221</v>
      </c>
    </row>
    <row r="1874" spans="1:11" ht="27" x14ac:dyDescent="0.25">
      <c r="A1874" s="579">
        <f t="shared" si="127"/>
        <v>1784</v>
      </c>
      <c r="B1874" s="920"/>
      <c r="C1874" s="689" t="s">
        <v>105</v>
      </c>
      <c r="D1874" s="921"/>
      <c r="E1874" s="667" t="s">
        <v>1753</v>
      </c>
      <c r="F1874" s="687"/>
      <c r="G1874" s="687" t="s">
        <v>5114</v>
      </c>
      <c r="H1874" s="578">
        <v>7285</v>
      </c>
      <c r="I1874" s="578">
        <v>265</v>
      </c>
      <c r="J1874" s="794">
        <f t="shared" si="125"/>
        <v>7285</v>
      </c>
      <c r="K1874" s="794">
        <f t="shared" si="126"/>
        <v>265</v>
      </c>
    </row>
    <row r="1875" spans="1:11" ht="409.5" x14ac:dyDescent="0.25">
      <c r="A1875" s="687" t="s">
        <v>1624</v>
      </c>
      <c r="B1875" s="921" t="s">
        <v>1754</v>
      </c>
      <c r="C1875" s="689">
        <v>50.46</v>
      </c>
      <c r="D1875" s="921" t="s">
        <v>1755</v>
      </c>
      <c r="E1875" s="667" t="s">
        <v>5145</v>
      </c>
      <c r="F1875" s="687" t="s">
        <v>1685</v>
      </c>
      <c r="G1875" s="687"/>
      <c r="H1875" s="578"/>
      <c r="I1875" s="578"/>
      <c r="J1875" s="794">
        <f t="shared" si="125"/>
        <v>0</v>
      </c>
      <c r="K1875" s="794">
        <f t="shared" si="126"/>
        <v>0</v>
      </c>
    </row>
    <row r="1876" spans="1:11" ht="27" x14ac:dyDescent="0.25">
      <c r="A1876" s="579">
        <f>A1874+1</f>
        <v>1785</v>
      </c>
      <c r="B1876" s="921"/>
      <c r="C1876" s="689" t="s">
        <v>83</v>
      </c>
      <c r="D1876" s="921"/>
      <c r="E1876" s="667" t="s">
        <v>1756</v>
      </c>
      <c r="F1876" s="687"/>
      <c r="G1876" s="687" t="s">
        <v>4804</v>
      </c>
      <c r="H1876" s="578">
        <v>1846</v>
      </c>
      <c r="I1876" s="578">
        <v>314</v>
      </c>
      <c r="J1876" s="794">
        <f t="shared" si="125"/>
        <v>1846</v>
      </c>
      <c r="K1876" s="794">
        <f t="shared" si="126"/>
        <v>314</v>
      </c>
    </row>
    <row r="1877" spans="1:11" ht="40.5" x14ac:dyDescent="0.25">
      <c r="A1877" s="579">
        <f>A1876+1</f>
        <v>1786</v>
      </c>
      <c r="B1877" s="921"/>
      <c r="C1877" s="689" t="s">
        <v>84</v>
      </c>
      <c r="D1877" s="921"/>
      <c r="E1877" s="667" t="s">
        <v>1757</v>
      </c>
      <c r="F1877" s="687"/>
      <c r="G1877" s="687" t="s">
        <v>4804</v>
      </c>
      <c r="H1877" s="578">
        <v>2872</v>
      </c>
      <c r="I1877" s="578">
        <v>488</v>
      </c>
      <c r="J1877" s="794">
        <f t="shared" si="125"/>
        <v>2872</v>
      </c>
      <c r="K1877" s="794">
        <f t="shared" si="126"/>
        <v>488</v>
      </c>
    </row>
    <row r="1878" spans="1:11" ht="40.5" x14ac:dyDescent="0.25">
      <c r="A1878" s="579">
        <f t="shared" ref="A1878:A1898" si="128">A1877+1</f>
        <v>1787</v>
      </c>
      <c r="B1878" s="921"/>
      <c r="C1878" s="689" t="s">
        <v>85</v>
      </c>
      <c r="D1878" s="921"/>
      <c r="E1878" s="667" t="s">
        <v>1758</v>
      </c>
      <c r="F1878" s="687"/>
      <c r="G1878" s="687" t="s">
        <v>4804</v>
      </c>
      <c r="H1878" s="578">
        <v>5026</v>
      </c>
      <c r="I1878" s="578">
        <v>854</v>
      </c>
      <c r="J1878" s="794">
        <f t="shared" si="125"/>
        <v>5026</v>
      </c>
      <c r="K1878" s="794">
        <f t="shared" si="126"/>
        <v>854</v>
      </c>
    </row>
    <row r="1879" spans="1:11" ht="40.5" x14ac:dyDescent="0.25">
      <c r="A1879" s="579">
        <f t="shared" si="128"/>
        <v>1788</v>
      </c>
      <c r="B1879" s="921"/>
      <c r="C1879" s="689" t="s">
        <v>100</v>
      </c>
      <c r="D1879" s="921"/>
      <c r="E1879" s="667" t="s">
        <v>1759</v>
      </c>
      <c r="F1879" s="687"/>
      <c r="G1879" s="687" t="s">
        <v>4804</v>
      </c>
      <c r="H1879" s="578">
        <v>8103</v>
      </c>
      <c r="I1879" s="578">
        <v>1377</v>
      </c>
      <c r="J1879" s="794">
        <f t="shared" si="125"/>
        <v>8103</v>
      </c>
      <c r="K1879" s="794">
        <f t="shared" si="126"/>
        <v>1377</v>
      </c>
    </row>
    <row r="1880" spans="1:11" ht="40.5" x14ac:dyDescent="0.25">
      <c r="A1880" s="579">
        <f t="shared" si="128"/>
        <v>1789</v>
      </c>
      <c r="B1880" s="921"/>
      <c r="C1880" s="689" t="s">
        <v>102</v>
      </c>
      <c r="D1880" s="921"/>
      <c r="E1880" s="667" t="s">
        <v>1760</v>
      </c>
      <c r="F1880" s="687"/>
      <c r="G1880" s="687" t="s">
        <v>4804</v>
      </c>
      <c r="H1880" s="578">
        <v>8718</v>
      </c>
      <c r="I1880" s="578">
        <v>1482</v>
      </c>
      <c r="J1880" s="794">
        <f t="shared" si="125"/>
        <v>8718</v>
      </c>
      <c r="K1880" s="794">
        <f t="shared" si="126"/>
        <v>1482</v>
      </c>
    </row>
    <row r="1881" spans="1:11" ht="94.5" x14ac:dyDescent="0.25">
      <c r="A1881" s="579">
        <f t="shared" si="128"/>
        <v>1790</v>
      </c>
      <c r="B1881" s="689" t="s">
        <v>1761</v>
      </c>
      <c r="C1881" s="689">
        <v>50.47</v>
      </c>
      <c r="D1881" s="689" t="s">
        <v>1</v>
      </c>
      <c r="E1881" s="667" t="s">
        <v>6042</v>
      </c>
      <c r="F1881" s="687" t="s">
        <v>1685</v>
      </c>
      <c r="G1881" s="687" t="s">
        <v>5181</v>
      </c>
      <c r="H1881" s="578">
        <v>1400</v>
      </c>
      <c r="I1881" s="578">
        <v>238.00000000000003</v>
      </c>
      <c r="J1881" s="794">
        <f t="shared" si="125"/>
        <v>1400</v>
      </c>
      <c r="K1881" s="794">
        <f t="shared" si="126"/>
        <v>238</v>
      </c>
    </row>
    <row r="1882" spans="1:11" ht="108" x14ac:dyDescent="0.25">
      <c r="A1882" s="579">
        <f t="shared" si="128"/>
        <v>1791</v>
      </c>
      <c r="B1882" s="689" t="s">
        <v>1761</v>
      </c>
      <c r="C1882" s="689">
        <v>50.48</v>
      </c>
      <c r="D1882" s="689" t="s">
        <v>1</v>
      </c>
      <c r="E1882" s="667" t="s">
        <v>5146</v>
      </c>
      <c r="F1882" s="687" t="s">
        <v>1685</v>
      </c>
      <c r="G1882" s="687" t="s">
        <v>5114</v>
      </c>
      <c r="H1882" s="578">
        <v>15</v>
      </c>
      <c r="I1882" s="578">
        <v>2</v>
      </c>
      <c r="J1882" s="794">
        <f t="shared" si="125"/>
        <v>15</v>
      </c>
      <c r="K1882" s="794">
        <f t="shared" si="126"/>
        <v>2</v>
      </c>
    </row>
    <row r="1883" spans="1:11" ht="94.5" x14ac:dyDescent="0.25">
      <c r="A1883" s="579">
        <f t="shared" si="128"/>
        <v>1792</v>
      </c>
      <c r="B1883" s="689" t="s">
        <v>1761</v>
      </c>
      <c r="C1883" s="689">
        <v>50.49</v>
      </c>
      <c r="D1883" s="689" t="s">
        <v>1</v>
      </c>
      <c r="E1883" s="667" t="s">
        <v>6041</v>
      </c>
      <c r="F1883" s="687" t="s">
        <v>1685</v>
      </c>
      <c r="G1883" s="687" t="s">
        <v>5114</v>
      </c>
      <c r="H1883" s="578">
        <v>18</v>
      </c>
      <c r="I1883" s="578">
        <v>3</v>
      </c>
      <c r="J1883" s="794">
        <f t="shared" si="125"/>
        <v>18</v>
      </c>
      <c r="K1883" s="794">
        <f t="shared" si="126"/>
        <v>3</v>
      </c>
    </row>
    <row r="1884" spans="1:11" ht="74.25" customHeight="1" x14ac:dyDescent="0.25">
      <c r="A1884" s="579">
        <f t="shared" si="128"/>
        <v>1793</v>
      </c>
      <c r="B1884" s="689" t="s">
        <v>1761</v>
      </c>
      <c r="C1884" s="557">
        <v>50.5</v>
      </c>
      <c r="D1884" s="689" t="s">
        <v>1</v>
      </c>
      <c r="E1884" s="667" t="s">
        <v>1762</v>
      </c>
      <c r="F1884" s="687" t="s">
        <v>1685</v>
      </c>
      <c r="G1884" s="687" t="s">
        <v>5114</v>
      </c>
      <c r="H1884" s="578">
        <v>8</v>
      </c>
      <c r="I1884" s="578">
        <v>1.5</v>
      </c>
      <c r="J1884" s="794">
        <f t="shared" si="125"/>
        <v>8</v>
      </c>
      <c r="K1884" s="794">
        <f t="shared" si="126"/>
        <v>2</v>
      </c>
    </row>
    <row r="1885" spans="1:11" ht="110.25" customHeight="1" x14ac:dyDescent="0.25">
      <c r="A1885" s="579">
        <f t="shared" si="128"/>
        <v>1794</v>
      </c>
      <c r="B1885" s="689" t="s">
        <v>1761</v>
      </c>
      <c r="C1885" s="689">
        <v>50.51</v>
      </c>
      <c r="D1885" s="689" t="s">
        <v>1</v>
      </c>
      <c r="E1885" s="667" t="s">
        <v>1763</v>
      </c>
      <c r="F1885" s="687" t="s">
        <v>1685</v>
      </c>
      <c r="G1885" s="687" t="s">
        <v>4809</v>
      </c>
      <c r="H1885" s="578">
        <v>1613</v>
      </c>
      <c r="I1885" s="578">
        <v>275</v>
      </c>
      <c r="J1885" s="794">
        <f t="shared" si="125"/>
        <v>1613</v>
      </c>
      <c r="K1885" s="794">
        <f t="shared" si="126"/>
        <v>275</v>
      </c>
    </row>
    <row r="1886" spans="1:11" ht="110.25" customHeight="1" x14ac:dyDescent="0.25">
      <c r="A1886" s="579">
        <f t="shared" si="128"/>
        <v>1795</v>
      </c>
      <c r="B1886" s="689" t="s">
        <v>1761</v>
      </c>
      <c r="C1886" s="689">
        <v>50.52</v>
      </c>
      <c r="D1886" s="689" t="s">
        <v>1</v>
      </c>
      <c r="E1886" s="667" t="s">
        <v>1764</v>
      </c>
      <c r="F1886" s="687" t="s">
        <v>1685</v>
      </c>
      <c r="G1886" s="687" t="s">
        <v>4809</v>
      </c>
      <c r="H1886" s="578">
        <v>1701</v>
      </c>
      <c r="I1886" s="578">
        <v>289</v>
      </c>
      <c r="J1886" s="794">
        <f t="shared" si="125"/>
        <v>1701</v>
      </c>
      <c r="K1886" s="794">
        <f t="shared" si="126"/>
        <v>289</v>
      </c>
    </row>
    <row r="1887" spans="1:11" ht="94.5" x14ac:dyDescent="0.25">
      <c r="A1887" s="579">
        <f t="shared" si="128"/>
        <v>1796</v>
      </c>
      <c r="B1887" s="689" t="s">
        <v>1761</v>
      </c>
      <c r="C1887" s="689">
        <v>50.53</v>
      </c>
      <c r="D1887" s="689" t="s">
        <v>1</v>
      </c>
      <c r="E1887" s="667" t="s">
        <v>1765</v>
      </c>
      <c r="F1887" s="687" t="s">
        <v>1685</v>
      </c>
      <c r="G1887" s="687" t="s">
        <v>4809</v>
      </c>
      <c r="H1887" s="578">
        <v>1789</v>
      </c>
      <c r="I1887" s="578">
        <v>304</v>
      </c>
      <c r="J1887" s="794">
        <f t="shared" si="125"/>
        <v>1789</v>
      </c>
      <c r="K1887" s="794">
        <f t="shared" si="126"/>
        <v>304</v>
      </c>
    </row>
    <row r="1888" spans="1:11" ht="98.25" customHeight="1" x14ac:dyDescent="0.25">
      <c r="A1888" s="579">
        <f t="shared" si="128"/>
        <v>1797</v>
      </c>
      <c r="B1888" s="689" t="s">
        <v>1761</v>
      </c>
      <c r="C1888" s="689">
        <v>50.54</v>
      </c>
      <c r="D1888" s="689" t="s">
        <v>1</v>
      </c>
      <c r="E1888" s="667" t="s">
        <v>5710</v>
      </c>
      <c r="F1888" s="687" t="s">
        <v>1685</v>
      </c>
      <c r="G1888" s="687" t="s">
        <v>4809</v>
      </c>
      <c r="H1888" s="578">
        <v>730</v>
      </c>
      <c r="I1888" s="578">
        <v>325</v>
      </c>
      <c r="J1888" s="794">
        <f t="shared" si="125"/>
        <v>730</v>
      </c>
      <c r="K1888" s="794">
        <f t="shared" si="126"/>
        <v>325</v>
      </c>
    </row>
    <row r="1889" spans="1:11" ht="91.5" customHeight="1" x14ac:dyDescent="0.25">
      <c r="A1889" s="579">
        <f t="shared" si="128"/>
        <v>1798</v>
      </c>
      <c r="B1889" s="689" t="s">
        <v>1761</v>
      </c>
      <c r="C1889" s="689">
        <v>50.55</v>
      </c>
      <c r="D1889" s="689" t="s">
        <v>1</v>
      </c>
      <c r="E1889" s="667" t="s">
        <v>5709</v>
      </c>
      <c r="F1889" s="687" t="s">
        <v>1685</v>
      </c>
      <c r="G1889" s="687" t="s">
        <v>4809</v>
      </c>
      <c r="H1889" s="578">
        <v>780</v>
      </c>
      <c r="I1889" s="578">
        <v>350</v>
      </c>
      <c r="J1889" s="794">
        <f t="shared" si="125"/>
        <v>780</v>
      </c>
      <c r="K1889" s="794">
        <f t="shared" si="126"/>
        <v>350</v>
      </c>
    </row>
    <row r="1890" spans="1:11" ht="90" customHeight="1" x14ac:dyDescent="0.25">
      <c r="A1890" s="579">
        <f t="shared" si="128"/>
        <v>1799</v>
      </c>
      <c r="B1890" s="689" t="s">
        <v>1761</v>
      </c>
      <c r="C1890" s="689">
        <v>50.56</v>
      </c>
      <c r="D1890" s="689" t="s">
        <v>1</v>
      </c>
      <c r="E1890" s="667" t="s">
        <v>1766</v>
      </c>
      <c r="F1890" s="687" t="s">
        <v>1685</v>
      </c>
      <c r="G1890" s="687" t="s">
        <v>4809</v>
      </c>
      <c r="H1890" s="578">
        <v>700</v>
      </c>
      <c r="I1890" s="578">
        <v>335</v>
      </c>
      <c r="J1890" s="794">
        <f t="shared" si="125"/>
        <v>700</v>
      </c>
      <c r="K1890" s="794">
        <f t="shared" si="126"/>
        <v>335</v>
      </c>
    </row>
    <row r="1891" spans="1:11" ht="86.25" customHeight="1" x14ac:dyDescent="0.25">
      <c r="A1891" s="579">
        <f t="shared" si="128"/>
        <v>1800</v>
      </c>
      <c r="B1891" s="689" t="s">
        <v>1761</v>
      </c>
      <c r="C1891" s="689">
        <v>50.57</v>
      </c>
      <c r="D1891" s="689" t="s">
        <v>1</v>
      </c>
      <c r="E1891" s="667" t="s">
        <v>5708</v>
      </c>
      <c r="F1891" s="687" t="s">
        <v>1685</v>
      </c>
      <c r="G1891" s="687" t="s">
        <v>4809</v>
      </c>
      <c r="H1891" s="578">
        <v>750</v>
      </c>
      <c r="I1891" s="578">
        <v>360</v>
      </c>
      <c r="J1891" s="794">
        <f t="shared" si="125"/>
        <v>750</v>
      </c>
      <c r="K1891" s="794">
        <f t="shared" si="126"/>
        <v>360</v>
      </c>
    </row>
    <row r="1892" spans="1:11" ht="27" x14ac:dyDescent="0.25">
      <c r="A1892" s="579">
        <f t="shared" si="128"/>
        <v>1801</v>
      </c>
      <c r="B1892" s="689" t="s">
        <v>1761</v>
      </c>
      <c r="C1892" s="689">
        <v>50.58</v>
      </c>
      <c r="D1892" s="689" t="s">
        <v>1</v>
      </c>
      <c r="E1892" s="667" t="s">
        <v>1767</v>
      </c>
      <c r="F1892" s="687" t="s">
        <v>1685</v>
      </c>
      <c r="G1892" s="687" t="s">
        <v>4809</v>
      </c>
      <c r="H1892" s="578">
        <v>85</v>
      </c>
      <c r="I1892" s="578">
        <v>75</v>
      </c>
      <c r="J1892" s="794">
        <f t="shared" si="125"/>
        <v>85</v>
      </c>
      <c r="K1892" s="794">
        <f t="shared" si="126"/>
        <v>75</v>
      </c>
    </row>
    <row r="1893" spans="1:11" ht="54" x14ac:dyDescent="0.25">
      <c r="A1893" s="579">
        <f t="shared" si="128"/>
        <v>1802</v>
      </c>
      <c r="B1893" s="689" t="s">
        <v>1761</v>
      </c>
      <c r="C1893" s="689">
        <v>50.59</v>
      </c>
      <c r="D1893" s="689" t="s">
        <v>1</v>
      </c>
      <c r="E1893" s="667" t="s">
        <v>1768</v>
      </c>
      <c r="F1893" s="687" t="s">
        <v>1685</v>
      </c>
      <c r="G1893" s="687" t="s">
        <v>5114</v>
      </c>
      <c r="H1893" s="578">
        <v>27</v>
      </c>
      <c r="I1893" s="578">
        <v>4</v>
      </c>
      <c r="J1893" s="794">
        <f t="shared" si="125"/>
        <v>27</v>
      </c>
      <c r="K1893" s="794">
        <f t="shared" si="126"/>
        <v>4</v>
      </c>
    </row>
    <row r="1894" spans="1:11" ht="54" x14ac:dyDescent="0.25">
      <c r="A1894" s="579">
        <f t="shared" si="128"/>
        <v>1803</v>
      </c>
      <c r="B1894" s="689" t="s">
        <v>1761</v>
      </c>
      <c r="C1894" s="557">
        <v>50.6</v>
      </c>
      <c r="D1894" s="689" t="s">
        <v>1</v>
      </c>
      <c r="E1894" s="667" t="s">
        <v>1769</v>
      </c>
      <c r="F1894" s="687" t="s">
        <v>1685</v>
      </c>
      <c r="G1894" s="687" t="s">
        <v>5114</v>
      </c>
      <c r="H1894" s="578">
        <v>37</v>
      </c>
      <c r="I1894" s="578">
        <v>4</v>
      </c>
      <c r="J1894" s="794">
        <f t="shared" si="125"/>
        <v>37</v>
      </c>
      <c r="K1894" s="794">
        <f t="shared" si="126"/>
        <v>4</v>
      </c>
    </row>
    <row r="1895" spans="1:11" ht="54" x14ac:dyDescent="0.25">
      <c r="A1895" s="579">
        <f t="shared" si="128"/>
        <v>1804</v>
      </c>
      <c r="B1895" s="689" t="s">
        <v>1761</v>
      </c>
      <c r="C1895" s="689">
        <v>50.61</v>
      </c>
      <c r="D1895" s="689" t="s">
        <v>1</v>
      </c>
      <c r="E1895" s="667" t="s">
        <v>1770</v>
      </c>
      <c r="F1895" s="687" t="s">
        <v>1685</v>
      </c>
      <c r="G1895" s="687" t="s">
        <v>5114</v>
      </c>
      <c r="H1895" s="578">
        <v>25</v>
      </c>
      <c r="I1895" s="578">
        <v>4</v>
      </c>
      <c r="J1895" s="794">
        <f t="shared" si="125"/>
        <v>25</v>
      </c>
      <c r="K1895" s="794">
        <f t="shared" si="126"/>
        <v>4</v>
      </c>
    </row>
    <row r="1896" spans="1:11" ht="54" x14ac:dyDescent="0.25">
      <c r="A1896" s="579">
        <f t="shared" si="128"/>
        <v>1805</v>
      </c>
      <c r="B1896" s="689" t="s">
        <v>1761</v>
      </c>
      <c r="C1896" s="689">
        <v>50.62</v>
      </c>
      <c r="D1896" s="689" t="s">
        <v>1</v>
      </c>
      <c r="E1896" s="667" t="s">
        <v>1771</v>
      </c>
      <c r="F1896" s="687" t="s">
        <v>1685</v>
      </c>
      <c r="G1896" s="687" t="s">
        <v>5114</v>
      </c>
      <c r="H1896" s="578">
        <v>34</v>
      </c>
      <c r="I1896" s="578">
        <v>4</v>
      </c>
      <c r="J1896" s="794">
        <f t="shared" si="125"/>
        <v>34</v>
      </c>
      <c r="K1896" s="794">
        <f t="shared" si="126"/>
        <v>4</v>
      </c>
    </row>
    <row r="1897" spans="1:11" ht="135" x14ac:dyDescent="0.25">
      <c r="A1897" s="579">
        <f t="shared" si="128"/>
        <v>1806</v>
      </c>
      <c r="B1897" s="689" t="s">
        <v>1772</v>
      </c>
      <c r="C1897" s="689">
        <v>50.79</v>
      </c>
      <c r="D1897" s="689" t="s">
        <v>1773</v>
      </c>
      <c r="E1897" s="667" t="s">
        <v>5993</v>
      </c>
      <c r="F1897" s="687" t="s">
        <v>1685</v>
      </c>
      <c r="G1897" s="687" t="s">
        <v>5114</v>
      </c>
      <c r="H1897" s="578">
        <v>372</v>
      </c>
      <c r="I1897" s="578">
        <v>0</v>
      </c>
      <c r="J1897" s="794">
        <f t="shared" si="125"/>
        <v>372</v>
      </c>
      <c r="K1897" s="794">
        <f t="shared" si="126"/>
        <v>0</v>
      </c>
    </row>
    <row r="1898" spans="1:11" ht="196.15" customHeight="1" x14ac:dyDescent="0.25">
      <c r="A1898" s="579">
        <f t="shared" si="128"/>
        <v>1807</v>
      </c>
      <c r="B1898" s="689" t="s">
        <v>1772</v>
      </c>
      <c r="C1898" s="557">
        <v>50.8</v>
      </c>
      <c r="D1898" s="689" t="s">
        <v>1773</v>
      </c>
      <c r="E1898" s="667" t="s">
        <v>1774</v>
      </c>
      <c r="F1898" s="687" t="s">
        <v>1685</v>
      </c>
      <c r="G1898" s="687" t="s">
        <v>5181</v>
      </c>
      <c r="H1898" s="578">
        <v>25</v>
      </c>
      <c r="I1898" s="578">
        <v>0</v>
      </c>
      <c r="J1898" s="794">
        <f t="shared" si="125"/>
        <v>25</v>
      </c>
      <c r="K1898" s="794">
        <f t="shared" si="126"/>
        <v>0</v>
      </c>
    </row>
    <row r="1899" spans="1:11" ht="40.5" x14ac:dyDescent="0.25">
      <c r="A1899" s="687" t="s">
        <v>1624</v>
      </c>
      <c r="B1899" s="687" t="s">
        <v>1682</v>
      </c>
      <c r="C1899" s="689">
        <v>50.81</v>
      </c>
      <c r="D1899" s="689" t="s">
        <v>1683</v>
      </c>
      <c r="E1899" s="667" t="s">
        <v>1775</v>
      </c>
      <c r="F1899" s="687" t="s">
        <v>1685</v>
      </c>
      <c r="G1899" s="687"/>
      <c r="H1899" s="578"/>
      <c r="I1899" s="578"/>
      <c r="J1899" s="794">
        <f t="shared" si="125"/>
        <v>0</v>
      </c>
      <c r="K1899" s="794">
        <f t="shared" si="126"/>
        <v>0</v>
      </c>
    </row>
    <row r="1900" spans="1:11" ht="138.75" customHeight="1" x14ac:dyDescent="0.25">
      <c r="A1900" s="687" t="s">
        <v>1624</v>
      </c>
      <c r="B1900" s="689"/>
      <c r="C1900" s="689"/>
      <c r="D1900" s="689"/>
      <c r="E1900" s="667" t="s">
        <v>1776</v>
      </c>
      <c r="F1900" s="689"/>
      <c r="G1900" s="687"/>
      <c r="H1900" s="578"/>
      <c r="I1900" s="578"/>
      <c r="J1900" s="794">
        <f t="shared" si="125"/>
        <v>0</v>
      </c>
      <c r="K1900" s="794">
        <f t="shared" si="126"/>
        <v>0</v>
      </c>
    </row>
    <row r="1901" spans="1:11" ht="108" x14ac:dyDescent="0.25">
      <c r="A1901" s="579">
        <f>A1898+1</f>
        <v>1808</v>
      </c>
      <c r="B1901" s="689"/>
      <c r="C1901" s="689"/>
      <c r="D1901" s="689"/>
      <c r="E1901" s="667" t="s">
        <v>1777</v>
      </c>
      <c r="F1901" s="689"/>
      <c r="G1901" s="687" t="s">
        <v>4804</v>
      </c>
      <c r="H1901" s="578">
        <v>1569</v>
      </c>
      <c r="I1901" s="578">
        <v>540</v>
      </c>
      <c r="J1901" s="794">
        <f t="shared" si="125"/>
        <v>1569</v>
      </c>
      <c r="K1901" s="794">
        <f t="shared" si="126"/>
        <v>540</v>
      </c>
    </row>
    <row r="1902" spans="1:11" ht="169.15" customHeight="1" x14ac:dyDescent="0.25">
      <c r="A1902" s="579">
        <f>A1901+1</f>
        <v>1809</v>
      </c>
      <c r="B1902" s="689"/>
      <c r="C1902" s="689"/>
      <c r="D1902" s="689"/>
      <c r="E1902" s="667" t="s">
        <v>1778</v>
      </c>
      <c r="F1902" s="689"/>
      <c r="G1902" s="687" t="s">
        <v>5114</v>
      </c>
      <c r="H1902" s="578">
        <v>9014</v>
      </c>
      <c r="I1902" s="578">
        <v>2738</v>
      </c>
      <c r="J1902" s="794">
        <f t="shared" si="125"/>
        <v>9014</v>
      </c>
      <c r="K1902" s="794">
        <f t="shared" si="126"/>
        <v>2738</v>
      </c>
    </row>
    <row r="1903" spans="1:11" ht="81" x14ac:dyDescent="0.25">
      <c r="A1903" s="579">
        <f>A1902+1</f>
        <v>1810</v>
      </c>
      <c r="B1903" s="689"/>
      <c r="C1903" s="689"/>
      <c r="D1903" s="689"/>
      <c r="E1903" s="667" t="s">
        <v>5711</v>
      </c>
      <c r="F1903" s="689"/>
      <c r="G1903" s="687" t="s">
        <v>5114</v>
      </c>
      <c r="H1903" s="578">
        <v>33475</v>
      </c>
      <c r="I1903" s="578" t="s">
        <v>22</v>
      </c>
      <c r="J1903" s="794">
        <f t="shared" si="125"/>
        <v>33475</v>
      </c>
      <c r="K1903" s="794" t="e">
        <f t="shared" si="126"/>
        <v>#VALUE!</v>
      </c>
    </row>
    <row r="1904" spans="1:11" ht="46.5" customHeight="1" x14ac:dyDescent="0.25">
      <c r="A1904" s="687" t="s">
        <v>1624</v>
      </c>
      <c r="B1904" s="687" t="s">
        <v>1682</v>
      </c>
      <c r="C1904" s="689">
        <v>50.82</v>
      </c>
      <c r="D1904" s="689" t="s">
        <v>1683</v>
      </c>
      <c r="E1904" s="667" t="s">
        <v>1779</v>
      </c>
      <c r="F1904" s="687" t="s">
        <v>1685</v>
      </c>
      <c r="G1904" s="687"/>
      <c r="H1904" s="578"/>
      <c r="I1904" s="578"/>
      <c r="J1904" s="794">
        <f t="shared" si="125"/>
        <v>0</v>
      </c>
      <c r="K1904" s="794">
        <f t="shared" si="126"/>
        <v>0</v>
      </c>
    </row>
    <row r="1905" spans="1:11" ht="98.25" customHeight="1" x14ac:dyDescent="0.25">
      <c r="A1905" s="579">
        <f>A1903+1</f>
        <v>1811</v>
      </c>
      <c r="B1905" s="689"/>
      <c r="C1905" s="689"/>
      <c r="D1905" s="689"/>
      <c r="E1905" s="667" t="s">
        <v>1780</v>
      </c>
      <c r="F1905" s="689"/>
      <c r="G1905" s="687" t="s">
        <v>4804</v>
      </c>
      <c r="H1905" s="578">
        <v>1936</v>
      </c>
      <c r="I1905" s="578">
        <v>540</v>
      </c>
      <c r="J1905" s="794">
        <f t="shared" si="125"/>
        <v>1936</v>
      </c>
      <c r="K1905" s="794">
        <f t="shared" si="126"/>
        <v>540</v>
      </c>
    </row>
    <row r="1906" spans="1:11" ht="157.9" customHeight="1" x14ac:dyDescent="0.25">
      <c r="A1906" s="579">
        <f>A1905+1</f>
        <v>1812</v>
      </c>
      <c r="B1906" s="689"/>
      <c r="C1906" s="689"/>
      <c r="D1906" s="689"/>
      <c r="E1906" s="667" t="s">
        <v>1781</v>
      </c>
      <c r="F1906" s="689"/>
      <c r="G1906" s="687" t="s">
        <v>5114</v>
      </c>
      <c r="H1906" s="578">
        <v>13650</v>
      </c>
      <c r="I1906" s="578">
        <v>2738</v>
      </c>
      <c r="J1906" s="794">
        <f t="shared" si="125"/>
        <v>13650</v>
      </c>
      <c r="K1906" s="794">
        <f t="shared" si="126"/>
        <v>2738</v>
      </c>
    </row>
    <row r="1907" spans="1:11" ht="54" x14ac:dyDescent="0.25">
      <c r="A1907" s="687" t="s">
        <v>1624</v>
      </c>
      <c r="B1907" s="687" t="s">
        <v>1682</v>
      </c>
      <c r="C1907" s="689">
        <v>50.83</v>
      </c>
      <c r="D1907" s="689" t="s">
        <v>1683</v>
      </c>
      <c r="E1907" s="667" t="s">
        <v>1782</v>
      </c>
      <c r="F1907" s="687" t="s">
        <v>1685</v>
      </c>
      <c r="G1907" s="687"/>
      <c r="H1907" s="578"/>
      <c r="I1907" s="578"/>
      <c r="J1907" s="794">
        <f t="shared" si="125"/>
        <v>0</v>
      </c>
      <c r="K1907" s="794">
        <f t="shared" si="126"/>
        <v>0</v>
      </c>
    </row>
    <row r="1908" spans="1:11" ht="150" customHeight="1" x14ac:dyDescent="0.25">
      <c r="A1908" s="687" t="s">
        <v>1624</v>
      </c>
      <c r="B1908" s="689"/>
      <c r="C1908" s="557"/>
      <c r="D1908" s="689"/>
      <c r="E1908" s="667" t="s">
        <v>1783</v>
      </c>
      <c r="F1908" s="689"/>
      <c r="G1908" s="687"/>
      <c r="H1908" s="578"/>
      <c r="I1908" s="578"/>
      <c r="J1908" s="794">
        <f t="shared" si="125"/>
        <v>0</v>
      </c>
      <c r="K1908" s="794">
        <f t="shared" si="126"/>
        <v>0</v>
      </c>
    </row>
    <row r="1909" spans="1:11" ht="128.44999999999999" customHeight="1" x14ac:dyDescent="0.25">
      <c r="A1909" s="579">
        <f>A1906+1</f>
        <v>1813</v>
      </c>
      <c r="B1909" s="689"/>
      <c r="C1909" s="689"/>
      <c r="D1909" s="689"/>
      <c r="E1909" s="667" t="s">
        <v>5395</v>
      </c>
      <c r="F1909" s="689"/>
      <c r="G1909" s="687" t="s">
        <v>4804</v>
      </c>
      <c r="H1909" s="578">
        <v>3033</v>
      </c>
      <c r="I1909" s="578">
        <v>540</v>
      </c>
      <c r="J1909" s="794">
        <f t="shared" si="125"/>
        <v>3033</v>
      </c>
      <c r="K1909" s="794">
        <f t="shared" si="126"/>
        <v>540</v>
      </c>
    </row>
    <row r="1910" spans="1:11" ht="182.45" customHeight="1" x14ac:dyDescent="0.25">
      <c r="A1910" s="579">
        <f>A1909+1</f>
        <v>1814</v>
      </c>
      <c r="B1910" s="689"/>
      <c r="C1910" s="689"/>
      <c r="D1910" s="689"/>
      <c r="E1910" s="667" t="s">
        <v>1784</v>
      </c>
      <c r="F1910" s="689"/>
      <c r="G1910" s="687" t="s">
        <v>5114</v>
      </c>
      <c r="H1910" s="578">
        <v>20690</v>
      </c>
      <c r="I1910" s="578">
        <v>2738</v>
      </c>
      <c r="J1910" s="794">
        <f t="shared" si="125"/>
        <v>20690</v>
      </c>
      <c r="K1910" s="794">
        <f t="shared" si="126"/>
        <v>2738</v>
      </c>
    </row>
    <row r="1911" spans="1:11" ht="72.75" customHeight="1" x14ac:dyDescent="0.25">
      <c r="A1911" s="687" t="s">
        <v>1624</v>
      </c>
      <c r="B1911" s="687" t="s">
        <v>1682</v>
      </c>
      <c r="C1911" s="689">
        <v>50.84</v>
      </c>
      <c r="D1911" s="689" t="s">
        <v>1683</v>
      </c>
      <c r="E1911" s="667" t="s">
        <v>1785</v>
      </c>
      <c r="F1911" s="687" t="s">
        <v>1685</v>
      </c>
      <c r="G1911" s="687"/>
      <c r="H1911" s="578"/>
      <c r="I1911" s="578"/>
      <c r="J1911" s="794">
        <f t="shared" si="125"/>
        <v>0</v>
      </c>
      <c r="K1911" s="794">
        <f t="shared" si="126"/>
        <v>0</v>
      </c>
    </row>
    <row r="1912" spans="1:11" ht="110.25" customHeight="1" x14ac:dyDescent="0.25">
      <c r="A1912" s="579">
        <f>A1910+1</f>
        <v>1815</v>
      </c>
      <c r="B1912" s="689"/>
      <c r="C1912" s="689"/>
      <c r="D1912" s="689"/>
      <c r="E1912" s="667" t="s">
        <v>5396</v>
      </c>
      <c r="F1912" s="687"/>
      <c r="G1912" s="687" t="s">
        <v>4804</v>
      </c>
      <c r="H1912" s="578">
        <v>2575</v>
      </c>
      <c r="I1912" s="578">
        <v>540</v>
      </c>
      <c r="J1912" s="794">
        <f t="shared" si="125"/>
        <v>2575</v>
      </c>
      <c r="K1912" s="794">
        <f t="shared" si="126"/>
        <v>540</v>
      </c>
    </row>
    <row r="1913" spans="1:11" ht="167.45" customHeight="1" x14ac:dyDescent="0.25">
      <c r="A1913" s="579">
        <f>A1912+1</f>
        <v>1816</v>
      </c>
      <c r="B1913" s="689"/>
      <c r="C1913" s="689"/>
      <c r="D1913" s="689"/>
      <c r="E1913" s="667" t="s">
        <v>5397</v>
      </c>
      <c r="F1913" s="687"/>
      <c r="G1913" s="687" t="s">
        <v>5114</v>
      </c>
      <c r="H1913" s="578">
        <v>17126</v>
      </c>
      <c r="I1913" s="578">
        <v>2738</v>
      </c>
      <c r="J1913" s="794">
        <f t="shared" si="125"/>
        <v>17126</v>
      </c>
      <c r="K1913" s="794">
        <f t="shared" si="126"/>
        <v>2738</v>
      </c>
    </row>
    <row r="1914" spans="1:11" ht="54" x14ac:dyDescent="0.25">
      <c r="A1914" s="579">
        <f>A1913+1</f>
        <v>1817</v>
      </c>
      <c r="B1914" s="687" t="s">
        <v>1786</v>
      </c>
      <c r="C1914" s="689">
        <v>50.85</v>
      </c>
      <c r="D1914" s="689" t="s">
        <v>1708</v>
      </c>
      <c r="E1914" s="667" t="s">
        <v>1787</v>
      </c>
      <c r="F1914" s="687" t="s">
        <v>1685</v>
      </c>
      <c r="G1914" s="687" t="s">
        <v>5181</v>
      </c>
      <c r="H1914" s="578">
        <v>288</v>
      </c>
      <c r="I1914" s="578">
        <v>58</v>
      </c>
      <c r="J1914" s="794">
        <f t="shared" si="125"/>
        <v>288</v>
      </c>
      <c r="K1914" s="794">
        <f t="shared" si="126"/>
        <v>58</v>
      </c>
    </row>
    <row r="1915" spans="1:11" ht="94.5" x14ac:dyDescent="0.25">
      <c r="A1915" s="687" t="s">
        <v>1624</v>
      </c>
      <c r="B1915" s="687" t="s">
        <v>1786</v>
      </c>
      <c r="C1915" s="689">
        <v>50.86</v>
      </c>
      <c r="D1915" s="689" t="s">
        <v>1708</v>
      </c>
      <c r="E1915" s="667" t="s">
        <v>1788</v>
      </c>
      <c r="F1915" s="687" t="s">
        <v>1685</v>
      </c>
      <c r="G1915" s="687"/>
      <c r="H1915" s="578"/>
      <c r="I1915" s="578"/>
      <c r="J1915" s="794">
        <f t="shared" si="125"/>
        <v>0</v>
      </c>
      <c r="K1915" s="794">
        <f t="shared" si="126"/>
        <v>0</v>
      </c>
    </row>
    <row r="1916" spans="1:11" ht="27" x14ac:dyDescent="0.25">
      <c r="A1916" s="579">
        <f>A1914+1</f>
        <v>1818</v>
      </c>
      <c r="B1916" s="689"/>
      <c r="C1916" s="689" t="s">
        <v>83</v>
      </c>
      <c r="D1916" s="689"/>
      <c r="E1916" s="667" t="s">
        <v>1789</v>
      </c>
      <c r="F1916" s="689"/>
      <c r="G1916" s="687" t="s">
        <v>4804</v>
      </c>
      <c r="H1916" s="578">
        <v>1657</v>
      </c>
      <c r="I1916" s="578">
        <v>127</v>
      </c>
      <c r="J1916" s="794">
        <f t="shared" si="125"/>
        <v>1657</v>
      </c>
      <c r="K1916" s="794">
        <f t="shared" si="126"/>
        <v>127</v>
      </c>
    </row>
    <row r="1917" spans="1:11" ht="27" x14ac:dyDescent="0.25">
      <c r="A1917" s="579">
        <f>A1916+1</f>
        <v>1819</v>
      </c>
      <c r="B1917" s="689"/>
      <c r="C1917" s="689" t="s">
        <v>84</v>
      </c>
      <c r="D1917" s="689"/>
      <c r="E1917" s="667" t="s">
        <v>1790</v>
      </c>
      <c r="F1917" s="689"/>
      <c r="G1917" s="687" t="s">
        <v>4804</v>
      </c>
      <c r="H1917" s="578">
        <v>1841</v>
      </c>
      <c r="I1917" s="578">
        <v>127</v>
      </c>
      <c r="J1917" s="794">
        <f t="shared" si="125"/>
        <v>1841</v>
      </c>
      <c r="K1917" s="794">
        <f t="shared" si="126"/>
        <v>127</v>
      </c>
    </row>
    <row r="1918" spans="1:11" ht="27" x14ac:dyDescent="0.25">
      <c r="A1918" s="579">
        <f t="shared" ref="A1918:A1923" si="129">A1917+1</f>
        <v>1820</v>
      </c>
      <c r="B1918" s="689"/>
      <c r="C1918" s="689" t="s">
        <v>85</v>
      </c>
      <c r="D1918" s="689"/>
      <c r="E1918" s="667" t="s">
        <v>1791</v>
      </c>
      <c r="F1918" s="689"/>
      <c r="G1918" s="687" t="s">
        <v>4804</v>
      </c>
      <c r="H1918" s="578">
        <v>1964</v>
      </c>
      <c r="I1918" s="578">
        <v>127</v>
      </c>
      <c r="J1918" s="794">
        <f t="shared" si="125"/>
        <v>1964</v>
      </c>
      <c r="K1918" s="794">
        <f t="shared" si="126"/>
        <v>127</v>
      </c>
    </row>
    <row r="1919" spans="1:11" ht="27" x14ac:dyDescent="0.25">
      <c r="A1919" s="579">
        <f t="shared" si="129"/>
        <v>1821</v>
      </c>
      <c r="B1919" s="689"/>
      <c r="C1919" s="689" t="s">
        <v>100</v>
      </c>
      <c r="D1919" s="689"/>
      <c r="E1919" s="667" t="s">
        <v>1792</v>
      </c>
      <c r="F1919" s="689"/>
      <c r="G1919" s="687" t="s">
        <v>4804</v>
      </c>
      <c r="H1919" s="578">
        <v>2256</v>
      </c>
      <c r="I1919" s="578">
        <v>127</v>
      </c>
      <c r="J1919" s="794">
        <f t="shared" si="125"/>
        <v>2256</v>
      </c>
      <c r="K1919" s="794">
        <f t="shared" si="126"/>
        <v>127</v>
      </c>
    </row>
    <row r="1920" spans="1:11" ht="27" x14ac:dyDescent="0.25">
      <c r="A1920" s="579">
        <f t="shared" si="129"/>
        <v>1822</v>
      </c>
      <c r="B1920" s="689"/>
      <c r="C1920" s="689" t="s">
        <v>102</v>
      </c>
      <c r="D1920" s="689"/>
      <c r="E1920" s="667" t="s">
        <v>1793</v>
      </c>
      <c r="F1920" s="689"/>
      <c r="G1920" s="687" t="s">
        <v>4804</v>
      </c>
      <c r="H1920" s="578">
        <v>4259</v>
      </c>
      <c r="I1920" s="578">
        <v>465</v>
      </c>
      <c r="J1920" s="794">
        <f t="shared" si="125"/>
        <v>4259</v>
      </c>
      <c r="K1920" s="794">
        <f t="shared" si="126"/>
        <v>465</v>
      </c>
    </row>
    <row r="1921" spans="1:11" ht="27" x14ac:dyDescent="0.25">
      <c r="A1921" s="579">
        <f t="shared" si="129"/>
        <v>1823</v>
      </c>
      <c r="B1921" s="689"/>
      <c r="C1921" s="689" t="s">
        <v>105</v>
      </c>
      <c r="D1921" s="689"/>
      <c r="E1921" s="667" t="s">
        <v>1794</v>
      </c>
      <c r="F1921" s="689"/>
      <c r="G1921" s="687" t="s">
        <v>4804</v>
      </c>
      <c r="H1921" s="578">
        <v>6787</v>
      </c>
      <c r="I1921" s="578">
        <v>465</v>
      </c>
      <c r="J1921" s="794">
        <f t="shared" si="125"/>
        <v>6787</v>
      </c>
      <c r="K1921" s="794">
        <f t="shared" si="126"/>
        <v>465</v>
      </c>
    </row>
    <row r="1922" spans="1:11" ht="27" x14ac:dyDescent="0.25">
      <c r="A1922" s="579">
        <f t="shared" si="129"/>
        <v>1824</v>
      </c>
      <c r="B1922" s="689"/>
      <c r="C1922" s="689" t="s">
        <v>102</v>
      </c>
      <c r="D1922" s="689"/>
      <c r="E1922" s="667" t="s">
        <v>5739</v>
      </c>
      <c r="F1922" s="689"/>
      <c r="G1922" s="687" t="s">
        <v>4804</v>
      </c>
      <c r="H1922" s="578">
        <v>7538</v>
      </c>
      <c r="I1922" s="578">
        <v>465</v>
      </c>
      <c r="J1922" s="794">
        <f t="shared" si="125"/>
        <v>7538</v>
      </c>
      <c r="K1922" s="794">
        <f t="shared" si="126"/>
        <v>465</v>
      </c>
    </row>
    <row r="1923" spans="1:11" ht="27" x14ac:dyDescent="0.25">
      <c r="A1923" s="579">
        <f t="shared" si="129"/>
        <v>1825</v>
      </c>
      <c r="B1923" s="689"/>
      <c r="C1923" s="689" t="s">
        <v>105</v>
      </c>
      <c r="D1923" s="689"/>
      <c r="E1923" s="667" t="s">
        <v>5740</v>
      </c>
      <c r="F1923" s="689"/>
      <c r="G1923" s="687" t="s">
        <v>4804</v>
      </c>
      <c r="H1923" s="578">
        <v>9659</v>
      </c>
      <c r="I1923" s="578">
        <v>465</v>
      </c>
      <c r="J1923" s="794">
        <f t="shared" si="125"/>
        <v>9659</v>
      </c>
      <c r="K1923" s="794">
        <f t="shared" si="126"/>
        <v>465</v>
      </c>
    </row>
    <row r="1924" spans="1:11" ht="18.75" x14ac:dyDescent="0.25">
      <c r="A1924" s="914" t="s">
        <v>5504</v>
      </c>
      <c r="B1924" s="915"/>
      <c r="C1924" s="915"/>
      <c r="D1924" s="915"/>
      <c r="E1924" s="915"/>
      <c r="F1924" s="915"/>
      <c r="G1924" s="915"/>
      <c r="H1924" s="915"/>
      <c r="I1924" s="916"/>
      <c r="J1924" s="794">
        <f t="shared" si="125"/>
        <v>0</v>
      </c>
      <c r="K1924" s="794">
        <f t="shared" si="126"/>
        <v>0</v>
      </c>
    </row>
    <row r="1925" spans="1:11" ht="99" customHeight="1" x14ac:dyDescent="0.25">
      <c r="A1925" s="579">
        <f>A1923+1</f>
        <v>1826</v>
      </c>
      <c r="B1925" s="687" t="s">
        <v>1795</v>
      </c>
      <c r="C1925" s="553">
        <v>51.01</v>
      </c>
      <c r="D1925" s="687"/>
      <c r="E1925" s="667" t="s">
        <v>1796</v>
      </c>
      <c r="F1925" s="687" t="s">
        <v>1685</v>
      </c>
      <c r="G1925" s="687" t="s">
        <v>5114</v>
      </c>
      <c r="H1925" s="578">
        <v>4590</v>
      </c>
      <c r="I1925" s="578">
        <v>1375</v>
      </c>
      <c r="J1925" s="794">
        <f t="shared" ref="J1925:J1988" si="130">ROUNDUP(H1925,0)</f>
        <v>4590</v>
      </c>
      <c r="K1925" s="794">
        <f t="shared" ref="K1925:K1988" si="131">ROUNDUP(I1925,0)</f>
        <v>1375</v>
      </c>
    </row>
    <row r="1926" spans="1:11" ht="94.5" x14ac:dyDescent="0.25">
      <c r="A1926" s="579">
        <f>A1925+1</f>
        <v>1827</v>
      </c>
      <c r="B1926" s="687" t="s">
        <v>1795</v>
      </c>
      <c r="C1926" s="553">
        <v>51.02</v>
      </c>
      <c r="D1926" s="687"/>
      <c r="E1926" s="667" t="s">
        <v>1797</v>
      </c>
      <c r="F1926" s="687" t="s">
        <v>1685</v>
      </c>
      <c r="G1926" s="687" t="s">
        <v>5114</v>
      </c>
      <c r="H1926" s="578">
        <v>3430</v>
      </c>
      <c r="I1926" s="578">
        <v>1025</v>
      </c>
      <c r="J1926" s="794">
        <f t="shared" si="130"/>
        <v>3430</v>
      </c>
      <c r="K1926" s="794">
        <f t="shared" si="131"/>
        <v>1025</v>
      </c>
    </row>
    <row r="1927" spans="1:11" ht="94.5" x14ac:dyDescent="0.25">
      <c r="A1927" s="579">
        <f t="shared" ref="A1927:A1990" si="132">A1926+1</f>
        <v>1828</v>
      </c>
      <c r="B1927" s="687" t="s">
        <v>1795</v>
      </c>
      <c r="C1927" s="553">
        <v>51.03</v>
      </c>
      <c r="D1927" s="687"/>
      <c r="E1927" s="667" t="s">
        <v>1798</v>
      </c>
      <c r="F1927" s="687" t="s">
        <v>1685</v>
      </c>
      <c r="G1927" s="687" t="s">
        <v>5114</v>
      </c>
      <c r="H1927" s="578">
        <v>2300</v>
      </c>
      <c r="I1927" s="578">
        <v>690</v>
      </c>
      <c r="J1927" s="794">
        <f t="shared" si="130"/>
        <v>2300</v>
      </c>
      <c r="K1927" s="794">
        <f t="shared" si="131"/>
        <v>690</v>
      </c>
    </row>
    <row r="1928" spans="1:11" ht="94.5" x14ac:dyDescent="0.25">
      <c r="A1928" s="579">
        <f t="shared" si="132"/>
        <v>1829</v>
      </c>
      <c r="B1928" s="687" t="s">
        <v>1795</v>
      </c>
      <c r="C1928" s="553">
        <v>51.04</v>
      </c>
      <c r="D1928" s="687"/>
      <c r="E1928" s="667" t="s">
        <v>1799</v>
      </c>
      <c r="F1928" s="687" t="s">
        <v>1685</v>
      </c>
      <c r="G1928" s="687" t="s">
        <v>5114</v>
      </c>
      <c r="H1928" s="578">
        <v>5090</v>
      </c>
      <c r="I1928" s="578">
        <v>1500</v>
      </c>
      <c r="J1928" s="794">
        <f t="shared" si="130"/>
        <v>5090</v>
      </c>
      <c r="K1928" s="794">
        <f t="shared" si="131"/>
        <v>1500</v>
      </c>
    </row>
    <row r="1929" spans="1:11" ht="121.5" x14ac:dyDescent="0.25">
      <c r="A1929" s="579">
        <f t="shared" si="132"/>
        <v>1830</v>
      </c>
      <c r="B1929" s="687" t="s">
        <v>1795</v>
      </c>
      <c r="C1929" s="553">
        <v>51.05</v>
      </c>
      <c r="D1929" s="687"/>
      <c r="E1929" s="667" t="s">
        <v>1800</v>
      </c>
      <c r="F1929" s="687" t="s">
        <v>1685</v>
      </c>
      <c r="G1929" s="687" t="s">
        <v>5114</v>
      </c>
      <c r="H1929" s="578">
        <v>23700</v>
      </c>
      <c r="I1929" s="578">
        <v>7100</v>
      </c>
      <c r="J1929" s="794">
        <f t="shared" si="130"/>
        <v>23700</v>
      </c>
      <c r="K1929" s="794">
        <f t="shared" si="131"/>
        <v>7100</v>
      </c>
    </row>
    <row r="1930" spans="1:11" ht="81" x14ac:dyDescent="0.25">
      <c r="A1930" s="579">
        <f t="shared" si="132"/>
        <v>1831</v>
      </c>
      <c r="B1930" s="687" t="s">
        <v>1795</v>
      </c>
      <c r="C1930" s="553">
        <v>51.06</v>
      </c>
      <c r="D1930" s="687"/>
      <c r="E1930" s="667" t="s">
        <v>1801</v>
      </c>
      <c r="F1930" s="687" t="s">
        <v>1685</v>
      </c>
      <c r="G1930" s="687" t="s">
        <v>5114</v>
      </c>
      <c r="H1930" s="578">
        <v>8215</v>
      </c>
      <c r="I1930" s="578">
        <v>2460</v>
      </c>
      <c r="J1930" s="794">
        <f t="shared" si="130"/>
        <v>8215</v>
      </c>
      <c r="K1930" s="794">
        <f t="shared" si="131"/>
        <v>2460</v>
      </c>
    </row>
    <row r="1931" spans="1:11" ht="108" x14ac:dyDescent="0.25">
      <c r="A1931" s="579">
        <f t="shared" si="132"/>
        <v>1832</v>
      </c>
      <c r="B1931" s="687" t="s">
        <v>1795</v>
      </c>
      <c r="C1931" s="553">
        <v>51.07</v>
      </c>
      <c r="D1931" s="687"/>
      <c r="E1931" s="667" t="s">
        <v>1802</v>
      </c>
      <c r="F1931" s="687" t="s">
        <v>1685</v>
      </c>
      <c r="G1931" s="687" t="s">
        <v>5114</v>
      </c>
      <c r="H1931" s="578">
        <v>1465</v>
      </c>
      <c r="I1931" s="578">
        <v>430</v>
      </c>
      <c r="J1931" s="794">
        <f t="shared" si="130"/>
        <v>1465</v>
      </c>
      <c r="K1931" s="794">
        <f t="shared" si="131"/>
        <v>430</v>
      </c>
    </row>
    <row r="1932" spans="1:11" ht="81" x14ac:dyDescent="0.25">
      <c r="A1932" s="579">
        <f t="shared" si="132"/>
        <v>1833</v>
      </c>
      <c r="B1932" s="687" t="s">
        <v>1795</v>
      </c>
      <c r="C1932" s="553">
        <v>51.08</v>
      </c>
      <c r="D1932" s="687"/>
      <c r="E1932" s="667" t="s">
        <v>1803</v>
      </c>
      <c r="F1932" s="687" t="s">
        <v>1685</v>
      </c>
      <c r="G1932" s="687" t="s">
        <v>5114</v>
      </c>
      <c r="H1932" s="578">
        <v>2865</v>
      </c>
      <c r="I1932" s="578">
        <v>850</v>
      </c>
      <c r="J1932" s="794">
        <f t="shared" si="130"/>
        <v>2865</v>
      </c>
      <c r="K1932" s="794">
        <f t="shared" si="131"/>
        <v>850</v>
      </c>
    </row>
    <row r="1933" spans="1:11" ht="94.5" x14ac:dyDescent="0.25">
      <c r="A1933" s="579">
        <f t="shared" si="132"/>
        <v>1834</v>
      </c>
      <c r="B1933" s="687" t="s">
        <v>1795</v>
      </c>
      <c r="C1933" s="553">
        <v>51.09</v>
      </c>
      <c r="D1933" s="687"/>
      <c r="E1933" s="667" t="s">
        <v>1804</v>
      </c>
      <c r="F1933" s="687" t="s">
        <v>1685</v>
      </c>
      <c r="G1933" s="687" t="s">
        <v>5114</v>
      </c>
      <c r="H1933" s="578">
        <v>4135</v>
      </c>
      <c r="I1933" s="578">
        <v>1200</v>
      </c>
      <c r="J1933" s="794">
        <f t="shared" si="130"/>
        <v>4135</v>
      </c>
      <c r="K1933" s="794">
        <f t="shared" si="131"/>
        <v>1200</v>
      </c>
    </row>
    <row r="1934" spans="1:11" ht="108" x14ac:dyDescent="0.25">
      <c r="A1934" s="579">
        <f t="shared" si="132"/>
        <v>1835</v>
      </c>
      <c r="B1934" s="687" t="s">
        <v>1795</v>
      </c>
      <c r="C1934" s="553">
        <v>51.1</v>
      </c>
      <c r="D1934" s="687"/>
      <c r="E1934" s="667" t="s">
        <v>1805</v>
      </c>
      <c r="F1934" s="687" t="s">
        <v>1685</v>
      </c>
      <c r="G1934" s="687" t="s">
        <v>5114</v>
      </c>
      <c r="H1934" s="578">
        <v>5075</v>
      </c>
      <c r="I1934" s="578">
        <v>1500</v>
      </c>
      <c r="J1934" s="794">
        <f t="shared" si="130"/>
        <v>5075</v>
      </c>
      <c r="K1934" s="794">
        <f t="shared" si="131"/>
        <v>1500</v>
      </c>
    </row>
    <row r="1935" spans="1:11" ht="67.5" x14ac:dyDescent="0.25">
      <c r="A1935" s="579">
        <f t="shared" si="132"/>
        <v>1836</v>
      </c>
      <c r="B1935" s="687" t="s">
        <v>1795</v>
      </c>
      <c r="C1935" s="553">
        <v>51.11</v>
      </c>
      <c r="D1935" s="687"/>
      <c r="E1935" s="667" t="s">
        <v>1806</v>
      </c>
      <c r="F1935" s="687" t="s">
        <v>1685</v>
      </c>
      <c r="G1935" s="687" t="s">
        <v>5114</v>
      </c>
      <c r="H1935" s="578">
        <v>2950</v>
      </c>
      <c r="I1935" s="578">
        <v>875</v>
      </c>
      <c r="J1935" s="794">
        <f t="shared" si="130"/>
        <v>2950</v>
      </c>
      <c r="K1935" s="794">
        <f t="shared" si="131"/>
        <v>875</v>
      </c>
    </row>
    <row r="1936" spans="1:11" ht="67.5" x14ac:dyDescent="0.25">
      <c r="A1936" s="579">
        <f t="shared" si="132"/>
        <v>1837</v>
      </c>
      <c r="B1936" s="687" t="s">
        <v>1795</v>
      </c>
      <c r="C1936" s="553">
        <v>51.12</v>
      </c>
      <c r="D1936" s="687"/>
      <c r="E1936" s="667" t="s">
        <v>1807</v>
      </c>
      <c r="F1936" s="687" t="s">
        <v>1685</v>
      </c>
      <c r="G1936" s="687" t="s">
        <v>5114</v>
      </c>
      <c r="H1936" s="578">
        <v>2524</v>
      </c>
      <c r="I1936" s="578">
        <v>750</v>
      </c>
      <c r="J1936" s="794">
        <f t="shared" si="130"/>
        <v>2524</v>
      </c>
      <c r="K1936" s="794">
        <f t="shared" si="131"/>
        <v>750</v>
      </c>
    </row>
    <row r="1937" spans="1:11" ht="54" x14ac:dyDescent="0.25">
      <c r="A1937" s="579">
        <f t="shared" si="132"/>
        <v>1838</v>
      </c>
      <c r="B1937" s="687" t="s">
        <v>1795</v>
      </c>
      <c r="C1937" s="553">
        <v>51.13</v>
      </c>
      <c r="D1937" s="687"/>
      <c r="E1937" s="667" t="s">
        <v>1808</v>
      </c>
      <c r="F1937" s="687" t="s">
        <v>1685</v>
      </c>
      <c r="G1937" s="687" t="s">
        <v>5114</v>
      </c>
      <c r="H1937" s="578">
        <v>1450</v>
      </c>
      <c r="I1937" s="578">
        <v>435</v>
      </c>
      <c r="J1937" s="794">
        <f t="shared" si="130"/>
        <v>1450</v>
      </c>
      <c r="K1937" s="794">
        <f t="shared" si="131"/>
        <v>435</v>
      </c>
    </row>
    <row r="1938" spans="1:11" ht="40.5" x14ac:dyDescent="0.25">
      <c r="A1938" s="579">
        <f t="shared" si="132"/>
        <v>1839</v>
      </c>
      <c r="B1938" s="687" t="s">
        <v>1795</v>
      </c>
      <c r="C1938" s="553">
        <v>51.14</v>
      </c>
      <c r="D1938" s="687"/>
      <c r="E1938" s="667" t="s">
        <v>1809</v>
      </c>
      <c r="F1938" s="687" t="s">
        <v>1685</v>
      </c>
      <c r="G1938" s="687" t="s">
        <v>4812</v>
      </c>
      <c r="H1938" s="578">
        <v>1410</v>
      </c>
      <c r="I1938" s="578">
        <v>420</v>
      </c>
      <c r="J1938" s="794">
        <f t="shared" si="130"/>
        <v>1410</v>
      </c>
      <c r="K1938" s="794">
        <f t="shared" si="131"/>
        <v>420</v>
      </c>
    </row>
    <row r="1939" spans="1:11" ht="54" x14ac:dyDescent="0.25">
      <c r="A1939" s="579">
        <f t="shared" si="132"/>
        <v>1840</v>
      </c>
      <c r="B1939" s="687" t="s">
        <v>1795</v>
      </c>
      <c r="C1939" s="553">
        <v>51.15</v>
      </c>
      <c r="D1939" s="687"/>
      <c r="E1939" s="667" t="s">
        <v>1810</v>
      </c>
      <c r="F1939" s="687" t="s">
        <v>1685</v>
      </c>
      <c r="G1939" s="687" t="s">
        <v>5114</v>
      </c>
      <c r="H1939" s="578">
        <v>3170</v>
      </c>
      <c r="I1939" s="578">
        <v>950</v>
      </c>
      <c r="J1939" s="794">
        <f t="shared" si="130"/>
        <v>3170</v>
      </c>
      <c r="K1939" s="794">
        <f t="shared" si="131"/>
        <v>950</v>
      </c>
    </row>
    <row r="1940" spans="1:11" ht="40.5" x14ac:dyDescent="0.25">
      <c r="A1940" s="579">
        <f t="shared" si="132"/>
        <v>1841</v>
      </c>
      <c r="B1940" s="687" t="s">
        <v>1795</v>
      </c>
      <c r="C1940" s="553">
        <v>51.16</v>
      </c>
      <c r="D1940" s="687"/>
      <c r="E1940" s="667" t="s">
        <v>1811</v>
      </c>
      <c r="F1940" s="687" t="s">
        <v>1685</v>
      </c>
      <c r="G1940" s="687" t="s">
        <v>5181</v>
      </c>
      <c r="H1940" s="578">
        <v>85</v>
      </c>
      <c r="I1940" s="578">
        <v>25</v>
      </c>
      <c r="J1940" s="794">
        <f t="shared" si="130"/>
        <v>85</v>
      </c>
      <c r="K1940" s="794">
        <f t="shared" si="131"/>
        <v>25</v>
      </c>
    </row>
    <row r="1941" spans="1:11" ht="27" x14ac:dyDescent="0.25">
      <c r="A1941" s="579">
        <f t="shared" si="132"/>
        <v>1842</v>
      </c>
      <c r="B1941" s="687" t="s">
        <v>1795</v>
      </c>
      <c r="C1941" s="553">
        <v>51.17</v>
      </c>
      <c r="D1941" s="687"/>
      <c r="E1941" s="667" t="s">
        <v>1812</v>
      </c>
      <c r="F1941" s="687" t="s">
        <v>1685</v>
      </c>
      <c r="G1941" s="687" t="s">
        <v>5114</v>
      </c>
      <c r="H1941" s="578">
        <v>740</v>
      </c>
      <c r="I1941" s="578">
        <v>220</v>
      </c>
      <c r="J1941" s="794">
        <f t="shared" si="130"/>
        <v>740</v>
      </c>
      <c r="K1941" s="794">
        <f t="shared" si="131"/>
        <v>220</v>
      </c>
    </row>
    <row r="1942" spans="1:11" ht="175.5" x14ac:dyDescent="0.25">
      <c r="A1942" s="579">
        <f t="shared" si="132"/>
        <v>1843</v>
      </c>
      <c r="B1942" s="687" t="s">
        <v>1795</v>
      </c>
      <c r="C1942" s="553">
        <v>51.18</v>
      </c>
      <c r="D1942" s="687"/>
      <c r="E1942" s="667" t="s">
        <v>1813</v>
      </c>
      <c r="F1942" s="687" t="s">
        <v>1685</v>
      </c>
      <c r="G1942" s="687" t="s">
        <v>4812</v>
      </c>
      <c r="H1942" s="578">
        <v>6000</v>
      </c>
      <c r="I1942" s="578">
        <v>1800</v>
      </c>
      <c r="J1942" s="794">
        <f t="shared" si="130"/>
        <v>6000</v>
      </c>
      <c r="K1942" s="794">
        <f t="shared" si="131"/>
        <v>1800</v>
      </c>
    </row>
    <row r="1943" spans="1:11" ht="54" x14ac:dyDescent="0.25">
      <c r="A1943" s="579">
        <f t="shared" si="132"/>
        <v>1844</v>
      </c>
      <c r="B1943" s="687" t="s">
        <v>1795</v>
      </c>
      <c r="C1943" s="553">
        <v>51.19</v>
      </c>
      <c r="D1943" s="687"/>
      <c r="E1943" s="667" t="s">
        <v>1814</v>
      </c>
      <c r="F1943" s="687" t="s">
        <v>1685</v>
      </c>
      <c r="G1943" s="687" t="s">
        <v>5114</v>
      </c>
      <c r="H1943" s="578">
        <v>2152</v>
      </c>
      <c r="I1943" s="578">
        <v>645</v>
      </c>
      <c r="J1943" s="794">
        <f t="shared" si="130"/>
        <v>2152</v>
      </c>
      <c r="K1943" s="794">
        <f t="shared" si="131"/>
        <v>645</v>
      </c>
    </row>
    <row r="1944" spans="1:11" ht="54" x14ac:dyDescent="0.25">
      <c r="A1944" s="579">
        <f t="shared" si="132"/>
        <v>1845</v>
      </c>
      <c r="B1944" s="687" t="s">
        <v>1795</v>
      </c>
      <c r="C1944" s="553">
        <v>51.2</v>
      </c>
      <c r="D1944" s="687"/>
      <c r="E1944" s="667" t="s">
        <v>1815</v>
      </c>
      <c r="F1944" s="687" t="s">
        <v>1685</v>
      </c>
      <c r="G1944" s="687" t="s">
        <v>5114</v>
      </c>
      <c r="H1944" s="578">
        <v>1025</v>
      </c>
      <c r="I1944" s="578">
        <v>300</v>
      </c>
      <c r="J1944" s="794">
        <f t="shared" si="130"/>
        <v>1025</v>
      </c>
      <c r="K1944" s="794">
        <f t="shared" si="131"/>
        <v>300</v>
      </c>
    </row>
    <row r="1945" spans="1:11" ht="67.5" x14ac:dyDescent="0.25">
      <c r="A1945" s="579">
        <f t="shared" si="132"/>
        <v>1846</v>
      </c>
      <c r="B1945" s="687" t="s">
        <v>1816</v>
      </c>
      <c r="C1945" s="553">
        <v>51.21</v>
      </c>
      <c r="D1945" s="687"/>
      <c r="E1945" s="667" t="s">
        <v>1817</v>
      </c>
      <c r="F1945" s="687" t="s">
        <v>1685</v>
      </c>
      <c r="G1945" s="687" t="s">
        <v>4812</v>
      </c>
      <c r="H1945" s="578">
        <v>17231</v>
      </c>
      <c r="I1945" s="578">
        <v>0</v>
      </c>
      <c r="J1945" s="794">
        <f t="shared" si="130"/>
        <v>17231</v>
      </c>
      <c r="K1945" s="794">
        <f t="shared" si="131"/>
        <v>0</v>
      </c>
    </row>
    <row r="1946" spans="1:11" ht="40.5" x14ac:dyDescent="0.25">
      <c r="A1946" s="579">
        <f t="shared" si="132"/>
        <v>1847</v>
      </c>
      <c r="B1946" s="687" t="s">
        <v>1816</v>
      </c>
      <c r="C1946" s="553">
        <v>51.22</v>
      </c>
      <c r="D1946" s="687"/>
      <c r="E1946" s="667" t="s">
        <v>1818</v>
      </c>
      <c r="F1946" s="687" t="s">
        <v>1685</v>
      </c>
      <c r="G1946" s="687" t="s">
        <v>4812</v>
      </c>
      <c r="H1946" s="578">
        <v>9004</v>
      </c>
      <c r="I1946" s="578">
        <v>0</v>
      </c>
      <c r="J1946" s="794">
        <f t="shared" si="130"/>
        <v>9004</v>
      </c>
      <c r="K1946" s="794">
        <f t="shared" si="131"/>
        <v>0</v>
      </c>
    </row>
    <row r="1947" spans="1:11" ht="54" x14ac:dyDescent="0.25">
      <c r="A1947" s="579">
        <f t="shared" si="132"/>
        <v>1848</v>
      </c>
      <c r="B1947" s="687" t="s">
        <v>1816</v>
      </c>
      <c r="C1947" s="553">
        <v>51.23</v>
      </c>
      <c r="D1947" s="687"/>
      <c r="E1947" s="667" t="s">
        <v>1819</v>
      </c>
      <c r="F1947" s="687" t="s">
        <v>1685</v>
      </c>
      <c r="G1947" s="687" t="s">
        <v>4812</v>
      </c>
      <c r="H1947" s="578">
        <v>17498</v>
      </c>
      <c r="I1947" s="578">
        <v>0</v>
      </c>
      <c r="J1947" s="794">
        <f t="shared" si="130"/>
        <v>17498</v>
      </c>
      <c r="K1947" s="794">
        <f t="shared" si="131"/>
        <v>0</v>
      </c>
    </row>
    <row r="1948" spans="1:11" ht="94.5" x14ac:dyDescent="0.25">
      <c r="A1948" s="579">
        <f t="shared" si="132"/>
        <v>1849</v>
      </c>
      <c r="B1948" s="687" t="s">
        <v>1816</v>
      </c>
      <c r="C1948" s="553">
        <v>51.24</v>
      </c>
      <c r="D1948" s="687"/>
      <c r="E1948" s="667" t="s">
        <v>5858</v>
      </c>
      <c r="F1948" s="687" t="s">
        <v>1685</v>
      </c>
      <c r="G1948" s="687" t="s">
        <v>4812</v>
      </c>
      <c r="H1948" s="578">
        <v>42635</v>
      </c>
      <c r="I1948" s="578">
        <v>0</v>
      </c>
      <c r="J1948" s="794">
        <f t="shared" si="130"/>
        <v>42635</v>
      </c>
      <c r="K1948" s="794">
        <f t="shared" si="131"/>
        <v>0</v>
      </c>
    </row>
    <row r="1949" spans="1:11" ht="189" x14ac:dyDescent="0.25">
      <c r="A1949" s="579">
        <f t="shared" si="132"/>
        <v>1850</v>
      </c>
      <c r="B1949" s="687" t="s">
        <v>1816</v>
      </c>
      <c r="C1949" s="553">
        <v>51.25</v>
      </c>
      <c r="D1949" s="687"/>
      <c r="E1949" s="667" t="s">
        <v>1820</v>
      </c>
      <c r="F1949" s="687" t="s">
        <v>1685</v>
      </c>
      <c r="G1949" s="687" t="s">
        <v>3506</v>
      </c>
      <c r="H1949" s="578">
        <v>7552</v>
      </c>
      <c r="I1949" s="578">
        <v>0</v>
      </c>
      <c r="J1949" s="794">
        <f t="shared" si="130"/>
        <v>7552</v>
      </c>
      <c r="K1949" s="794">
        <f t="shared" si="131"/>
        <v>0</v>
      </c>
    </row>
    <row r="1950" spans="1:11" ht="162" x14ac:dyDescent="0.25">
      <c r="A1950" s="579">
        <f t="shared" si="132"/>
        <v>1851</v>
      </c>
      <c r="B1950" s="687" t="s">
        <v>1816</v>
      </c>
      <c r="C1950" s="553">
        <v>51.26</v>
      </c>
      <c r="D1950" s="687"/>
      <c r="E1950" s="667" t="s">
        <v>1821</v>
      </c>
      <c r="F1950" s="579" t="s">
        <v>1685</v>
      </c>
      <c r="G1950" s="579" t="s">
        <v>4812</v>
      </c>
      <c r="H1950" s="578">
        <v>16893</v>
      </c>
      <c r="I1950" s="578">
        <v>0</v>
      </c>
      <c r="J1950" s="794">
        <f t="shared" si="130"/>
        <v>16893</v>
      </c>
      <c r="K1950" s="794">
        <f t="shared" si="131"/>
        <v>0</v>
      </c>
    </row>
    <row r="1951" spans="1:11" ht="162" x14ac:dyDescent="0.25">
      <c r="A1951" s="579">
        <f t="shared" si="132"/>
        <v>1852</v>
      </c>
      <c r="B1951" s="687" t="s">
        <v>1816</v>
      </c>
      <c r="C1951" s="553">
        <v>51.27</v>
      </c>
      <c r="D1951" s="687"/>
      <c r="E1951" s="667" t="s">
        <v>5398</v>
      </c>
      <c r="F1951" s="579" t="s">
        <v>1685</v>
      </c>
      <c r="G1951" s="579" t="s">
        <v>4812</v>
      </c>
      <c r="H1951" s="578">
        <v>16411</v>
      </c>
      <c r="I1951" s="578">
        <v>0</v>
      </c>
      <c r="J1951" s="794">
        <f t="shared" si="130"/>
        <v>16411</v>
      </c>
      <c r="K1951" s="794">
        <f t="shared" si="131"/>
        <v>0</v>
      </c>
    </row>
    <row r="1952" spans="1:11" ht="164.25" customHeight="1" x14ac:dyDescent="0.25">
      <c r="A1952" s="579">
        <f t="shared" si="132"/>
        <v>1853</v>
      </c>
      <c r="B1952" s="687" t="s">
        <v>1816</v>
      </c>
      <c r="C1952" s="553">
        <v>51.28</v>
      </c>
      <c r="D1952" s="687"/>
      <c r="E1952" s="667" t="s">
        <v>1822</v>
      </c>
      <c r="F1952" s="579" t="s">
        <v>1685</v>
      </c>
      <c r="G1952" s="579" t="s">
        <v>4812</v>
      </c>
      <c r="H1952" s="578">
        <v>14436</v>
      </c>
      <c r="I1952" s="578">
        <v>0</v>
      </c>
      <c r="J1952" s="794">
        <f t="shared" si="130"/>
        <v>14436</v>
      </c>
      <c r="K1952" s="794">
        <f t="shared" si="131"/>
        <v>0</v>
      </c>
    </row>
    <row r="1953" spans="1:11" ht="54" x14ac:dyDescent="0.25">
      <c r="A1953" s="579">
        <f t="shared" si="132"/>
        <v>1854</v>
      </c>
      <c r="B1953" s="687" t="s">
        <v>1816</v>
      </c>
      <c r="C1953" s="553">
        <v>51.29</v>
      </c>
      <c r="D1953" s="687"/>
      <c r="E1953" s="667" t="s">
        <v>1823</v>
      </c>
      <c r="F1953" s="687" t="s">
        <v>1685</v>
      </c>
      <c r="G1953" s="687" t="s">
        <v>4812</v>
      </c>
      <c r="H1953" s="578">
        <v>10897</v>
      </c>
      <c r="I1953" s="578">
        <v>0</v>
      </c>
      <c r="J1953" s="794">
        <f t="shared" si="130"/>
        <v>10897</v>
      </c>
      <c r="K1953" s="794">
        <f t="shared" si="131"/>
        <v>0</v>
      </c>
    </row>
    <row r="1954" spans="1:11" ht="135" x14ac:dyDescent="0.25">
      <c r="A1954" s="579">
        <f t="shared" si="132"/>
        <v>1855</v>
      </c>
      <c r="B1954" s="687" t="s">
        <v>1816</v>
      </c>
      <c r="C1954" s="553">
        <v>51.3</v>
      </c>
      <c r="D1954" s="687"/>
      <c r="E1954" s="667" t="s">
        <v>1824</v>
      </c>
      <c r="F1954" s="687" t="s">
        <v>1685</v>
      </c>
      <c r="G1954" s="687" t="s">
        <v>4812</v>
      </c>
      <c r="H1954" s="578">
        <v>15767</v>
      </c>
      <c r="I1954" s="578">
        <v>0</v>
      </c>
      <c r="J1954" s="794">
        <f t="shared" si="130"/>
        <v>15767</v>
      </c>
      <c r="K1954" s="794">
        <f t="shared" si="131"/>
        <v>0</v>
      </c>
    </row>
    <row r="1955" spans="1:11" ht="121.5" x14ac:dyDescent="0.25">
      <c r="A1955" s="579">
        <f t="shared" si="132"/>
        <v>1856</v>
      </c>
      <c r="B1955" s="687" t="s">
        <v>1816</v>
      </c>
      <c r="C1955" s="553">
        <v>51.31</v>
      </c>
      <c r="D1955" s="687"/>
      <c r="E1955" s="667" t="s">
        <v>5729</v>
      </c>
      <c r="F1955" s="687" t="s">
        <v>1685</v>
      </c>
      <c r="G1955" s="687" t="s">
        <v>4812</v>
      </c>
      <c r="H1955" s="578">
        <v>99105</v>
      </c>
      <c r="I1955" s="578">
        <v>0</v>
      </c>
      <c r="J1955" s="794">
        <f t="shared" si="130"/>
        <v>99105</v>
      </c>
      <c r="K1955" s="794">
        <f t="shared" si="131"/>
        <v>0</v>
      </c>
    </row>
    <row r="1956" spans="1:11" ht="121.5" x14ac:dyDescent="0.25">
      <c r="A1956" s="579">
        <f t="shared" si="132"/>
        <v>1857</v>
      </c>
      <c r="B1956" s="687" t="s">
        <v>1816</v>
      </c>
      <c r="C1956" s="553">
        <v>51.32</v>
      </c>
      <c r="D1956" s="687"/>
      <c r="E1956" s="667" t="s">
        <v>5730</v>
      </c>
      <c r="F1956" s="687" t="s">
        <v>1685</v>
      </c>
      <c r="G1956" s="687" t="s">
        <v>4812</v>
      </c>
      <c r="H1956" s="578">
        <v>21108</v>
      </c>
      <c r="I1956" s="578">
        <v>0</v>
      </c>
      <c r="J1956" s="794">
        <f t="shared" si="130"/>
        <v>21108</v>
      </c>
      <c r="K1956" s="794">
        <f t="shared" si="131"/>
        <v>0</v>
      </c>
    </row>
    <row r="1957" spans="1:11" ht="135" x14ac:dyDescent="0.25">
      <c r="A1957" s="579">
        <f t="shared" si="132"/>
        <v>1858</v>
      </c>
      <c r="B1957" s="687" t="s">
        <v>1816</v>
      </c>
      <c r="C1957" s="553">
        <v>51.33</v>
      </c>
      <c r="D1957" s="687"/>
      <c r="E1957" s="667" t="s">
        <v>5731</v>
      </c>
      <c r="F1957" s="687" t="s">
        <v>1685</v>
      </c>
      <c r="G1957" s="687" t="s">
        <v>4812</v>
      </c>
      <c r="H1957" s="578">
        <v>29536</v>
      </c>
      <c r="I1957" s="578">
        <v>0</v>
      </c>
      <c r="J1957" s="794">
        <f t="shared" si="130"/>
        <v>29536</v>
      </c>
      <c r="K1957" s="794">
        <f t="shared" si="131"/>
        <v>0</v>
      </c>
    </row>
    <row r="1958" spans="1:11" ht="54" x14ac:dyDescent="0.25">
      <c r="A1958" s="579">
        <f t="shared" si="132"/>
        <v>1859</v>
      </c>
      <c r="B1958" s="687" t="s">
        <v>1816</v>
      </c>
      <c r="C1958" s="553">
        <v>51.34</v>
      </c>
      <c r="D1958" s="687"/>
      <c r="E1958" s="667" t="s">
        <v>1825</v>
      </c>
      <c r="F1958" s="687" t="s">
        <v>1685</v>
      </c>
      <c r="G1958" s="687" t="s">
        <v>4812</v>
      </c>
      <c r="H1958" s="578">
        <v>8108</v>
      </c>
      <c r="I1958" s="578">
        <v>0</v>
      </c>
      <c r="J1958" s="794">
        <f t="shared" si="130"/>
        <v>8108</v>
      </c>
      <c r="K1958" s="794">
        <f t="shared" si="131"/>
        <v>0</v>
      </c>
    </row>
    <row r="1959" spans="1:11" ht="81" x14ac:dyDescent="0.25">
      <c r="A1959" s="579">
        <f t="shared" si="132"/>
        <v>1860</v>
      </c>
      <c r="B1959" s="687" t="s">
        <v>1816</v>
      </c>
      <c r="C1959" s="553">
        <v>51.35</v>
      </c>
      <c r="D1959" s="687"/>
      <c r="E1959" s="667" t="s">
        <v>1826</v>
      </c>
      <c r="F1959" s="687" t="s">
        <v>1685</v>
      </c>
      <c r="G1959" s="687" t="s">
        <v>4812</v>
      </c>
      <c r="H1959" s="578">
        <v>12646</v>
      </c>
      <c r="I1959" s="578">
        <v>0</v>
      </c>
      <c r="J1959" s="794">
        <f t="shared" si="130"/>
        <v>12646</v>
      </c>
      <c r="K1959" s="794">
        <f t="shared" si="131"/>
        <v>0</v>
      </c>
    </row>
    <row r="1960" spans="1:11" ht="81" x14ac:dyDescent="0.25">
      <c r="A1960" s="579">
        <f t="shared" si="132"/>
        <v>1861</v>
      </c>
      <c r="B1960" s="687" t="s">
        <v>1816</v>
      </c>
      <c r="C1960" s="553">
        <v>51.36</v>
      </c>
      <c r="D1960" s="687"/>
      <c r="E1960" s="667" t="s">
        <v>1827</v>
      </c>
      <c r="F1960" s="687" t="s">
        <v>1685</v>
      </c>
      <c r="G1960" s="687" t="s">
        <v>4812</v>
      </c>
      <c r="H1960" s="578">
        <v>15452</v>
      </c>
      <c r="I1960" s="578">
        <v>0</v>
      </c>
      <c r="J1960" s="794">
        <f t="shared" si="130"/>
        <v>15452</v>
      </c>
      <c r="K1960" s="794">
        <f t="shared" si="131"/>
        <v>0</v>
      </c>
    </row>
    <row r="1961" spans="1:11" ht="81" x14ac:dyDescent="0.25">
      <c r="A1961" s="579">
        <f t="shared" si="132"/>
        <v>1862</v>
      </c>
      <c r="B1961" s="687" t="s">
        <v>1816</v>
      </c>
      <c r="C1961" s="553">
        <v>51.37</v>
      </c>
      <c r="D1961" s="687"/>
      <c r="E1961" s="667" t="s">
        <v>1828</v>
      </c>
      <c r="F1961" s="687" t="s">
        <v>1685</v>
      </c>
      <c r="G1961" s="687" t="s">
        <v>4812</v>
      </c>
      <c r="H1961" s="578">
        <v>18925</v>
      </c>
      <c r="I1961" s="578">
        <v>0</v>
      </c>
      <c r="J1961" s="794">
        <f t="shared" si="130"/>
        <v>18925</v>
      </c>
      <c r="K1961" s="794">
        <f t="shared" si="131"/>
        <v>0</v>
      </c>
    </row>
    <row r="1962" spans="1:11" ht="54" x14ac:dyDescent="0.25">
      <c r="A1962" s="579">
        <f t="shared" si="132"/>
        <v>1863</v>
      </c>
      <c r="B1962" s="687" t="s">
        <v>1816</v>
      </c>
      <c r="C1962" s="553">
        <v>51.38</v>
      </c>
      <c r="D1962" s="687"/>
      <c r="E1962" s="667" t="s">
        <v>1829</v>
      </c>
      <c r="F1962" s="687" t="s">
        <v>1685</v>
      </c>
      <c r="G1962" s="687" t="s">
        <v>4812</v>
      </c>
      <c r="H1962" s="578">
        <v>43427</v>
      </c>
      <c r="I1962" s="578">
        <v>0</v>
      </c>
      <c r="J1962" s="794">
        <f t="shared" si="130"/>
        <v>43427</v>
      </c>
      <c r="K1962" s="794">
        <f t="shared" si="131"/>
        <v>0</v>
      </c>
    </row>
    <row r="1963" spans="1:11" ht="54" x14ac:dyDescent="0.25">
      <c r="A1963" s="579">
        <f t="shared" si="132"/>
        <v>1864</v>
      </c>
      <c r="B1963" s="687" t="s">
        <v>1816</v>
      </c>
      <c r="C1963" s="553">
        <v>51.39</v>
      </c>
      <c r="D1963" s="687"/>
      <c r="E1963" s="667" t="s">
        <v>1830</v>
      </c>
      <c r="F1963" s="687" t="s">
        <v>1685</v>
      </c>
      <c r="G1963" s="687" t="s">
        <v>4812</v>
      </c>
      <c r="H1963" s="578">
        <v>26727</v>
      </c>
      <c r="I1963" s="578">
        <v>0</v>
      </c>
      <c r="J1963" s="794">
        <f t="shared" si="130"/>
        <v>26727</v>
      </c>
      <c r="K1963" s="794">
        <f t="shared" si="131"/>
        <v>0</v>
      </c>
    </row>
    <row r="1964" spans="1:11" ht="40.5" x14ac:dyDescent="0.25">
      <c r="A1964" s="579">
        <f t="shared" si="132"/>
        <v>1865</v>
      </c>
      <c r="B1964" s="687" t="s">
        <v>1816</v>
      </c>
      <c r="C1964" s="553">
        <v>51.4</v>
      </c>
      <c r="D1964" s="687"/>
      <c r="E1964" s="667" t="s">
        <v>1831</v>
      </c>
      <c r="F1964" s="687" t="s">
        <v>1685</v>
      </c>
      <c r="G1964" s="687" t="s">
        <v>4812</v>
      </c>
      <c r="H1964" s="578">
        <v>17371</v>
      </c>
      <c r="I1964" s="578">
        <v>0</v>
      </c>
      <c r="J1964" s="794">
        <f t="shared" si="130"/>
        <v>17371</v>
      </c>
      <c r="K1964" s="794">
        <f t="shared" si="131"/>
        <v>0</v>
      </c>
    </row>
    <row r="1965" spans="1:11" ht="54" x14ac:dyDescent="0.25">
      <c r="A1965" s="579">
        <f t="shared" si="132"/>
        <v>1866</v>
      </c>
      <c r="B1965" s="687" t="s">
        <v>1816</v>
      </c>
      <c r="C1965" s="553">
        <v>51.41</v>
      </c>
      <c r="D1965" s="687"/>
      <c r="E1965" s="667" t="s">
        <v>1832</v>
      </c>
      <c r="F1965" s="687" t="s">
        <v>1685</v>
      </c>
      <c r="G1965" s="687" t="s">
        <v>4812</v>
      </c>
      <c r="H1965" s="578">
        <v>15474</v>
      </c>
      <c r="I1965" s="578">
        <v>0</v>
      </c>
      <c r="J1965" s="794">
        <f t="shared" si="130"/>
        <v>15474</v>
      </c>
      <c r="K1965" s="794">
        <f t="shared" si="131"/>
        <v>0</v>
      </c>
    </row>
    <row r="1966" spans="1:11" ht="40.5" x14ac:dyDescent="0.25">
      <c r="A1966" s="579">
        <f t="shared" si="132"/>
        <v>1867</v>
      </c>
      <c r="B1966" s="687" t="s">
        <v>1816</v>
      </c>
      <c r="C1966" s="553">
        <v>51.42</v>
      </c>
      <c r="D1966" s="687"/>
      <c r="E1966" s="667" t="s">
        <v>1833</v>
      </c>
      <c r="F1966" s="687" t="s">
        <v>1685</v>
      </c>
      <c r="G1966" s="687" t="s">
        <v>4812</v>
      </c>
      <c r="H1966" s="578">
        <v>9563</v>
      </c>
      <c r="I1966" s="578">
        <v>0</v>
      </c>
      <c r="J1966" s="794">
        <f t="shared" si="130"/>
        <v>9563</v>
      </c>
      <c r="K1966" s="794">
        <f t="shared" si="131"/>
        <v>0</v>
      </c>
    </row>
    <row r="1967" spans="1:11" ht="40.5" x14ac:dyDescent="0.25">
      <c r="A1967" s="579">
        <f t="shared" si="132"/>
        <v>1868</v>
      </c>
      <c r="B1967" s="687" t="s">
        <v>1816</v>
      </c>
      <c r="C1967" s="553">
        <v>51.43</v>
      </c>
      <c r="D1967" s="687"/>
      <c r="E1967" s="667" t="s">
        <v>1834</v>
      </c>
      <c r="F1967" s="687" t="s">
        <v>1685</v>
      </c>
      <c r="G1967" s="687" t="s">
        <v>4812</v>
      </c>
      <c r="H1967" s="578">
        <v>6520</v>
      </c>
      <c r="I1967" s="578">
        <v>0</v>
      </c>
      <c r="J1967" s="794">
        <f t="shared" si="130"/>
        <v>6520</v>
      </c>
      <c r="K1967" s="794">
        <f t="shared" si="131"/>
        <v>0</v>
      </c>
    </row>
    <row r="1968" spans="1:11" ht="40.5" x14ac:dyDescent="0.25">
      <c r="A1968" s="579">
        <f t="shared" si="132"/>
        <v>1869</v>
      </c>
      <c r="B1968" s="687" t="s">
        <v>1816</v>
      </c>
      <c r="C1968" s="553">
        <v>51.44</v>
      </c>
      <c r="D1968" s="687"/>
      <c r="E1968" s="667" t="s">
        <v>1835</v>
      </c>
      <c r="F1968" s="687" t="s">
        <v>1685</v>
      </c>
      <c r="G1968" s="687" t="s">
        <v>4812</v>
      </c>
      <c r="H1968" s="578">
        <v>18056</v>
      </c>
      <c r="I1968" s="578">
        <v>0</v>
      </c>
      <c r="J1968" s="794">
        <f t="shared" si="130"/>
        <v>18056</v>
      </c>
      <c r="K1968" s="794">
        <f t="shared" si="131"/>
        <v>0</v>
      </c>
    </row>
    <row r="1969" spans="1:11" ht="405" x14ac:dyDescent="0.25">
      <c r="A1969" s="579">
        <f t="shared" si="132"/>
        <v>1870</v>
      </c>
      <c r="B1969" s="687" t="s">
        <v>1816</v>
      </c>
      <c r="C1969" s="553">
        <v>51.45</v>
      </c>
      <c r="D1969" s="687"/>
      <c r="E1969" s="667" t="s">
        <v>5712</v>
      </c>
      <c r="F1969" s="687" t="s">
        <v>1685</v>
      </c>
      <c r="G1969" s="687" t="s">
        <v>4812</v>
      </c>
      <c r="H1969" s="578">
        <v>135808</v>
      </c>
      <c r="I1969" s="578">
        <v>0</v>
      </c>
      <c r="J1969" s="794">
        <f t="shared" si="130"/>
        <v>135808</v>
      </c>
      <c r="K1969" s="794">
        <f t="shared" si="131"/>
        <v>0</v>
      </c>
    </row>
    <row r="1970" spans="1:11" ht="391.5" x14ac:dyDescent="0.25">
      <c r="A1970" s="579">
        <f t="shared" si="132"/>
        <v>1871</v>
      </c>
      <c r="B1970" s="687" t="s">
        <v>1816</v>
      </c>
      <c r="C1970" s="553">
        <v>51.46</v>
      </c>
      <c r="D1970" s="687"/>
      <c r="E1970" s="667" t="s">
        <v>5713</v>
      </c>
      <c r="F1970" s="687" t="s">
        <v>1685</v>
      </c>
      <c r="G1970" s="687" t="s">
        <v>4812</v>
      </c>
      <c r="H1970" s="578">
        <v>99768</v>
      </c>
      <c r="I1970" s="578">
        <v>0</v>
      </c>
      <c r="J1970" s="794">
        <f t="shared" si="130"/>
        <v>99768</v>
      </c>
      <c r="K1970" s="794">
        <f t="shared" si="131"/>
        <v>0</v>
      </c>
    </row>
    <row r="1971" spans="1:11" ht="391.5" customHeight="1" x14ac:dyDescent="0.25">
      <c r="A1971" s="579">
        <f t="shared" si="132"/>
        <v>1872</v>
      </c>
      <c r="B1971" s="687" t="s">
        <v>1816</v>
      </c>
      <c r="C1971" s="553">
        <v>51.47</v>
      </c>
      <c r="D1971" s="687"/>
      <c r="E1971" s="667" t="s">
        <v>5714</v>
      </c>
      <c r="F1971" s="687" t="s">
        <v>1685</v>
      </c>
      <c r="G1971" s="687" t="s">
        <v>4812</v>
      </c>
      <c r="H1971" s="578">
        <v>64014</v>
      </c>
      <c r="I1971" s="578">
        <v>0</v>
      </c>
      <c r="J1971" s="794">
        <f t="shared" si="130"/>
        <v>64014</v>
      </c>
      <c r="K1971" s="794">
        <f t="shared" si="131"/>
        <v>0</v>
      </c>
    </row>
    <row r="1972" spans="1:11" ht="391.5" x14ac:dyDescent="0.25">
      <c r="A1972" s="579">
        <f t="shared" si="132"/>
        <v>1873</v>
      </c>
      <c r="B1972" s="687" t="s">
        <v>1816</v>
      </c>
      <c r="C1972" s="553">
        <v>51.48</v>
      </c>
      <c r="D1972" s="687"/>
      <c r="E1972" s="667" t="s">
        <v>5715</v>
      </c>
      <c r="F1972" s="687" t="s">
        <v>1685</v>
      </c>
      <c r="G1972" s="687" t="s">
        <v>4812</v>
      </c>
      <c r="H1972" s="578">
        <v>95652</v>
      </c>
      <c r="I1972" s="578">
        <v>0</v>
      </c>
      <c r="J1972" s="794">
        <f t="shared" si="130"/>
        <v>95652</v>
      </c>
      <c r="K1972" s="794">
        <f t="shared" si="131"/>
        <v>0</v>
      </c>
    </row>
    <row r="1973" spans="1:11" ht="405" x14ac:dyDescent="0.25">
      <c r="A1973" s="579">
        <f t="shared" si="132"/>
        <v>1874</v>
      </c>
      <c r="B1973" s="687" t="s">
        <v>1816</v>
      </c>
      <c r="C1973" s="553">
        <v>51.49</v>
      </c>
      <c r="D1973" s="687"/>
      <c r="E1973" s="667" t="s">
        <v>5716</v>
      </c>
      <c r="F1973" s="687" t="s">
        <v>1685</v>
      </c>
      <c r="G1973" s="687" t="s">
        <v>4812</v>
      </c>
      <c r="H1973" s="578">
        <v>69900</v>
      </c>
      <c r="I1973" s="578">
        <v>0</v>
      </c>
      <c r="J1973" s="794">
        <f t="shared" si="130"/>
        <v>69900</v>
      </c>
      <c r="K1973" s="794">
        <f t="shared" si="131"/>
        <v>0</v>
      </c>
    </row>
    <row r="1974" spans="1:11" ht="391.5" x14ac:dyDescent="0.25">
      <c r="A1974" s="579">
        <f t="shared" si="132"/>
        <v>1875</v>
      </c>
      <c r="B1974" s="687" t="s">
        <v>1816</v>
      </c>
      <c r="C1974" s="553">
        <v>51.5</v>
      </c>
      <c r="D1974" s="560"/>
      <c r="E1974" s="667" t="s">
        <v>5717</v>
      </c>
      <c r="F1974" s="559" t="s">
        <v>1685</v>
      </c>
      <c r="G1974" s="559" t="s">
        <v>4812</v>
      </c>
      <c r="H1974" s="578">
        <v>44223</v>
      </c>
      <c r="I1974" s="578">
        <v>0</v>
      </c>
      <c r="J1974" s="794">
        <f t="shared" si="130"/>
        <v>44223</v>
      </c>
      <c r="K1974" s="794">
        <f t="shared" si="131"/>
        <v>0</v>
      </c>
    </row>
    <row r="1975" spans="1:11" ht="70.5" customHeight="1" x14ac:dyDescent="0.25">
      <c r="A1975" s="579">
        <f t="shared" si="132"/>
        <v>1876</v>
      </c>
      <c r="B1975" s="560" t="s">
        <v>1816</v>
      </c>
      <c r="C1975" s="560">
        <v>51.51</v>
      </c>
      <c r="D1975" s="560"/>
      <c r="E1975" s="667" t="s">
        <v>1836</v>
      </c>
      <c r="F1975" s="559" t="s">
        <v>1685</v>
      </c>
      <c r="G1975" s="559" t="s">
        <v>4812</v>
      </c>
      <c r="H1975" s="578">
        <v>2617</v>
      </c>
      <c r="I1975" s="578">
        <v>0</v>
      </c>
      <c r="J1975" s="794">
        <f t="shared" si="130"/>
        <v>2617</v>
      </c>
      <c r="K1975" s="794">
        <f t="shared" si="131"/>
        <v>0</v>
      </c>
    </row>
    <row r="1976" spans="1:11" ht="27" x14ac:dyDescent="0.25">
      <c r="A1976" s="579">
        <f t="shared" si="132"/>
        <v>1877</v>
      </c>
      <c r="B1976" s="560" t="s">
        <v>1816</v>
      </c>
      <c r="C1976" s="560">
        <v>51.52</v>
      </c>
      <c r="D1976" s="560"/>
      <c r="E1976" s="667" t="s">
        <v>1837</v>
      </c>
      <c r="F1976" s="559" t="s">
        <v>1685</v>
      </c>
      <c r="G1976" s="559" t="s">
        <v>4812</v>
      </c>
      <c r="H1976" s="578">
        <v>3961</v>
      </c>
      <c r="I1976" s="578">
        <v>0</v>
      </c>
      <c r="J1976" s="794">
        <f t="shared" si="130"/>
        <v>3961</v>
      </c>
      <c r="K1976" s="794">
        <f t="shared" si="131"/>
        <v>0</v>
      </c>
    </row>
    <row r="1977" spans="1:11" ht="60.75" customHeight="1" x14ac:dyDescent="0.25">
      <c r="A1977" s="579">
        <f t="shared" si="132"/>
        <v>1878</v>
      </c>
      <c r="B1977" s="560" t="s">
        <v>1816</v>
      </c>
      <c r="C1977" s="560">
        <v>51.53</v>
      </c>
      <c r="D1977" s="560"/>
      <c r="E1977" s="667" t="s">
        <v>1838</v>
      </c>
      <c r="F1977" s="559" t="s">
        <v>1685</v>
      </c>
      <c r="G1977" s="559" t="s">
        <v>4812</v>
      </c>
      <c r="H1977" s="578">
        <v>39612</v>
      </c>
      <c r="I1977" s="578">
        <v>0</v>
      </c>
      <c r="J1977" s="794">
        <f t="shared" si="130"/>
        <v>39612</v>
      </c>
      <c r="K1977" s="794">
        <f t="shared" si="131"/>
        <v>0</v>
      </c>
    </row>
    <row r="1978" spans="1:11" ht="74.25" customHeight="1" x14ac:dyDescent="0.25">
      <c r="A1978" s="579">
        <f t="shared" si="132"/>
        <v>1879</v>
      </c>
      <c r="B1978" s="560" t="s">
        <v>1816</v>
      </c>
      <c r="C1978" s="560">
        <v>51.54</v>
      </c>
      <c r="D1978" s="560"/>
      <c r="E1978" s="667" t="s">
        <v>1839</v>
      </c>
      <c r="F1978" s="559" t="s">
        <v>1685</v>
      </c>
      <c r="G1978" s="559" t="s">
        <v>4812</v>
      </c>
      <c r="H1978" s="578">
        <v>11123</v>
      </c>
      <c r="I1978" s="578">
        <v>0</v>
      </c>
      <c r="J1978" s="794">
        <f t="shared" si="130"/>
        <v>11123</v>
      </c>
      <c r="K1978" s="794">
        <f t="shared" si="131"/>
        <v>0</v>
      </c>
    </row>
    <row r="1979" spans="1:11" ht="348" customHeight="1" x14ac:dyDescent="0.25">
      <c r="A1979" s="579">
        <f t="shared" si="132"/>
        <v>1880</v>
      </c>
      <c r="B1979" s="560" t="s">
        <v>1816</v>
      </c>
      <c r="C1979" s="560">
        <v>51.55</v>
      </c>
      <c r="D1979" s="560"/>
      <c r="E1979" s="667" t="s">
        <v>5718</v>
      </c>
      <c r="F1979" s="559" t="s">
        <v>1685</v>
      </c>
      <c r="G1979" s="559" t="s">
        <v>4812</v>
      </c>
      <c r="H1979" s="578">
        <v>19367</v>
      </c>
      <c r="I1979" s="578">
        <v>0</v>
      </c>
      <c r="J1979" s="794">
        <f t="shared" si="130"/>
        <v>19367</v>
      </c>
      <c r="K1979" s="794">
        <f t="shared" si="131"/>
        <v>0</v>
      </c>
    </row>
    <row r="1980" spans="1:11" ht="108" x14ac:dyDescent="0.25">
      <c r="A1980" s="579">
        <f t="shared" si="132"/>
        <v>1881</v>
      </c>
      <c r="B1980" s="560" t="s">
        <v>1816</v>
      </c>
      <c r="C1980" s="560">
        <v>51.56</v>
      </c>
      <c r="D1980" s="560"/>
      <c r="E1980" s="667" t="s">
        <v>1840</v>
      </c>
      <c r="F1980" s="559" t="s">
        <v>1685</v>
      </c>
      <c r="G1980" s="559" t="s">
        <v>4812</v>
      </c>
      <c r="H1980" s="578">
        <v>17352</v>
      </c>
      <c r="I1980" s="578">
        <v>0</v>
      </c>
      <c r="J1980" s="794">
        <f t="shared" si="130"/>
        <v>17352</v>
      </c>
      <c r="K1980" s="794">
        <f t="shared" si="131"/>
        <v>0</v>
      </c>
    </row>
    <row r="1981" spans="1:11" ht="216" x14ac:dyDescent="0.25">
      <c r="A1981" s="579">
        <f t="shared" si="132"/>
        <v>1882</v>
      </c>
      <c r="B1981" s="560" t="s">
        <v>1816</v>
      </c>
      <c r="C1981" s="560">
        <v>51.57</v>
      </c>
      <c r="D1981" s="560"/>
      <c r="E1981" s="667" t="s">
        <v>1841</v>
      </c>
      <c r="F1981" s="559" t="s">
        <v>1685</v>
      </c>
      <c r="G1981" s="559" t="s">
        <v>4812</v>
      </c>
      <c r="H1981" s="578">
        <v>40389</v>
      </c>
      <c r="I1981" s="578">
        <v>0</v>
      </c>
      <c r="J1981" s="794">
        <f t="shared" si="130"/>
        <v>40389</v>
      </c>
      <c r="K1981" s="794">
        <f t="shared" si="131"/>
        <v>0</v>
      </c>
    </row>
    <row r="1982" spans="1:11" ht="94.5" x14ac:dyDescent="0.25">
      <c r="A1982" s="579">
        <f t="shared" si="132"/>
        <v>1883</v>
      </c>
      <c r="B1982" s="560" t="s">
        <v>1816</v>
      </c>
      <c r="C1982" s="560">
        <v>51.58</v>
      </c>
      <c r="D1982" s="560"/>
      <c r="E1982" s="667" t="s">
        <v>1842</v>
      </c>
      <c r="F1982" s="559" t="s">
        <v>1685</v>
      </c>
      <c r="G1982" s="559" t="s">
        <v>4812</v>
      </c>
      <c r="H1982" s="578">
        <v>6401</v>
      </c>
      <c r="I1982" s="578">
        <v>0</v>
      </c>
      <c r="J1982" s="794">
        <f t="shared" si="130"/>
        <v>6401</v>
      </c>
      <c r="K1982" s="794">
        <f t="shared" si="131"/>
        <v>0</v>
      </c>
    </row>
    <row r="1983" spans="1:11" ht="121.5" x14ac:dyDescent="0.25">
      <c r="A1983" s="579">
        <f t="shared" si="132"/>
        <v>1884</v>
      </c>
      <c r="B1983" s="560" t="s">
        <v>1816</v>
      </c>
      <c r="C1983" s="560">
        <v>51.59</v>
      </c>
      <c r="D1983" s="560"/>
      <c r="E1983" s="667" t="s">
        <v>1843</v>
      </c>
      <c r="F1983" s="559" t="s">
        <v>1685</v>
      </c>
      <c r="G1983" s="559" t="s">
        <v>4804</v>
      </c>
      <c r="H1983" s="578">
        <v>16125</v>
      </c>
      <c r="I1983" s="578">
        <v>0</v>
      </c>
      <c r="J1983" s="794">
        <f t="shared" si="130"/>
        <v>16125</v>
      </c>
      <c r="K1983" s="794">
        <f t="shared" si="131"/>
        <v>0</v>
      </c>
    </row>
    <row r="1984" spans="1:11" ht="135" x14ac:dyDescent="0.25">
      <c r="A1984" s="579">
        <f t="shared" si="132"/>
        <v>1885</v>
      </c>
      <c r="B1984" s="560" t="s">
        <v>1844</v>
      </c>
      <c r="C1984" s="560">
        <v>51.6</v>
      </c>
      <c r="D1984" s="560"/>
      <c r="E1984" s="667" t="s">
        <v>1845</v>
      </c>
      <c r="F1984" s="559" t="s">
        <v>1685</v>
      </c>
      <c r="G1984" s="559" t="s">
        <v>5114</v>
      </c>
      <c r="H1984" s="578">
        <v>2750</v>
      </c>
      <c r="I1984" s="578">
        <v>0</v>
      </c>
      <c r="J1984" s="794">
        <f t="shared" si="130"/>
        <v>2750</v>
      </c>
      <c r="K1984" s="794">
        <f t="shared" si="131"/>
        <v>0</v>
      </c>
    </row>
    <row r="1985" spans="1:11" ht="108" x14ac:dyDescent="0.25">
      <c r="A1985" s="579">
        <f t="shared" si="132"/>
        <v>1886</v>
      </c>
      <c r="B1985" s="560" t="s">
        <v>1844</v>
      </c>
      <c r="C1985" s="560">
        <v>51.61</v>
      </c>
      <c r="D1985" s="560" t="s">
        <v>769</v>
      </c>
      <c r="E1985" s="667" t="s">
        <v>1846</v>
      </c>
      <c r="F1985" s="559" t="s">
        <v>1685</v>
      </c>
      <c r="G1985" s="559" t="s">
        <v>5114</v>
      </c>
      <c r="H1985" s="578">
        <v>3100</v>
      </c>
      <c r="I1985" s="578">
        <v>0</v>
      </c>
      <c r="J1985" s="794">
        <f t="shared" si="130"/>
        <v>3100</v>
      </c>
      <c r="K1985" s="794">
        <f t="shared" si="131"/>
        <v>0</v>
      </c>
    </row>
    <row r="1986" spans="1:11" ht="94.5" x14ac:dyDescent="0.25">
      <c r="A1986" s="579">
        <f t="shared" si="132"/>
        <v>1887</v>
      </c>
      <c r="B1986" s="560" t="s">
        <v>1847</v>
      </c>
      <c r="C1986" s="560">
        <v>51.62</v>
      </c>
      <c r="D1986" s="560" t="s">
        <v>520</v>
      </c>
      <c r="E1986" s="667" t="s">
        <v>1848</v>
      </c>
      <c r="F1986" s="687" t="s">
        <v>1685</v>
      </c>
      <c r="G1986" s="559" t="s">
        <v>5114</v>
      </c>
      <c r="H1986" s="578">
        <v>560</v>
      </c>
      <c r="I1986" s="578">
        <v>331</v>
      </c>
      <c r="J1986" s="794">
        <f t="shared" si="130"/>
        <v>560</v>
      </c>
      <c r="K1986" s="794">
        <f t="shared" si="131"/>
        <v>331</v>
      </c>
    </row>
    <row r="1987" spans="1:11" ht="98.25" customHeight="1" x14ac:dyDescent="0.25">
      <c r="A1987" s="579">
        <f t="shared" si="132"/>
        <v>1888</v>
      </c>
      <c r="B1987" s="560" t="s">
        <v>1849</v>
      </c>
      <c r="C1987" s="560">
        <v>51.63</v>
      </c>
      <c r="D1987" s="560" t="s">
        <v>939</v>
      </c>
      <c r="E1987" s="667" t="s">
        <v>1850</v>
      </c>
      <c r="F1987" s="687" t="s">
        <v>1685</v>
      </c>
      <c r="G1987" s="559" t="s">
        <v>4817</v>
      </c>
      <c r="H1987" s="578">
        <v>70780</v>
      </c>
      <c r="I1987" s="578">
        <v>21000</v>
      </c>
      <c r="J1987" s="794">
        <f t="shared" si="130"/>
        <v>70780</v>
      </c>
      <c r="K1987" s="794">
        <f t="shared" si="131"/>
        <v>21000</v>
      </c>
    </row>
    <row r="1988" spans="1:11" ht="128.25" customHeight="1" x14ac:dyDescent="0.25">
      <c r="A1988" s="579">
        <f t="shared" si="132"/>
        <v>1889</v>
      </c>
      <c r="B1988" s="560" t="s">
        <v>1849</v>
      </c>
      <c r="C1988" s="560">
        <v>51.64</v>
      </c>
      <c r="D1988" s="560" t="s">
        <v>798</v>
      </c>
      <c r="E1988" s="667" t="s">
        <v>5063</v>
      </c>
      <c r="F1988" s="687" t="s">
        <v>1685</v>
      </c>
      <c r="G1988" s="559" t="s">
        <v>5114</v>
      </c>
      <c r="H1988" s="578">
        <v>12500</v>
      </c>
      <c r="I1988" s="578">
        <v>3750</v>
      </c>
      <c r="J1988" s="794">
        <f t="shared" si="130"/>
        <v>12500</v>
      </c>
      <c r="K1988" s="794">
        <f t="shared" si="131"/>
        <v>3750</v>
      </c>
    </row>
    <row r="1989" spans="1:11" ht="40.5" x14ac:dyDescent="0.25">
      <c r="A1989" s="579">
        <f t="shared" si="132"/>
        <v>1890</v>
      </c>
      <c r="B1989" s="560" t="s">
        <v>1849</v>
      </c>
      <c r="C1989" s="560">
        <v>51.65</v>
      </c>
      <c r="D1989" s="560"/>
      <c r="E1989" s="667" t="s">
        <v>1851</v>
      </c>
      <c r="F1989" s="687" t="s">
        <v>1685</v>
      </c>
      <c r="G1989" s="559" t="s">
        <v>4812</v>
      </c>
      <c r="H1989" s="578">
        <v>1575</v>
      </c>
      <c r="I1989" s="578">
        <v>470</v>
      </c>
      <c r="J1989" s="794">
        <f t="shared" ref="J1989:J2052" si="133">ROUNDUP(H1989,0)</f>
        <v>1575</v>
      </c>
      <c r="K1989" s="794">
        <f t="shared" ref="K1989:K2052" si="134">ROUNDUP(I1989,0)</f>
        <v>470</v>
      </c>
    </row>
    <row r="1990" spans="1:11" ht="150.75" customHeight="1" x14ac:dyDescent="0.25">
      <c r="A1990" s="579">
        <f t="shared" si="132"/>
        <v>1891</v>
      </c>
      <c r="B1990" s="560" t="s">
        <v>1849</v>
      </c>
      <c r="C1990" s="560">
        <v>51.66</v>
      </c>
      <c r="D1990" s="560"/>
      <c r="E1990" s="667" t="s">
        <v>1852</v>
      </c>
      <c r="F1990" s="687" t="s">
        <v>1685</v>
      </c>
      <c r="G1990" s="559" t="s">
        <v>4812</v>
      </c>
      <c r="H1990" s="578">
        <v>20790</v>
      </c>
      <c r="I1990" s="578">
        <v>6237</v>
      </c>
      <c r="J1990" s="794">
        <f t="shared" si="133"/>
        <v>20790</v>
      </c>
      <c r="K1990" s="794">
        <f t="shared" si="134"/>
        <v>6237</v>
      </c>
    </row>
    <row r="1991" spans="1:11" ht="150.75" customHeight="1" x14ac:dyDescent="0.25">
      <c r="A1991" s="579">
        <f t="shared" ref="A1991:A2035" si="135">A1990+1</f>
        <v>1892</v>
      </c>
      <c r="B1991" s="560" t="s">
        <v>1849</v>
      </c>
      <c r="C1991" s="560">
        <v>51.67</v>
      </c>
      <c r="D1991" s="560" t="s">
        <v>1</v>
      </c>
      <c r="E1991" s="667" t="s">
        <v>1853</v>
      </c>
      <c r="F1991" s="687" t="s">
        <v>1685</v>
      </c>
      <c r="G1991" s="559" t="s">
        <v>4812</v>
      </c>
      <c r="H1991" s="578">
        <v>1633</v>
      </c>
      <c r="I1991" s="578">
        <v>490</v>
      </c>
      <c r="J1991" s="794">
        <f t="shared" si="133"/>
        <v>1633</v>
      </c>
      <c r="K1991" s="794">
        <f t="shared" si="134"/>
        <v>490</v>
      </c>
    </row>
    <row r="1992" spans="1:11" ht="162" x14ac:dyDescent="0.25">
      <c r="A1992" s="579">
        <f t="shared" si="135"/>
        <v>1893</v>
      </c>
      <c r="B1992" s="560" t="s">
        <v>1849</v>
      </c>
      <c r="C1992" s="560">
        <v>51.68</v>
      </c>
      <c r="D1992" s="560"/>
      <c r="E1992" s="667" t="s">
        <v>1854</v>
      </c>
      <c r="F1992" s="687" t="s">
        <v>1685</v>
      </c>
      <c r="G1992" s="559" t="s">
        <v>4812</v>
      </c>
      <c r="H1992" s="578">
        <v>17418</v>
      </c>
      <c r="I1992" s="578">
        <v>5225</v>
      </c>
      <c r="J1992" s="794">
        <f t="shared" si="133"/>
        <v>17418</v>
      </c>
      <c r="K1992" s="794">
        <f t="shared" si="134"/>
        <v>5225</v>
      </c>
    </row>
    <row r="1993" spans="1:11" ht="49.5" customHeight="1" x14ac:dyDescent="0.25">
      <c r="A1993" s="579">
        <f t="shared" si="135"/>
        <v>1894</v>
      </c>
      <c r="B1993" s="560" t="s">
        <v>1849</v>
      </c>
      <c r="C1993" s="560">
        <v>51.69</v>
      </c>
      <c r="D1993" s="560"/>
      <c r="E1993" s="667" t="s">
        <v>1855</v>
      </c>
      <c r="F1993" s="687" t="s">
        <v>1685</v>
      </c>
      <c r="G1993" s="559" t="s">
        <v>4812</v>
      </c>
      <c r="H1993" s="578">
        <v>22000</v>
      </c>
      <c r="I1993" s="578">
        <v>6600</v>
      </c>
      <c r="J1993" s="794">
        <f t="shared" si="133"/>
        <v>22000</v>
      </c>
      <c r="K1993" s="794">
        <f t="shared" si="134"/>
        <v>6600</v>
      </c>
    </row>
    <row r="1994" spans="1:11" ht="67.5" x14ac:dyDescent="0.25">
      <c r="A1994" s="579">
        <f t="shared" si="135"/>
        <v>1895</v>
      </c>
      <c r="B1994" s="560" t="s">
        <v>1849</v>
      </c>
      <c r="C1994" s="560">
        <v>51.7</v>
      </c>
      <c r="D1994" s="560"/>
      <c r="E1994" s="667" t="s">
        <v>1856</v>
      </c>
      <c r="F1994" s="687" t="s">
        <v>1685</v>
      </c>
      <c r="G1994" s="559" t="s">
        <v>4812</v>
      </c>
      <c r="H1994" s="578">
        <v>59</v>
      </c>
      <c r="I1994" s="578">
        <v>17</v>
      </c>
      <c r="J1994" s="794">
        <f t="shared" si="133"/>
        <v>59</v>
      </c>
      <c r="K1994" s="794">
        <f t="shared" si="134"/>
        <v>17</v>
      </c>
    </row>
    <row r="1995" spans="1:11" ht="72.75" customHeight="1" x14ac:dyDescent="0.25">
      <c r="A1995" s="579">
        <f t="shared" si="135"/>
        <v>1896</v>
      </c>
      <c r="B1995" s="560" t="s">
        <v>1849</v>
      </c>
      <c r="C1995" s="560">
        <v>51.71</v>
      </c>
      <c r="D1995" s="560"/>
      <c r="E1995" s="667" t="s">
        <v>1857</v>
      </c>
      <c r="F1995" s="687" t="s">
        <v>1685</v>
      </c>
      <c r="G1995" s="559" t="s">
        <v>4812</v>
      </c>
      <c r="H1995" s="578">
        <v>293</v>
      </c>
      <c r="I1995" s="578">
        <v>87</v>
      </c>
      <c r="J1995" s="794">
        <f t="shared" si="133"/>
        <v>293</v>
      </c>
      <c r="K1995" s="794">
        <f t="shared" si="134"/>
        <v>87</v>
      </c>
    </row>
    <row r="1996" spans="1:11" ht="40.5" x14ac:dyDescent="0.25">
      <c r="A1996" s="579">
        <f t="shared" si="135"/>
        <v>1897</v>
      </c>
      <c r="B1996" s="560" t="s">
        <v>1849</v>
      </c>
      <c r="C1996" s="560">
        <v>51.72</v>
      </c>
      <c r="D1996" s="560"/>
      <c r="E1996" s="667" t="s">
        <v>1858</v>
      </c>
      <c r="F1996" s="687" t="s">
        <v>1685</v>
      </c>
      <c r="G1996" s="559" t="s">
        <v>4812</v>
      </c>
      <c r="H1996" s="578">
        <v>1500</v>
      </c>
      <c r="I1996" s="578">
        <v>450</v>
      </c>
      <c r="J1996" s="794">
        <f t="shared" si="133"/>
        <v>1500</v>
      </c>
      <c r="K1996" s="794">
        <f t="shared" si="134"/>
        <v>450</v>
      </c>
    </row>
    <row r="1997" spans="1:11" ht="135" x14ac:dyDescent="0.25">
      <c r="A1997" s="579">
        <f t="shared" si="135"/>
        <v>1898</v>
      </c>
      <c r="B1997" s="560" t="s">
        <v>1849</v>
      </c>
      <c r="C1997" s="560">
        <v>51.73</v>
      </c>
      <c r="D1997" s="560"/>
      <c r="E1997" s="667" t="s">
        <v>1859</v>
      </c>
      <c r="F1997" s="687" t="s">
        <v>1685</v>
      </c>
      <c r="G1997" s="559" t="s">
        <v>5181</v>
      </c>
      <c r="H1997" s="578">
        <v>694</v>
      </c>
      <c r="I1997" s="578">
        <v>205</v>
      </c>
      <c r="J1997" s="794">
        <f t="shared" si="133"/>
        <v>694</v>
      </c>
      <c r="K1997" s="794">
        <f t="shared" si="134"/>
        <v>205</v>
      </c>
    </row>
    <row r="1998" spans="1:11" ht="108" x14ac:dyDescent="0.25">
      <c r="A1998" s="579">
        <f t="shared" si="135"/>
        <v>1899</v>
      </c>
      <c r="B1998" s="560" t="s">
        <v>1849</v>
      </c>
      <c r="C1998" s="560">
        <v>51.74</v>
      </c>
      <c r="D1998" s="560"/>
      <c r="E1998" s="667" t="s">
        <v>1860</v>
      </c>
      <c r="F1998" s="687" t="s">
        <v>1685</v>
      </c>
      <c r="G1998" s="559" t="s">
        <v>4812</v>
      </c>
      <c r="H1998" s="578">
        <v>19750</v>
      </c>
      <c r="I1998" s="578">
        <v>5925</v>
      </c>
      <c r="J1998" s="794">
        <f t="shared" si="133"/>
        <v>19750</v>
      </c>
      <c r="K1998" s="794">
        <f t="shared" si="134"/>
        <v>5925</v>
      </c>
    </row>
    <row r="1999" spans="1:11" ht="27" x14ac:dyDescent="0.25">
      <c r="A1999" s="579">
        <f t="shared" si="135"/>
        <v>1900</v>
      </c>
      <c r="B1999" s="560" t="s">
        <v>1849</v>
      </c>
      <c r="C1999" s="560">
        <v>51.75</v>
      </c>
      <c r="D1999" s="560"/>
      <c r="E1999" s="667" t="s">
        <v>1861</v>
      </c>
      <c r="F1999" s="687" t="s">
        <v>1685</v>
      </c>
      <c r="G1999" s="559" t="s">
        <v>4812</v>
      </c>
      <c r="H1999" s="578">
        <v>7500</v>
      </c>
      <c r="I1999" s="578">
        <v>2250</v>
      </c>
      <c r="J1999" s="794">
        <f t="shared" si="133"/>
        <v>7500</v>
      </c>
      <c r="K1999" s="794">
        <f t="shared" si="134"/>
        <v>2250</v>
      </c>
    </row>
    <row r="2000" spans="1:11" ht="54" x14ac:dyDescent="0.25">
      <c r="A2000" s="579">
        <f t="shared" si="135"/>
        <v>1901</v>
      </c>
      <c r="B2000" s="560" t="s">
        <v>1849</v>
      </c>
      <c r="C2000" s="560">
        <v>51.76</v>
      </c>
      <c r="D2000" s="560"/>
      <c r="E2000" s="667" t="s">
        <v>1862</v>
      </c>
      <c r="F2000" s="687" t="s">
        <v>1685</v>
      </c>
      <c r="G2000" s="559" t="s">
        <v>4812</v>
      </c>
      <c r="H2000" s="578">
        <v>19780</v>
      </c>
      <c r="I2000" s="578">
        <v>5934</v>
      </c>
      <c r="J2000" s="794">
        <f t="shared" si="133"/>
        <v>19780</v>
      </c>
      <c r="K2000" s="794">
        <f t="shared" si="134"/>
        <v>5934</v>
      </c>
    </row>
    <row r="2001" spans="1:11" ht="27" x14ac:dyDescent="0.25">
      <c r="A2001" s="579">
        <f t="shared" si="135"/>
        <v>1902</v>
      </c>
      <c r="B2001" s="560" t="s">
        <v>1849</v>
      </c>
      <c r="C2001" s="560">
        <v>51.77</v>
      </c>
      <c r="D2001" s="560"/>
      <c r="E2001" s="667" t="s">
        <v>1863</v>
      </c>
      <c r="F2001" s="687" t="s">
        <v>1685</v>
      </c>
      <c r="G2001" s="559" t="s">
        <v>4812</v>
      </c>
      <c r="H2001" s="578">
        <v>73500</v>
      </c>
      <c r="I2001" s="578">
        <v>22050</v>
      </c>
      <c r="J2001" s="794">
        <f t="shared" si="133"/>
        <v>73500</v>
      </c>
      <c r="K2001" s="794">
        <f t="shared" si="134"/>
        <v>22050</v>
      </c>
    </row>
    <row r="2002" spans="1:11" ht="27" x14ac:dyDescent="0.25">
      <c r="A2002" s="579">
        <f t="shared" si="135"/>
        <v>1903</v>
      </c>
      <c r="B2002" s="560" t="s">
        <v>1849</v>
      </c>
      <c r="C2002" s="560">
        <v>51.78</v>
      </c>
      <c r="D2002" s="560"/>
      <c r="E2002" s="667" t="s">
        <v>1864</v>
      </c>
      <c r="F2002" s="687" t="s">
        <v>1685</v>
      </c>
      <c r="G2002" s="559" t="s">
        <v>4812</v>
      </c>
      <c r="H2002" s="578">
        <v>23100</v>
      </c>
      <c r="I2002" s="578">
        <v>6930</v>
      </c>
      <c r="J2002" s="794">
        <f t="shared" si="133"/>
        <v>23100</v>
      </c>
      <c r="K2002" s="794">
        <f t="shared" si="134"/>
        <v>6930</v>
      </c>
    </row>
    <row r="2003" spans="1:11" ht="40.5" x14ac:dyDescent="0.25">
      <c r="A2003" s="579">
        <f t="shared" si="135"/>
        <v>1904</v>
      </c>
      <c r="B2003" s="560" t="s">
        <v>1849</v>
      </c>
      <c r="C2003" s="560">
        <v>51.79</v>
      </c>
      <c r="D2003" s="560"/>
      <c r="E2003" s="667" t="s">
        <v>1865</v>
      </c>
      <c r="F2003" s="687" t="s">
        <v>1685</v>
      </c>
      <c r="G2003" s="559" t="s">
        <v>4812</v>
      </c>
      <c r="H2003" s="578">
        <v>3675</v>
      </c>
      <c r="I2003" s="578">
        <v>1100</v>
      </c>
      <c r="J2003" s="794">
        <f t="shared" si="133"/>
        <v>3675</v>
      </c>
      <c r="K2003" s="794">
        <f t="shared" si="134"/>
        <v>1100</v>
      </c>
    </row>
    <row r="2004" spans="1:11" ht="40.5" x14ac:dyDescent="0.25">
      <c r="A2004" s="579">
        <f t="shared" si="135"/>
        <v>1905</v>
      </c>
      <c r="B2004" s="560" t="s">
        <v>1849</v>
      </c>
      <c r="C2004" s="560">
        <v>51.8</v>
      </c>
      <c r="D2004" s="560"/>
      <c r="E2004" s="667" t="s">
        <v>1866</v>
      </c>
      <c r="F2004" s="687" t="s">
        <v>1685</v>
      </c>
      <c r="G2004" s="559" t="s">
        <v>4812</v>
      </c>
      <c r="H2004" s="578">
        <v>189</v>
      </c>
      <c r="I2004" s="578">
        <v>56</v>
      </c>
      <c r="J2004" s="794">
        <f t="shared" si="133"/>
        <v>189</v>
      </c>
      <c r="K2004" s="794">
        <f t="shared" si="134"/>
        <v>56</v>
      </c>
    </row>
    <row r="2005" spans="1:11" ht="40.5" x14ac:dyDescent="0.25">
      <c r="A2005" s="579">
        <f t="shared" si="135"/>
        <v>1906</v>
      </c>
      <c r="B2005" s="560" t="s">
        <v>1849</v>
      </c>
      <c r="C2005" s="560">
        <v>51.81</v>
      </c>
      <c r="D2005" s="560"/>
      <c r="E2005" s="667" t="s">
        <v>1867</v>
      </c>
      <c r="F2005" s="687" t="s">
        <v>1685</v>
      </c>
      <c r="G2005" s="559" t="s">
        <v>4804</v>
      </c>
      <c r="H2005" s="578">
        <v>160</v>
      </c>
      <c r="I2005" s="578">
        <v>48</v>
      </c>
      <c r="J2005" s="794">
        <f t="shared" si="133"/>
        <v>160</v>
      </c>
      <c r="K2005" s="794">
        <f t="shared" si="134"/>
        <v>48</v>
      </c>
    </row>
    <row r="2006" spans="1:11" ht="27" x14ac:dyDescent="0.25">
      <c r="A2006" s="579">
        <f t="shared" si="135"/>
        <v>1907</v>
      </c>
      <c r="B2006" s="560" t="s">
        <v>1849</v>
      </c>
      <c r="C2006" s="560">
        <v>51.82</v>
      </c>
      <c r="D2006" s="560"/>
      <c r="E2006" s="667" t="s">
        <v>5064</v>
      </c>
      <c r="F2006" s="687" t="s">
        <v>1685</v>
      </c>
      <c r="G2006" s="559" t="s">
        <v>4812</v>
      </c>
      <c r="H2006" s="578">
        <v>8950</v>
      </c>
      <c r="I2006" s="578">
        <v>2685</v>
      </c>
      <c r="J2006" s="794">
        <f t="shared" si="133"/>
        <v>8950</v>
      </c>
      <c r="K2006" s="794">
        <f t="shared" si="134"/>
        <v>2685</v>
      </c>
    </row>
    <row r="2007" spans="1:11" ht="121.5" x14ac:dyDescent="0.25">
      <c r="A2007" s="579">
        <f t="shared" si="135"/>
        <v>1908</v>
      </c>
      <c r="B2007" s="560" t="s">
        <v>1849</v>
      </c>
      <c r="C2007" s="560">
        <v>51.83</v>
      </c>
      <c r="D2007" s="560"/>
      <c r="E2007" s="667" t="s">
        <v>5065</v>
      </c>
      <c r="F2007" s="687" t="s">
        <v>1685</v>
      </c>
      <c r="G2007" s="559" t="s">
        <v>4812</v>
      </c>
      <c r="H2007" s="578">
        <v>23100</v>
      </c>
      <c r="I2007" s="578">
        <v>6930</v>
      </c>
      <c r="J2007" s="794">
        <f t="shared" si="133"/>
        <v>23100</v>
      </c>
      <c r="K2007" s="794">
        <f t="shared" si="134"/>
        <v>6930</v>
      </c>
    </row>
    <row r="2008" spans="1:11" ht="148.5" x14ac:dyDescent="0.25">
      <c r="A2008" s="579">
        <f t="shared" si="135"/>
        <v>1909</v>
      </c>
      <c r="B2008" s="560" t="s">
        <v>1849</v>
      </c>
      <c r="C2008" s="560">
        <v>51.84</v>
      </c>
      <c r="D2008" s="560"/>
      <c r="E2008" s="667" t="s">
        <v>1868</v>
      </c>
      <c r="F2008" s="687" t="s">
        <v>1685</v>
      </c>
      <c r="G2008" s="559" t="s">
        <v>4812</v>
      </c>
      <c r="H2008" s="578">
        <v>5969</v>
      </c>
      <c r="I2008" s="578">
        <v>1791</v>
      </c>
      <c r="J2008" s="794">
        <f t="shared" si="133"/>
        <v>5969</v>
      </c>
      <c r="K2008" s="794">
        <f t="shared" si="134"/>
        <v>1791</v>
      </c>
    </row>
    <row r="2009" spans="1:11" ht="94.5" x14ac:dyDescent="0.25">
      <c r="A2009" s="579">
        <f t="shared" si="135"/>
        <v>1910</v>
      </c>
      <c r="B2009" s="560" t="s">
        <v>1849</v>
      </c>
      <c r="C2009" s="560">
        <v>51.85</v>
      </c>
      <c r="D2009" s="560"/>
      <c r="E2009" s="667" t="s">
        <v>1869</v>
      </c>
      <c r="F2009" s="687" t="s">
        <v>1685</v>
      </c>
      <c r="G2009" s="559" t="s">
        <v>5114</v>
      </c>
      <c r="H2009" s="578">
        <v>1550</v>
      </c>
      <c r="I2009" s="578">
        <v>465</v>
      </c>
      <c r="J2009" s="794">
        <f t="shared" si="133"/>
        <v>1550</v>
      </c>
      <c r="K2009" s="794">
        <f t="shared" si="134"/>
        <v>465</v>
      </c>
    </row>
    <row r="2010" spans="1:11" ht="94.5" x14ac:dyDescent="0.25">
      <c r="A2010" s="579">
        <f t="shared" si="135"/>
        <v>1911</v>
      </c>
      <c r="B2010" s="560" t="s">
        <v>1849</v>
      </c>
      <c r="C2010" s="560">
        <v>51.86</v>
      </c>
      <c r="D2010" s="560"/>
      <c r="E2010" s="667" t="s">
        <v>1870</v>
      </c>
      <c r="F2010" s="687" t="s">
        <v>1685</v>
      </c>
      <c r="G2010" s="559" t="s">
        <v>5114</v>
      </c>
      <c r="H2010" s="578">
        <v>2200</v>
      </c>
      <c r="I2010" s="578">
        <v>660</v>
      </c>
      <c r="J2010" s="794">
        <f t="shared" si="133"/>
        <v>2200</v>
      </c>
      <c r="K2010" s="794">
        <f t="shared" si="134"/>
        <v>660</v>
      </c>
    </row>
    <row r="2011" spans="1:11" ht="135" x14ac:dyDescent="0.25">
      <c r="A2011" s="579">
        <f t="shared" si="135"/>
        <v>1912</v>
      </c>
      <c r="B2011" s="560" t="s">
        <v>1849</v>
      </c>
      <c r="C2011" s="560">
        <v>51.87</v>
      </c>
      <c r="D2011" s="560"/>
      <c r="E2011" s="667" t="s">
        <v>1871</v>
      </c>
      <c r="F2011" s="687" t="s">
        <v>1685</v>
      </c>
      <c r="G2011" s="559" t="s">
        <v>4812</v>
      </c>
      <c r="H2011" s="578">
        <v>1633</v>
      </c>
      <c r="I2011" s="578">
        <v>490</v>
      </c>
      <c r="J2011" s="794">
        <f t="shared" si="133"/>
        <v>1633</v>
      </c>
      <c r="K2011" s="794">
        <f t="shared" si="134"/>
        <v>490</v>
      </c>
    </row>
    <row r="2012" spans="1:11" ht="108" x14ac:dyDescent="0.25">
      <c r="A2012" s="579">
        <f t="shared" si="135"/>
        <v>1913</v>
      </c>
      <c r="B2012" s="560" t="s">
        <v>1849</v>
      </c>
      <c r="C2012" s="560">
        <v>51.88</v>
      </c>
      <c r="D2012" s="560" t="s">
        <v>546</v>
      </c>
      <c r="E2012" s="667" t="s">
        <v>1872</v>
      </c>
      <c r="F2012" s="687" t="s">
        <v>1685</v>
      </c>
      <c r="G2012" s="559" t="s">
        <v>4812</v>
      </c>
      <c r="H2012" s="578">
        <v>3545</v>
      </c>
      <c r="I2012" s="578">
        <v>1064</v>
      </c>
      <c r="J2012" s="794">
        <f t="shared" si="133"/>
        <v>3545</v>
      </c>
      <c r="K2012" s="794">
        <f t="shared" si="134"/>
        <v>1064</v>
      </c>
    </row>
    <row r="2013" spans="1:11" ht="135" x14ac:dyDescent="0.25">
      <c r="A2013" s="579">
        <f t="shared" si="135"/>
        <v>1914</v>
      </c>
      <c r="B2013" s="560" t="s">
        <v>1849</v>
      </c>
      <c r="C2013" s="560">
        <v>51.89</v>
      </c>
      <c r="D2013" s="560"/>
      <c r="E2013" s="667" t="s">
        <v>1873</v>
      </c>
      <c r="F2013" s="687" t="s">
        <v>1685</v>
      </c>
      <c r="G2013" s="559" t="s">
        <v>4812</v>
      </c>
      <c r="H2013" s="578">
        <v>19500</v>
      </c>
      <c r="I2013" s="578">
        <v>5850</v>
      </c>
      <c r="J2013" s="794">
        <f t="shared" si="133"/>
        <v>19500</v>
      </c>
      <c r="K2013" s="794">
        <f t="shared" si="134"/>
        <v>5850</v>
      </c>
    </row>
    <row r="2014" spans="1:11" ht="81" x14ac:dyDescent="0.25">
      <c r="A2014" s="579">
        <f t="shared" si="135"/>
        <v>1915</v>
      </c>
      <c r="B2014" s="560" t="s">
        <v>1849</v>
      </c>
      <c r="C2014" s="553">
        <v>51.9</v>
      </c>
      <c r="D2014" s="687"/>
      <c r="E2014" s="667" t="s">
        <v>1874</v>
      </c>
      <c r="F2014" s="687" t="s">
        <v>1685</v>
      </c>
      <c r="G2014" s="687" t="s">
        <v>4812</v>
      </c>
      <c r="H2014" s="578">
        <v>85640</v>
      </c>
      <c r="I2014" s="578">
        <v>25692</v>
      </c>
      <c r="J2014" s="794">
        <f t="shared" si="133"/>
        <v>85640</v>
      </c>
      <c r="K2014" s="794">
        <f t="shared" si="134"/>
        <v>25692</v>
      </c>
    </row>
    <row r="2015" spans="1:11" ht="202.5" x14ac:dyDescent="0.25">
      <c r="A2015" s="579">
        <f t="shared" si="135"/>
        <v>1916</v>
      </c>
      <c r="B2015" s="687" t="s">
        <v>797</v>
      </c>
      <c r="C2015" s="553">
        <v>51.91</v>
      </c>
      <c r="D2015" s="687" t="s">
        <v>798</v>
      </c>
      <c r="E2015" s="667" t="s">
        <v>5147</v>
      </c>
      <c r="F2015" s="687" t="s">
        <v>1685</v>
      </c>
      <c r="G2015" s="559" t="s">
        <v>5114</v>
      </c>
      <c r="H2015" s="578">
        <v>6368</v>
      </c>
      <c r="I2015" s="578">
        <v>263</v>
      </c>
      <c r="J2015" s="794">
        <f t="shared" si="133"/>
        <v>6368</v>
      </c>
      <c r="K2015" s="794">
        <f t="shared" si="134"/>
        <v>263</v>
      </c>
    </row>
    <row r="2016" spans="1:11" ht="205.5" customHeight="1" x14ac:dyDescent="0.25">
      <c r="A2016" s="579">
        <f t="shared" si="135"/>
        <v>1917</v>
      </c>
      <c r="B2016" s="687" t="s">
        <v>797</v>
      </c>
      <c r="C2016" s="553">
        <v>51.92</v>
      </c>
      <c r="D2016" s="687" t="s">
        <v>798</v>
      </c>
      <c r="E2016" s="667" t="s">
        <v>5148</v>
      </c>
      <c r="F2016" s="687" t="s">
        <v>1685</v>
      </c>
      <c r="G2016" s="559" t="s">
        <v>5114</v>
      </c>
      <c r="H2016" s="578">
        <v>6080</v>
      </c>
      <c r="I2016" s="578">
        <v>263</v>
      </c>
      <c r="J2016" s="794">
        <f t="shared" si="133"/>
        <v>6080</v>
      </c>
      <c r="K2016" s="794">
        <f t="shared" si="134"/>
        <v>263</v>
      </c>
    </row>
    <row r="2017" spans="1:11" ht="204" customHeight="1" x14ac:dyDescent="0.25">
      <c r="A2017" s="579">
        <f t="shared" si="135"/>
        <v>1918</v>
      </c>
      <c r="B2017" s="687" t="s">
        <v>797</v>
      </c>
      <c r="C2017" s="553">
        <v>51.93</v>
      </c>
      <c r="D2017" s="687" t="s">
        <v>798</v>
      </c>
      <c r="E2017" s="667" t="s">
        <v>5148</v>
      </c>
      <c r="F2017" s="687" t="s">
        <v>1685</v>
      </c>
      <c r="G2017" s="559" t="s">
        <v>5114</v>
      </c>
      <c r="H2017" s="578">
        <v>5790</v>
      </c>
      <c r="I2017" s="578">
        <v>263</v>
      </c>
      <c r="J2017" s="794">
        <f t="shared" si="133"/>
        <v>5790</v>
      </c>
      <c r="K2017" s="794">
        <f t="shared" si="134"/>
        <v>263</v>
      </c>
    </row>
    <row r="2018" spans="1:11" ht="192" customHeight="1" x14ac:dyDescent="0.25">
      <c r="A2018" s="579">
        <f t="shared" si="135"/>
        <v>1919</v>
      </c>
      <c r="B2018" s="687" t="s">
        <v>797</v>
      </c>
      <c r="C2018" s="553">
        <v>51.94</v>
      </c>
      <c r="D2018" s="687" t="s">
        <v>798</v>
      </c>
      <c r="E2018" s="667" t="s">
        <v>5149</v>
      </c>
      <c r="F2018" s="687" t="s">
        <v>1685</v>
      </c>
      <c r="G2018" s="559" t="s">
        <v>5114</v>
      </c>
      <c r="H2018" s="578">
        <v>5509</v>
      </c>
      <c r="I2018" s="578">
        <v>263</v>
      </c>
      <c r="J2018" s="794">
        <f t="shared" si="133"/>
        <v>5509</v>
      </c>
      <c r="K2018" s="794">
        <f t="shared" si="134"/>
        <v>263</v>
      </c>
    </row>
    <row r="2019" spans="1:11" ht="192.75" customHeight="1" x14ac:dyDescent="0.25">
      <c r="A2019" s="579">
        <f t="shared" si="135"/>
        <v>1920</v>
      </c>
      <c r="B2019" s="687" t="s">
        <v>1875</v>
      </c>
      <c r="C2019" s="553">
        <v>51.95</v>
      </c>
      <c r="D2019" s="687" t="s">
        <v>798</v>
      </c>
      <c r="E2019" s="667" t="s">
        <v>5150</v>
      </c>
      <c r="F2019" s="687" t="s">
        <v>1685</v>
      </c>
      <c r="G2019" s="559" t="s">
        <v>5114</v>
      </c>
      <c r="H2019" s="578">
        <v>5211</v>
      </c>
      <c r="I2019" s="578">
        <v>263</v>
      </c>
      <c r="J2019" s="794">
        <f t="shared" si="133"/>
        <v>5211</v>
      </c>
      <c r="K2019" s="794">
        <f t="shared" si="134"/>
        <v>263</v>
      </c>
    </row>
    <row r="2020" spans="1:11" ht="179.25" customHeight="1" x14ac:dyDescent="0.25">
      <c r="A2020" s="579">
        <f t="shared" si="135"/>
        <v>1921</v>
      </c>
      <c r="B2020" s="565" t="s">
        <v>797</v>
      </c>
      <c r="C2020" s="566">
        <v>51.96</v>
      </c>
      <c r="D2020" s="565" t="s">
        <v>798</v>
      </c>
      <c r="E2020" s="667" t="s">
        <v>1876</v>
      </c>
      <c r="F2020" s="687" t="s">
        <v>1685</v>
      </c>
      <c r="G2020" s="559" t="s">
        <v>5114</v>
      </c>
      <c r="H2020" s="578">
        <v>7236</v>
      </c>
      <c r="I2020" s="578">
        <v>263</v>
      </c>
      <c r="J2020" s="794">
        <f t="shared" si="133"/>
        <v>7236</v>
      </c>
      <c r="K2020" s="794">
        <f t="shared" si="134"/>
        <v>263</v>
      </c>
    </row>
    <row r="2021" spans="1:11" ht="179.25" customHeight="1" x14ac:dyDescent="0.25">
      <c r="A2021" s="579">
        <f t="shared" si="135"/>
        <v>1922</v>
      </c>
      <c r="B2021" s="565" t="s">
        <v>797</v>
      </c>
      <c r="C2021" s="566">
        <v>51.97</v>
      </c>
      <c r="D2021" s="565" t="s">
        <v>798</v>
      </c>
      <c r="E2021" s="667" t="s">
        <v>1877</v>
      </c>
      <c r="F2021" s="687" t="s">
        <v>1685</v>
      </c>
      <c r="G2021" s="559" t="s">
        <v>5114</v>
      </c>
      <c r="H2021" s="578">
        <v>8686</v>
      </c>
      <c r="I2021" s="578">
        <v>263</v>
      </c>
      <c r="J2021" s="794">
        <f t="shared" si="133"/>
        <v>8686</v>
      </c>
      <c r="K2021" s="794">
        <f t="shared" si="134"/>
        <v>263</v>
      </c>
    </row>
    <row r="2022" spans="1:11" ht="85.5" customHeight="1" x14ac:dyDescent="0.25">
      <c r="A2022" s="579">
        <f t="shared" si="135"/>
        <v>1923</v>
      </c>
      <c r="B2022" s="565" t="s">
        <v>797</v>
      </c>
      <c r="C2022" s="566">
        <v>51.98</v>
      </c>
      <c r="D2022" s="565" t="s">
        <v>798</v>
      </c>
      <c r="E2022" s="667" t="s">
        <v>1878</v>
      </c>
      <c r="F2022" s="687" t="s">
        <v>1685</v>
      </c>
      <c r="G2022" s="565" t="s">
        <v>5114</v>
      </c>
      <c r="H2022" s="578">
        <v>5471</v>
      </c>
      <c r="I2022" s="578">
        <v>385</v>
      </c>
      <c r="J2022" s="794">
        <f t="shared" si="133"/>
        <v>5471</v>
      </c>
      <c r="K2022" s="794">
        <f t="shared" si="134"/>
        <v>385</v>
      </c>
    </row>
    <row r="2023" spans="1:11" ht="188.25" customHeight="1" x14ac:dyDescent="0.25">
      <c r="A2023" s="579">
        <f t="shared" si="135"/>
        <v>1924</v>
      </c>
      <c r="B2023" s="565" t="s">
        <v>797</v>
      </c>
      <c r="C2023" s="566">
        <v>51.99</v>
      </c>
      <c r="D2023" s="565" t="s">
        <v>798</v>
      </c>
      <c r="E2023" s="667" t="s">
        <v>1879</v>
      </c>
      <c r="F2023" s="687" t="s">
        <v>1685</v>
      </c>
      <c r="G2023" s="565" t="s">
        <v>5114</v>
      </c>
      <c r="H2023" s="578">
        <v>6383</v>
      </c>
      <c r="I2023" s="578">
        <v>385</v>
      </c>
      <c r="J2023" s="794">
        <f t="shared" si="133"/>
        <v>6383</v>
      </c>
      <c r="K2023" s="794">
        <f t="shared" si="134"/>
        <v>385</v>
      </c>
    </row>
    <row r="2024" spans="1:11" ht="164.25" customHeight="1" x14ac:dyDescent="0.25">
      <c r="A2024" s="579">
        <f t="shared" si="135"/>
        <v>1925</v>
      </c>
      <c r="B2024" s="565" t="s">
        <v>1880</v>
      </c>
      <c r="C2024" s="567">
        <v>51.1</v>
      </c>
      <c r="D2024" s="565"/>
      <c r="E2024" s="667" t="s">
        <v>5151</v>
      </c>
      <c r="F2024" s="687" t="s">
        <v>1685</v>
      </c>
      <c r="G2024" s="565" t="s">
        <v>5114</v>
      </c>
      <c r="H2024" s="578">
        <v>3870</v>
      </c>
      <c r="I2024" s="578">
        <v>1150</v>
      </c>
      <c r="J2024" s="794">
        <f t="shared" si="133"/>
        <v>3870</v>
      </c>
      <c r="K2024" s="794">
        <f t="shared" si="134"/>
        <v>1150</v>
      </c>
    </row>
    <row r="2025" spans="1:11" ht="67.5" x14ac:dyDescent="0.25">
      <c r="A2025" s="579">
        <f t="shared" si="135"/>
        <v>1926</v>
      </c>
      <c r="B2025" s="565" t="s">
        <v>1881</v>
      </c>
      <c r="C2025" s="567">
        <v>51.100999999999999</v>
      </c>
      <c r="D2025" s="565" t="s">
        <v>520</v>
      </c>
      <c r="E2025" s="667" t="s">
        <v>6040</v>
      </c>
      <c r="F2025" s="565" t="s">
        <v>434</v>
      </c>
      <c r="G2025" s="565" t="s">
        <v>5545</v>
      </c>
      <c r="H2025" s="578">
        <v>538</v>
      </c>
      <c r="I2025" s="578">
        <v>169</v>
      </c>
      <c r="J2025" s="794">
        <f t="shared" si="133"/>
        <v>538</v>
      </c>
      <c r="K2025" s="794">
        <f t="shared" si="134"/>
        <v>169</v>
      </c>
    </row>
    <row r="2026" spans="1:11" ht="67.5" x14ac:dyDescent="0.25">
      <c r="A2026" s="579">
        <f t="shared" si="135"/>
        <v>1927</v>
      </c>
      <c r="B2026" s="565" t="s">
        <v>1881</v>
      </c>
      <c r="C2026" s="567">
        <v>51.101999999999997</v>
      </c>
      <c r="D2026" s="565" t="s">
        <v>520</v>
      </c>
      <c r="E2026" s="667" t="s">
        <v>1882</v>
      </c>
      <c r="F2026" s="565" t="s">
        <v>434</v>
      </c>
      <c r="G2026" s="565" t="s">
        <v>5545</v>
      </c>
      <c r="H2026" s="578">
        <v>456</v>
      </c>
      <c r="I2026" s="578">
        <v>169</v>
      </c>
      <c r="J2026" s="794">
        <f t="shared" si="133"/>
        <v>456</v>
      </c>
      <c r="K2026" s="794">
        <f t="shared" si="134"/>
        <v>169</v>
      </c>
    </row>
    <row r="2027" spans="1:11" ht="58.5" customHeight="1" x14ac:dyDescent="0.25">
      <c r="A2027" s="579">
        <f t="shared" si="135"/>
        <v>1928</v>
      </c>
      <c r="B2027" s="565" t="s">
        <v>1881</v>
      </c>
      <c r="C2027" s="567">
        <v>51.103000000000002</v>
      </c>
      <c r="D2027" s="565" t="s">
        <v>520</v>
      </c>
      <c r="E2027" s="667" t="s">
        <v>1883</v>
      </c>
      <c r="F2027" s="565" t="s">
        <v>434</v>
      </c>
      <c r="G2027" s="565" t="s">
        <v>5545</v>
      </c>
      <c r="H2027" s="578">
        <v>470</v>
      </c>
      <c r="I2027" s="578">
        <v>169</v>
      </c>
      <c r="J2027" s="794">
        <f t="shared" si="133"/>
        <v>470</v>
      </c>
      <c r="K2027" s="794">
        <f t="shared" si="134"/>
        <v>169</v>
      </c>
    </row>
    <row r="2028" spans="1:11" ht="58.5" customHeight="1" x14ac:dyDescent="0.25">
      <c r="A2028" s="579">
        <f t="shared" si="135"/>
        <v>1929</v>
      </c>
      <c r="B2028" s="565" t="s">
        <v>1881</v>
      </c>
      <c r="C2028" s="567">
        <v>51.103999999999999</v>
      </c>
      <c r="D2028" s="565" t="s">
        <v>520</v>
      </c>
      <c r="E2028" s="667" t="s">
        <v>1884</v>
      </c>
      <c r="F2028" s="565" t="s">
        <v>434</v>
      </c>
      <c r="G2028" s="565" t="s">
        <v>5545</v>
      </c>
      <c r="H2028" s="578">
        <v>484</v>
      </c>
      <c r="I2028" s="578">
        <v>169</v>
      </c>
      <c r="J2028" s="794">
        <f t="shared" si="133"/>
        <v>484</v>
      </c>
      <c r="K2028" s="794">
        <f t="shared" si="134"/>
        <v>169</v>
      </c>
    </row>
    <row r="2029" spans="1:11" ht="54" x14ac:dyDescent="0.25">
      <c r="A2029" s="579">
        <f t="shared" si="135"/>
        <v>1930</v>
      </c>
      <c r="B2029" s="565" t="s">
        <v>1881</v>
      </c>
      <c r="C2029" s="567">
        <v>51.104999999999997</v>
      </c>
      <c r="D2029" s="565" t="s">
        <v>520</v>
      </c>
      <c r="E2029" s="667" t="s">
        <v>5719</v>
      </c>
      <c r="F2029" s="565" t="s">
        <v>434</v>
      </c>
      <c r="G2029" s="565" t="s">
        <v>5545</v>
      </c>
      <c r="H2029" s="578">
        <v>484</v>
      </c>
      <c r="I2029" s="578">
        <v>169</v>
      </c>
      <c r="J2029" s="794">
        <f t="shared" si="133"/>
        <v>484</v>
      </c>
      <c r="K2029" s="794">
        <f t="shared" si="134"/>
        <v>169</v>
      </c>
    </row>
    <row r="2030" spans="1:11" ht="58.5" customHeight="1" x14ac:dyDescent="0.25">
      <c r="A2030" s="579">
        <f t="shared" si="135"/>
        <v>1931</v>
      </c>
      <c r="B2030" s="565" t="s">
        <v>1881</v>
      </c>
      <c r="C2030" s="567">
        <v>51.106000000000002</v>
      </c>
      <c r="D2030" s="565" t="s">
        <v>520</v>
      </c>
      <c r="E2030" s="667" t="s">
        <v>5720</v>
      </c>
      <c r="F2030" s="565" t="s">
        <v>434</v>
      </c>
      <c r="G2030" s="565" t="s">
        <v>5545</v>
      </c>
      <c r="H2030" s="578">
        <v>235</v>
      </c>
      <c r="I2030" s="578">
        <v>80</v>
      </c>
      <c r="J2030" s="794">
        <f t="shared" si="133"/>
        <v>235</v>
      </c>
      <c r="K2030" s="794">
        <f t="shared" si="134"/>
        <v>80</v>
      </c>
    </row>
    <row r="2031" spans="1:11" ht="56.25" customHeight="1" x14ac:dyDescent="0.25">
      <c r="A2031" s="579">
        <f t="shared" si="135"/>
        <v>1932</v>
      </c>
      <c r="B2031" s="565" t="s">
        <v>1881</v>
      </c>
      <c r="C2031" s="567">
        <v>51.106999999999999</v>
      </c>
      <c r="D2031" s="565" t="s">
        <v>520</v>
      </c>
      <c r="E2031" s="667" t="s">
        <v>5721</v>
      </c>
      <c r="F2031" s="565" t="s">
        <v>434</v>
      </c>
      <c r="G2031" s="565" t="s">
        <v>5545</v>
      </c>
      <c r="H2031" s="578">
        <v>249</v>
      </c>
      <c r="I2031" s="578">
        <v>80</v>
      </c>
      <c r="J2031" s="794">
        <f t="shared" si="133"/>
        <v>249</v>
      </c>
      <c r="K2031" s="794">
        <f t="shared" si="134"/>
        <v>80</v>
      </c>
    </row>
    <row r="2032" spans="1:11" ht="57.75" customHeight="1" x14ac:dyDescent="0.25">
      <c r="A2032" s="579">
        <f t="shared" si="135"/>
        <v>1933</v>
      </c>
      <c r="B2032" s="565" t="s">
        <v>1881</v>
      </c>
      <c r="C2032" s="567">
        <v>51.107999999999997</v>
      </c>
      <c r="D2032" s="565" t="s">
        <v>520</v>
      </c>
      <c r="E2032" s="667" t="s">
        <v>5722</v>
      </c>
      <c r="F2032" s="565" t="s">
        <v>434</v>
      </c>
      <c r="G2032" s="565" t="s">
        <v>5545</v>
      </c>
      <c r="H2032" s="578">
        <v>260</v>
      </c>
      <c r="I2032" s="578">
        <v>86</v>
      </c>
      <c r="J2032" s="794">
        <f t="shared" si="133"/>
        <v>260</v>
      </c>
      <c r="K2032" s="794">
        <f t="shared" si="134"/>
        <v>86</v>
      </c>
    </row>
    <row r="2033" spans="1:11" ht="54" x14ac:dyDescent="0.25">
      <c r="A2033" s="579">
        <f t="shared" si="135"/>
        <v>1934</v>
      </c>
      <c r="B2033" s="565" t="s">
        <v>1881</v>
      </c>
      <c r="C2033" s="567">
        <v>51.109000000000002</v>
      </c>
      <c r="D2033" s="565" t="s">
        <v>520</v>
      </c>
      <c r="E2033" s="667" t="s">
        <v>5723</v>
      </c>
      <c r="F2033" s="565" t="s">
        <v>434</v>
      </c>
      <c r="G2033" s="565" t="s">
        <v>5545</v>
      </c>
      <c r="H2033" s="578">
        <v>198</v>
      </c>
      <c r="I2033" s="578">
        <v>60</v>
      </c>
      <c r="J2033" s="794">
        <f t="shared" si="133"/>
        <v>198</v>
      </c>
      <c r="K2033" s="794">
        <f t="shared" si="134"/>
        <v>60</v>
      </c>
    </row>
    <row r="2034" spans="1:11" ht="81" x14ac:dyDescent="0.25">
      <c r="A2034" s="579">
        <f t="shared" si="135"/>
        <v>1935</v>
      </c>
      <c r="B2034" s="565" t="s">
        <v>1885</v>
      </c>
      <c r="C2034" s="567">
        <v>51.11</v>
      </c>
      <c r="D2034" s="565" t="s">
        <v>429</v>
      </c>
      <c r="E2034" s="667" t="s">
        <v>5724</v>
      </c>
      <c r="F2034" s="565" t="s">
        <v>434</v>
      </c>
      <c r="G2034" s="565" t="s">
        <v>1293</v>
      </c>
      <c r="H2034" s="578">
        <v>7561</v>
      </c>
      <c r="I2034" s="578">
        <v>1283</v>
      </c>
      <c r="J2034" s="794">
        <f t="shared" si="133"/>
        <v>7561</v>
      </c>
      <c r="K2034" s="794">
        <f t="shared" si="134"/>
        <v>1283</v>
      </c>
    </row>
    <row r="2035" spans="1:11" ht="67.5" x14ac:dyDescent="0.25">
      <c r="A2035" s="579">
        <f t="shared" si="135"/>
        <v>1936</v>
      </c>
      <c r="B2035" s="565" t="s">
        <v>877</v>
      </c>
      <c r="C2035" s="567">
        <v>51.110999999999997</v>
      </c>
      <c r="D2035" s="565" t="s">
        <v>262</v>
      </c>
      <c r="E2035" s="667" t="s">
        <v>5374</v>
      </c>
      <c r="F2035" s="565" t="s">
        <v>65</v>
      </c>
      <c r="G2035" s="565" t="s">
        <v>4804</v>
      </c>
      <c r="H2035" s="578">
        <v>3462</v>
      </c>
      <c r="I2035" s="578">
        <v>1012</v>
      </c>
      <c r="J2035" s="794">
        <f t="shared" si="133"/>
        <v>3462</v>
      </c>
      <c r="K2035" s="794">
        <f t="shared" si="134"/>
        <v>1012</v>
      </c>
    </row>
    <row r="2036" spans="1:11" ht="270" customHeight="1" x14ac:dyDescent="0.25">
      <c r="A2036" s="687"/>
      <c r="B2036" s="565" t="s">
        <v>1786</v>
      </c>
      <c r="C2036" s="567">
        <v>51.112000000000002</v>
      </c>
      <c r="D2036" s="565" t="s">
        <v>262</v>
      </c>
      <c r="E2036" s="667" t="s">
        <v>1886</v>
      </c>
      <c r="F2036" s="565"/>
      <c r="G2036" s="565"/>
      <c r="H2036" s="578"/>
      <c r="I2036" s="578"/>
      <c r="J2036" s="794">
        <f t="shared" si="133"/>
        <v>0</v>
      </c>
      <c r="K2036" s="794">
        <f t="shared" si="134"/>
        <v>0</v>
      </c>
    </row>
    <row r="2037" spans="1:11" ht="67.5" customHeight="1" x14ac:dyDescent="0.25">
      <c r="A2037" s="579">
        <f>A2035+1</f>
        <v>1937</v>
      </c>
      <c r="B2037" s="565"/>
      <c r="C2037" s="566" t="s">
        <v>83</v>
      </c>
      <c r="D2037" s="565"/>
      <c r="E2037" s="667" t="s">
        <v>5066</v>
      </c>
      <c r="F2037" s="565" t="s">
        <v>65</v>
      </c>
      <c r="G2037" s="565" t="s">
        <v>4812</v>
      </c>
      <c r="H2037" s="578">
        <v>40565</v>
      </c>
      <c r="I2037" s="578">
        <v>4000</v>
      </c>
      <c r="J2037" s="794">
        <f t="shared" si="133"/>
        <v>40565</v>
      </c>
      <c r="K2037" s="794">
        <f t="shared" si="134"/>
        <v>4000</v>
      </c>
    </row>
    <row r="2038" spans="1:11" ht="67.5" x14ac:dyDescent="0.25">
      <c r="A2038" s="579">
        <f t="shared" ref="A2038:A2051" si="136">A2037+1</f>
        <v>1938</v>
      </c>
      <c r="B2038" s="565"/>
      <c r="C2038" s="566" t="s">
        <v>84</v>
      </c>
      <c r="D2038" s="565"/>
      <c r="E2038" s="667" t="s">
        <v>5067</v>
      </c>
      <c r="F2038" s="565" t="s">
        <v>65</v>
      </c>
      <c r="G2038" s="565" t="s">
        <v>4812</v>
      </c>
      <c r="H2038" s="578">
        <v>68345</v>
      </c>
      <c r="I2038" s="578">
        <v>6800</v>
      </c>
      <c r="J2038" s="794">
        <f t="shared" si="133"/>
        <v>68345</v>
      </c>
      <c r="K2038" s="794">
        <f t="shared" si="134"/>
        <v>6800</v>
      </c>
    </row>
    <row r="2039" spans="1:11" ht="67.5" x14ac:dyDescent="0.25">
      <c r="A2039" s="579">
        <f t="shared" si="136"/>
        <v>1939</v>
      </c>
      <c r="B2039" s="565"/>
      <c r="C2039" s="566" t="s">
        <v>85</v>
      </c>
      <c r="D2039" s="565"/>
      <c r="E2039" s="667" t="s">
        <v>5068</v>
      </c>
      <c r="F2039" s="565" t="s">
        <v>65</v>
      </c>
      <c r="G2039" s="565" t="s">
        <v>4812</v>
      </c>
      <c r="H2039" s="578">
        <v>93175</v>
      </c>
      <c r="I2039" s="578">
        <v>9300</v>
      </c>
      <c r="J2039" s="794">
        <f t="shared" si="133"/>
        <v>93175</v>
      </c>
      <c r="K2039" s="794">
        <f t="shared" si="134"/>
        <v>9300</v>
      </c>
    </row>
    <row r="2040" spans="1:11" ht="67.5" x14ac:dyDescent="0.25">
      <c r="A2040" s="579">
        <f t="shared" si="136"/>
        <v>1940</v>
      </c>
      <c r="B2040" s="565"/>
      <c r="C2040" s="566" t="s">
        <v>100</v>
      </c>
      <c r="D2040" s="565"/>
      <c r="E2040" s="667" t="s">
        <v>5069</v>
      </c>
      <c r="F2040" s="565" t="s">
        <v>65</v>
      </c>
      <c r="G2040" s="565" t="s">
        <v>4812</v>
      </c>
      <c r="H2040" s="578">
        <v>123978</v>
      </c>
      <c r="I2040" s="578">
        <v>12000</v>
      </c>
      <c r="J2040" s="794">
        <f t="shared" si="133"/>
        <v>123978</v>
      </c>
      <c r="K2040" s="794">
        <f t="shared" si="134"/>
        <v>12000</v>
      </c>
    </row>
    <row r="2041" spans="1:11" ht="69.75" customHeight="1" x14ac:dyDescent="0.25">
      <c r="A2041" s="579">
        <f t="shared" si="136"/>
        <v>1941</v>
      </c>
      <c r="B2041" s="565"/>
      <c r="C2041" s="566" t="s">
        <v>102</v>
      </c>
      <c r="D2041" s="565"/>
      <c r="E2041" s="667" t="s">
        <v>5070</v>
      </c>
      <c r="F2041" s="565" t="s">
        <v>65</v>
      </c>
      <c r="G2041" s="565" t="s">
        <v>4812</v>
      </c>
      <c r="H2041" s="578">
        <v>163261</v>
      </c>
      <c r="I2041" s="578">
        <v>16000</v>
      </c>
      <c r="J2041" s="794">
        <f t="shared" si="133"/>
        <v>163261</v>
      </c>
      <c r="K2041" s="794">
        <f t="shared" si="134"/>
        <v>16000</v>
      </c>
    </row>
    <row r="2042" spans="1:11" ht="71.25" customHeight="1" x14ac:dyDescent="0.25">
      <c r="A2042" s="579">
        <f t="shared" si="136"/>
        <v>1942</v>
      </c>
      <c r="B2042" s="565"/>
      <c r="C2042" s="566" t="s">
        <v>105</v>
      </c>
      <c r="D2042" s="565"/>
      <c r="E2042" s="667" t="s">
        <v>5071</v>
      </c>
      <c r="F2042" s="565" t="s">
        <v>65</v>
      </c>
      <c r="G2042" s="565" t="s">
        <v>4812</v>
      </c>
      <c r="H2042" s="578">
        <v>236232</v>
      </c>
      <c r="I2042" s="578">
        <v>23000</v>
      </c>
      <c r="J2042" s="794">
        <f t="shared" si="133"/>
        <v>236232</v>
      </c>
      <c r="K2042" s="794">
        <f t="shared" si="134"/>
        <v>23000</v>
      </c>
    </row>
    <row r="2043" spans="1:11" ht="69.75" customHeight="1" x14ac:dyDescent="0.25">
      <c r="A2043" s="579">
        <f t="shared" si="136"/>
        <v>1943</v>
      </c>
      <c r="B2043" s="565"/>
      <c r="C2043" s="566" t="s">
        <v>107</v>
      </c>
      <c r="D2043" s="565"/>
      <c r="E2043" s="667" t="s">
        <v>5072</v>
      </c>
      <c r="F2043" s="565" t="s">
        <v>65</v>
      </c>
      <c r="G2043" s="565" t="s">
        <v>4812</v>
      </c>
      <c r="H2043" s="578">
        <v>290862</v>
      </c>
      <c r="I2043" s="578">
        <v>29000</v>
      </c>
      <c r="J2043" s="794">
        <f t="shared" si="133"/>
        <v>290862</v>
      </c>
      <c r="K2043" s="794">
        <f t="shared" si="134"/>
        <v>29000</v>
      </c>
    </row>
    <row r="2044" spans="1:11" ht="69.75" customHeight="1" x14ac:dyDescent="0.25">
      <c r="A2044" s="579">
        <f t="shared" si="136"/>
        <v>1944</v>
      </c>
      <c r="B2044" s="565"/>
      <c r="C2044" s="566" t="s">
        <v>144</v>
      </c>
      <c r="D2044" s="565"/>
      <c r="E2044" s="667" t="s">
        <v>5073</v>
      </c>
      <c r="F2044" s="565" t="s">
        <v>65</v>
      </c>
      <c r="G2044" s="565" t="s">
        <v>4812</v>
      </c>
      <c r="H2044" s="578">
        <v>466876</v>
      </c>
      <c r="I2044" s="578">
        <v>46000</v>
      </c>
      <c r="J2044" s="794">
        <f t="shared" si="133"/>
        <v>466876</v>
      </c>
      <c r="K2044" s="794">
        <f t="shared" si="134"/>
        <v>46000</v>
      </c>
    </row>
    <row r="2045" spans="1:11" ht="70.5" customHeight="1" x14ac:dyDescent="0.25">
      <c r="A2045" s="579">
        <f t="shared" si="136"/>
        <v>1945</v>
      </c>
      <c r="B2045" s="565"/>
      <c r="C2045" s="566" t="s">
        <v>1887</v>
      </c>
      <c r="D2045" s="565"/>
      <c r="E2045" s="667" t="s">
        <v>5074</v>
      </c>
      <c r="F2045" s="565" t="s">
        <v>65</v>
      </c>
      <c r="G2045" s="565" t="s">
        <v>4812</v>
      </c>
      <c r="H2045" s="578">
        <v>549936</v>
      </c>
      <c r="I2045" s="578">
        <v>54000</v>
      </c>
      <c r="J2045" s="794">
        <f t="shared" si="133"/>
        <v>549936</v>
      </c>
      <c r="K2045" s="794">
        <f t="shared" si="134"/>
        <v>54000</v>
      </c>
    </row>
    <row r="2046" spans="1:11" ht="71.25" customHeight="1" x14ac:dyDescent="0.25">
      <c r="A2046" s="579">
        <f t="shared" si="136"/>
        <v>1946</v>
      </c>
      <c r="B2046" s="565"/>
      <c r="C2046" s="566" t="s">
        <v>1888</v>
      </c>
      <c r="D2046" s="565"/>
      <c r="E2046" s="667" t="s">
        <v>5075</v>
      </c>
      <c r="F2046" s="565" t="s">
        <v>65</v>
      </c>
      <c r="G2046" s="565" t="s">
        <v>4812</v>
      </c>
      <c r="H2046" s="578">
        <v>689174</v>
      </c>
      <c r="I2046" s="578">
        <v>68000</v>
      </c>
      <c r="J2046" s="794">
        <f t="shared" si="133"/>
        <v>689174</v>
      </c>
      <c r="K2046" s="794">
        <f t="shared" si="134"/>
        <v>68000</v>
      </c>
    </row>
    <row r="2047" spans="1:11" ht="70.5" customHeight="1" x14ac:dyDescent="0.25">
      <c r="A2047" s="579">
        <f t="shared" si="136"/>
        <v>1947</v>
      </c>
      <c r="B2047" s="565"/>
      <c r="C2047" s="566" t="s">
        <v>1889</v>
      </c>
      <c r="D2047" s="565"/>
      <c r="E2047" s="667" t="s">
        <v>5076</v>
      </c>
      <c r="F2047" s="565" t="s">
        <v>65</v>
      </c>
      <c r="G2047" s="565" t="s">
        <v>4812</v>
      </c>
      <c r="H2047" s="578">
        <v>800153</v>
      </c>
      <c r="I2047" s="578">
        <v>80000</v>
      </c>
      <c r="J2047" s="794">
        <f t="shared" si="133"/>
        <v>800153</v>
      </c>
      <c r="K2047" s="794">
        <f t="shared" si="134"/>
        <v>80000</v>
      </c>
    </row>
    <row r="2048" spans="1:11" ht="69.75" customHeight="1" x14ac:dyDescent="0.25">
      <c r="A2048" s="579">
        <f t="shared" si="136"/>
        <v>1948</v>
      </c>
      <c r="B2048" s="565"/>
      <c r="C2048" s="566" t="s">
        <v>1890</v>
      </c>
      <c r="D2048" s="565"/>
      <c r="E2048" s="667" t="s">
        <v>5077</v>
      </c>
      <c r="F2048" s="565" t="s">
        <v>65</v>
      </c>
      <c r="G2048" s="565" t="s">
        <v>4812</v>
      </c>
      <c r="H2048" s="578">
        <v>1081250</v>
      </c>
      <c r="I2048" s="578">
        <v>100000</v>
      </c>
      <c r="J2048" s="794">
        <f t="shared" si="133"/>
        <v>1081250</v>
      </c>
      <c r="K2048" s="794">
        <f t="shared" si="134"/>
        <v>100000</v>
      </c>
    </row>
    <row r="2049" spans="1:11" ht="175.5" customHeight="1" x14ac:dyDescent="0.25">
      <c r="A2049" s="579">
        <f t="shared" si="136"/>
        <v>1949</v>
      </c>
      <c r="B2049" s="565" t="s">
        <v>1891</v>
      </c>
      <c r="C2049" s="567">
        <v>51.113</v>
      </c>
      <c r="D2049" s="565" t="s">
        <v>485</v>
      </c>
      <c r="E2049" s="667" t="s">
        <v>5152</v>
      </c>
      <c r="F2049" s="565" t="s">
        <v>65</v>
      </c>
      <c r="G2049" s="565" t="s">
        <v>5114</v>
      </c>
      <c r="H2049" s="578">
        <v>853</v>
      </c>
      <c r="I2049" s="578">
        <v>257</v>
      </c>
      <c r="J2049" s="794">
        <f t="shared" si="133"/>
        <v>853</v>
      </c>
      <c r="K2049" s="794">
        <f t="shared" si="134"/>
        <v>257</v>
      </c>
    </row>
    <row r="2050" spans="1:11" ht="162" x14ac:dyDescent="0.25">
      <c r="A2050" s="579">
        <f t="shared" si="136"/>
        <v>1950</v>
      </c>
      <c r="B2050" s="565" t="s">
        <v>1891</v>
      </c>
      <c r="C2050" s="567">
        <v>51.113999999999997</v>
      </c>
      <c r="D2050" s="565" t="s">
        <v>485</v>
      </c>
      <c r="E2050" s="667" t="s">
        <v>5153</v>
      </c>
      <c r="F2050" s="565" t="s">
        <v>65</v>
      </c>
      <c r="G2050" s="565" t="s">
        <v>5114</v>
      </c>
      <c r="H2050" s="578">
        <v>678</v>
      </c>
      <c r="I2050" s="578">
        <v>115</v>
      </c>
      <c r="J2050" s="794">
        <f t="shared" si="133"/>
        <v>678</v>
      </c>
      <c r="K2050" s="794">
        <f t="shared" si="134"/>
        <v>115</v>
      </c>
    </row>
    <row r="2051" spans="1:11" ht="94.5" x14ac:dyDescent="0.25">
      <c r="A2051" s="579">
        <f t="shared" si="136"/>
        <v>1951</v>
      </c>
      <c r="B2051" s="565" t="s">
        <v>1891</v>
      </c>
      <c r="C2051" s="567">
        <v>51.115000000000002</v>
      </c>
      <c r="D2051" s="565" t="s">
        <v>485</v>
      </c>
      <c r="E2051" s="667" t="s">
        <v>5078</v>
      </c>
      <c r="F2051" s="565" t="s">
        <v>65</v>
      </c>
      <c r="G2051" s="565" t="s">
        <v>5114</v>
      </c>
      <c r="H2051" s="578">
        <v>390</v>
      </c>
      <c r="I2051" s="578">
        <v>193</v>
      </c>
      <c r="J2051" s="794">
        <f t="shared" si="133"/>
        <v>390</v>
      </c>
      <c r="K2051" s="794">
        <f t="shared" si="134"/>
        <v>193</v>
      </c>
    </row>
    <row r="2052" spans="1:11" ht="54" x14ac:dyDescent="0.25">
      <c r="A2052" s="579">
        <f t="shared" ref="A2052:A2074" si="137">A2051+1</f>
        <v>1952</v>
      </c>
      <c r="B2052" s="565" t="s">
        <v>1892</v>
      </c>
      <c r="C2052" s="567">
        <v>51.116</v>
      </c>
      <c r="D2052" s="565" t="s">
        <v>520</v>
      </c>
      <c r="E2052" s="667" t="s">
        <v>1893</v>
      </c>
      <c r="F2052" s="565" t="s">
        <v>65</v>
      </c>
      <c r="G2052" s="565" t="s">
        <v>5114</v>
      </c>
      <c r="H2052" s="578">
        <v>557</v>
      </c>
      <c r="I2052" s="578">
        <v>0</v>
      </c>
      <c r="J2052" s="794">
        <f t="shared" si="133"/>
        <v>557</v>
      </c>
      <c r="K2052" s="794">
        <f t="shared" si="134"/>
        <v>0</v>
      </c>
    </row>
    <row r="2053" spans="1:11" ht="54" x14ac:dyDescent="0.25">
      <c r="A2053" s="579">
        <f t="shared" si="137"/>
        <v>1953</v>
      </c>
      <c r="B2053" s="565" t="s">
        <v>1892</v>
      </c>
      <c r="C2053" s="567">
        <v>51.116999999999997</v>
      </c>
      <c r="D2053" s="565" t="s">
        <v>520</v>
      </c>
      <c r="E2053" s="667" t="s">
        <v>1894</v>
      </c>
      <c r="F2053" s="565" t="s">
        <v>65</v>
      </c>
      <c r="G2053" s="565" t="s">
        <v>5114</v>
      </c>
      <c r="H2053" s="578">
        <v>238</v>
      </c>
      <c r="I2053" s="578">
        <v>82</v>
      </c>
      <c r="J2053" s="794">
        <f t="shared" ref="J2053:J2116" si="138">ROUNDUP(H2053,0)</f>
        <v>238</v>
      </c>
      <c r="K2053" s="794">
        <f t="shared" ref="K2053:K2116" si="139">ROUNDUP(I2053,0)</f>
        <v>82</v>
      </c>
    </row>
    <row r="2054" spans="1:11" ht="54" x14ac:dyDescent="0.25">
      <c r="A2054" s="579">
        <f t="shared" si="137"/>
        <v>1954</v>
      </c>
      <c r="B2054" s="565" t="s">
        <v>1892</v>
      </c>
      <c r="C2054" s="567">
        <v>51.118000000000002</v>
      </c>
      <c r="D2054" s="565" t="s">
        <v>520</v>
      </c>
      <c r="E2054" s="667" t="s">
        <v>1895</v>
      </c>
      <c r="F2054" s="565" t="s">
        <v>65</v>
      </c>
      <c r="G2054" s="565" t="s">
        <v>5114</v>
      </c>
      <c r="H2054" s="578">
        <v>417</v>
      </c>
      <c r="I2054" s="578">
        <v>156</v>
      </c>
      <c r="J2054" s="794">
        <f t="shared" si="138"/>
        <v>417</v>
      </c>
      <c r="K2054" s="794">
        <f t="shared" si="139"/>
        <v>156</v>
      </c>
    </row>
    <row r="2055" spans="1:11" ht="108" x14ac:dyDescent="0.25">
      <c r="A2055" s="579">
        <f t="shared" si="137"/>
        <v>1955</v>
      </c>
      <c r="B2055" s="565" t="s">
        <v>1885</v>
      </c>
      <c r="C2055" s="567">
        <v>51.119</v>
      </c>
      <c r="D2055" s="565" t="s">
        <v>1896</v>
      </c>
      <c r="E2055" s="667" t="s">
        <v>1897</v>
      </c>
      <c r="F2055" s="565" t="s">
        <v>65</v>
      </c>
      <c r="G2055" s="565" t="s">
        <v>5114</v>
      </c>
      <c r="H2055" s="578">
        <v>1547</v>
      </c>
      <c r="I2055" s="578">
        <v>341</v>
      </c>
      <c r="J2055" s="794">
        <f t="shared" si="138"/>
        <v>1547</v>
      </c>
      <c r="K2055" s="794">
        <f t="shared" si="139"/>
        <v>341</v>
      </c>
    </row>
    <row r="2056" spans="1:11" ht="81" x14ac:dyDescent="0.25">
      <c r="A2056" s="579">
        <f t="shared" si="137"/>
        <v>1956</v>
      </c>
      <c r="B2056" s="565" t="s">
        <v>1885</v>
      </c>
      <c r="C2056" s="567">
        <v>51.12</v>
      </c>
      <c r="D2056" s="565" t="s">
        <v>1896</v>
      </c>
      <c r="E2056" s="667" t="s">
        <v>1898</v>
      </c>
      <c r="F2056" s="565" t="s">
        <v>65</v>
      </c>
      <c r="G2056" s="565" t="s">
        <v>5114</v>
      </c>
      <c r="H2056" s="578">
        <v>1291</v>
      </c>
      <c r="I2056" s="578">
        <v>297</v>
      </c>
      <c r="J2056" s="794">
        <f t="shared" si="138"/>
        <v>1291</v>
      </c>
      <c r="K2056" s="794">
        <f t="shared" si="139"/>
        <v>297</v>
      </c>
    </row>
    <row r="2057" spans="1:11" ht="108" x14ac:dyDescent="0.25">
      <c r="A2057" s="579">
        <f t="shared" si="137"/>
        <v>1957</v>
      </c>
      <c r="B2057" s="565" t="s">
        <v>1885</v>
      </c>
      <c r="C2057" s="567">
        <v>51.121000000000002</v>
      </c>
      <c r="D2057" s="565" t="s">
        <v>1896</v>
      </c>
      <c r="E2057" s="667" t="s">
        <v>1899</v>
      </c>
      <c r="F2057" s="565" t="s">
        <v>65</v>
      </c>
      <c r="G2057" s="565" t="s">
        <v>5114</v>
      </c>
      <c r="H2057" s="578">
        <v>1315</v>
      </c>
      <c r="I2057" s="578">
        <v>341</v>
      </c>
      <c r="J2057" s="794">
        <f t="shared" si="138"/>
        <v>1315</v>
      </c>
      <c r="K2057" s="794">
        <f t="shared" si="139"/>
        <v>341</v>
      </c>
    </row>
    <row r="2058" spans="1:11" ht="81" x14ac:dyDescent="0.25">
      <c r="A2058" s="579">
        <f t="shared" si="137"/>
        <v>1958</v>
      </c>
      <c r="B2058" s="565" t="s">
        <v>1885</v>
      </c>
      <c r="C2058" s="567">
        <v>51.122</v>
      </c>
      <c r="D2058" s="565" t="s">
        <v>1896</v>
      </c>
      <c r="E2058" s="667" t="s">
        <v>1900</v>
      </c>
      <c r="F2058" s="565" t="s">
        <v>65</v>
      </c>
      <c r="G2058" s="565" t="s">
        <v>5114</v>
      </c>
      <c r="H2058" s="578">
        <v>1059</v>
      </c>
      <c r="I2058" s="578">
        <v>275</v>
      </c>
      <c r="J2058" s="794">
        <f t="shared" si="138"/>
        <v>1059</v>
      </c>
      <c r="K2058" s="794">
        <f t="shared" si="139"/>
        <v>275</v>
      </c>
    </row>
    <row r="2059" spans="1:11" ht="354" customHeight="1" x14ac:dyDescent="0.25">
      <c r="A2059" s="579">
        <f t="shared" si="137"/>
        <v>1959</v>
      </c>
      <c r="B2059" s="687" t="s">
        <v>1901</v>
      </c>
      <c r="C2059" s="687">
        <v>51.122999999999998</v>
      </c>
      <c r="D2059" s="555" t="s">
        <v>1</v>
      </c>
      <c r="E2059" s="667" t="s">
        <v>5098</v>
      </c>
      <c r="F2059" s="687" t="s">
        <v>1286</v>
      </c>
      <c r="G2059" s="687" t="s">
        <v>4809</v>
      </c>
      <c r="H2059" s="578">
        <v>16589</v>
      </c>
      <c r="I2059" s="578">
        <v>338</v>
      </c>
      <c r="J2059" s="794">
        <f t="shared" si="138"/>
        <v>16589</v>
      </c>
      <c r="K2059" s="794">
        <f t="shared" si="139"/>
        <v>338</v>
      </c>
    </row>
    <row r="2060" spans="1:11" ht="138" customHeight="1" x14ac:dyDescent="0.25">
      <c r="A2060" s="579">
        <f t="shared" si="137"/>
        <v>1960</v>
      </c>
      <c r="B2060" s="555" t="s">
        <v>79</v>
      </c>
      <c r="C2060" s="687">
        <v>51.124000000000002</v>
      </c>
      <c r="D2060" s="555" t="s">
        <v>1</v>
      </c>
      <c r="E2060" s="667" t="s">
        <v>1902</v>
      </c>
      <c r="F2060" s="687" t="s">
        <v>1286</v>
      </c>
      <c r="G2060" s="555" t="s">
        <v>5114</v>
      </c>
      <c r="H2060" s="578">
        <v>1009</v>
      </c>
      <c r="I2060" s="578">
        <v>27</v>
      </c>
      <c r="J2060" s="794">
        <f t="shared" si="138"/>
        <v>1009</v>
      </c>
      <c r="K2060" s="794">
        <f t="shared" si="139"/>
        <v>27</v>
      </c>
    </row>
    <row r="2061" spans="1:11" ht="138" customHeight="1" x14ac:dyDescent="0.25">
      <c r="A2061" s="579">
        <f t="shared" si="137"/>
        <v>1961</v>
      </c>
      <c r="B2061" s="555" t="s">
        <v>79</v>
      </c>
      <c r="C2061" s="687">
        <v>51.125</v>
      </c>
      <c r="D2061" s="555" t="s">
        <v>1</v>
      </c>
      <c r="E2061" s="667" t="s">
        <v>1903</v>
      </c>
      <c r="F2061" s="687" t="s">
        <v>1286</v>
      </c>
      <c r="G2061" s="555" t="s">
        <v>5114</v>
      </c>
      <c r="H2061" s="578">
        <v>2629</v>
      </c>
      <c r="I2061" s="578">
        <v>27</v>
      </c>
      <c r="J2061" s="794">
        <f t="shared" si="138"/>
        <v>2629</v>
      </c>
      <c r="K2061" s="794">
        <f t="shared" si="139"/>
        <v>27</v>
      </c>
    </row>
    <row r="2062" spans="1:11" ht="94.5" x14ac:dyDescent="0.25">
      <c r="A2062" s="579">
        <f t="shared" si="137"/>
        <v>1962</v>
      </c>
      <c r="B2062" s="555" t="s">
        <v>79</v>
      </c>
      <c r="C2062" s="687" t="s">
        <v>1904</v>
      </c>
      <c r="D2062" s="555" t="s">
        <v>1</v>
      </c>
      <c r="E2062" s="667" t="s">
        <v>5535</v>
      </c>
      <c r="F2062" s="687" t="s">
        <v>1286</v>
      </c>
      <c r="G2062" s="555" t="s">
        <v>5114</v>
      </c>
      <c r="H2062" s="578">
        <v>3706</v>
      </c>
      <c r="I2062" s="578">
        <v>27</v>
      </c>
      <c r="J2062" s="794">
        <f t="shared" si="138"/>
        <v>3706</v>
      </c>
      <c r="K2062" s="794">
        <f t="shared" si="139"/>
        <v>27</v>
      </c>
    </row>
    <row r="2063" spans="1:11" ht="148.5" x14ac:dyDescent="0.25">
      <c r="A2063" s="579">
        <f t="shared" si="137"/>
        <v>1963</v>
      </c>
      <c r="B2063" s="555" t="s">
        <v>79</v>
      </c>
      <c r="C2063" s="687" t="s">
        <v>1905</v>
      </c>
      <c r="D2063" s="555" t="s">
        <v>1</v>
      </c>
      <c r="E2063" s="667" t="s">
        <v>5154</v>
      </c>
      <c r="F2063" s="687" t="s">
        <v>1286</v>
      </c>
      <c r="G2063" s="555" t="s">
        <v>5114</v>
      </c>
      <c r="H2063" s="578">
        <v>4333</v>
      </c>
      <c r="I2063" s="578">
        <v>44</v>
      </c>
      <c r="J2063" s="794">
        <f t="shared" si="138"/>
        <v>4333</v>
      </c>
      <c r="K2063" s="794">
        <f t="shared" si="139"/>
        <v>44</v>
      </c>
    </row>
    <row r="2064" spans="1:11" ht="152.25" customHeight="1" x14ac:dyDescent="0.25">
      <c r="A2064" s="579">
        <f t="shared" si="137"/>
        <v>1964</v>
      </c>
      <c r="B2064" s="555" t="s">
        <v>79</v>
      </c>
      <c r="C2064" s="687">
        <v>51.126999999999995</v>
      </c>
      <c r="D2064" s="555" t="s">
        <v>1</v>
      </c>
      <c r="E2064" s="667" t="s">
        <v>5534</v>
      </c>
      <c r="F2064" s="687" t="s">
        <v>1286</v>
      </c>
      <c r="G2064" s="555" t="s">
        <v>4812</v>
      </c>
      <c r="H2064" s="578">
        <v>477</v>
      </c>
      <c r="I2064" s="578">
        <v>27</v>
      </c>
      <c r="J2064" s="794">
        <f t="shared" si="138"/>
        <v>477</v>
      </c>
      <c r="K2064" s="794">
        <f t="shared" si="139"/>
        <v>27</v>
      </c>
    </row>
    <row r="2065" spans="1:11" ht="177" customHeight="1" x14ac:dyDescent="0.25">
      <c r="A2065" s="579">
        <f t="shared" si="137"/>
        <v>1965</v>
      </c>
      <c r="B2065" s="555" t="s">
        <v>79</v>
      </c>
      <c r="C2065" s="687">
        <v>51.127999999999993</v>
      </c>
      <c r="D2065" s="555" t="s">
        <v>1</v>
      </c>
      <c r="E2065" s="667" t="s">
        <v>1906</v>
      </c>
      <c r="F2065" s="687" t="s">
        <v>1286</v>
      </c>
      <c r="G2065" s="555" t="s">
        <v>4812</v>
      </c>
      <c r="H2065" s="578">
        <v>562</v>
      </c>
      <c r="I2065" s="578">
        <v>27</v>
      </c>
      <c r="J2065" s="794">
        <f t="shared" si="138"/>
        <v>562</v>
      </c>
      <c r="K2065" s="794">
        <f t="shared" si="139"/>
        <v>27</v>
      </c>
    </row>
    <row r="2066" spans="1:11" ht="108" x14ac:dyDescent="0.25">
      <c r="A2066" s="579">
        <f t="shared" si="137"/>
        <v>1966</v>
      </c>
      <c r="B2066" s="555" t="s">
        <v>79</v>
      </c>
      <c r="C2066" s="687">
        <v>51.128999999999991</v>
      </c>
      <c r="D2066" s="555" t="s">
        <v>1</v>
      </c>
      <c r="E2066" s="667" t="s">
        <v>1907</v>
      </c>
      <c r="F2066" s="687" t="s">
        <v>1286</v>
      </c>
      <c r="G2066" s="555" t="s">
        <v>4812</v>
      </c>
      <c r="H2066" s="578">
        <v>3446</v>
      </c>
      <c r="I2066" s="578">
        <v>27</v>
      </c>
      <c r="J2066" s="794">
        <f t="shared" si="138"/>
        <v>3446</v>
      </c>
      <c r="K2066" s="794">
        <f t="shared" si="139"/>
        <v>27</v>
      </c>
    </row>
    <row r="2067" spans="1:11" ht="364.5" x14ac:dyDescent="0.25">
      <c r="A2067" s="579">
        <f t="shared" si="137"/>
        <v>1967</v>
      </c>
      <c r="B2067" s="687" t="s">
        <v>1908</v>
      </c>
      <c r="C2067" s="568">
        <v>51.129999999999988</v>
      </c>
      <c r="D2067" s="555" t="s">
        <v>1</v>
      </c>
      <c r="E2067" s="667" t="s">
        <v>6039</v>
      </c>
      <c r="F2067" s="687" t="s">
        <v>1286</v>
      </c>
      <c r="G2067" s="687" t="s">
        <v>4809</v>
      </c>
      <c r="H2067" s="578">
        <v>3627</v>
      </c>
      <c r="I2067" s="578">
        <v>0</v>
      </c>
      <c r="J2067" s="794">
        <f t="shared" si="138"/>
        <v>3627</v>
      </c>
      <c r="K2067" s="794">
        <f t="shared" si="139"/>
        <v>0</v>
      </c>
    </row>
    <row r="2068" spans="1:11" ht="336.75" customHeight="1" x14ac:dyDescent="0.25">
      <c r="A2068" s="579">
        <f t="shared" si="137"/>
        <v>1968</v>
      </c>
      <c r="B2068" s="687" t="s">
        <v>1909</v>
      </c>
      <c r="C2068" s="687">
        <v>51.130999999999986</v>
      </c>
      <c r="D2068" s="555" t="s">
        <v>1</v>
      </c>
      <c r="E2068" s="667" t="s">
        <v>5725</v>
      </c>
      <c r="F2068" s="687" t="s">
        <v>1286</v>
      </c>
      <c r="G2068" s="687" t="s">
        <v>4809</v>
      </c>
      <c r="H2068" s="578">
        <v>7370</v>
      </c>
      <c r="I2068" s="578">
        <v>0</v>
      </c>
      <c r="J2068" s="794">
        <f t="shared" si="138"/>
        <v>7370</v>
      </c>
      <c r="K2068" s="794">
        <f t="shared" si="139"/>
        <v>0</v>
      </c>
    </row>
    <row r="2069" spans="1:11" ht="148.5" x14ac:dyDescent="0.25">
      <c r="A2069" s="579">
        <f t="shared" si="137"/>
        <v>1969</v>
      </c>
      <c r="B2069" s="687" t="s">
        <v>1910</v>
      </c>
      <c r="C2069" s="687">
        <v>51.131999999999984</v>
      </c>
      <c r="D2069" s="555" t="s">
        <v>1</v>
      </c>
      <c r="E2069" s="667" t="s">
        <v>1911</v>
      </c>
      <c r="F2069" s="687" t="s">
        <v>1286</v>
      </c>
      <c r="G2069" s="687" t="s">
        <v>4804</v>
      </c>
      <c r="H2069" s="578">
        <v>74511</v>
      </c>
      <c r="I2069" s="578">
        <v>0</v>
      </c>
      <c r="J2069" s="794">
        <f t="shared" si="138"/>
        <v>74511</v>
      </c>
      <c r="K2069" s="794">
        <f t="shared" si="139"/>
        <v>0</v>
      </c>
    </row>
    <row r="2070" spans="1:11" ht="108" x14ac:dyDescent="0.25">
      <c r="A2070" s="579">
        <f t="shared" si="137"/>
        <v>1970</v>
      </c>
      <c r="B2070" s="687" t="s">
        <v>59</v>
      </c>
      <c r="C2070" s="687">
        <v>51.132999999999981</v>
      </c>
      <c r="D2070" s="555" t="s">
        <v>1912</v>
      </c>
      <c r="E2070" s="667" t="s">
        <v>5079</v>
      </c>
      <c r="F2070" s="555" t="s">
        <v>1912</v>
      </c>
      <c r="G2070" s="687" t="s">
        <v>4809</v>
      </c>
      <c r="H2070" s="578">
        <v>11689</v>
      </c>
      <c r="I2070" s="578">
        <v>0</v>
      </c>
      <c r="J2070" s="794">
        <f t="shared" si="138"/>
        <v>11689</v>
      </c>
      <c r="K2070" s="794">
        <f t="shared" si="139"/>
        <v>0</v>
      </c>
    </row>
    <row r="2071" spans="1:11" ht="40.5" x14ac:dyDescent="0.25">
      <c r="A2071" s="579">
        <f t="shared" si="137"/>
        <v>1971</v>
      </c>
      <c r="B2071" s="687" t="s">
        <v>1909</v>
      </c>
      <c r="C2071" s="687">
        <v>51.133999999999979</v>
      </c>
      <c r="D2071" s="555" t="s">
        <v>1</v>
      </c>
      <c r="E2071" s="667" t="s">
        <v>1913</v>
      </c>
      <c r="F2071" s="687" t="s">
        <v>1286</v>
      </c>
      <c r="G2071" s="687" t="s">
        <v>5114</v>
      </c>
      <c r="H2071" s="578">
        <v>44</v>
      </c>
      <c r="I2071" s="578">
        <v>0</v>
      </c>
      <c r="J2071" s="794">
        <f t="shared" si="138"/>
        <v>44</v>
      </c>
      <c r="K2071" s="794">
        <f t="shared" si="139"/>
        <v>0</v>
      </c>
    </row>
    <row r="2072" spans="1:11" ht="40.5" x14ac:dyDescent="0.25">
      <c r="A2072" s="579">
        <f t="shared" si="137"/>
        <v>1972</v>
      </c>
      <c r="B2072" s="687" t="s">
        <v>1909</v>
      </c>
      <c r="C2072" s="687">
        <v>51.134999999999977</v>
      </c>
      <c r="D2072" s="555" t="s">
        <v>1</v>
      </c>
      <c r="E2072" s="667" t="s">
        <v>1914</v>
      </c>
      <c r="F2072" s="687" t="s">
        <v>1286</v>
      </c>
      <c r="G2072" s="687" t="s">
        <v>5114</v>
      </c>
      <c r="H2072" s="578">
        <v>38</v>
      </c>
      <c r="I2072" s="578">
        <v>0</v>
      </c>
      <c r="J2072" s="794">
        <f t="shared" si="138"/>
        <v>38</v>
      </c>
      <c r="K2072" s="794">
        <f t="shared" si="139"/>
        <v>0</v>
      </c>
    </row>
    <row r="2073" spans="1:11" ht="94.5" x14ac:dyDescent="0.25">
      <c r="A2073" s="579">
        <f t="shared" si="137"/>
        <v>1973</v>
      </c>
      <c r="B2073" s="687" t="s">
        <v>59</v>
      </c>
      <c r="C2073" s="687">
        <v>51.135999999999974</v>
      </c>
      <c r="D2073" s="555" t="s">
        <v>1915</v>
      </c>
      <c r="E2073" s="667" t="s">
        <v>5155</v>
      </c>
      <c r="F2073" s="555" t="s">
        <v>1915</v>
      </c>
      <c r="G2073" s="687" t="s">
        <v>5114</v>
      </c>
      <c r="H2073" s="578">
        <v>179</v>
      </c>
      <c r="I2073" s="578">
        <v>0</v>
      </c>
      <c r="J2073" s="794">
        <f t="shared" si="138"/>
        <v>179</v>
      </c>
      <c r="K2073" s="794">
        <f t="shared" si="139"/>
        <v>0</v>
      </c>
    </row>
    <row r="2074" spans="1:11" ht="67.5" x14ac:dyDescent="0.25">
      <c r="A2074" s="579">
        <f t="shared" si="137"/>
        <v>1974</v>
      </c>
      <c r="B2074" s="687" t="s">
        <v>1909</v>
      </c>
      <c r="C2074" s="687">
        <v>51.136999999999972</v>
      </c>
      <c r="D2074" s="555" t="s">
        <v>1</v>
      </c>
      <c r="E2074" s="667" t="s">
        <v>5156</v>
      </c>
      <c r="F2074" s="687" t="s">
        <v>1286</v>
      </c>
      <c r="G2074" s="687" t="s">
        <v>5114</v>
      </c>
      <c r="H2074" s="578">
        <v>125</v>
      </c>
      <c r="I2074" s="578">
        <v>0</v>
      </c>
      <c r="J2074" s="794">
        <f t="shared" si="138"/>
        <v>125</v>
      </c>
      <c r="K2074" s="794">
        <f t="shared" si="139"/>
        <v>0</v>
      </c>
    </row>
    <row r="2075" spans="1:11" ht="135" x14ac:dyDescent="0.25">
      <c r="A2075" s="687"/>
      <c r="B2075" s="687" t="s">
        <v>1909</v>
      </c>
      <c r="C2075" s="687"/>
      <c r="D2075" s="555" t="s">
        <v>1</v>
      </c>
      <c r="E2075" s="667" t="s">
        <v>5371</v>
      </c>
      <c r="F2075" s="687"/>
      <c r="G2075" s="687"/>
      <c r="H2075" s="578"/>
      <c r="I2075" s="578"/>
      <c r="J2075" s="794">
        <f t="shared" si="138"/>
        <v>0</v>
      </c>
      <c r="K2075" s="794">
        <f t="shared" si="139"/>
        <v>0</v>
      </c>
    </row>
    <row r="2076" spans="1:11" ht="40.5" x14ac:dyDescent="0.25">
      <c r="A2076" s="579">
        <f>A2074+1</f>
        <v>1975</v>
      </c>
      <c r="B2076" s="687" t="s">
        <v>1909</v>
      </c>
      <c r="C2076" s="687" t="s">
        <v>5369</v>
      </c>
      <c r="D2076" s="555" t="s">
        <v>1</v>
      </c>
      <c r="E2076" s="667" t="s">
        <v>5372</v>
      </c>
      <c r="F2076" s="687" t="s">
        <v>1286</v>
      </c>
      <c r="G2076" s="687" t="s">
        <v>5114</v>
      </c>
      <c r="H2076" s="578">
        <v>1317</v>
      </c>
      <c r="I2076" s="578">
        <v>180</v>
      </c>
      <c r="J2076" s="794">
        <f t="shared" si="138"/>
        <v>1317</v>
      </c>
      <c r="K2076" s="794">
        <f t="shared" si="139"/>
        <v>180</v>
      </c>
    </row>
    <row r="2077" spans="1:11" ht="40.5" x14ac:dyDescent="0.25">
      <c r="A2077" s="579">
        <f>A2076+1</f>
        <v>1976</v>
      </c>
      <c r="B2077" s="687" t="s">
        <v>1909</v>
      </c>
      <c r="C2077" s="687" t="s">
        <v>5370</v>
      </c>
      <c r="D2077" s="555" t="s">
        <v>1</v>
      </c>
      <c r="E2077" s="667" t="s">
        <v>5373</v>
      </c>
      <c r="F2077" s="687" t="s">
        <v>1286</v>
      </c>
      <c r="G2077" s="687" t="s">
        <v>5114</v>
      </c>
      <c r="H2077" s="578">
        <v>1867</v>
      </c>
      <c r="I2077" s="578">
        <v>180</v>
      </c>
      <c r="J2077" s="794">
        <f t="shared" si="138"/>
        <v>1867</v>
      </c>
      <c r="K2077" s="794">
        <f t="shared" si="139"/>
        <v>180</v>
      </c>
    </row>
    <row r="2078" spans="1:11" ht="108" x14ac:dyDescent="0.25">
      <c r="A2078" s="579">
        <f>A2077+1</f>
        <v>1977</v>
      </c>
      <c r="B2078" s="687" t="s">
        <v>59</v>
      </c>
      <c r="C2078" s="687" t="s">
        <v>1916</v>
      </c>
      <c r="D2078" s="555" t="s">
        <v>61</v>
      </c>
      <c r="E2078" s="667" t="s">
        <v>1917</v>
      </c>
      <c r="F2078" s="555" t="s">
        <v>61</v>
      </c>
      <c r="G2078" s="687" t="s">
        <v>5114</v>
      </c>
      <c r="H2078" s="578">
        <v>191</v>
      </c>
      <c r="I2078" s="578">
        <v>5</v>
      </c>
      <c r="J2078" s="794">
        <f t="shared" si="138"/>
        <v>191</v>
      </c>
      <c r="K2078" s="794">
        <f t="shared" si="139"/>
        <v>5</v>
      </c>
    </row>
    <row r="2079" spans="1:11" ht="108" x14ac:dyDescent="0.25">
      <c r="A2079" s="579">
        <f>A2078+1</f>
        <v>1978</v>
      </c>
      <c r="B2079" s="687" t="s">
        <v>59</v>
      </c>
      <c r="C2079" s="687" t="s">
        <v>1918</v>
      </c>
      <c r="D2079" s="555" t="s">
        <v>61</v>
      </c>
      <c r="E2079" s="667" t="s">
        <v>1919</v>
      </c>
      <c r="F2079" s="555" t="s">
        <v>61</v>
      </c>
      <c r="G2079" s="687" t="s">
        <v>5114</v>
      </c>
      <c r="H2079" s="578">
        <v>198</v>
      </c>
      <c r="I2079" s="578">
        <v>5</v>
      </c>
      <c r="J2079" s="794">
        <f t="shared" si="138"/>
        <v>198</v>
      </c>
      <c r="K2079" s="794">
        <f t="shared" si="139"/>
        <v>5</v>
      </c>
    </row>
    <row r="2080" spans="1:11" x14ac:dyDescent="0.25">
      <c r="A2080" s="911" t="s">
        <v>1920</v>
      </c>
      <c r="B2080" s="912"/>
      <c r="C2080" s="912"/>
      <c r="D2080" s="912"/>
      <c r="E2080" s="912"/>
      <c r="F2080" s="912"/>
      <c r="G2080" s="912"/>
      <c r="H2080" s="912"/>
      <c r="I2080" s="913"/>
      <c r="J2080" s="794">
        <f t="shared" si="138"/>
        <v>0</v>
      </c>
      <c r="K2080" s="794">
        <f t="shared" si="139"/>
        <v>0</v>
      </c>
    </row>
    <row r="2081" spans="1:11" ht="67.5" x14ac:dyDescent="0.25">
      <c r="A2081" s="579">
        <f>A2079+1</f>
        <v>1979</v>
      </c>
      <c r="B2081" s="687" t="s">
        <v>229</v>
      </c>
      <c r="C2081" s="568">
        <v>51.14</v>
      </c>
      <c r="D2081" s="687" t="s">
        <v>192</v>
      </c>
      <c r="E2081" s="667" t="s">
        <v>1921</v>
      </c>
      <c r="F2081" s="687" t="s">
        <v>1286</v>
      </c>
      <c r="G2081" s="687" t="s">
        <v>5114</v>
      </c>
      <c r="H2081" s="578">
        <v>515</v>
      </c>
      <c r="I2081" s="578">
        <v>0</v>
      </c>
      <c r="J2081" s="794">
        <f t="shared" si="138"/>
        <v>515</v>
      </c>
      <c r="K2081" s="794">
        <f t="shared" si="139"/>
        <v>0</v>
      </c>
    </row>
    <row r="2082" spans="1:11" ht="40.5" x14ac:dyDescent="0.25">
      <c r="A2082" s="579">
        <f>A2081+1</f>
        <v>1980</v>
      </c>
      <c r="B2082" s="687" t="s">
        <v>229</v>
      </c>
      <c r="C2082" s="568">
        <v>51.140999999999998</v>
      </c>
      <c r="D2082" s="687" t="s">
        <v>192</v>
      </c>
      <c r="E2082" s="667" t="s">
        <v>1922</v>
      </c>
      <c r="F2082" s="687" t="s">
        <v>1286</v>
      </c>
      <c r="G2082" s="687" t="s">
        <v>5114</v>
      </c>
      <c r="H2082" s="578">
        <v>516</v>
      </c>
      <c r="I2082" s="578">
        <v>0</v>
      </c>
      <c r="J2082" s="794">
        <f t="shared" si="138"/>
        <v>516</v>
      </c>
      <c r="K2082" s="794">
        <f t="shared" si="139"/>
        <v>0</v>
      </c>
    </row>
    <row r="2083" spans="1:11" ht="40.5" x14ac:dyDescent="0.25">
      <c r="A2083" s="579">
        <f t="shared" ref="A2083:A2109" si="140">A2082+1</f>
        <v>1981</v>
      </c>
      <c r="B2083" s="687" t="s">
        <v>229</v>
      </c>
      <c r="C2083" s="568">
        <v>51.141999999999996</v>
      </c>
      <c r="D2083" s="687" t="s">
        <v>192</v>
      </c>
      <c r="E2083" s="667" t="s">
        <v>1923</v>
      </c>
      <c r="F2083" s="687" t="s">
        <v>1286</v>
      </c>
      <c r="G2083" s="687" t="s">
        <v>5114</v>
      </c>
      <c r="H2083" s="578">
        <v>4858</v>
      </c>
      <c r="I2083" s="578">
        <v>0</v>
      </c>
      <c r="J2083" s="794">
        <f t="shared" si="138"/>
        <v>4858</v>
      </c>
      <c r="K2083" s="794">
        <f t="shared" si="139"/>
        <v>0</v>
      </c>
    </row>
    <row r="2084" spans="1:11" ht="40.5" x14ac:dyDescent="0.25">
      <c r="A2084" s="579">
        <f t="shared" si="140"/>
        <v>1982</v>
      </c>
      <c r="B2084" s="687" t="s">
        <v>229</v>
      </c>
      <c r="C2084" s="568">
        <v>51.142999999999994</v>
      </c>
      <c r="D2084" s="687" t="s">
        <v>192</v>
      </c>
      <c r="E2084" s="667" t="s">
        <v>1924</v>
      </c>
      <c r="F2084" s="687" t="s">
        <v>1286</v>
      </c>
      <c r="G2084" s="687" t="s">
        <v>4804</v>
      </c>
      <c r="H2084" s="578">
        <v>459</v>
      </c>
      <c r="I2084" s="578">
        <v>0</v>
      </c>
      <c r="J2084" s="794">
        <f t="shared" si="138"/>
        <v>459</v>
      </c>
      <c r="K2084" s="794">
        <f t="shared" si="139"/>
        <v>0</v>
      </c>
    </row>
    <row r="2085" spans="1:11" ht="40.5" x14ac:dyDescent="0.25">
      <c r="A2085" s="579">
        <f t="shared" si="140"/>
        <v>1983</v>
      </c>
      <c r="B2085" s="687" t="s">
        <v>229</v>
      </c>
      <c r="C2085" s="568">
        <v>51.143999999999991</v>
      </c>
      <c r="D2085" s="687" t="s">
        <v>192</v>
      </c>
      <c r="E2085" s="667" t="s">
        <v>1925</v>
      </c>
      <c r="F2085" s="687" t="s">
        <v>1286</v>
      </c>
      <c r="G2085" s="687" t="s">
        <v>1926</v>
      </c>
      <c r="H2085" s="578">
        <v>9335</v>
      </c>
      <c r="I2085" s="578">
        <v>0</v>
      </c>
      <c r="J2085" s="794">
        <f t="shared" si="138"/>
        <v>9335</v>
      </c>
      <c r="K2085" s="794">
        <f t="shared" si="139"/>
        <v>0</v>
      </c>
    </row>
    <row r="2086" spans="1:11" ht="40.5" x14ac:dyDescent="0.25">
      <c r="A2086" s="579">
        <f t="shared" si="140"/>
        <v>1984</v>
      </c>
      <c r="B2086" s="687" t="s">
        <v>229</v>
      </c>
      <c r="C2086" s="568">
        <v>51.144999999999989</v>
      </c>
      <c r="D2086" s="687" t="s">
        <v>192</v>
      </c>
      <c r="E2086" s="667" t="s">
        <v>1927</v>
      </c>
      <c r="F2086" s="687" t="s">
        <v>1286</v>
      </c>
      <c r="G2086" s="687" t="s">
        <v>4812</v>
      </c>
      <c r="H2086" s="578">
        <v>9605</v>
      </c>
      <c r="I2086" s="578">
        <v>0</v>
      </c>
      <c r="J2086" s="794">
        <f t="shared" si="138"/>
        <v>9605</v>
      </c>
      <c r="K2086" s="794">
        <f t="shared" si="139"/>
        <v>0</v>
      </c>
    </row>
    <row r="2087" spans="1:11" ht="135" x14ac:dyDescent="0.25">
      <c r="A2087" s="579">
        <f t="shared" si="140"/>
        <v>1985</v>
      </c>
      <c r="B2087" s="687" t="s">
        <v>229</v>
      </c>
      <c r="C2087" s="568">
        <v>51.145999999999987</v>
      </c>
      <c r="D2087" s="687" t="s">
        <v>192</v>
      </c>
      <c r="E2087" s="667" t="s">
        <v>1928</v>
      </c>
      <c r="F2087" s="687" t="s">
        <v>1286</v>
      </c>
      <c r="G2087" s="687" t="s">
        <v>5102</v>
      </c>
      <c r="H2087" s="578">
        <v>67000</v>
      </c>
      <c r="I2087" s="578">
        <v>0</v>
      </c>
      <c r="J2087" s="794">
        <f t="shared" si="138"/>
        <v>67000</v>
      </c>
      <c r="K2087" s="794">
        <f t="shared" si="139"/>
        <v>0</v>
      </c>
    </row>
    <row r="2088" spans="1:11" ht="40.5" x14ac:dyDescent="0.25">
      <c r="A2088" s="579">
        <f t="shared" si="140"/>
        <v>1986</v>
      </c>
      <c r="B2088" s="687" t="s">
        <v>229</v>
      </c>
      <c r="C2088" s="568">
        <v>51.146999999999984</v>
      </c>
      <c r="D2088" s="687" t="s">
        <v>192</v>
      </c>
      <c r="E2088" s="667" t="s">
        <v>1929</v>
      </c>
      <c r="F2088" s="687" t="s">
        <v>1286</v>
      </c>
      <c r="G2088" s="687" t="s">
        <v>5114</v>
      </c>
      <c r="H2088" s="578">
        <v>1435</v>
      </c>
      <c r="I2088" s="578">
        <v>0</v>
      </c>
      <c r="J2088" s="794">
        <f t="shared" si="138"/>
        <v>1435</v>
      </c>
      <c r="K2088" s="794">
        <f t="shared" si="139"/>
        <v>0</v>
      </c>
    </row>
    <row r="2089" spans="1:11" ht="40.5" x14ac:dyDescent="0.25">
      <c r="A2089" s="579">
        <f t="shared" si="140"/>
        <v>1987</v>
      </c>
      <c r="B2089" s="687" t="s">
        <v>229</v>
      </c>
      <c r="C2089" s="568">
        <v>51.147999999999996</v>
      </c>
      <c r="D2089" s="687" t="s">
        <v>192</v>
      </c>
      <c r="E2089" s="667" t="s">
        <v>1930</v>
      </c>
      <c r="F2089" s="687" t="s">
        <v>1286</v>
      </c>
      <c r="G2089" s="687" t="s">
        <v>4812</v>
      </c>
      <c r="H2089" s="578">
        <v>429</v>
      </c>
      <c r="I2089" s="578">
        <v>0</v>
      </c>
      <c r="J2089" s="794">
        <f t="shared" si="138"/>
        <v>429</v>
      </c>
      <c r="K2089" s="794">
        <f t="shared" si="139"/>
        <v>0</v>
      </c>
    </row>
    <row r="2090" spans="1:11" ht="40.5" x14ac:dyDescent="0.25">
      <c r="A2090" s="579">
        <f t="shared" si="140"/>
        <v>1988</v>
      </c>
      <c r="B2090" s="687" t="s">
        <v>229</v>
      </c>
      <c r="C2090" s="568">
        <v>51.149000000000001</v>
      </c>
      <c r="D2090" s="687" t="s">
        <v>192</v>
      </c>
      <c r="E2090" s="667" t="s">
        <v>1931</v>
      </c>
      <c r="F2090" s="687" t="s">
        <v>1286</v>
      </c>
      <c r="G2090" s="687" t="s">
        <v>5114</v>
      </c>
      <c r="H2090" s="578">
        <v>97</v>
      </c>
      <c r="I2090" s="578">
        <v>0</v>
      </c>
      <c r="J2090" s="794">
        <f t="shared" si="138"/>
        <v>97</v>
      </c>
      <c r="K2090" s="794">
        <f t="shared" si="139"/>
        <v>0</v>
      </c>
    </row>
    <row r="2091" spans="1:11" ht="40.5" x14ac:dyDescent="0.25">
      <c r="A2091" s="579">
        <f t="shared" si="140"/>
        <v>1989</v>
      </c>
      <c r="B2091" s="687" t="s">
        <v>229</v>
      </c>
      <c r="C2091" s="568">
        <v>51.15</v>
      </c>
      <c r="D2091" s="687" t="s">
        <v>192</v>
      </c>
      <c r="E2091" s="667" t="s">
        <v>5906</v>
      </c>
      <c r="F2091" s="687" t="s">
        <v>1286</v>
      </c>
      <c r="G2091" s="687" t="s">
        <v>5553</v>
      </c>
      <c r="H2091" s="578">
        <v>176233</v>
      </c>
      <c r="I2091" s="578">
        <v>0</v>
      </c>
      <c r="J2091" s="794">
        <f t="shared" si="138"/>
        <v>176233</v>
      </c>
      <c r="K2091" s="794">
        <f t="shared" si="139"/>
        <v>0</v>
      </c>
    </row>
    <row r="2092" spans="1:11" ht="202.5" customHeight="1" x14ac:dyDescent="0.25">
      <c r="A2092" s="579">
        <f t="shared" si="140"/>
        <v>1990</v>
      </c>
      <c r="B2092" s="687" t="s">
        <v>229</v>
      </c>
      <c r="C2092" s="568">
        <v>51.150999999999996</v>
      </c>
      <c r="D2092" s="687" t="s">
        <v>192</v>
      </c>
      <c r="E2092" s="667" t="s">
        <v>5726</v>
      </c>
      <c r="F2092" s="687" t="s">
        <v>1286</v>
      </c>
      <c r="G2092" s="687" t="s">
        <v>5114</v>
      </c>
      <c r="H2092" s="578">
        <v>6260</v>
      </c>
      <c r="I2092" s="578">
        <v>0</v>
      </c>
      <c r="J2092" s="794">
        <f t="shared" si="138"/>
        <v>6260</v>
      </c>
      <c r="K2092" s="794">
        <f t="shared" si="139"/>
        <v>0</v>
      </c>
    </row>
    <row r="2093" spans="1:11" ht="57.75" customHeight="1" x14ac:dyDescent="0.25">
      <c r="A2093" s="579">
        <f t="shared" si="140"/>
        <v>1991</v>
      </c>
      <c r="B2093" s="687" t="s">
        <v>229</v>
      </c>
      <c r="C2093" s="568">
        <v>51.152000000000001</v>
      </c>
      <c r="D2093" s="687" t="s">
        <v>192</v>
      </c>
      <c r="E2093" s="667" t="s">
        <v>1932</v>
      </c>
      <c r="F2093" s="687" t="s">
        <v>1286</v>
      </c>
      <c r="G2093" s="687" t="s">
        <v>4804</v>
      </c>
      <c r="H2093" s="578">
        <v>19016</v>
      </c>
      <c r="I2093" s="578">
        <v>0</v>
      </c>
      <c r="J2093" s="794">
        <f t="shared" si="138"/>
        <v>19016</v>
      </c>
      <c r="K2093" s="794">
        <f t="shared" si="139"/>
        <v>0</v>
      </c>
    </row>
    <row r="2094" spans="1:11" ht="69" customHeight="1" x14ac:dyDescent="0.25">
      <c r="A2094" s="579">
        <f t="shared" si="140"/>
        <v>1992</v>
      </c>
      <c r="B2094" s="687" t="s">
        <v>229</v>
      </c>
      <c r="C2094" s="568">
        <v>51.152999999999999</v>
      </c>
      <c r="D2094" s="687" t="s">
        <v>192</v>
      </c>
      <c r="E2094" s="667" t="s">
        <v>1933</v>
      </c>
      <c r="F2094" s="687" t="s">
        <v>1286</v>
      </c>
      <c r="G2094" s="687" t="s">
        <v>5114</v>
      </c>
      <c r="H2094" s="578">
        <v>6345</v>
      </c>
      <c r="I2094" s="578">
        <v>0</v>
      </c>
      <c r="J2094" s="794">
        <f t="shared" si="138"/>
        <v>6345</v>
      </c>
      <c r="K2094" s="794">
        <f t="shared" si="139"/>
        <v>0</v>
      </c>
    </row>
    <row r="2095" spans="1:11" ht="40.5" x14ac:dyDescent="0.25">
      <c r="A2095" s="579">
        <f t="shared" si="140"/>
        <v>1993</v>
      </c>
      <c r="B2095" s="687" t="s">
        <v>229</v>
      </c>
      <c r="C2095" s="568">
        <v>51.153999999999996</v>
      </c>
      <c r="D2095" s="687" t="s">
        <v>192</v>
      </c>
      <c r="E2095" s="667" t="s">
        <v>1934</v>
      </c>
      <c r="F2095" s="687" t="s">
        <v>1286</v>
      </c>
      <c r="G2095" s="687" t="s">
        <v>4812</v>
      </c>
      <c r="H2095" s="578">
        <v>266</v>
      </c>
      <c r="I2095" s="578">
        <v>0</v>
      </c>
      <c r="J2095" s="794">
        <f t="shared" si="138"/>
        <v>266</v>
      </c>
      <c r="K2095" s="794">
        <f t="shared" si="139"/>
        <v>0</v>
      </c>
    </row>
    <row r="2096" spans="1:11" ht="40.5" x14ac:dyDescent="0.25">
      <c r="A2096" s="579">
        <f t="shared" si="140"/>
        <v>1994</v>
      </c>
      <c r="B2096" s="687" t="s">
        <v>229</v>
      </c>
      <c r="C2096" s="568">
        <v>51.155000000000001</v>
      </c>
      <c r="D2096" s="687" t="s">
        <v>192</v>
      </c>
      <c r="E2096" s="667" t="s">
        <v>1935</v>
      </c>
      <c r="F2096" s="687" t="s">
        <v>1286</v>
      </c>
      <c r="G2096" s="687" t="s">
        <v>5181</v>
      </c>
      <c r="H2096" s="578">
        <v>219</v>
      </c>
      <c r="I2096" s="578">
        <v>0</v>
      </c>
      <c r="J2096" s="794">
        <f t="shared" si="138"/>
        <v>219</v>
      </c>
      <c r="K2096" s="794">
        <f t="shared" si="139"/>
        <v>0</v>
      </c>
    </row>
    <row r="2097" spans="1:11" ht="67.5" x14ac:dyDescent="0.25">
      <c r="A2097" s="579">
        <f t="shared" si="140"/>
        <v>1995</v>
      </c>
      <c r="B2097" s="687" t="s">
        <v>229</v>
      </c>
      <c r="C2097" s="568">
        <v>51.155999999999999</v>
      </c>
      <c r="D2097" s="687" t="s">
        <v>192</v>
      </c>
      <c r="E2097" s="667" t="s">
        <v>1936</v>
      </c>
      <c r="F2097" s="687" t="s">
        <v>1286</v>
      </c>
      <c r="G2097" s="687" t="s">
        <v>4812</v>
      </c>
      <c r="H2097" s="578">
        <v>9280</v>
      </c>
      <c r="I2097" s="578">
        <v>0</v>
      </c>
      <c r="J2097" s="794">
        <f t="shared" si="138"/>
        <v>9280</v>
      </c>
      <c r="K2097" s="794">
        <f t="shared" si="139"/>
        <v>0</v>
      </c>
    </row>
    <row r="2098" spans="1:11" ht="162" x14ac:dyDescent="0.25">
      <c r="A2098" s="579">
        <f t="shared" si="140"/>
        <v>1996</v>
      </c>
      <c r="B2098" s="565" t="s">
        <v>1937</v>
      </c>
      <c r="C2098" s="567">
        <v>51.156999999999996</v>
      </c>
      <c r="D2098" s="565"/>
      <c r="E2098" s="667" t="s">
        <v>5080</v>
      </c>
      <c r="F2098" s="565" t="s">
        <v>1286</v>
      </c>
      <c r="G2098" s="565" t="s">
        <v>5545</v>
      </c>
      <c r="H2098" s="578">
        <v>2967</v>
      </c>
      <c r="I2098" s="578">
        <v>0</v>
      </c>
      <c r="J2098" s="794">
        <f t="shared" si="138"/>
        <v>2967</v>
      </c>
      <c r="K2098" s="794">
        <f t="shared" si="139"/>
        <v>0</v>
      </c>
    </row>
    <row r="2099" spans="1:11" ht="128.25" customHeight="1" x14ac:dyDescent="0.25">
      <c r="A2099" s="579">
        <f t="shared" si="140"/>
        <v>1997</v>
      </c>
      <c r="B2099" s="565" t="s">
        <v>1937</v>
      </c>
      <c r="C2099" s="567">
        <v>51.157999999999994</v>
      </c>
      <c r="D2099" s="565"/>
      <c r="E2099" s="667" t="s">
        <v>1938</v>
      </c>
      <c r="F2099" s="565" t="s">
        <v>1286</v>
      </c>
      <c r="G2099" s="565" t="s">
        <v>5095</v>
      </c>
      <c r="H2099" s="578">
        <v>166000</v>
      </c>
      <c r="I2099" s="578">
        <v>49800</v>
      </c>
      <c r="J2099" s="794">
        <f t="shared" si="138"/>
        <v>166000</v>
      </c>
      <c r="K2099" s="794">
        <f t="shared" si="139"/>
        <v>49800</v>
      </c>
    </row>
    <row r="2100" spans="1:11" ht="81" x14ac:dyDescent="0.25">
      <c r="A2100" s="579">
        <f t="shared" si="140"/>
        <v>1998</v>
      </c>
      <c r="B2100" s="565" t="s">
        <v>1937</v>
      </c>
      <c r="C2100" s="567">
        <v>51.158999999999999</v>
      </c>
      <c r="D2100" s="565"/>
      <c r="E2100" s="667" t="s">
        <v>1939</v>
      </c>
      <c r="F2100" s="565" t="s">
        <v>1286</v>
      </c>
      <c r="G2100" s="565" t="s">
        <v>5095</v>
      </c>
      <c r="H2100" s="578">
        <v>110000</v>
      </c>
      <c r="I2100" s="578">
        <v>33000</v>
      </c>
      <c r="J2100" s="794">
        <f t="shared" si="138"/>
        <v>110000</v>
      </c>
      <c r="K2100" s="794">
        <f t="shared" si="139"/>
        <v>33000</v>
      </c>
    </row>
    <row r="2101" spans="1:11" ht="114" customHeight="1" x14ac:dyDescent="0.25">
      <c r="A2101" s="579">
        <f t="shared" si="140"/>
        <v>1999</v>
      </c>
      <c r="B2101" s="565" t="s">
        <v>1937</v>
      </c>
      <c r="C2101" s="567">
        <v>51.16</v>
      </c>
      <c r="D2101" s="565"/>
      <c r="E2101" s="667" t="s">
        <v>1940</v>
      </c>
      <c r="F2101" s="565" t="s">
        <v>1286</v>
      </c>
      <c r="G2101" s="565" t="s">
        <v>5545</v>
      </c>
      <c r="H2101" s="578">
        <v>18340</v>
      </c>
      <c r="I2101" s="578">
        <v>5502</v>
      </c>
      <c r="J2101" s="794">
        <f t="shared" si="138"/>
        <v>18340</v>
      </c>
      <c r="K2101" s="794">
        <f t="shared" si="139"/>
        <v>5502</v>
      </c>
    </row>
    <row r="2102" spans="1:11" ht="40.5" x14ac:dyDescent="0.25">
      <c r="A2102" s="579">
        <f t="shared" si="140"/>
        <v>2000</v>
      </c>
      <c r="B2102" s="565" t="s">
        <v>1937</v>
      </c>
      <c r="C2102" s="567">
        <v>51.160999999999994</v>
      </c>
      <c r="D2102" s="565"/>
      <c r="E2102" s="667" t="s">
        <v>1941</v>
      </c>
      <c r="F2102" s="565" t="s">
        <v>1286</v>
      </c>
      <c r="G2102" s="565" t="s">
        <v>5104</v>
      </c>
      <c r="H2102" s="578">
        <v>2500</v>
      </c>
      <c r="I2102" s="578">
        <v>750</v>
      </c>
      <c r="J2102" s="794">
        <f t="shared" si="138"/>
        <v>2500</v>
      </c>
      <c r="K2102" s="794">
        <f t="shared" si="139"/>
        <v>750</v>
      </c>
    </row>
    <row r="2103" spans="1:11" ht="207.75" customHeight="1" x14ac:dyDescent="0.25">
      <c r="A2103" s="579">
        <f t="shared" si="140"/>
        <v>2001</v>
      </c>
      <c r="B2103" s="687" t="s">
        <v>1942</v>
      </c>
      <c r="C2103" s="568">
        <v>51.161999999999999</v>
      </c>
      <c r="D2103" s="687"/>
      <c r="E2103" s="667" t="s">
        <v>4754</v>
      </c>
      <c r="F2103" s="687" t="s">
        <v>1685</v>
      </c>
      <c r="G2103" s="687" t="s">
        <v>5114</v>
      </c>
      <c r="H2103" s="578">
        <v>11196</v>
      </c>
      <c r="I2103" s="578">
        <v>352</v>
      </c>
      <c r="J2103" s="794">
        <f t="shared" si="138"/>
        <v>11196</v>
      </c>
      <c r="K2103" s="794">
        <f t="shared" si="139"/>
        <v>352</v>
      </c>
    </row>
    <row r="2104" spans="1:11" ht="246" customHeight="1" x14ac:dyDescent="0.25">
      <c r="A2104" s="579">
        <f t="shared" si="140"/>
        <v>2002</v>
      </c>
      <c r="B2104" s="687" t="s">
        <v>1942</v>
      </c>
      <c r="C2104" s="568">
        <v>51.162999999999997</v>
      </c>
      <c r="D2104" s="687"/>
      <c r="E2104" s="667" t="s">
        <v>1943</v>
      </c>
      <c r="F2104" s="687" t="s">
        <v>1685</v>
      </c>
      <c r="G2104" s="687" t="s">
        <v>5114</v>
      </c>
      <c r="H2104" s="578">
        <v>9051</v>
      </c>
      <c r="I2104" s="578">
        <v>270</v>
      </c>
      <c r="J2104" s="794">
        <f t="shared" si="138"/>
        <v>9051</v>
      </c>
      <c r="K2104" s="794">
        <f t="shared" si="139"/>
        <v>270</v>
      </c>
    </row>
    <row r="2105" spans="1:11" ht="179.25" customHeight="1" x14ac:dyDescent="0.25">
      <c r="A2105" s="579">
        <f t="shared" si="140"/>
        <v>2003</v>
      </c>
      <c r="B2105" s="687" t="s">
        <v>1942</v>
      </c>
      <c r="C2105" s="568">
        <v>51.163999999999994</v>
      </c>
      <c r="D2105" s="687"/>
      <c r="E2105" s="667" t="s">
        <v>1944</v>
      </c>
      <c r="F2105" s="687" t="s">
        <v>1685</v>
      </c>
      <c r="G2105" s="687" t="s">
        <v>5114</v>
      </c>
      <c r="H2105" s="578">
        <v>8762</v>
      </c>
      <c r="I2105" s="578">
        <v>875</v>
      </c>
      <c r="J2105" s="794">
        <f t="shared" si="138"/>
        <v>8762</v>
      </c>
      <c r="K2105" s="794">
        <f t="shared" si="139"/>
        <v>875</v>
      </c>
    </row>
    <row r="2106" spans="1:11" ht="218.25" customHeight="1" x14ac:dyDescent="0.25">
      <c r="A2106" s="579">
        <f t="shared" si="140"/>
        <v>2004</v>
      </c>
      <c r="B2106" s="687" t="s">
        <v>1942</v>
      </c>
      <c r="C2106" s="568">
        <v>51.164999999999992</v>
      </c>
      <c r="D2106" s="687"/>
      <c r="E2106" s="667" t="s">
        <v>5099</v>
      </c>
      <c r="F2106" s="687" t="s">
        <v>1685</v>
      </c>
      <c r="G2106" s="687" t="s">
        <v>5114</v>
      </c>
      <c r="H2106" s="578">
        <v>8634</v>
      </c>
      <c r="I2106" s="578">
        <v>321</v>
      </c>
      <c r="J2106" s="794">
        <f t="shared" si="138"/>
        <v>8634</v>
      </c>
      <c r="K2106" s="794">
        <f t="shared" si="139"/>
        <v>321</v>
      </c>
    </row>
    <row r="2107" spans="1:11" ht="228" customHeight="1" x14ac:dyDescent="0.25">
      <c r="A2107" s="579">
        <f t="shared" si="140"/>
        <v>2005</v>
      </c>
      <c r="B2107" s="687" t="s">
        <v>1942</v>
      </c>
      <c r="C2107" s="568">
        <v>51.16599999999999</v>
      </c>
      <c r="D2107" s="687"/>
      <c r="E2107" s="667" t="s">
        <v>4755</v>
      </c>
      <c r="F2107" s="687" t="s">
        <v>1685</v>
      </c>
      <c r="G2107" s="687" t="s">
        <v>5114</v>
      </c>
      <c r="H2107" s="578">
        <v>8324</v>
      </c>
      <c r="I2107" s="578">
        <v>331</v>
      </c>
      <c r="J2107" s="794">
        <f t="shared" si="138"/>
        <v>8324</v>
      </c>
      <c r="K2107" s="794">
        <f t="shared" si="139"/>
        <v>331</v>
      </c>
    </row>
    <row r="2108" spans="1:11" ht="221.25" customHeight="1" x14ac:dyDescent="0.25">
      <c r="A2108" s="579">
        <f t="shared" si="140"/>
        <v>2006</v>
      </c>
      <c r="B2108" s="687" t="s">
        <v>1942</v>
      </c>
      <c r="C2108" s="568">
        <v>51.166999999999987</v>
      </c>
      <c r="D2108" s="687"/>
      <c r="E2108" s="667" t="s">
        <v>1945</v>
      </c>
      <c r="F2108" s="687" t="s">
        <v>1685</v>
      </c>
      <c r="G2108" s="687" t="s">
        <v>5114</v>
      </c>
      <c r="H2108" s="578">
        <v>5909</v>
      </c>
      <c r="I2108" s="578">
        <v>321</v>
      </c>
      <c r="J2108" s="794">
        <f t="shared" si="138"/>
        <v>5909</v>
      </c>
      <c r="K2108" s="794">
        <f t="shared" si="139"/>
        <v>321</v>
      </c>
    </row>
    <row r="2109" spans="1:11" ht="218.25" customHeight="1" x14ac:dyDescent="0.25">
      <c r="A2109" s="579">
        <f t="shared" si="140"/>
        <v>2007</v>
      </c>
      <c r="B2109" s="687"/>
      <c r="C2109" s="568">
        <v>51.167999999999985</v>
      </c>
      <c r="D2109" s="687" t="s">
        <v>63</v>
      </c>
      <c r="E2109" s="667" t="s">
        <v>4756</v>
      </c>
      <c r="F2109" s="687" t="s">
        <v>1946</v>
      </c>
      <c r="G2109" s="687" t="s">
        <v>5181</v>
      </c>
      <c r="H2109" s="578">
        <v>112</v>
      </c>
      <c r="I2109" s="578">
        <v>0</v>
      </c>
      <c r="J2109" s="794">
        <f t="shared" si="138"/>
        <v>112</v>
      </c>
      <c r="K2109" s="794">
        <f t="shared" si="139"/>
        <v>0</v>
      </c>
    </row>
    <row r="2110" spans="1:11" ht="40.5" x14ac:dyDescent="0.25">
      <c r="A2110" s="687"/>
      <c r="B2110" s="687" t="s">
        <v>1682</v>
      </c>
      <c r="C2110" s="689">
        <v>51.168999999999997</v>
      </c>
      <c r="D2110" s="689" t="s">
        <v>1683</v>
      </c>
      <c r="E2110" s="667" t="s">
        <v>1947</v>
      </c>
      <c r="F2110" s="687" t="s">
        <v>1685</v>
      </c>
      <c r="G2110" s="687"/>
      <c r="H2110" s="578"/>
      <c r="I2110" s="578"/>
      <c r="J2110" s="794">
        <f t="shared" si="138"/>
        <v>0</v>
      </c>
      <c r="K2110" s="794">
        <f t="shared" si="139"/>
        <v>0</v>
      </c>
    </row>
    <row r="2111" spans="1:11" ht="121.5" x14ac:dyDescent="0.25">
      <c r="A2111" s="687"/>
      <c r="B2111" s="687"/>
      <c r="C2111" s="689"/>
      <c r="D2111" s="689"/>
      <c r="E2111" s="667" t="s">
        <v>1948</v>
      </c>
      <c r="F2111" s="689"/>
      <c r="G2111" s="687"/>
      <c r="H2111" s="578"/>
      <c r="I2111" s="578"/>
      <c r="J2111" s="794">
        <f t="shared" si="138"/>
        <v>0</v>
      </c>
      <c r="K2111" s="794">
        <f t="shared" si="139"/>
        <v>0</v>
      </c>
    </row>
    <row r="2112" spans="1:11" ht="108" x14ac:dyDescent="0.25">
      <c r="A2112" s="579">
        <f>A2109+1</f>
        <v>2008</v>
      </c>
      <c r="B2112" s="689"/>
      <c r="C2112" s="689"/>
      <c r="D2112" s="689"/>
      <c r="E2112" s="667" t="s">
        <v>1949</v>
      </c>
      <c r="F2112" s="689"/>
      <c r="G2112" s="687" t="s">
        <v>4804</v>
      </c>
      <c r="H2112" s="578">
        <v>1839</v>
      </c>
      <c r="I2112" s="578">
        <v>540</v>
      </c>
      <c r="J2112" s="794">
        <f t="shared" si="138"/>
        <v>1839</v>
      </c>
      <c r="K2112" s="794">
        <f t="shared" si="139"/>
        <v>540</v>
      </c>
    </row>
    <row r="2113" spans="1:11" ht="189" x14ac:dyDescent="0.25">
      <c r="A2113" s="579">
        <f>A2112+1</f>
        <v>2009</v>
      </c>
      <c r="B2113" s="689"/>
      <c r="C2113" s="569">
        <v>51.17</v>
      </c>
      <c r="D2113" s="689"/>
      <c r="E2113" s="667" t="s">
        <v>4757</v>
      </c>
      <c r="F2113" s="689"/>
      <c r="G2113" s="687" t="s">
        <v>5114</v>
      </c>
      <c r="H2113" s="578">
        <v>10604</v>
      </c>
      <c r="I2113" s="578">
        <v>2738</v>
      </c>
      <c r="J2113" s="794">
        <f t="shared" si="138"/>
        <v>10604</v>
      </c>
      <c r="K2113" s="794">
        <f t="shared" si="139"/>
        <v>2738</v>
      </c>
    </row>
    <row r="2114" spans="1:11" ht="76.150000000000006" customHeight="1" x14ac:dyDescent="0.25">
      <c r="A2114" s="579">
        <f>A2113+1</f>
        <v>2010</v>
      </c>
      <c r="B2114" s="689"/>
      <c r="C2114" s="689">
        <v>51.170999999999999</v>
      </c>
      <c r="D2114" s="689"/>
      <c r="E2114" s="667" t="s">
        <v>5399</v>
      </c>
      <c r="F2114" s="689"/>
      <c r="G2114" s="687" t="s">
        <v>5114</v>
      </c>
      <c r="H2114" s="578">
        <v>57157</v>
      </c>
      <c r="I2114" s="578">
        <v>0</v>
      </c>
      <c r="J2114" s="794">
        <f t="shared" si="138"/>
        <v>57157</v>
      </c>
      <c r="K2114" s="794">
        <f t="shared" si="139"/>
        <v>0</v>
      </c>
    </row>
    <row r="2115" spans="1:11" ht="147.75" customHeight="1" x14ac:dyDescent="0.25">
      <c r="A2115" s="687"/>
      <c r="B2115" s="687" t="s">
        <v>1682</v>
      </c>
      <c r="C2115" s="569"/>
      <c r="D2115" s="689" t="s">
        <v>1683</v>
      </c>
      <c r="E2115" s="667" t="s">
        <v>1950</v>
      </c>
      <c r="F2115" s="687" t="s">
        <v>1685</v>
      </c>
      <c r="G2115" s="687"/>
      <c r="H2115" s="578"/>
      <c r="I2115" s="578"/>
      <c r="J2115" s="794">
        <f t="shared" si="138"/>
        <v>0</v>
      </c>
      <c r="K2115" s="794">
        <f t="shared" si="139"/>
        <v>0</v>
      </c>
    </row>
    <row r="2116" spans="1:11" ht="108" x14ac:dyDescent="0.25">
      <c r="A2116" s="579">
        <f>A2114+1</f>
        <v>2011</v>
      </c>
      <c r="B2116" s="689"/>
      <c r="C2116" s="689">
        <v>51.171999999999997</v>
      </c>
      <c r="D2116" s="689"/>
      <c r="E2116" s="667" t="s">
        <v>1951</v>
      </c>
      <c r="F2116" s="689"/>
      <c r="G2116" s="687" t="s">
        <v>4804</v>
      </c>
      <c r="H2116" s="578">
        <v>1936</v>
      </c>
      <c r="I2116" s="578">
        <v>540</v>
      </c>
      <c r="J2116" s="794">
        <f t="shared" si="138"/>
        <v>1936</v>
      </c>
      <c r="K2116" s="794">
        <f t="shared" si="139"/>
        <v>540</v>
      </c>
    </row>
    <row r="2117" spans="1:11" ht="231" customHeight="1" x14ac:dyDescent="0.25">
      <c r="A2117" s="579">
        <f t="shared" ref="A2117:A2125" si="141">A2116+1</f>
        <v>2012</v>
      </c>
      <c r="B2117" s="689"/>
      <c r="C2117" s="689">
        <v>51.173000000000002</v>
      </c>
      <c r="D2117" s="689"/>
      <c r="E2117" s="667" t="s">
        <v>4758</v>
      </c>
      <c r="F2117" s="687" t="s">
        <v>1685</v>
      </c>
      <c r="G2117" s="687" t="s">
        <v>5114</v>
      </c>
      <c r="H2117" s="578">
        <v>15374</v>
      </c>
      <c r="I2117" s="578">
        <v>2738</v>
      </c>
      <c r="J2117" s="794">
        <f t="shared" ref="J2117:J2180" si="142">ROUNDUP(H2117,0)</f>
        <v>15374</v>
      </c>
      <c r="K2117" s="794">
        <f t="shared" ref="K2117:K2180" si="143">ROUNDUP(I2117,0)</f>
        <v>2738</v>
      </c>
    </row>
    <row r="2118" spans="1:11" ht="157.9" customHeight="1" x14ac:dyDescent="0.25">
      <c r="A2118" s="579">
        <f t="shared" si="141"/>
        <v>2013</v>
      </c>
      <c r="B2118" s="687" t="s">
        <v>1682</v>
      </c>
      <c r="C2118" s="569">
        <v>51.173999999999999</v>
      </c>
      <c r="D2118" s="689" t="s">
        <v>1683</v>
      </c>
      <c r="E2118" s="667" t="s">
        <v>1952</v>
      </c>
      <c r="F2118" s="687" t="s">
        <v>1685</v>
      </c>
      <c r="G2118" s="687" t="s">
        <v>5114</v>
      </c>
      <c r="H2118" s="578">
        <v>10453</v>
      </c>
      <c r="I2118" s="578">
        <v>1277</v>
      </c>
      <c r="J2118" s="794">
        <f t="shared" si="142"/>
        <v>10453</v>
      </c>
      <c r="K2118" s="794">
        <f t="shared" si="143"/>
        <v>1277</v>
      </c>
    </row>
    <row r="2119" spans="1:11" ht="129.6" customHeight="1" x14ac:dyDescent="0.25">
      <c r="A2119" s="579">
        <f t="shared" si="141"/>
        <v>2014</v>
      </c>
      <c r="B2119" s="687" t="s">
        <v>1682</v>
      </c>
      <c r="C2119" s="569">
        <v>51.174999999999997</v>
      </c>
      <c r="D2119" s="689" t="s">
        <v>1683</v>
      </c>
      <c r="E2119" s="667" t="s">
        <v>1953</v>
      </c>
      <c r="F2119" s="687" t="s">
        <v>1685</v>
      </c>
      <c r="G2119" s="687" t="s">
        <v>4812</v>
      </c>
      <c r="H2119" s="578">
        <v>10189</v>
      </c>
      <c r="I2119" s="578">
        <v>1523.25</v>
      </c>
      <c r="J2119" s="794">
        <f t="shared" si="142"/>
        <v>10189</v>
      </c>
      <c r="K2119" s="794">
        <f t="shared" si="143"/>
        <v>1524</v>
      </c>
    </row>
    <row r="2120" spans="1:11" ht="94.5" x14ac:dyDescent="0.25">
      <c r="A2120" s="579">
        <f t="shared" si="141"/>
        <v>2015</v>
      </c>
      <c r="B2120" s="687" t="s">
        <v>1682</v>
      </c>
      <c r="C2120" s="569">
        <v>51.176000000000002</v>
      </c>
      <c r="D2120" s="689" t="s">
        <v>1683</v>
      </c>
      <c r="E2120" s="667" t="s">
        <v>1954</v>
      </c>
      <c r="F2120" s="687" t="s">
        <v>1685</v>
      </c>
      <c r="G2120" s="687" t="s">
        <v>4812</v>
      </c>
      <c r="H2120" s="578">
        <v>3908</v>
      </c>
      <c r="I2120" s="578">
        <v>406.2</v>
      </c>
      <c r="J2120" s="794">
        <f t="shared" si="142"/>
        <v>3908</v>
      </c>
      <c r="K2120" s="794">
        <f t="shared" si="143"/>
        <v>407</v>
      </c>
    </row>
    <row r="2121" spans="1:11" ht="81" x14ac:dyDescent="0.25">
      <c r="A2121" s="579">
        <f t="shared" si="141"/>
        <v>2016</v>
      </c>
      <c r="B2121" s="687" t="s">
        <v>1682</v>
      </c>
      <c r="C2121" s="569">
        <v>51.177</v>
      </c>
      <c r="D2121" s="689" t="s">
        <v>1683</v>
      </c>
      <c r="E2121" s="667" t="s">
        <v>1955</v>
      </c>
      <c r="F2121" s="687" t="s">
        <v>1685</v>
      </c>
      <c r="G2121" s="687" t="s">
        <v>4812</v>
      </c>
      <c r="H2121" s="578">
        <v>2041</v>
      </c>
      <c r="I2121" s="578">
        <v>270.8</v>
      </c>
      <c r="J2121" s="794">
        <f t="shared" si="142"/>
        <v>2041</v>
      </c>
      <c r="K2121" s="794">
        <f t="shared" si="143"/>
        <v>271</v>
      </c>
    </row>
    <row r="2122" spans="1:11" ht="255.75" customHeight="1" x14ac:dyDescent="0.25">
      <c r="A2122" s="579">
        <f t="shared" si="141"/>
        <v>2017</v>
      </c>
      <c r="B2122" s="687" t="s">
        <v>1956</v>
      </c>
      <c r="C2122" s="569">
        <v>51.177999999999997</v>
      </c>
      <c r="D2122" s="689" t="s">
        <v>1957</v>
      </c>
      <c r="E2122" s="667" t="s">
        <v>5589</v>
      </c>
      <c r="F2122" s="687" t="s">
        <v>1958</v>
      </c>
      <c r="G2122" s="687" t="s">
        <v>4809</v>
      </c>
      <c r="H2122" s="578">
        <v>7424</v>
      </c>
      <c r="I2122" s="578">
        <v>37</v>
      </c>
      <c r="J2122" s="794">
        <f t="shared" si="142"/>
        <v>7424</v>
      </c>
      <c r="K2122" s="794">
        <f t="shared" si="143"/>
        <v>37</v>
      </c>
    </row>
    <row r="2123" spans="1:11" ht="231" customHeight="1" x14ac:dyDescent="0.25">
      <c r="A2123" s="579">
        <f t="shared" si="141"/>
        <v>2018</v>
      </c>
      <c r="B2123" s="687" t="s">
        <v>79</v>
      </c>
      <c r="C2123" s="569">
        <v>51.179000000000002</v>
      </c>
      <c r="D2123" s="689" t="s">
        <v>1957</v>
      </c>
      <c r="E2123" s="667" t="s">
        <v>1959</v>
      </c>
      <c r="F2123" s="687" t="s">
        <v>1960</v>
      </c>
      <c r="G2123" s="687" t="s">
        <v>4812</v>
      </c>
      <c r="H2123" s="578">
        <v>1352</v>
      </c>
      <c r="I2123" s="578">
        <v>378</v>
      </c>
      <c r="J2123" s="794">
        <f t="shared" si="142"/>
        <v>1352</v>
      </c>
      <c r="K2123" s="794">
        <f t="shared" si="143"/>
        <v>378</v>
      </c>
    </row>
    <row r="2124" spans="1:11" ht="298.5" customHeight="1" x14ac:dyDescent="0.25">
      <c r="A2124" s="579">
        <f t="shared" si="141"/>
        <v>2019</v>
      </c>
      <c r="B2124" s="687" t="s">
        <v>79</v>
      </c>
      <c r="C2124" s="569">
        <v>51.18</v>
      </c>
      <c r="D2124" s="689" t="s">
        <v>1957</v>
      </c>
      <c r="E2124" s="667" t="s">
        <v>1961</v>
      </c>
      <c r="F2124" s="687" t="s">
        <v>1962</v>
      </c>
      <c r="G2124" s="687" t="s">
        <v>4812</v>
      </c>
      <c r="H2124" s="578">
        <v>405</v>
      </c>
      <c r="I2124" s="578">
        <v>0</v>
      </c>
      <c r="J2124" s="794">
        <f t="shared" si="142"/>
        <v>405</v>
      </c>
      <c r="K2124" s="794">
        <f t="shared" si="143"/>
        <v>0</v>
      </c>
    </row>
    <row r="2125" spans="1:11" ht="138" customHeight="1" x14ac:dyDescent="0.25">
      <c r="A2125" s="579">
        <f t="shared" si="141"/>
        <v>2020</v>
      </c>
      <c r="B2125" s="687" t="s">
        <v>1956</v>
      </c>
      <c r="C2125" s="687">
        <v>51.180999999999997</v>
      </c>
      <c r="D2125" s="687"/>
      <c r="E2125" s="667" t="s">
        <v>1963</v>
      </c>
      <c r="F2125" s="687" t="s">
        <v>1685</v>
      </c>
      <c r="G2125" s="687" t="s">
        <v>5554</v>
      </c>
      <c r="H2125" s="578">
        <v>12770</v>
      </c>
      <c r="I2125" s="578">
        <v>80</v>
      </c>
      <c r="J2125" s="794">
        <f t="shared" si="142"/>
        <v>12770</v>
      </c>
      <c r="K2125" s="794">
        <f t="shared" si="143"/>
        <v>80</v>
      </c>
    </row>
    <row r="2126" spans="1:11" ht="97.5" customHeight="1" x14ac:dyDescent="0.25">
      <c r="A2126" s="579">
        <f t="shared" ref="A2126:A2154" si="144">A2125+1</f>
        <v>2021</v>
      </c>
      <c r="B2126" s="687"/>
      <c r="C2126" s="687">
        <v>51.182000000000002</v>
      </c>
      <c r="D2126" s="687"/>
      <c r="E2126" s="667" t="s">
        <v>5157</v>
      </c>
      <c r="F2126" s="687" t="s">
        <v>1685</v>
      </c>
      <c r="G2126" s="687" t="s">
        <v>5545</v>
      </c>
      <c r="H2126" s="578">
        <v>4404</v>
      </c>
      <c r="I2126" s="578">
        <v>71</v>
      </c>
      <c r="J2126" s="794">
        <f t="shared" si="142"/>
        <v>4404</v>
      </c>
      <c r="K2126" s="794">
        <f t="shared" si="143"/>
        <v>71</v>
      </c>
    </row>
    <row r="2127" spans="1:11" ht="108" x14ac:dyDescent="0.25">
      <c r="A2127" s="579">
        <f t="shared" si="144"/>
        <v>2022</v>
      </c>
      <c r="B2127" s="687"/>
      <c r="C2127" s="687">
        <v>51.183</v>
      </c>
      <c r="D2127" s="687"/>
      <c r="E2127" s="667" t="s">
        <v>5158</v>
      </c>
      <c r="F2127" s="687" t="s">
        <v>1685</v>
      </c>
      <c r="G2127" s="687" t="s">
        <v>5545</v>
      </c>
      <c r="H2127" s="578">
        <v>6153</v>
      </c>
      <c r="I2127" s="578">
        <v>67</v>
      </c>
      <c r="J2127" s="794">
        <f t="shared" si="142"/>
        <v>6153</v>
      </c>
      <c r="K2127" s="794">
        <f t="shared" si="143"/>
        <v>67</v>
      </c>
    </row>
    <row r="2128" spans="1:11" ht="108" x14ac:dyDescent="0.25">
      <c r="A2128" s="579">
        <f t="shared" si="144"/>
        <v>2023</v>
      </c>
      <c r="B2128" s="687"/>
      <c r="C2128" s="687">
        <v>51.183999999999997</v>
      </c>
      <c r="D2128" s="687"/>
      <c r="E2128" s="667" t="s">
        <v>5159</v>
      </c>
      <c r="F2128" s="687" t="s">
        <v>1685</v>
      </c>
      <c r="G2128" s="687" t="s">
        <v>5545</v>
      </c>
      <c r="H2128" s="578">
        <v>7695</v>
      </c>
      <c r="I2128" s="578">
        <v>95</v>
      </c>
      <c r="J2128" s="794">
        <f t="shared" si="142"/>
        <v>7695</v>
      </c>
      <c r="K2128" s="794">
        <f t="shared" si="143"/>
        <v>95</v>
      </c>
    </row>
    <row r="2129" spans="1:11" ht="99" customHeight="1" x14ac:dyDescent="0.25">
      <c r="A2129" s="579">
        <f t="shared" si="144"/>
        <v>2024</v>
      </c>
      <c r="B2129" s="687"/>
      <c r="C2129" s="687">
        <v>51.185000000000002</v>
      </c>
      <c r="D2129" s="687"/>
      <c r="E2129" s="667" t="s">
        <v>5160</v>
      </c>
      <c r="F2129" s="687" t="s">
        <v>1685</v>
      </c>
      <c r="G2129" s="687" t="s">
        <v>5545</v>
      </c>
      <c r="H2129" s="578">
        <v>6452</v>
      </c>
      <c r="I2129" s="578">
        <v>52</v>
      </c>
      <c r="J2129" s="794">
        <f t="shared" si="142"/>
        <v>6452</v>
      </c>
      <c r="K2129" s="794">
        <f t="shared" si="143"/>
        <v>52</v>
      </c>
    </row>
    <row r="2130" spans="1:11" ht="96" customHeight="1" x14ac:dyDescent="0.25">
      <c r="A2130" s="579">
        <f t="shared" si="144"/>
        <v>2025</v>
      </c>
      <c r="B2130" s="687"/>
      <c r="C2130" s="687">
        <v>51.186</v>
      </c>
      <c r="D2130" s="687"/>
      <c r="E2130" s="667" t="s">
        <v>5161</v>
      </c>
      <c r="F2130" s="687" t="s">
        <v>1685</v>
      </c>
      <c r="G2130" s="687" t="s">
        <v>5545</v>
      </c>
      <c r="H2130" s="578">
        <v>11066</v>
      </c>
      <c r="I2130" s="578">
        <v>66</v>
      </c>
      <c r="J2130" s="794">
        <f t="shared" si="142"/>
        <v>11066</v>
      </c>
      <c r="K2130" s="794">
        <f t="shared" si="143"/>
        <v>66</v>
      </c>
    </row>
    <row r="2131" spans="1:11" ht="349.5" customHeight="1" x14ac:dyDescent="0.25">
      <c r="A2131" s="579">
        <f t="shared" si="144"/>
        <v>2026</v>
      </c>
      <c r="B2131" s="687" t="s">
        <v>1964</v>
      </c>
      <c r="C2131" s="689">
        <v>51.186999999999998</v>
      </c>
      <c r="D2131" s="689"/>
      <c r="E2131" s="667" t="s">
        <v>5081</v>
      </c>
      <c r="F2131" s="687" t="s">
        <v>1685</v>
      </c>
      <c r="G2131" s="687" t="s">
        <v>5114</v>
      </c>
      <c r="H2131" s="578">
        <v>3971</v>
      </c>
      <c r="I2131" s="578">
        <v>481</v>
      </c>
      <c r="J2131" s="794">
        <f t="shared" si="142"/>
        <v>3971</v>
      </c>
      <c r="K2131" s="794">
        <f t="shared" si="143"/>
        <v>481</v>
      </c>
    </row>
    <row r="2132" spans="1:11" ht="362.25" customHeight="1" x14ac:dyDescent="0.25">
      <c r="A2132" s="579">
        <f t="shared" si="144"/>
        <v>2027</v>
      </c>
      <c r="B2132" s="687" t="s">
        <v>1964</v>
      </c>
      <c r="C2132" s="689">
        <v>51.188000000000002</v>
      </c>
      <c r="D2132" s="689"/>
      <c r="E2132" s="667" t="s">
        <v>5082</v>
      </c>
      <c r="F2132" s="687" t="s">
        <v>1685</v>
      </c>
      <c r="G2132" s="687" t="s">
        <v>5114</v>
      </c>
      <c r="H2132" s="578">
        <v>5025</v>
      </c>
      <c r="I2132" s="578">
        <v>481</v>
      </c>
      <c r="J2132" s="794">
        <f t="shared" si="142"/>
        <v>5025</v>
      </c>
      <c r="K2132" s="794">
        <f t="shared" si="143"/>
        <v>481</v>
      </c>
    </row>
    <row r="2133" spans="1:11" ht="376.5" customHeight="1" x14ac:dyDescent="0.25">
      <c r="A2133" s="579">
        <f t="shared" si="144"/>
        <v>2028</v>
      </c>
      <c r="B2133" s="687" t="s">
        <v>1964</v>
      </c>
      <c r="C2133" s="689">
        <v>51.189</v>
      </c>
      <c r="D2133" s="689"/>
      <c r="E2133" s="667" t="s">
        <v>2263</v>
      </c>
      <c r="F2133" s="687" t="s">
        <v>1685</v>
      </c>
      <c r="G2133" s="687" t="s">
        <v>5114</v>
      </c>
      <c r="H2133" s="578">
        <v>5444</v>
      </c>
      <c r="I2133" s="578">
        <v>481</v>
      </c>
      <c r="J2133" s="794">
        <f t="shared" si="142"/>
        <v>5444</v>
      </c>
      <c r="K2133" s="794">
        <f t="shared" si="143"/>
        <v>481</v>
      </c>
    </row>
    <row r="2134" spans="1:11" ht="375" customHeight="1" x14ac:dyDescent="0.25">
      <c r="A2134" s="579">
        <f t="shared" si="144"/>
        <v>2029</v>
      </c>
      <c r="B2134" s="687" t="s">
        <v>1964</v>
      </c>
      <c r="C2134" s="569">
        <v>51.19</v>
      </c>
      <c r="D2134" s="689"/>
      <c r="E2134" s="667" t="s">
        <v>4702</v>
      </c>
      <c r="F2134" s="687" t="s">
        <v>1685</v>
      </c>
      <c r="G2134" s="687" t="s">
        <v>5114</v>
      </c>
      <c r="H2134" s="578">
        <v>6119</v>
      </c>
      <c r="I2134" s="578">
        <v>481</v>
      </c>
      <c r="J2134" s="794">
        <f t="shared" si="142"/>
        <v>6119</v>
      </c>
      <c r="K2134" s="794">
        <f t="shared" si="143"/>
        <v>481</v>
      </c>
    </row>
    <row r="2135" spans="1:11" ht="162" x14ac:dyDescent="0.25">
      <c r="A2135" s="579">
        <f t="shared" si="144"/>
        <v>2030</v>
      </c>
      <c r="B2135" s="687" t="s">
        <v>1965</v>
      </c>
      <c r="C2135" s="689">
        <v>51.191000000000003</v>
      </c>
      <c r="D2135" s="689"/>
      <c r="E2135" s="667" t="s">
        <v>5083</v>
      </c>
      <c r="F2135" s="687" t="s">
        <v>1685</v>
      </c>
      <c r="G2135" s="687" t="s">
        <v>5114</v>
      </c>
      <c r="H2135" s="578">
        <v>282</v>
      </c>
      <c r="I2135" s="578">
        <v>155</v>
      </c>
      <c r="J2135" s="794">
        <f t="shared" si="142"/>
        <v>282</v>
      </c>
      <c r="K2135" s="794">
        <f t="shared" si="143"/>
        <v>155</v>
      </c>
    </row>
    <row r="2136" spans="1:11" ht="81" x14ac:dyDescent="0.25">
      <c r="A2136" s="579">
        <f t="shared" si="144"/>
        <v>2031</v>
      </c>
      <c r="B2136" s="687" t="s">
        <v>1965</v>
      </c>
      <c r="C2136" s="689">
        <v>51.192</v>
      </c>
      <c r="D2136" s="689"/>
      <c r="E2136" s="667" t="s">
        <v>1966</v>
      </c>
      <c r="F2136" s="687" t="s">
        <v>1685</v>
      </c>
      <c r="G2136" s="687" t="s">
        <v>5114</v>
      </c>
      <c r="H2136" s="578">
        <v>8598</v>
      </c>
      <c r="I2136" s="578">
        <v>188</v>
      </c>
      <c r="J2136" s="794">
        <f t="shared" si="142"/>
        <v>8598</v>
      </c>
      <c r="K2136" s="794">
        <f t="shared" si="143"/>
        <v>188</v>
      </c>
    </row>
    <row r="2137" spans="1:11" ht="121.5" x14ac:dyDescent="0.25">
      <c r="A2137" s="579">
        <f t="shared" si="144"/>
        <v>2032</v>
      </c>
      <c r="B2137" s="687" t="s">
        <v>1967</v>
      </c>
      <c r="C2137" s="689">
        <v>51.192999999999998</v>
      </c>
      <c r="D2137" s="689"/>
      <c r="E2137" s="667" t="s">
        <v>1968</v>
      </c>
      <c r="F2137" s="687" t="s">
        <v>1685</v>
      </c>
      <c r="G2137" s="687" t="s">
        <v>4804</v>
      </c>
      <c r="H2137" s="578">
        <v>3377</v>
      </c>
      <c r="I2137" s="578">
        <v>409</v>
      </c>
      <c r="J2137" s="794">
        <f t="shared" si="142"/>
        <v>3377</v>
      </c>
      <c r="K2137" s="794">
        <f t="shared" si="143"/>
        <v>409</v>
      </c>
    </row>
    <row r="2138" spans="1:11" ht="110.25" customHeight="1" x14ac:dyDescent="0.25">
      <c r="A2138" s="579">
        <f t="shared" si="144"/>
        <v>2033</v>
      </c>
      <c r="B2138" s="687" t="s">
        <v>1967</v>
      </c>
      <c r="C2138" s="689">
        <v>51.194000000000003</v>
      </c>
      <c r="D2138" s="689"/>
      <c r="E2138" s="667" t="s">
        <v>1969</v>
      </c>
      <c r="F2138" s="687" t="s">
        <v>1685</v>
      </c>
      <c r="G2138" s="687" t="s">
        <v>4804</v>
      </c>
      <c r="H2138" s="578">
        <v>4867</v>
      </c>
      <c r="I2138" s="578">
        <v>523</v>
      </c>
      <c r="J2138" s="794">
        <f t="shared" si="142"/>
        <v>4867</v>
      </c>
      <c r="K2138" s="794">
        <f t="shared" si="143"/>
        <v>523</v>
      </c>
    </row>
    <row r="2139" spans="1:11" ht="150.75" customHeight="1" x14ac:dyDescent="0.25">
      <c r="A2139" s="579">
        <f t="shared" si="144"/>
        <v>2034</v>
      </c>
      <c r="B2139" s="689" t="s">
        <v>1970</v>
      </c>
      <c r="C2139" s="569">
        <v>51.228000000000002</v>
      </c>
      <c r="D2139" s="687" t="s">
        <v>1971</v>
      </c>
      <c r="E2139" s="667" t="s">
        <v>4759</v>
      </c>
      <c r="F2139" s="687" t="s">
        <v>1971</v>
      </c>
      <c r="G2139" s="687"/>
      <c r="H2139" s="578"/>
      <c r="I2139" s="578"/>
      <c r="J2139" s="794">
        <f t="shared" si="142"/>
        <v>0</v>
      </c>
      <c r="K2139" s="794">
        <f t="shared" si="143"/>
        <v>0</v>
      </c>
    </row>
    <row r="2140" spans="1:11" ht="54" x14ac:dyDescent="0.25">
      <c r="A2140" s="579">
        <f t="shared" si="144"/>
        <v>2035</v>
      </c>
      <c r="B2140" s="689" t="s">
        <v>1970</v>
      </c>
      <c r="C2140" s="568" t="s">
        <v>1972</v>
      </c>
      <c r="D2140" s="687" t="s">
        <v>1971</v>
      </c>
      <c r="E2140" s="667" t="s">
        <v>1973</v>
      </c>
      <c r="F2140" s="687" t="s">
        <v>1971</v>
      </c>
      <c r="G2140" s="689" t="s">
        <v>4812</v>
      </c>
      <c r="H2140" s="578">
        <v>7203</v>
      </c>
      <c r="I2140" s="578">
        <v>2000</v>
      </c>
      <c r="J2140" s="794">
        <f t="shared" si="142"/>
        <v>7203</v>
      </c>
      <c r="K2140" s="794">
        <f t="shared" si="143"/>
        <v>2000</v>
      </c>
    </row>
    <row r="2141" spans="1:11" ht="54" x14ac:dyDescent="0.25">
      <c r="A2141" s="579">
        <f t="shared" si="144"/>
        <v>2036</v>
      </c>
      <c r="B2141" s="689" t="s">
        <v>1970</v>
      </c>
      <c r="C2141" s="569" t="s">
        <v>1974</v>
      </c>
      <c r="D2141" s="687" t="s">
        <v>1971</v>
      </c>
      <c r="E2141" s="667" t="s">
        <v>1975</v>
      </c>
      <c r="F2141" s="687" t="s">
        <v>1971</v>
      </c>
      <c r="G2141" s="689" t="s">
        <v>4812</v>
      </c>
      <c r="H2141" s="578">
        <v>9746</v>
      </c>
      <c r="I2141" s="578">
        <v>2500</v>
      </c>
      <c r="J2141" s="794">
        <f t="shared" si="142"/>
        <v>9746</v>
      </c>
      <c r="K2141" s="794">
        <f t="shared" si="143"/>
        <v>2500</v>
      </c>
    </row>
    <row r="2142" spans="1:11" ht="54" x14ac:dyDescent="0.25">
      <c r="A2142" s="579">
        <f t="shared" si="144"/>
        <v>2037</v>
      </c>
      <c r="B2142" s="689" t="s">
        <v>1970</v>
      </c>
      <c r="C2142" s="569" t="s">
        <v>1976</v>
      </c>
      <c r="D2142" s="687" t="s">
        <v>1971</v>
      </c>
      <c r="E2142" s="667" t="s">
        <v>1977</v>
      </c>
      <c r="F2142" s="687" t="s">
        <v>1971</v>
      </c>
      <c r="G2142" s="689" t="s">
        <v>4812</v>
      </c>
      <c r="H2142" s="578">
        <v>10381</v>
      </c>
      <c r="I2142" s="578">
        <v>3000</v>
      </c>
      <c r="J2142" s="794">
        <f t="shared" si="142"/>
        <v>10381</v>
      </c>
      <c r="K2142" s="794">
        <f t="shared" si="143"/>
        <v>3000</v>
      </c>
    </row>
    <row r="2143" spans="1:11" ht="54" x14ac:dyDescent="0.25">
      <c r="A2143" s="579">
        <f t="shared" si="144"/>
        <v>2038</v>
      </c>
      <c r="B2143" s="689" t="s">
        <v>1970</v>
      </c>
      <c r="C2143" s="569" t="s">
        <v>1978</v>
      </c>
      <c r="D2143" s="687" t="s">
        <v>1971</v>
      </c>
      <c r="E2143" s="667" t="s">
        <v>1979</v>
      </c>
      <c r="F2143" s="687" t="s">
        <v>1971</v>
      </c>
      <c r="G2143" s="689" t="s">
        <v>4812</v>
      </c>
      <c r="H2143" s="578">
        <v>14195</v>
      </c>
      <c r="I2143" s="578">
        <v>3500</v>
      </c>
      <c r="J2143" s="794">
        <f t="shared" si="142"/>
        <v>14195</v>
      </c>
      <c r="K2143" s="794">
        <f t="shared" si="143"/>
        <v>3500</v>
      </c>
    </row>
    <row r="2144" spans="1:11" ht="54" x14ac:dyDescent="0.25">
      <c r="A2144" s="579">
        <f t="shared" si="144"/>
        <v>2039</v>
      </c>
      <c r="B2144" s="689" t="s">
        <v>1970</v>
      </c>
      <c r="C2144" s="569" t="s">
        <v>1980</v>
      </c>
      <c r="D2144" s="687" t="s">
        <v>1971</v>
      </c>
      <c r="E2144" s="667" t="s">
        <v>1981</v>
      </c>
      <c r="F2144" s="687" t="s">
        <v>1971</v>
      </c>
      <c r="G2144" s="689" t="s">
        <v>4812</v>
      </c>
      <c r="H2144" s="578">
        <v>20275</v>
      </c>
      <c r="I2144" s="578">
        <v>4000</v>
      </c>
      <c r="J2144" s="794">
        <f t="shared" si="142"/>
        <v>20275</v>
      </c>
      <c r="K2144" s="794">
        <f t="shared" si="143"/>
        <v>4000</v>
      </c>
    </row>
    <row r="2145" spans="1:11" ht="165.75" customHeight="1" x14ac:dyDescent="0.25">
      <c r="A2145" s="579">
        <f t="shared" si="144"/>
        <v>2040</v>
      </c>
      <c r="B2145" s="689" t="s">
        <v>1982</v>
      </c>
      <c r="C2145" s="569">
        <v>51.228999999999999</v>
      </c>
      <c r="D2145" s="687" t="s">
        <v>1971</v>
      </c>
      <c r="E2145" s="667" t="s">
        <v>1983</v>
      </c>
      <c r="F2145" s="687" t="s">
        <v>1971</v>
      </c>
      <c r="G2145" s="687" t="s">
        <v>5107</v>
      </c>
      <c r="H2145" s="578">
        <v>8500</v>
      </c>
      <c r="I2145" s="578">
        <v>0</v>
      </c>
      <c r="J2145" s="794">
        <f t="shared" si="142"/>
        <v>8500</v>
      </c>
      <c r="K2145" s="794">
        <f t="shared" si="143"/>
        <v>0</v>
      </c>
    </row>
    <row r="2146" spans="1:11" ht="162" customHeight="1" x14ac:dyDescent="0.25">
      <c r="A2146" s="579">
        <f t="shared" si="144"/>
        <v>2041</v>
      </c>
      <c r="B2146" s="689" t="s">
        <v>1982</v>
      </c>
      <c r="C2146" s="569" t="s">
        <v>1984</v>
      </c>
      <c r="D2146" s="687" t="s">
        <v>1971</v>
      </c>
      <c r="E2146" s="667" t="s">
        <v>1985</v>
      </c>
      <c r="F2146" s="687" t="s">
        <v>1971</v>
      </c>
      <c r="G2146" s="687" t="s">
        <v>5106</v>
      </c>
      <c r="H2146" s="578">
        <v>22500</v>
      </c>
      <c r="I2146" s="578">
        <v>0</v>
      </c>
      <c r="J2146" s="794">
        <f t="shared" si="142"/>
        <v>22500</v>
      </c>
      <c r="K2146" s="794">
        <f t="shared" si="143"/>
        <v>0</v>
      </c>
    </row>
    <row r="2147" spans="1:11" ht="73.5" customHeight="1" x14ac:dyDescent="0.25">
      <c r="A2147" s="579">
        <f t="shared" si="144"/>
        <v>2042</v>
      </c>
      <c r="B2147" s="689" t="s">
        <v>1982</v>
      </c>
      <c r="C2147" s="569">
        <v>51.23</v>
      </c>
      <c r="D2147" s="687" t="s">
        <v>1971</v>
      </c>
      <c r="E2147" s="667" t="s">
        <v>1986</v>
      </c>
      <c r="F2147" s="687" t="s">
        <v>1971</v>
      </c>
      <c r="G2147" s="687" t="s">
        <v>5106</v>
      </c>
      <c r="H2147" s="578">
        <v>4000</v>
      </c>
      <c r="I2147" s="578">
        <v>0</v>
      </c>
      <c r="J2147" s="794">
        <f t="shared" si="142"/>
        <v>4000</v>
      </c>
      <c r="K2147" s="794">
        <f t="shared" si="143"/>
        <v>0</v>
      </c>
    </row>
    <row r="2148" spans="1:11" ht="409.5" x14ac:dyDescent="0.25">
      <c r="A2148" s="579">
        <f t="shared" si="144"/>
        <v>2043</v>
      </c>
      <c r="B2148" s="687" t="s">
        <v>1987</v>
      </c>
      <c r="C2148" s="689">
        <v>51.231000000000002</v>
      </c>
      <c r="D2148" s="687" t="s">
        <v>1971</v>
      </c>
      <c r="E2148" s="667" t="s">
        <v>1988</v>
      </c>
      <c r="F2148" s="687" t="s">
        <v>1971</v>
      </c>
      <c r="G2148" s="687" t="s">
        <v>5114</v>
      </c>
      <c r="H2148" s="578">
        <v>2457</v>
      </c>
      <c r="I2148" s="578">
        <v>237</v>
      </c>
      <c r="J2148" s="794">
        <f t="shared" si="142"/>
        <v>2457</v>
      </c>
      <c r="K2148" s="794">
        <f t="shared" si="143"/>
        <v>237</v>
      </c>
    </row>
    <row r="2149" spans="1:11" ht="324" x14ac:dyDescent="0.25">
      <c r="A2149" s="579">
        <f t="shared" si="144"/>
        <v>2044</v>
      </c>
      <c r="B2149" s="687" t="s">
        <v>1987</v>
      </c>
      <c r="C2149" s="689">
        <v>51.231999999999999</v>
      </c>
      <c r="D2149" s="687" t="s">
        <v>1971</v>
      </c>
      <c r="E2149" s="667" t="s">
        <v>5727</v>
      </c>
      <c r="F2149" s="687" t="s">
        <v>1971</v>
      </c>
      <c r="G2149" s="687" t="s">
        <v>5114</v>
      </c>
      <c r="H2149" s="578">
        <v>6645</v>
      </c>
      <c r="I2149" s="578">
        <v>0</v>
      </c>
      <c r="J2149" s="794">
        <f t="shared" si="142"/>
        <v>6645</v>
      </c>
      <c r="K2149" s="794">
        <f t="shared" si="143"/>
        <v>0</v>
      </c>
    </row>
    <row r="2150" spans="1:11" ht="231.75" customHeight="1" x14ac:dyDescent="0.25">
      <c r="A2150" s="579">
        <f t="shared" si="144"/>
        <v>2045</v>
      </c>
      <c r="B2150" s="685" t="s">
        <v>1987</v>
      </c>
      <c r="C2150" s="686">
        <v>51.232999999999997</v>
      </c>
      <c r="D2150" s="685" t="s">
        <v>1971</v>
      </c>
      <c r="E2150" s="670" t="s">
        <v>5100</v>
      </c>
      <c r="F2150" s="685" t="s">
        <v>1971</v>
      </c>
      <c r="G2150" s="685" t="s">
        <v>5114</v>
      </c>
      <c r="H2150" s="581">
        <v>5001</v>
      </c>
      <c r="I2150" s="581">
        <v>0</v>
      </c>
      <c r="J2150" s="794">
        <f t="shared" si="142"/>
        <v>5001</v>
      </c>
      <c r="K2150" s="794">
        <f t="shared" si="143"/>
        <v>0</v>
      </c>
    </row>
    <row r="2151" spans="1:11" ht="229.5" customHeight="1" x14ac:dyDescent="0.25">
      <c r="A2151" s="579">
        <f t="shared" si="144"/>
        <v>2046</v>
      </c>
      <c r="B2151" s="682"/>
      <c r="C2151" s="683"/>
      <c r="D2151" s="682"/>
      <c r="E2151" s="669" t="s">
        <v>1989</v>
      </c>
      <c r="F2151" s="682"/>
      <c r="G2151" s="682"/>
      <c r="H2151" s="684"/>
      <c r="I2151" s="684"/>
      <c r="J2151" s="794">
        <f t="shared" si="142"/>
        <v>0</v>
      </c>
      <c r="K2151" s="794">
        <f t="shared" si="143"/>
        <v>0</v>
      </c>
    </row>
    <row r="2152" spans="1:11" ht="391.5" x14ac:dyDescent="0.25">
      <c r="A2152" s="579">
        <f t="shared" si="144"/>
        <v>2047</v>
      </c>
      <c r="B2152" s="687" t="s">
        <v>1987</v>
      </c>
      <c r="C2152" s="689">
        <v>51.234000000000002</v>
      </c>
      <c r="D2152" s="687" t="s">
        <v>1971</v>
      </c>
      <c r="E2152" s="667" t="s">
        <v>5728</v>
      </c>
      <c r="F2152" s="687" t="s">
        <v>1971</v>
      </c>
      <c r="G2152" s="687" t="s">
        <v>4804</v>
      </c>
      <c r="H2152" s="578">
        <v>1229</v>
      </c>
      <c r="I2152" s="578">
        <v>0</v>
      </c>
      <c r="J2152" s="794">
        <f t="shared" si="142"/>
        <v>1229</v>
      </c>
      <c r="K2152" s="794">
        <f t="shared" si="143"/>
        <v>0</v>
      </c>
    </row>
    <row r="2153" spans="1:11" ht="281.25" customHeight="1" x14ac:dyDescent="0.25">
      <c r="A2153" s="579">
        <f t="shared" si="144"/>
        <v>2048</v>
      </c>
      <c r="B2153" s="687" t="s">
        <v>1816</v>
      </c>
      <c r="C2153" s="689">
        <v>51.234999999999999</v>
      </c>
      <c r="D2153" s="687" t="s">
        <v>1971</v>
      </c>
      <c r="E2153" s="667" t="s">
        <v>1990</v>
      </c>
      <c r="F2153" s="687" t="s">
        <v>1971</v>
      </c>
      <c r="G2153" s="687" t="s">
        <v>5114</v>
      </c>
      <c r="H2153" s="578">
        <v>3347</v>
      </c>
      <c r="I2153" s="578">
        <v>646</v>
      </c>
      <c r="J2153" s="794">
        <f t="shared" si="142"/>
        <v>3347</v>
      </c>
      <c r="K2153" s="794">
        <f t="shared" si="143"/>
        <v>646</v>
      </c>
    </row>
    <row r="2154" spans="1:11" ht="324" customHeight="1" x14ac:dyDescent="0.25">
      <c r="A2154" s="579">
        <f t="shared" si="144"/>
        <v>2049</v>
      </c>
      <c r="B2154" s="687" t="s">
        <v>1816</v>
      </c>
      <c r="C2154" s="689">
        <v>51.235999999999997</v>
      </c>
      <c r="D2154" s="687" t="s">
        <v>1971</v>
      </c>
      <c r="E2154" s="667" t="s">
        <v>1991</v>
      </c>
      <c r="F2154" s="687" t="s">
        <v>1971</v>
      </c>
      <c r="G2154" s="687" t="s">
        <v>5114</v>
      </c>
      <c r="H2154" s="578">
        <v>5841</v>
      </c>
      <c r="I2154" s="578">
        <v>746</v>
      </c>
      <c r="J2154" s="794">
        <f t="shared" si="142"/>
        <v>5841</v>
      </c>
      <c r="K2154" s="794">
        <f t="shared" si="143"/>
        <v>746</v>
      </c>
    </row>
    <row r="2155" spans="1:11" ht="155.44999999999999" customHeight="1" x14ac:dyDescent="0.25">
      <c r="A2155" s="579">
        <f>A2154+1</f>
        <v>2050</v>
      </c>
      <c r="B2155" s="687" t="s">
        <v>1992</v>
      </c>
      <c r="C2155" s="689">
        <v>51.237000000000002</v>
      </c>
      <c r="D2155" s="687" t="s">
        <v>1971</v>
      </c>
      <c r="E2155" s="667" t="s">
        <v>5162</v>
      </c>
      <c r="F2155" s="687" t="s">
        <v>1971</v>
      </c>
      <c r="G2155" s="687" t="s">
        <v>5114</v>
      </c>
      <c r="H2155" s="578">
        <v>4586</v>
      </c>
      <c r="I2155" s="578">
        <v>52</v>
      </c>
      <c r="J2155" s="794">
        <f t="shared" si="142"/>
        <v>4586</v>
      </c>
      <c r="K2155" s="794">
        <f t="shared" si="143"/>
        <v>52</v>
      </c>
    </row>
    <row r="2156" spans="1:11" ht="18.75" x14ac:dyDescent="0.25">
      <c r="A2156" s="914" t="s">
        <v>5505</v>
      </c>
      <c r="B2156" s="915"/>
      <c r="C2156" s="915"/>
      <c r="D2156" s="915"/>
      <c r="E2156" s="915"/>
      <c r="F2156" s="915"/>
      <c r="G2156" s="915"/>
      <c r="H2156" s="915"/>
      <c r="I2156" s="916"/>
      <c r="J2156" s="794">
        <f t="shared" si="142"/>
        <v>0</v>
      </c>
      <c r="K2156" s="794">
        <f t="shared" si="143"/>
        <v>0</v>
      </c>
    </row>
    <row r="2157" spans="1:11" ht="162" x14ac:dyDescent="0.25">
      <c r="A2157" s="689"/>
      <c r="B2157" s="687" t="s">
        <v>1937</v>
      </c>
      <c r="C2157" s="689">
        <v>52.01</v>
      </c>
      <c r="D2157" s="687"/>
      <c r="E2157" s="667" t="s">
        <v>1993</v>
      </c>
      <c r="F2157" s="687"/>
      <c r="G2157" s="687"/>
      <c r="H2157" s="578"/>
      <c r="I2157" s="578"/>
      <c r="J2157" s="794">
        <f t="shared" si="142"/>
        <v>0</v>
      </c>
      <c r="K2157" s="794">
        <f t="shared" si="143"/>
        <v>0</v>
      </c>
    </row>
    <row r="2158" spans="1:11" ht="40.5" x14ac:dyDescent="0.25">
      <c r="A2158" s="564">
        <f>A2155+1</f>
        <v>2051</v>
      </c>
      <c r="B2158" s="687"/>
      <c r="C2158" s="689" t="s">
        <v>83</v>
      </c>
      <c r="D2158" s="687"/>
      <c r="E2158" s="667" t="s">
        <v>1994</v>
      </c>
      <c r="F2158" s="687" t="s">
        <v>1286</v>
      </c>
      <c r="G2158" s="687" t="s">
        <v>5545</v>
      </c>
      <c r="H2158" s="578">
        <v>3855</v>
      </c>
      <c r="I2158" s="578">
        <v>1157</v>
      </c>
      <c r="J2158" s="794">
        <f t="shared" si="142"/>
        <v>3855</v>
      </c>
      <c r="K2158" s="794">
        <f t="shared" si="143"/>
        <v>1157</v>
      </c>
    </row>
    <row r="2159" spans="1:11" ht="40.5" x14ac:dyDescent="0.25">
      <c r="A2159" s="564">
        <f>A2158+1</f>
        <v>2052</v>
      </c>
      <c r="B2159" s="687"/>
      <c r="C2159" s="689" t="s">
        <v>84</v>
      </c>
      <c r="D2159" s="687"/>
      <c r="E2159" s="667" t="s">
        <v>1995</v>
      </c>
      <c r="F2159" s="687" t="s">
        <v>1286</v>
      </c>
      <c r="G2159" s="687" t="s">
        <v>5545</v>
      </c>
      <c r="H2159" s="578">
        <v>4137</v>
      </c>
      <c r="I2159" s="578">
        <v>1241</v>
      </c>
      <c r="J2159" s="794">
        <f t="shared" si="142"/>
        <v>4137</v>
      </c>
      <c r="K2159" s="794">
        <f t="shared" si="143"/>
        <v>1241</v>
      </c>
    </row>
    <row r="2160" spans="1:11" ht="108" x14ac:dyDescent="0.25">
      <c r="A2160" s="687"/>
      <c r="B2160" s="687" t="s">
        <v>1937</v>
      </c>
      <c r="C2160" s="687">
        <v>52.02</v>
      </c>
      <c r="D2160" s="687"/>
      <c r="E2160" s="667" t="s">
        <v>1996</v>
      </c>
      <c r="F2160" s="687"/>
      <c r="G2160" s="687"/>
      <c r="H2160" s="578"/>
      <c r="I2160" s="578"/>
      <c r="J2160" s="794">
        <f t="shared" si="142"/>
        <v>0</v>
      </c>
      <c r="K2160" s="794">
        <f t="shared" si="143"/>
        <v>0</v>
      </c>
    </row>
    <row r="2161" spans="1:11" ht="40.5" x14ac:dyDescent="0.25">
      <c r="A2161" s="579">
        <f>A2159+1</f>
        <v>2053</v>
      </c>
      <c r="B2161" s="687"/>
      <c r="C2161" s="687" t="s">
        <v>83</v>
      </c>
      <c r="D2161" s="687"/>
      <c r="E2161" s="667" t="s">
        <v>1997</v>
      </c>
      <c r="F2161" s="687" t="s">
        <v>1286</v>
      </c>
      <c r="G2161" s="687" t="s">
        <v>5545</v>
      </c>
      <c r="H2161" s="578">
        <v>3997</v>
      </c>
      <c r="I2161" s="578">
        <v>1199</v>
      </c>
      <c r="J2161" s="794">
        <f t="shared" si="142"/>
        <v>3997</v>
      </c>
      <c r="K2161" s="794">
        <f t="shared" si="143"/>
        <v>1199</v>
      </c>
    </row>
    <row r="2162" spans="1:11" ht="40.5" x14ac:dyDescent="0.25">
      <c r="A2162" s="579">
        <f t="shared" ref="A2162:A2188" si="145">A2161+1</f>
        <v>2054</v>
      </c>
      <c r="B2162" s="687"/>
      <c r="C2162" s="687" t="s">
        <v>84</v>
      </c>
      <c r="D2162" s="687"/>
      <c r="E2162" s="667" t="s">
        <v>1998</v>
      </c>
      <c r="F2162" s="687" t="s">
        <v>1286</v>
      </c>
      <c r="G2162" s="687" t="s">
        <v>5545</v>
      </c>
      <c r="H2162" s="578">
        <v>4717</v>
      </c>
      <c r="I2162" s="578">
        <v>1415</v>
      </c>
      <c r="J2162" s="794">
        <f t="shared" si="142"/>
        <v>4717</v>
      </c>
      <c r="K2162" s="794">
        <f t="shared" si="143"/>
        <v>1415</v>
      </c>
    </row>
    <row r="2163" spans="1:11" ht="121.5" x14ac:dyDescent="0.25">
      <c r="A2163" s="579">
        <f t="shared" si="145"/>
        <v>2055</v>
      </c>
      <c r="B2163" s="687" t="s">
        <v>1937</v>
      </c>
      <c r="C2163" s="687">
        <v>52.03</v>
      </c>
      <c r="D2163" s="689"/>
      <c r="E2163" s="667" t="s">
        <v>1999</v>
      </c>
      <c r="F2163" s="687" t="s">
        <v>1286</v>
      </c>
      <c r="G2163" s="687" t="s">
        <v>2000</v>
      </c>
      <c r="H2163" s="578">
        <v>7000</v>
      </c>
      <c r="I2163" s="578">
        <v>0</v>
      </c>
      <c r="J2163" s="794">
        <f t="shared" si="142"/>
        <v>7000</v>
      </c>
      <c r="K2163" s="794">
        <f t="shared" si="143"/>
        <v>0</v>
      </c>
    </row>
    <row r="2164" spans="1:11" ht="243" x14ac:dyDescent="0.25">
      <c r="A2164" s="579">
        <f t="shared" si="145"/>
        <v>2056</v>
      </c>
      <c r="B2164" s="687" t="s">
        <v>1937</v>
      </c>
      <c r="C2164" s="687">
        <v>52.04</v>
      </c>
      <c r="D2164" s="689"/>
      <c r="E2164" s="667" t="s">
        <v>2001</v>
      </c>
      <c r="F2164" s="687" t="s">
        <v>1286</v>
      </c>
      <c r="G2164" s="687" t="s">
        <v>2002</v>
      </c>
      <c r="H2164" s="578">
        <v>126012</v>
      </c>
      <c r="I2164" s="578">
        <v>0</v>
      </c>
      <c r="J2164" s="794">
        <f t="shared" si="142"/>
        <v>126012</v>
      </c>
      <c r="K2164" s="794">
        <f t="shared" si="143"/>
        <v>0</v>
      </c>
    </row>
    <row r="2165" spans="1:11" ht="175.5" x14ac:dyDescent="0.25">
      <c r="A2165" s="579">
        <f t="shared" si="145"/>
        <v>2057</v>
      </c>
      <c r="B2165" s="687" t="s">
        <v>2003</v>
      </c>
      <c r="C2165" s="687">
        <v>52.05</v>
      </c>
      <c r="D2165" s="689"/>
      <c r="E2165" s="667" t="s">
        <v>2004</v>
      </c>
      <c r="F2165" s="687" t="s">
        <v>283</v>
      </c>
      <c r="G2165" s="687" t="s">
        <v>5102</v>
      </c>
      <c r="H2165" s="578">
        <v>11300</v>
      </c>
      <c r="I2165" s="578">
        <v>6540</v>
      </c>
      <c r="J2165" s="794">
        <f t="shared" si="142"/>
        <v>11300</v>
      </c>
      <c r="K2165" s="794">
        <f t="shared" si="143"/>
        <v>6540</v>
      </c>
    </row>
    <row r="2166" spans="1:11" ht="202.5" x14ac:dyDescent="0.25">
      <c r="A2166" s="579">
        <f t="shared" si="145"/>
        <v>2058</v>
      </c>
      <c r="B2166" s="687" t="s">
        <v>2003</v>
      </c>
      <c r="C2166" s="687">
        <v>52.06</v>
      </c>
      <c r="D2166" s="689"/>
      <c r="E2166" s="667" t="s">
        <v>4703</v>
      </c>
      <c r="F2166" s="687" t="s">
        <v>283</v>
      </c>
      <c r="G2166" s="687" t="s">
        <v>5545</v>
      </c>
      <c r="H2166" s="578">
        <v>10150</v>
      </c>
      <c r="I2166" s="578">
        <v>1100</v>
      </c>
      <c r="J2166" s="794">
        <f t="shared" si="142"/>
        <v>10150</v>
      </c>
      <c r="K2166" s="794">
        <f t="shared" si="143"/>
        <v>1100</v>
      </c>
    </row>
    <row r="2167" spans="1:11" ht="162" x14ac:dyDescent="0.25">
      <c r="A2167" s="579">
        <f t="shared" si="145"/>
        <v>2059</v>
      </c>
      <c r="B2167" s="687" t="s">
        <v>2003</v>
      </c>
      <c r="C2167" s="687">
        <v>52.07</v>
      </c>
      <c r="D2167" s="689"/>
      <c r="E2167" s="667" t="s">
        <v>4811</v>
      </c>
      <c r="F2167" s="687" t="s">
        <v>283</v>
      </c>
      <c r="G2167" s="687" t="s">
        <v>5545</v>
      </c>
      <c r="H2167" s="578">
        <v>5006</v>
      </c>
      <c r="I2167" s="578">
        <v>64</v>
      </c>
      <c r="J2167" s="794">
        <f t="shared" si="142"/>
        <v>5006</v>
      </c>
      <c r="K2167" s="794">
        <f t="shared" si="143"/>
        <v>64</v>
      </c>
    </row>
    <row r="2168" spans="1:11" ht="135" x14ac:dyDescent="0.25">
      <c r="A2168" s="579">
        <f t="shared" si="145"/>
        <v>2060</v>
      </c>
      <c r="B2168" s="687" t="s">
        <v>2003</v>
      </c>
      <c r="C2168" s="687">
        <v>52.08</v>
      </c>
      <c r="D2168" s="689"/>
      <c r="E2168" s="667" t="s">
        <v>4690</v>
      </c>
      <c r="F2168" s="687" t="s">
        <v>283</v>
      </c>
      <c r="G2168" s="687" t="s">
        <v>5114</v>
      </c>
      <c r="H2168" s="578">
        <v>9650</v>
      </c>
      <c r="I2168" s="578">
        <v>110</v>
      </c>
      <c r="J2168" s="794">
        <f t="shared" si="142"/>
        <v>9650</v>
      </c>
      <c r="K2168" s="794">
        <f t="shared" si="143"/>
        <v>110</v>
      </c>
    </row>
    <row r="2169" spans="1:11" ht="216" x14ac:dyDescent="0.25">
      <c r="A2169" s="579">
        <f t="shared" si="145"/>
        <v>2061</v>
      </c>
      <c r="B2169" s="687" t="s">
        <v>2003</v>
      </c>
      <c r="C2169" s="687">
        <v>52.09</v>
      </c>
      <c r="D2169" s="689"/>
      <c r="E2169" s="667" t="s">
        <v>4691</v>
      </c>
      <c r="F2169" s="687" t="s">
        <v>283</v>
      </c>
      <c r="G2169" s="687" t="s">
        <v>4804</v>
      </c>
      <c r="H2169" s="578">
        <v>1225</v>
      </c>
      <c r="I2169" s="578">
        <v>571</v>
      </c>
      <c r="J2169" s="794">
        <f t="shared" si="142"/>
        <v>1225</v>
      </c>
      <c r="K2169" s="794">
        <f t="shared" si="143"/>
        <v>571</v>
      </c>
    </row>
    <row r="2170" spans="1:11" ht="121.5" x14ac:dyDescent="0.25">
      <c r="A2170" s="579">
        <f t="shared" si="145"/>
        <v>2062</v>
      </c>
      <c r="B2170" s="687" t="s">
        <v>2003</v>
      </c>
      <c r="C2170" s="553">
        <v>52.1</v>
      </c>
      <c r="D2170" s="689"/>
      <c r="E2170" s="667" t="s">
        <v>4692</v>
      </c>
      <c r="F2170" s="687" t="s">
        <v>283</v>
      </c>
      <c r="G2170" s="687" t="s">
        <v>5545</v>
      </c>
      <c r="H2170" s="578">
        <v>1430</v>
      </c>
      <c r="I2170" s="578">
        <v>208</v>
      </c>
      <c r="J2170" s="794">
        <f t="shared" si="142"/>
        <v>1430</v>
      </c>
      <c r="K2170" s="794">
        <f t="shared" si="143"/>
        <v>208</v>
      </c>
    </row>
    <row r="2171" spans="1:11" ht="121.5" x14ac:dyDescent="0.25">
      <c r="A2171" s="579">
        <f t="shared" si="145"/>
        <v>2063</v>
      </c>
      <c r="B2171" s="687" t="s">
        <v>2003</v>
      </c>
      <c r="C2171" s="687">
        <v>52.11</v>
      </c>
      <c r="D2171" s="689"/>
      <c r="E2171" s="667" t="s">
        <v>2006</v>
      </c>
      <c r="F2171" s="687" t="s">
        <v>283</v>
      </c>
      <c r="G2171" s="687" t="s">
        <v>5545</v>
      </c>
      <c r="H2171" s="578">
        <v>1512</v>
      </c>
      <c r="I2171" s="578">
        <v>195</v>
      </c>
      <c r="J2171" s="794">
        <f t="shared" si="142"/>
        <v>1512</v>
      </c>
      <c r="K2171" s="794">
        <f t="shared" si="143"/>
        <v>195</v>
      </c>
    </row>
    <row r="2172" spans="1:11" ht="352.5" customHeight="1" x14ac:dyDescent="0.25">
      <c r="A2172" s="579">
        <f t="shared" si="145"/>
        <v>2064</v>
      </c>
      <c r="B2172" s="687" t="s">
        <v>2007</v>
      </c>
      <c r="C2172" s="687">
        <v>52.12</v>
      </c>
      <c r="D2172" s="689"/>
      <c r="E2172" s="667" t="s">
        <v>4732</v>
      </c>
      <c r="F2172" s="687" t="s">
        <v>1971</v>
      </c>
      <c r="G2172" s="687" t="s">
        <v>5114</v>
      </c>
      <c r="H2172" s="578">
        <v>1532</v>
      </c>
      <c r="I2172" s="578">
        <v>838</v>
      </c>
      <c r="J2172" s="794">
        <f t="shared" si="142"/>
        <v>1532</v>
      </c>
      <c r="K2172" s="794">
        <f t="shared" si="143"/>
        <v>838</v>
      </c>
    </row>
    <row r="2173" spans="1:11" ht="364.5" x14ac:dyDescent="0.25">
      <c r="A2173" s="579">
        <f t="shared" si="145"/>
        <v>2065</v>
      </c>
      <c r="B2173" s="687" t="s">
        <v>2007</v>
      </c>
      <c r="C2173" s="687">
        <v>52.13</v>
      </c>
      <c r="D2173" s="689"/>
      <c r="E2173" s="667" t="s">
        <v>4731</v>
      </c>
      <c r="F2173" s="687" t="s">
        <v>1971</v>
      </c>
      <c r="G2173" s="687" t="s">
        <v>5114</v>
      </c>
      <c r="H2173" s="578">
        <v>1532</v>
      </c>
      <c r="I2173" s="578">
        <v>838</v>
      </c>
      <c r="J2173" s="794">
        <f t="shared" si="142"/>
        <v>1532</v>
      </c>
      <c r="K2173" s="794">
        <f t="shared" si="143"/>
        <v>838</v>
      </c>
    </row>
    <row r="2174" spans="1:11" ht="409.5" x14ac:dyDescent="0.25">
      <c r="A2174" s="579">
        <f t="shared" si="145"/>
        <v>2066</v>
      </c>
      <c r="B2174" s="687" t="s">
        <v>2007</v>
      </c>
      <c r="C2174" s="687">
        <v>52.14</v>
      </c>
      <c r="D2174" s="689"/>
      <c r="E2174" s="667" t="s">
        <v>4730</v>
      </c>
      <c r="F2174" s="687" t="s">
        <v>1971</v>
      </c>
      <c r="G2174" s="687" t="s">
        <v>5114</v>
      </c>
      <c r="H2174" s="578">
        <v>3026</v>
      </c>
      <c r="I2174" s="578">
        <v>838</v>
      </c>
      <c r="J2174" s="794">
        <f t="shared" si="142"/>
        <v>3026</v>
      </c>
      <c r="K2174" s="794">
        <f t="shared" si="143"/>
        <v>838</v>
      </c>
    </row>
    <row r="2175" spans="1:11" ht="409.5" x14ac:dyDescent="0.25">
      <c r="A2175" s="579">
        <f t="shared" si="145"/>
        <v>2067</v>
      </c>
      <c r="B2175" s="687" t="s">
        <v>2007</v>
      </c>
      <c r="C2175" s="687">
        <v>52.15</v>
      </c>
      <c r="D2175" s="689"/>
      <c r="E2175" s="667" t="s">
        <v>4733</v>
      </c>
      <c r="F2175" s="687" t="s">
        <v>1971</v>
      </c>
      <c r="G2175" s="687" t="s">
        <v>5114</v>
      </c>
      <c r="H2175" s="578">
        <v>2125</v>
      </c>
      <c r="I2175" s="578">
        <v>838</v>
      </c>
      <c r="J2175" s="794">
        <f t="shared" si="142"/>
        <v>2125</v>
      </c>
      <c r="K2175" s="794">
        <f t="shared" si="143"/>
        <v>838</v>
      </c>
    </row>
    <row r="2176" spans="1:11" ht="270" x14ac:dyDescent="0.25">
      <c r="A2176" s="579">
        <f t="shared" si="145"/>
        <v>2068</v>
      </c>
      <c r="B2176" s="687" t="s">
        <v>2007</v>
      </c>
      <c r="C2176" s="687">
        <v>52.16</v>
      </c>
      <c r="D2176" s="689"/>
      <c r="E2176" s="667" t="s">
        <v>5537</v>
      </c>
      <c r="F2176" s="687" t="s">
        <v>1971</v>
      </c>
      <c r="G2176" s="687" t="s">
        <v>5114</v>
      </c>
      <c r="H2176" s="578">
        <v>2211</v>
      </c>
      <c r="I2176" s="578">
        <v>445</v>
      </c>
      <c r="J2176" s="794">
        <f t="shared" si="142"/>
        <v>2211</v>
      </c>
      <c r="K2176" s="794">
        <f t="shared" si="143"/>
        <v>445</v>
      </c>
    </row>
    <row r="2177" spans="1:11" ht="270" x14ac:dyDescent="0.25">
      <c r="A2177" s="579">
        <f t="shared" si="145"/>
        <v>2069</v>
      </c>
      <c r="B2177" s="687" t="s">
        <v>2007</v>
      </c>
      <c r="C2177" s="687">
        <v>52.17</v>
      </c>
      <c r="D2177" s="689"/>
      <c r="E2177" s="667" t="s">
        <v>5536</v>
      </c>
      <c r="F2177" s="687" t="s">
        <v>1971</v>
      </c>
      <c r="G2177" s="687" t="s">
        <v>5114</v>
      </c>
      <c r="H2177" s="578">
        <v>1471</v>
      </c>
      <c r="I2177" s="578">
        <v>214</v>
      </c>
      <c r="J2177" s="794">
        <f t="shared" si="142"/>
        <v>1471</v>
      </c>
      <c r="K2177" s="794">
        <f t="shared" si="143"/>
        <v>214</v>
      </c>
    </row>
    <row r="2178" spans="1:11" ht="409.5" x14ac:dyDescent="0.25">
      <c r="A2178" s="579">
        <f t="shared" si="145"/>
        <v>2070</v>
      </c>
      <c r="B2178" s="687" t="s">
        <v>2007</v>
      </c>
      <c r="C2178" s="687">
        <v>52.18</v>
      </c>
      <c r="D2178" s="689"/>
      <c r="E2178" s="667" t="s">
        <v>4734</v>
      </c>
      <c r="F2178" s="687" t="s">
        <v>1971</v>
      </c>
      <c r="G2178" s="687" t="s">
        <v>5555</v>
      </c>
      <c r="H2178" s="578">
        <v>2024</v>
      </c>
      <c r="I2178" s="578">
        <v>1070</v>
      </c>
      <c r="J2178" s="794">
        <f t="shared" si="142"/>
        <v>2024</v>
      </c>
      <c r="K2178" s="794">
        <f t="shared" si="143"/>
        <v>1070</v>
      </c>
    </row>
    <row r="2179" spans="1:11" ht="282" customHeight="1" x14ac:dyDescent="0.25">
      <c r="A2179" s="579">
        <f t="shared" si="145"/>
        <v>2071</v>
      </c>
      <c r="B2179" s="687" t="s">
        <v>2007</v>
      </c>
      <c r="C2179" s="687">
        <v>52.19</v>
      </c>
      <c r="D2179" s="689"/>
      <c r="E2179" s="667" t="s">
        <v>4735</v>
      </c>
      <c r="F2179" s="687" t="s">
        <v>1971</v>
      </c>
      <c r="G2179" s="687" t="s">
        <v>5114</v>
      </c>
      <c r="H2179" s="578">
        <v>394</v>
      </c>
      <c r="I2179" s="578">
        <v>217</v>
      </c>
      <c r="J2179" s="794">
        <f t="shared" si="142"/>
        <v>394</v>
      </c>
      <c r="K2179" s="794">
        <f t="shared" si="143"/>
        <v>217</v>
      </c>
    </row>
    <row r="2180" spans="1:11" ht="229.5" x14ac:dyDescent="0.25">
      <c r="A2180" s="579">
        <f t="shared" si="145"/>
        <v>2072</v>
      </c>
      <c r="B2180" s="687" t="s">
        <v>2007</v>
      </c>
      <c r="C2180" s="553">
        <v>52.2</v>
      </c>
      <c r="D2180" s="689"/>
      <c r="E2180" s="667" t="s">
        <v>2008</v>
      </c>
      <c r="F2180" s="687" t="s">
        <v>1971</v>
      </c>
      <c r="G2180" s="687" t="s">
        <v>5114</v>
      </c>
      <c r="H2180" s="578">
        <v>1089</v>
      </c>
      <c r="I2180" s="578">
        <v>36</v>
      </c>
      <c r="J2180" s="794">
        <f t="shared" si="142"/>
        <v>1089</v>
      </c>
      <c r="K2180" s="794">
        <f t="shared" si="143"/>
        <v>36</v>
      </c>
    </row>
    <row r="2181" spans="1:11" ht="229.5" x14ac:dyDescent="0.25">
      <c r="A2181" s="579">
        <f t="shared" si="145"/>
        <v>2073</v>
      </c>
      <c r="B2181" s="687" t="s">
        <v>2007</v>
      </c>
      <c r="C2181" s="687">
        <v>52.21</v>
      </c>
      <c r="D2181" s="689"/>
      <c r="E2181" s="667" t="s">
        <v>2009</v>
      </c>
      <c r="F2181" s="687" t="s">
        <v>1971</v>
      </c>
      <c r="G2181" s="687" t="s">
        <v>5114</v>
      </c>
      <c r="H2181" s="578">
        <v>160</v>
      </c>
      <c r="I2181" s="578">
        <v>30</v>
      </c>
      <c r="J2181" s="794">
        <f t="shared" ref="J2181:J2244" si="146">ROUNDUP(H2181,0)</f>
        <v>160</v>
      </c>
      <c r="K2181" s="794">
        <f t="shared" ref="K2181:K2244" si="147">ROUNDUP(I2181,0)</f>
        <v>30</v>
      </c>
    </row>
    <row r="2182" spans="1:11" ht="297" x14ac:dyDescent="0.25">
      <c r="A2182" s="579">
        <f t="shared" si="145"/>
        <v>2074</v>
      </c>
      <c r="B2182" s="687" t="s">
        <v>2007</v>
      </c>
      <c r="C2182" s="687">
        <v>52.22</v>
      </c>
      <c r="D2182" s="689"/>
      <c r="E2182" s="667" t="s">
        <v>2010</v>
      </c>
      <c r="F2182" s="687" t="s">
        <v>1971</v>
      </c>
      <c r="G2182" s="687" t="s">
        <v>5556</v>
      </c>
      <c r="H2182" s="578">
        <v>640</v>
      </c>
      <c r="I2182" s="578">
        <v>362</v>
      </c>
      <c r="J2182" s="794">
        <f t="shared" si="146"/>
        <v>640</v>
      </c>
      <c r="K2182" s="794">
        <f t="shared" si="147"/>
        <v>362</v>
      </c>
    </row>
    <row r="2183" spans="1:11" ht="256.5" x14ac:dyDescent="0.25">
      <c r="A2183" s="579">
        <f t="shared" si="145"/>
        <v>2075</v>
      </c>
      <c r="B2183" s="687" t="s">
        <v>2007</v>
      </c>
      <c r="C2183" s="553">
        <v>52.23</v>
      </c>
      <c r="D2183" s="689"/>
      <c r="E2183" s="667" t="s">
        <v>4693</v>
      </c>
      <c r="F2183" s="687" t="s">
        <v>1971</v>
      </c>
      <c r="G2183" s="687" t="s">
        <v>5114</v>
      </c>
      <c r="H2183" s="578">
        <v>450</v>
      </c>
      <c r="I2183" s="578">
        <v>198</v>
      </c>
      <c r="J2183" s="794">
        <f t="shared" si="146"/>
        <v>450</v>
      </c>
      <c r="K2183" s="794">
        <f t="shared" si="147"/>
        <v>198</v>
      </c>
    </row>
    <row r="2184" spans="1:11" ht="94.5" x14ac:dyDescent="0.25">
      <c r="A2184" s="579">
        <f t="shared" si="145"/>
        <v>2076</v>
      </c>
      <c r="B2184" s="687" t="s">
        <v>2007</v>
      </c>
      <c r="C2184" s="687">
        <v>52.24</v>
      </c>
      <c r="D2184" s="689"/>
      <c r="E2184" s="667" t="s">
        <v>2011</v>
      </c>
      <c r="F2184" s="687" t="s">
        <v>1971</v>
      </c>
      <c r="G2184" s="687" t="s">
        <v>5549</v>
      </c>
      <c r="H2184" s="578">
        <v>528</v>
      </c>
      <c r="I2184" s="578">
        <v>61</v>
      </c>
      <c r="J2184" s="794">
        <f t="shared" si="146"/>
        <v>528</v>
      </c>
      <c r="K2184" s="794">
        <f t="shared" si="147"/>
        <v>61</v>
      </c>
    </row>
    <row r="2185" spans="1:11" ht="323.25" customHeight="1" x14ac:dyDescent="0.25">
      <c r="A2185" s="579">
        <f t="shared" si="145"/>
        <v>2077</v>
      </c>
      <c r="B2185" s="687" t="s">
        <v>2007</v>
      </c>
      <c r="C2185" s="687">
        <v>52.25</v>
      </c>
      <c r="D2185" s="689"/>
      <c r="E2185" s="667" t="s">
        <v>4736</v>
      </c>
      <c r="F2185" s="687" t="s">
        <v>1971</v>
      </c>
      <c r="G2185" s="687" t="s">
        <v>5545</v>
      </c>
      <c r="H2185" s="578">
        <v>703.95</v>
      </c>
      <c r="I2185" s="578">
        <v>194.62</v>
      </c>
      <c r="J2185" s="794">
        <f t="shared" si="146"/>
        <v>704</v>
      </c>
      <c r="K2185" s="794">
        <f t="shared" si="147"/>
        <v>195</v>
      </c>
    </row>
    <row r="2186" spans="1:11" ht="256.5" customHeight="1" x14ac:dyDescent="0.25">
      <c r="A2186" s="579">
        <f t="shared" si="145"/>
        <v>2078</v>
      </c>
      <c r="B2186" s="687" t="s">
        <v>2007</v>
      </c>
      <c r="C2186" s="687">
        <v>52.26</v>
      </c>
      <c r="D2186" s="689"/>
      <c r="E2186" s="667" t="s">
        <v>5940</v>
      </c>
      <c r="F2186" s="687" t="s">
        <v>2012</v>
      </c>
      <c r="G2186" s="687" t="s">
        <v>5545</v>
      </c>
      <c r="H2186" s="578">
        <v>2167</v>
      </c>
      <c r="I2186" s="578">
        <v>512</v>
      </c>
      <c r="J2186" s="794">
        <f t="shared" si="146"/>
        <v>2167</v>
      </c>
      <c r="K2186" s="794">
        <f t="shared" si="147"/>
        <v>512</v>
      </c>
    </row>
    <row r="2187" spans="1:11" ht="229.5" customHeight="1" x14ac:dyDescent="0.25">
      <c r="A2187" s="579">
        <f t="shared" si="145"/>
        <v>2079</v>
      </c>
      <c r="B2187" s="687" t="s">
        <v>2007</v>
      </c>
      <c r="C2187" s="687">
        <v>52.27</v>
      </c>
      <c r="D2187" s="689"/>
      <c r="E2187" s="667" t="s">
        <v>5941</v>
      </c>
      <c r="F2187" s="687" t="s">
        <v>399</v>
      </c>
      <c r="G2187" s="687" t="s">
        <v>5545</v>
      </c>
      <c r="H2187" s="578">
        <v>1746</v>
      </c>
      <c r="I2187" s="578">
        <v>472</v>
      </c>
      <c r="J2187" s="794">
        <f t="shared" si="146"/>
        <v>1746</v>
      </c>
      <c r="K2187" s="794">
        <f t="shared" si="147"/>
        <v>472</v>
      </c>
    </row>
    <row r="2188" spans="1:11" ht="165.75" customHeight="1" x14ac:dyDescent="0.25">
      <c r="A2188" s="579">
        <f t="shared" si="145"/>
        <v>2080</v>
      </c>
      <c r="B2188" s="687" t="s">
        <v>2007</v>
      </c>
      <c r="C2188" s="687">
        <v>52.28</v>
      </c>
      <c r="D2188" s="689"/>
      <c r="E2188" s="667" t="s">
        <v>4709</v>
      </c>
      <c r="F2188" s="687" t="s">
        <v>2013</v>
      </c>
      <c r="G2188" s="687" t="s">
        <v>5556</v>
      </c>
      <c r="H2188" s="578">
        <v>404</v>
      </c>
      <c r="I2188" s="578">
        <v>97</v>
      </c>
      <c r="J2188" s="794">
        <f t="shared" si="146"/>
        <v>404</v>
      </c>
      <c r="K2188" s="794">
        <f t="shared" si="147"/>
        <v>97</v>
      </c>
    </row>
    <row r="2189" spans="1:11" ht="246.75" customHeight="1" x14ac:dyDescent="0.25">
      <c r="A2189" s="579">
        <f t="shared" ref="A2189:A2213" si="148">A2188+1</f>
        <v>2081</v>
      </c>
      <c r="B2189" s="687" t="s">
        <v>2014</v>
      </c>
      <c r="C2189" s="687">
        <v>52.29</v>
      </c>
      <c r="D2189" s="689"/>
      <c r="E2189" s="667" t="s">
        <v>4737</v>
      </c>
      <c r="F2189" s="687" t="s">
        <v>1971</v>
      </c>
      <c r="G2189" s="687" t="s">
        <v>5556</v>
      </c>
      <c r="H2189" s="578">
        <v>210</v>
      </c>
      <c r="I2189" s="578">
        <v>0</v>
      </c>
      <c r="J2189" s="794">
        <f t="shared" si="146"/>
        <v>210</v>
      </c>
      <c r="K2189" s="794">
        <f t="shared" si="147"/>
        <v>0</v>
      </c>
    </row>
    <row r="2190" spans="1:11" s="535" customFormat="1" ht="409.5" x14ac:dyDescent="0.25">
      <c r="A2190" s="579">
        <f t="shared" si="148"/>
        <v>2082</v>
      </c>
      <c r="B2190" s="687" t="s">
        <v>2014</v>
      </c>
      <c r="C2190" s="553">
        <v>52.3</v>
      </c>
      <c r="D2190" s="689"/>
      <c r="E2190" s="667" t="s">
        <v>4738</v>
      </c>
      <c r="F2190" s="687" t="s">
        <v>1971</v>
      </c>
      <c r="G2190" s="687" t="s">
        <v>5556</v>
      </c>
      <c r="H2190" s="578">
        <v>2064</v>
      </c>
      <c r="I2190" s="578">
        <v>1106.961515</v>
      </c>
      <c r="J2190" s="794">
        <f t="shared" si="146"/>
        <v>2064</v>
      </c>
      <c r="K2190" s="794">
        <f t="shared" si="147"/>
        <v>1107</v>
      </c>
    </row>
    <row r="2191" spans="1:11" s="535" customFormat="1" ht="378.75" customHeight="1" x14ac:dyDescent="0.25">
      <c r="A2191" s="579">
        <f t="shared" si="148"/>
        <v>2083</v>
      </c>
      <c r="B2191" s="687" t="s">
        <v>2014</v>
      </c>
      <c r="C2191" s="687">
        <v>52.31</v>
      </c>
      <c r="D2191" s="689"/>
      <c r="E2191" s="667" t="s">
        <v>5942</v>
      </c>
      <c r="F2191" s="687" t="s">
        <v>1971</v>
      </c>
      <c r="G2191" s="687" t="s">
        <v>5114</v>
      </c>
      <c r="H2191" s="578">
        <v>647</v>
      </c>
      <c r="I2191" s="578">
        <v>185.84946875</v>
      </c>
      <c r="J2191" s="794">
        <f t="shared" si="146"/>
        <v>647</v>
      </c>
      <c r="K2191" s="794">
        <f t="shared" si="147"/>
        <v>186</v>
      </c>
    </row>
    <row r="2192" spans="1:11" s="535" customFormat="1" ht="294" customHeight="1" x14ac:dyDescent="0.25">
      <c r="A2192" s="579">
        <f t="shared" si="148"/>
        <v>2084</v>
      </c>
      <c r="B2192" s="687" t="s">
        <v>2014</v>
      </c>
      <c r="C2192" s="687">
        <v>52.32</v>
      </c>
      <c r="D2192" s="689"/>
      <c r="E2192" s="667" t="s">
        <v>5855</v>
      </c>
      <c r="F2192" s="687" t="s">
        <v>1971</v>
      </c>
      <c r="G2192" s="687" t="s">
        <v>5114</v>
      </c>
      <c r="H2192" s="578">
        <v>661</v>
      </c>
      <c r="I2192" s="578">
        <v>185.84946875</v>
      </c>
      <c r="J2192" s="794">
        <f t="shared" si="146"/>
        <v>661</v>
      </c>
      <c r="K2192" s="794">
        <f t="shared" si="147"/>
        <v>186</v>
      </c>
    </row>
    <row r="2193" spans="1:11" s="535" customFormat="1" ht="187.5" customHeight="1" x14ac:dyDescent="0.25">
      <c r="A2193" s="579">
        <f t="shared" si="148"/>
        <v>2085</v>
      </c>
      <c r="B2193" s="687" t="s">
        <v>2014</v>
      </c>
      <c r="C2193" s="687">
        <v>52.33</v>
      </c>
      <c r="D2193" s="689"/>
      <c r="E2193" s="667" t="s">
        <v>2016</v>
      </c>
      <c r="F2193" s="687" t="s">
        <v>1971</v>
      </c>
      <c r="G2193" s="687" t="s">
        <v>5556</v>
      </c>
      <c r="H2193" s="578">
        <v>2647</v>
      </c>
      <c r="I2193" s="578">
        <v>743.397875</v>
      </c>
      <c r="J2193" s="794">
        <f t="shared" si="146"/>
        <v>2647</v>
      </c>
      <c r="K2193" s="794">
        <f t="shared" si="147"/>
        <v>744</v>
      </c>
    </row>
    <row r="2194" spans="1:11" s="535" customFormat="1" ht="339.75" customHeight="1" x14ac:dyDescent="0.25">
      <c r="A2194" s="579">
        <f t="shared" si="148"/>
        <v>2086</v>
      </c>
      <c r="B2194" s="687" t="s">
        <v>2014</v>
      </c>
      <c r="C2194" s="687">
        <v>52.34</v>
      </c>
      <c r="D2194" s="689"/>
      <c r="E2194" s="667" t="s">
        <v>2017</v>
      </c>
      <c r="F2194" s="687" t="s">
        <v>1971</v>
      </c>
      <c r="G2194" s="687" t="s">
        <v>5556</v>
      </c>
      <c r="H2194" s="578">
        <v>650</v>
      </c>
      <c r="I2194" s="578">
        <v>371.6989375</v>
      </c>
      <c r="J2194" s="794">
        <f t="shared" si="146"/>
        <v>650</v>
      </c>
      <c r="K2194" s="794">
        <f t="shared" si="147"/>
        <v>372</v>
      </c>
    </row>
    <row r="2195" spans="1:11" ht="283.5" x14ac:dyDescent="0.25">
      <c r="A2195" s="579">
        <f t="shared" si="148"/>
        <v>2087</v>
      </c>
      <c r="B2195" s="687" t="s">
        <v>2014</v>
      </c>
      <c r="C2195" s="687">
        <v>52.35</v>
      </c>
      <c r="D2195" s="689"/>
      <c r="E2195" s="667" t="s">
        <v>5944</v>
      </c>
      <c r="F2195" s="687" t="s">
        <v>1971</v>
      </c>
      <c r="G2195" s="687" t="s">
        <v>5114</v>
      </c>
      <c r="H2195" s="578">
        <v>2219</v>
      </c>
      <c r="I2195" s="578">
        <v>452.74333224999998</v>
      </c>
      <c r="J2195" s="794">
        <f t="shared" si="146"/>
        <v>2219</v>
      </c>
      <c r="K2195" s="794">
        <f t="shared" si="147"/>
        <v>453</v>
      </c>
    </row>
    <row r="2196" spans="1:11" ht="283.5" x14ac:dyDescent="0.25">
      <c r="A2196" s="579">
        <f t="shared" si="148"/>
        <v>2088</v>
      </c>
      <c r="B2196" s="687" t="s">
        <v>2014</v>
      </c>
      <c r="C2196" s="687">
        <v>52.36</v>
      </c>
      <c r="D2196" s="689"/>
      <c r="E2196" s="667" t="s">
        <v>5943</v>
      </c>
      <c r="F2196" s="687" t="s">
        <v>1971</v>
      </c>
      <c r="G2196" s="687" t="s">
        <v>5114</v>
      </c>
      <c r="H2196" s="578">
        <v>1479</v>
      </c>
      <c r="I2196" s="578">
        <v>221.392303</v>
      </c>
      <c r="J2196" s="794">
        <f t="shared" si="146"/>
        <v>1479</v>
      </c>
      <c r="K2196" s="794">
        <f t="shared" si="147"/>
        <v>222</v>
      </c>
    </row>
    <row r="2197" spans="1:11" ht="243" x14ac:dyDescent="0.25">
      <c r="A2197" s="579">
        <f t="shared" si="148"/>
        <v>2089</v>
      </c>
      <c r="B2197" s="687" t="s">
        <v>2014</v>
      </c>
      <c r="C2197" s="687">
        <v>52.37</v>
      </c>
      <c r="D2197" s="689"/>
      <c r="E2197" s="667" t="s">
        <v>2018</v>
      </c>
      <c r="F2197" s="687" t="s">
        <v>1971</v>
      </c>
      <c r="G2197" s="687" t="s">
        <v>5556</v>
      </c>
      <c r="H2197" s="578">
        <v>1093</v>
      </c>
      <c r="I2197" s="578">
        <v>37.983423500000001</v>
      </c>
      <c r="J2197" s="794">
        <f t="shared" si="146"/>
        <v>1093</v>
      </c>
      <c r="K2197" s="794">
        <f t="shared" si="147"/>
        <v>38</v>
      </c>
    </row>
    <row r="2198" spans="1:11" ht="181.5" customHeight="1" x14ac:dyDescent="0.25">
      <c r="A2198" s="579">
        <f t="shared" si="148"/>
        <v>2090</v>
      </c>
      <c r="B2198" s="687" t="s">
        <v>2014</v>
      </c>
      <c r="C2198" s="687">
        <v>52.38</v>
      </c>
      <c r="D2198" s="689"/>
      <c r="E2198" s="667" t="s">
        <v>4704</v>
      </c>
      <c r="F2198" s="687" t="s">
        <v>1971</v>
      </c>
      <c r="G2198" s="687" t="s">
        <v>5104</v>
      </c>
      <c r="H2198" s="578">
        <v>72</v>
      </c>
      <c r="I2198" s="578">
        <v>37.16989375</v>
      </c>
      <c r="J2198" s="794">
        <f t="shared" si="146"/>
        <v>72</v>
      </c>
      <c r="K2198" s="794">
        <f t="shared" si="147"/>
        <v>38</v>
      </c>
    </row>
    <row r="2199" spans="1:11" ht="181.5" customHeight="1" x14ac:dyDescent="0.25">
      <c r="A2199" s="579">
        <f t="shared" si="148"/>
        <v>2091</v>
      </c>
      <c r="B2199" s="687" t="s">
        <v>2014</v>
      </c>
      <c r="C2199" s="687">
        <v>52.39</v>
      </c>
      <c r="D2199" s="689"/>
      <c r="E2199" s="667" t="s">
        <v>4705</v>
      </c>
      <c r="F2199" s="687" t="s">
        <v>1971</v>
      </c>
      <c r="G2199" s="687" t="s">
        <v>5104</v>
      </c>
      <c r="H2199" s="578">
        <v>522</v>
      </c>
      <c r="I2199" s="578">
        <v>371.6989375</v>
      </c>
      <c r="J2199" s="794">
        <f t="shared" si="146"/>
        <v>522</v>
      </c>
      <c r="K2199" s="794">
        <f t="shared" si="147"/>
        <v>372</v>
      </c>
    </row>
    <row r="2200" spans="1:11" ht="297" x14ac:dyDescent="0.25">
      <c r="A2200" s="579">
        <f t="shared" si="148"/>
        <v>2092</v>
      </c>
      <c r="B2200" s="687" t="s">
        <v>2014</v>
      </c>
      <c r="C2200" s="553">
        <v>52.4</v>
      </c>
      <c r="D2200" s="689"/>
      <c r="E2200" s="667" t="s">
        <v>2019</v>
      </c>
      <c r="F2200" s="687" t="s">
        <v>1971</v>
      </c>
      <c r="G2200" s="687" t="s">
        <v>5555</v>
      </c>
      <c r="H2200" s="578">
        <v>522</v>
      </c>
      <c r="I2200" s="578">
        <v>371.6989375</v>
      </c>
      <c r="J2200" s="794">
        <f t="shared" si="146"/>
        <v>522</v>
      </c>
      <c r="K2200" s="794">
        <f t="shared" si="147"/>
        <v>372</v>
      </c>
    </row>
    <row r="2201" spans="1:11" ht="216" x14ac:dyDescent="0.25">
      <c r="A2201" s="579">
        <f t="shared" si="148"/>
        <v>2093</v>
      </c>
      <c r="B2201" s="687" t="s">
        <v>2014</v>
      </c>
      <c r="C2201" s="687">
        <v>52.41</v>
      </c>
      <c r="D2201" s="689"/>
      <c r="E2201" s="667" t="s">
        <v>2020</v>
      </c>
      <c r="F2201" s="687" t="s">
        <v>1971</v>
      </c>
      <c r="G2201" s="687" t="s">
        <v>5555</v>
      </c>
      <c r="H2201" s="578">
        <v>834</v>
      </c>
      <c r="I2201" s="578">
        <v>371.6989375</v>
      </c>
      <c r="J2201" s="794">
        <f t="shared" si="146"/>
        <v>834</v>
      </c>
      <c r="K2201" s="794">
        <f t="shared" si="147"/>
        <v>372</v>
      </c>
    </row>
    <row r="2202" spans="1:11" ht="108" x14ac:dyDescent="0.25">
      <c r="A2202" s="579">
        <f t="shared" si="148"/>
        <v>2094</v>
      </c>
      <c r="B2202" s="687" t="s">
        <v>2021</v>
      </c>
      <c r="C2202" s="687">
        <v>52.42</v>
      </c>
      <c r="D2202" s="689"/>
      <c r="E2202" s="667" t="s">
        <v>2022</v>
      </c>
      <c r="F2202" s="687" t="s">
        <v>1971</v>
      </c>
      <c r="G2202" s="689" t="s">
        <v>2000</v>
      </c>
      <c r="H2202" s="578">
        <v>25000</v>
      </c>
      <c r="I2202" s="578">
        <v>0</v>
      </c>
      <c r="J2202" s="794">
        <f t="shared" si="146"/>
        <v>25000</v>
      </c>
      <c r="K2202" s="794">
        <f t="shared" si="147"/>
        <v>0</v>
      </c>
    </row>
    <row r="2203" spans="1:11" ht="216" x14ac:dyDescent="0.25">
      <c r="A2203" s="579">
        <f t="shared" si="148"/>
        <v>2095</v>
      </c>
      <c r="B2203" s="687" t="s">
        <v>2021</v>
      </c>
      <c r="C2203" s="687">
        <v>52.43</v>
      </c>
      <c r="D2203" s="689"/>
      <c r="E2203" s="667" t="s">
        <v>5084</v>
      </c>
      <c r="F2203" s="687" t="s">
        <v>1971</v>
      </c>
      <c r="G2203" s="689" t="s">
        <v>2002</v>
      </c>
      <c r="H2203" s="578">
        <v>126012</v>
      </c>
      <c r="I2203" s="578">
        <v>0</v>
      </c>
      <c r="J2203" s="794">
        <f t="shared" si="146"/>
        <v>126012</v>
      </c>
      <c r="K2203" s="794">
        <f t="shared" si="147"/>
        <v>0</v>
      </c>
    </row>
    <row r="2204" spans="1:11" ht="162" x14ac:dyDescent="0.25">
      <c r="A2204" s="579">
        <f t="shared" si="148"/>
        <v>2096</v>
      </c>
      <c r="B2204" s="687" t="s">
        <v>2023</v>
      </c>
      <c r="C2204" s="687">
        <v>52.44</v>
      </c>
      <c r="D2204" s="689"/>
      <c r="E2204" s="667" t="s">
        <v>2024</v>
      </c>
      <c r="F2204" s="687" t="s">
        <v>1971</v>
      </c>
      <c r="G2204" s="687" t="s">
        <v>5107</v>
      </c>
      <c r="H2204" s="578">
        <v>8500</v>
      </c>
      <c r="I2204" s="578">
        <v>0</v>
      </c>
      <c r="J2204" s="794">
        <f t="shared" si="146"/>
        <v>8500</v>
      </c>
      <c r="K2204" s="794">
        <f t="shared" si="147"/>
        <v>0</v>
      </c>
    </row>
    <row r="2205" spans="1:11" ht="162" x14ac:dyDescent="0.25">
      <c r="A2205" s="579">
        <f t="shared" si="148"/>
        <v>2097</v>
      </c>
      <c r="B2205" s="687" t="s">
        <v>2023</v>
      </c>
      <c r="C2205" s="687">
        <v>52.449999999999996</v>
      </c>
      <c r="D2205" s="689"/>
      <c r="E2205" s="667" t="s">
        <v>2025</v>
      </c>
      <c r="F2205" s="687" t="s">
        <v>1971</v>
      </c>
      <c r="G2205" s="687" t="s">
        <v>5107</v>
      </c>
      <c r="H2205" s="578">
        <v>22900</v>
      </c>
      <c r="I2205" s="578">
        <v>0</v>
      </c>
      <c r="J2205" s="794">
        <f t="shared" si="146"/>
        <v>22900</v>
      </c>
      <c r="K2205" s="794">
        <f t="shared" si="147"/>
        <v>0</v>
      </c>
    </row>
    <row r="2206" spans="1:11" ht="81" x14ac:dyDescent="0.25">
      <c r="A2206" s="579">
        <f t="shared" si="148"/>
        <v>2098</v>
      </c>
      <c r="B2206" s="687" t="s">
        <v>2026</v>
      </c>
      <c r="C2206" s="687">
        <v>52.459999999999994</v>
      </c>
      <c r="D2206" s="689"/>
      <c r="E2206" s="667" t="s">
        <v>5085</v>
      </c>
      <c r="F2206" s="687" t="s">
        <v>1971</v>
      </c>
      <c r="G2206" s="687" t="s">
        <v>5557</v>
      </c>
      <c r="H2206" s="578">
        <v>1401</v>
      </c>
      <c r="I2206" s="578">
        <v>174</v>
      </c>
      <c r="J2206" s="794">
        <f t="shared" si="146"/>
        <v>1401</v>
      </c>
      <c r="K2206" s="794">
        <f t="shared" si="147"/>
        <v>174</v>
      </c>
    </row>
    <row r="2207" spans="1:11" ht="81" x14ac:dyDescent="0.25">
      <c r="A2207" s="579">
        <f t="shared" si="148"/>
        <v>2099</v>
      </c>
      <c r="B2207" s="687" t="s">
        <v>2026</v>
      </c>
      <c r="C2207" s="687">
        <v>52.469999999999992</v>
      </c>
      <c r="D2207" s="689"/>
      <c r="E2207" s="667" t="s">
        <v>5086</v>
      </c>
      <c r="F2207" s="687" t="s">
        <v>1971</v>
      </c>
      <c r="G2207" s="687" t="s">
        <v>5558</v>
      </c>
      <c r="H2207" s="578">
        <v>1241</v>
      </c>
      <c r="I2207" s="578">
        <v>174</v>
      </c>
      <c r="J2207" s="794">
        <f t="shared" si="146"/>
        <v>1241</v>
      </c>
      <c r="K2207" s="794">
        <f t="shared" si="147"/>
        <v>174</v>
      </c>
    </row>
    <row r="2208" spans="1:11" ht="189" x14ac:dyDescent="0.25">
      <c r="A2208" s="579">
        <f t="shared" si="148"/>
        <v>2100</v>
      </c>
      <c r="B2208" s="687" t="s">
        <v>2027</v>
      </c>
      <c r="C2208" s="687">
        <v>52.47999999999999</v>
      </c>
      <c r="D2208" s="689"/>
      <c r="E2208" s="667" t="s">
        <v>4650</v>
      </c>
      <c r="F2208" s="687" t="s">
        <v>1971</v>
      </c>
      <c r="G2208" s="687" t="s">
        <v>5114</v>
      </c>
      <c r="H2208" s="578">
        <v>5741</v>
      </c>
      <c r="I2208" s="578">
        <v>0</v>
      </c>
      <c r="J2208" s="794">
        <f t="shared" si="146"/>
        <v>5741</v>
      </c>
      <c r="K2208" s="794">
        <f t="shared" si="147"/>
        <v>0</v>
      </c>
    </row>
    <row r="2209" spans="1:11" ht="148.5" x14ac:dyDescent="0.25">
      <c r="A2209" s="579">
        <f t="shared" si="148"/>
        <v>2101</v>
      </c>
      <c r="B2209" s="687" t="s">
        <v>2027</v>
      </c>
      <c r="C2209" s="687">
        <v>52.489999999999988</v>
      </c>
      <c r="D2209" s="689"/>
      <c r="E2209" s="667" t="s">
        <v>6016</v>
      </c>
      <c r="F2209" s="687" t="s">
        <v>1971</v>
      </c>
      <c r="G2209" s="687" t="s">
        <v>5114</v>
      </c>
      <c r="H2209" s="578">
        <v>6459</v>
      </c>
      <c r="I2209" s="578">
        <v>0</v>
      </c>
      <c r="J2209" s="794">
        <f t="shared" si="146"/>
        <v>6459</v>
      </c>
      <c r="K2209" s="794">
        <f t="shared" si="147"/>
        <v>0</v>
      </c>
    </row>
    <row r="2210" spans="1:11" ht="153" customHeight="1" x14ac:dyDescent="0.25">
      <c r="A2210" s="579">
        <f t="shared" si="148"/>
        <v>2102</v>
      </c>
      <c r="B2210" s="687" t="s">
        <v>2027</v>
      </c>
      <c r="C2210" s="687">
        <v>52.499999999999986</v>
      </c>
      <c r="D2210" s="689"/>
      <c r="E2210" s="667" t="s">
        <v>6017</v>
      </c>
      <c r="F2210" s="687"/>
      <c r="G2210" s="687" t="s">
        <v>5114</v>
      </c>
      <c r="H2210" s="578">
        <v>7894</v>
      </c>
      <c r="I2210" s="578">
        <v>0</v>
      </c>
      <c r="J2210" s="794">
        <f t="shared" si="146"/>
        <v>7894</v>
      </c>
      <c r="K2210" s="794">
        <f t="shared" si="147"/>
        <v>0</v>
      </c>
    </row>
    <row r="2211" spans="1:11" ht="90.75" customHeight="1" x14ac:dyDescent="0.25">
      <c r="A2211" s="579">
        <f t="shared" si="148"/>
        <v>2103</v>
      </c>
      <c r="B2211" s="687" t="s">
        <v>2028</v>
      </c>
      <c r="C2211" s="687">
        <v>52.509999999999984</v>
      </c>
      <c r="D2211" s="687"/>
      <c r="E2211" s="667" t="s">
        <v>5939</v>
      </c>
      <c r="F2211" s="687">
        <v>3627</v>
      </c>
      <c r="G2211" s="687" t="s">
        <v>5114</v>
      </c>
      <c r="H2211" s="578">
        <v>3627</v>
      </c>
      <c r="I2211" s="578">
        <v>495</v>
      </c>
      <c r="J2211" s="794">
        <f t="shared" si="146"/>
        <v>3627</v>
      </c>
      <c r="K2211" s="794">
        <f t="shared" si="147"/>
        <v>495</v>
      </c>
    </row>
    <row r="2212" spans="1:11" ht="243" x14ac:dyDescent="0.25">
      <c r="A2212" s="579">
        <f t="shared" si="148"/>
        <v>2104</v>
      </c>
      <c r="B2212" s="687" t="s">
        <v>2029</v>
      </c>
      <c r="C2212" s="687">
        <v>52.519999999999982</v>
      </c>
      <c r="D2212" s="687"/>
      <c r="E2212" s="667" t="s">
        <v>2030</v>
      </c>
      <c r="F2212" s="687" t="s">
        <v>1971</v>
      </c>
      <c r="G2212" s="687" t="s">
        <v>5114</v>
      </c>
      <c r="H2212" s="578">
        <v>3933</v>
      </c>
      <c r="I2212" s="578">
        <v>798</v>
      </c>
      <c r="J2212" s="794">
        <f t="shared" si="146"/>
        <v>3933</v>
      </c>
      <c r="K2212" s="794">
        <f t="shared" si="147"/>
        <v>798</v>
      </c>
    </row>
    <row r="2213" spans="1:11" ht="243" x14ac:dyDescent="0.25">
      <c r="A2213" s="579">
        <f t="shared" si="148"/>
        <v>2105</v>
      </c>
      <c r="B2213" s="687" t="s">
        <v>2029</v>
      </c>
      <c r="C2213" s="687">
        <v>52.52999999999998</v>
      </c>
      <c r="D2213" s="687"/>
      <c r="E2213" s="667" t="s">
        <v>2031</v>
      </c>
      <c r="F2213" s="687" t="s">
        <v>1971</v>
      </c>
      <c r="G2213" s="687" t="s">
        <v>5114</v>
      </c>
      <c r="H2213" s="578">
        <v>4605</v>
      </c>
      <c r="I2213" s="578">
        <v>798</v>
      </c>
      <c r="J2213" s="794">
        <f t="shared" si="146"/>
        <v>4605</v>
      </c>
      <c r="K2213" s="794">
        <f t="shared" si="147"/>
        <v>798</v>
      </c>
    </row>
    <row r="2214" spans="1:11" ht="18.75" x14ac:dyDescent="0.25">
      <c r="A2214" s="914" t="s">
        <v>5506</v>
      </c>
      <c r="B2214" s="915"/>
      <c r="C2214" s="915"/>
      <c r="D2214" s="915"/>
      <c r="E2214" s="915"/>
      <c r="F2214" s="915"/>
      <c r="G2214" s="915"/>
      <c r="H2214" s="915"/>
      <c r="I2214" s="916"/>
      <c r="J2214" s="794">
        <f t="shared" si="146"/>
        <v>0</v>
      </c>
      <c r="K2214" s="794">
        <f t="shared" si="147"/>
        <v>0</v>
      </c>
    </row>
    <row r="2215" spans="1:11" ht="175.5" x14ac:dyDescent="0.25">
      <c r="A2215" s="579">
        <f>A2213+1</f>
        <v>2106</v>
      </c>
      <c r="B2215" s="687" t="s">
        <v>2032</v>
      </c>
      <c r="C2215" s="687">
        <v>53.01</v>
      </c>
      <c r="D2215" s="687" t="s">
        <v>2033</v>
      </c>
      <c r="E2215" s="667" t="s">
        <v>4739</v>
      </c>
      <c r="F2215" s="687" t="s">
        <v>2034</v>
      </c>
      <c r="G2215" s="687" t="s">
        <v>4812</v>
      </c>
      <c r="H2215" s="578">
        <v>243</v>
      </c>
      <c r="I2215" s="578">
        <v>19</v>
      </c>
      <c r="J2215" s="794">
        <f t="shared" si="146"/>
        <v>243</v>
      </c>
      <c r="K2215" s="794">
        <f t="shared" si="147"/>
        <v>19</v>
      </c>
    </row>
    <row r="2216" spans="1:11" ht="175.5" x14ac:dyDescent="0.25">
      <c r="A2216" s="579">
        <f>A2215+1</f>
        <v>2107</v>
      </c>
      <c r="B2216" s="687" t="s">
        <v>2032</v>
      </c>
      <c r="C2216" s="687">
        <v>53.02</v>
      </c>
      <c r="D2216" s="687" t="s">
        <v>2033</v>
      </c>
      <c r="E2216" s="667" t="s">
        <v>4740</v>
      </c>
      <c r="F2216" s="687" t="s">
        <v>2034</v>
      </c>
      <c r="G2216" s="687" t="s">
        <v>4812</v>
      </c>
      <c r="H2216" s="578">
        <v>436</v>
      </c>
      <c r="I2216" s="578">
        <v>19</v>
      </c>
      <c r="J2216" s="794">
        <f t="shared" si="146"/>
        <v>436</v>
      </c>
      <c r="K2216" s="794">
        <f t="shared" si="147"/>
        <v>19</v>
      </c>
    </row>
    <row r="2217" spans="1:11" ht="175.5" x14ac:dyDescent="0.25">
      <c r="A2217" s="579">
        <f t="shared" ref="A2217:A2245" si="149">A2216+1</f>
        <v>2108</v>
      </c>
      <c r="B2217" s="687" t="s">
        <v>2032</v>
      </c>
      <c r="C2217" s="687">
        <v>53.03</v>
      </c>
      <c r="D2217" s="687" t="s">
        <v>2033</v>
      </c>
      <c r="E2217" s="667" t="s">
        <v>4741</v>
      </c>
      <c r="F2217" s="687" t="s">
        <v>2034</v>
      </c>
      <c r="G2217" s="687" t="s">
        <v>4812</v>
      </c>
      <c r="H2217" s="578">
        <v>541</v>
      </c>
      <c r="I2217" s="578">
        <v>19</v>
      </c>
      <c r="J2217" s="794">
        <f t="shared" si="146"/>
        <v>541</v>
      </c>
      <c r="K2217" s="794">
        <f t="shared" si="147"/>
        <v>19</v>
      </c>
    </row>
    <row r="2218" spans="1:11" ht="175.5" x14ac:dyDescent="0.25">
      <c r="A2218" s="579">
        <f t="shared" si="149"/>
        <v>2109</v>
      </c>
      <c r="B2218" s="687" t="s">
        <v>2032</v>
      </c>
      <c r="C2218" s="553">
        <v>53.04</v>
      </c>
      <c r="D2218" s="687" t="s">
        <v>2033</v>
      </c>
      <c r="E2218" s="667" t="s">
        <v>4742</v>
      </c>
      <c r="F2218" s="687" t="s">
        <v>2034</v>
      </c>
      <c r="G2218" s="687" t="s">
        <v>4812</v>
      </c>
      <c r="H2218" s="578">
        <v>791</v>
      </c>
      <c r="I2218" s="578">
        <v>21</v>
      </c>
      <c r="J2218" s="794">
        <f t="shared" si="146"/>
        <v>791</v>
      </c>
      <c r="K2218" s="794">
        <f t="shared" si="147"/>
        <v>21</v>
      </c>
    </row>
    <row r="2219" spans="1:11" ht="175.5" x14ac:dyDescent="0.25">
      <c r="A2219" s="579">
        <f t="shared" si="149"/>
        <v>2110</v>
      </c>
      <c r="B2219" s="687" t="s">
        <v>2032</v>
      </c>
      <c r="C2219" s="553">
        <v>53.05</v>
      </c>
      <c r="D2219" s="687" t="s">
        <v>2033</v>
      </c>
      <c r="E2219" s="667" t="s">
        <v>4743</v>
      </c>
      <c r="F2219" s="687" t="s">
        <v>2034</v>
      </c>
      <c r="G2219" s="687" t="s">
        <v>4812</v>
      </c>
      <c r="H2219" s="578">
        <v>1179</v>
      </c>
      <c r="I2219" s="578">
        <v>23</v>
      </c>
      <c r="J2219" s="794">
        <f t="shared" si="146"/>
        <v>1179</v>
      </c>
      <c r="K2219" s="794">
        <f t="shared" si="147"/>
        <v>23</v>
      </c>
    </row>
    <row r="2220" spans="1:11" ht="175.5" x14ac:dyDescent="0.25">
      <c r="A2220" s="579">
        <f t="shared" si="149"/>
        <v>2111</v>
      </c>
      <c r="B2220" s="687" t="s">
        <v>2032</v>
      </c>
      <c r="C2220" s="553">
        <v>53.059999999999995</v>
      </c>
      <c r="D2220" s="687" t="s">
        <v>2033</v>
      </c>
      <c r="E2220" s="667" t="s">
        <v>4744</v>
      </c>
      <c r="F2220" s="687" t="s">
        <v>2034</v>
      </c>
      <c r="G2220" s="687" t="s">
        <v>4812</v>
      </c>
      <c r="H2220" s="578">
        <v>3285</v>
      </c>
      <c r="I2220" s="578">
        <v>48</v>
      </c>
      <c r="J2220" s="794">
        <f t="shared" si="146"/>
        <v>3285</v>
      </c>
      <c r="K2220" s="794">
        <f t="shared" si="147"/>
        <v>48</v>
      </c>
    </row>
    <row r="2221" spans="1:11" ht="175.5" x14ac:dyDescent="0.25">
      <c r="A2221" s="579">
        <f t="shared" si="149"/>
        <v>2112</v>
      </c>
      <c r="B2221" s="687" t="s">
        <v>2032</v>
      </c>
      <c r="C2221" s="553">
        <v>53.069999999999993</v>
      </c>
      <c r="D2221" s="687" t="s">
        <v>2033</v>
      </c>
      <c r="E2221" s="667" t="s">
        <v>4745</v>
      </c>
      <c r="F2221" s="687" t="s">
        <v>2034</v>
      </c>
      <c r="G2221" s="687" t="s">
        <v>4812</v>
      </c>
      <c r="H2221" s="578">
        <v>6240</v>
      </c>
      <c r="I2221" s="578">
        <v>64</v>
      </c>
      <c r="J2221" s="794">
        <f t="shared" si="146"/>
        <v>6240</v>
      </c>
      <c r="K2221" s="794">
        <f t="shared" si="147"/>
        <v>64</v>
      </c>
    </row>
    <row r="2222" spans="1:11" ht="175.5" x14ac:dyDescent="0.25">
      <c r="A2222" s="579">
        <f t="shared" si="149"/>
        <v>2113</v>
      </c>
      <c r="B2222" s="687" t="s">
        <v>2032</v>
      </c>
      <c r="C2222" s="553">
        <v>53.079999999999991</v>
      </c>
      <c r="D2222" s="687" t="s">
        <v>2033</v>
      </c>
      <c r="E2222" s="667" t="s">
        <v>4710</v>
      </c>
      <c r="F2222" s="687" t="s">
        <v>2034</v>
      </c>
      <c r="G2222" s="687" t="s">
        <v>4812</v>
      </c>
      <c r="H2222" s="578">
        <v>218</v>
      </c>
      <c r="I2222" s="578">
        <v>19</v>
      </c>
      <c r="J2222" s="794">
        <f t="shared" si="146"/>
        <v>218</v>
      </c>
      <c r="K2222" s="794">
        <f t="shared" si="147"/>
        <v>19</v>
      </c>
    </row>
    <row r="2223" spans="1:11" ht="175.5" x14ac:dyDescent="0.25">
      <c r="A2223" s="579">
        <f t="shared" si="149"/>
        <v>2114</v>
      </c>
      <c r="B2223" s="687" t="s">
        <v>2032</v>
      </c>
      <c r="C2223" s="553">
        <v>53.089999999999989</v>
      </c>
      <c r="D2223" s="687" t="s">
        <v>2033</v>
      </c>
      <c r="E2223" s="667" t="s">
        <v>4711</v>
      </c>
      <c r="F2223" s="687" t="s">
        <v>2034</v>
      </c>
      <c r="G2223" s="687" t="s">
        <v>4812</v>
      </c>
      <c r="H2223" s="578">
        <v>392</v>
      </c>
      <c r="I2223" s="578">
        <v>19</v>
      </c>
      <c r="J2223" s="794">
        <f t="shared" si="146"/>
        <v>392</v>
      </c>
      <c r="K2223" s="794">
        <f t="shared" si="147"/>
        <v>19</v>
      </c>
    </row>
    <row r="2224" spans="1:11" ht="175.5" x14ac:dyDescent="0.25">
      <c r="A2224" s="579">
        <f t="shared" si="149"/>
        <v>2115</v>
      </c>
      <c r="B2224" s="687" t="s">
        <v>2032</v>
      </c>
      <c r="C2224" s="553">
        <v>53.099999999999987</v>
      </c>
      <c r="D2224" s="687" t="s">
        <v>2033</v>
      </c>
      <c r="E2224" s="667" t="s">
        <v>4712</v>
      </c>
      <c r="F2224" s="687" t="s">
        <v>2034</v>
      </c>
      <c r="G2224" s="687" t="s">
        <v>4812</v>
      </c>
      <c r="H2224" s="578">
        <v>480</v>
      </c>
      <c r="I2224" s="578">
        <v>19</v>
      </c>
      <c r="J2224" s="794">
        <f t="shared" si="146"/>
        <v>480</v>
      </c>
      <c r="K2224" s="794">
        <f t="shared" si="147"/>
        <v>19</v>
      </c>
    </row>
    <row r="2225" spans="1:11" ht="175.5" x14ac:dyDescent="0.25">
      <c r="A2225" s="579">
        <f t="shared" si="149"/>
        <v>2116</v>
      </c>
      <c r="B2225" s="687" t="s">
        <v>2032</v>
      </c>
      <c r="C2225" s="553">
        <v>53.109999999999985</v>
      </c>
      <c r="D2225" s="687" t="s">
        <v>2033</v>
      </c>
      <c r="E2225" s="667" t="s">
        <v>4713</v>
      </c>
      <c r="F2225" s="687" t="s">
        <v>2034</v>
      </c>
      <c r="G2225" s="687" t="s">
        <v>4812</v>
      </c>
      <c r="H2225" s="578">
        <v>663</v>
      </c>
      <c r="I2225" s="578">
        <v>21</v>
      </c>
      <c r="J2225" s="794">
        <f t="shared" si="146"/>
        <v>663</v>
      </c>
      <c r="K2225" s="794">
        <f t="shared" si="147"/>
        <v>21</v>
      </c>
    </row>
    <row r="2226" spans="1:11" ht="175.5" x14ac:dyDescent="0.25">
      <c r="A2226" s="579">
        <f t="shared" si="149"/>
        <v>2117</v>
      </c>
      <c r="B2226" s="687" t="s">
        <v>2032</v>
      </c>
      <c r="C2226" s="553">
        <v>53.119999999999983</v>
      </c>
      <c r="D2226" s="687" t="s">
        <v>2033</v>
      </c>
      <c r="E2226" s="667" t="s">
        <v>4714</v>
      </c>
      <c r="F2226" s="687" t="s">
        <v>2034</v>
      </c>
      <c r="G2226" s="687" t="s">
        <v>4812</v>
      </c>
      <c r="H2226" s="578">
        <v>892</v>
      </c>
      <c r="I2226" s="578">
        <v>23</v>
      </c>
      <c r="J2226" s="794">
        <f t="shared" si="146"/>
        <v>892</v>
      </c>
      <c r="K2226" s="794">
        <f t="shared" si="147"/>
        <v>23</v>
      </c>
    </row>
    <row r="2227" spans="1:11" ht="175.5" x14ac:dyDescent="0.25">
      <c r="A2227" s="579">
        <f t="shared" si="149"/>
        <v>2118</v>
      </c>
      <c r="B2227" s="687" t="s">
        <v>2032</v>
      </c>
      <c r="C2227" s="553">
        <v>53.129999999999981</v>
      </c>
      <c r="D2227" s="687" t="s">
        <v>2033</v>
      </c>
      <c r="E2227" s="667" t="s">
        <v>4746</v>
      </c>
      <c r="F2227" s="687" t="s">
        <v>2034</v>
      </c>
      <c r="G2227" s="687" t="s">
        <v>4812</v>
      </c>
      <c r="H2227" s="578">
        <v>2240</v>
      </c>
      <c r="I2227" s="578">
        <v>75</v>
      </c>
      <c r="J2227" s="794">
        <f t="shared" si="146"/>
        <v>2240</v>
      </c>
      <c r="K2227" s="794">
        <f t="shared" si="147"/>
        <v>75</v>
      </c>
    </row>
    <row r="2228" spans="1:11" ht="256.5" x14ac:dyDescent="0.25">
      <c r="A2228" s="579">
        <f t="shared" si="149"/>
        <v>2119</v>
      </c>
      <c r="B2228" s="687" t="s">
        <v>2032</v>
      </c>
      <c r="C2228" s="553">
        <v>53.14</v>
      </c>
      <c r="D2228" s="687" t="s">
        <v>2033</v>
      </c>
      <c r="E2228" s="667" t="s">
        <v>4747</v>
      </c>
      <c r="F2228" s="687" t="s">
        <v>2034</v>
      </c>
      <c r="G2228" s="687" t="s">
        <v>4812</v>
      </c>
      <c r="H2228" s="578">
        <v>149</v>
      </c>
      <c r="I2228" s="578">
        <v>7</v>
      </c>
      <c r="J2228" s="794">
        <f t="shared" si="146"/>
        <v>149</v>
      </c>
      <c r="K2228" s="794">
        <f t="shared" si="147"/>
        <v>7</v>
      </c>
    </row>
    <row r="2229" spans="1:11" ht="256.5" x14ac:dyDescent="0.25">
      <c r="A2229" s="579">
        <f t="shared" si="149"/>
        <v>2120</v>
      </c>
      <c r="B2229" s="687" t="s">
        <v>2032</v>
      </c>
      <c r="C2229" s="553">
        <v>53.15</v>
      </c>
      <c r="D2229" s="687" t="s">
        <v>2033</v>
      </c>
      <c r="E2229" s="667" t="s">
        <v>4715</v>
      </c>
      <c r="F2229" s="687" t="s">
        <v>2034</v>
      </c>
      <c r="G2229" s="687" t="s">
        <v>4812</v>
      </c>
      <c r="H2229" s="578">
        <v>379</v>
      </c>
      <c r="I2229" s="578">
        <v>7</v>
      </c>
      <c r="J2229" s="794">
        <f t="shared" si="146"/>
        <v>379</v>
      </c>
      <c r="K2229" s="794">
        <f t="shared" si="147"/>
        <v>7</v>
      </c>
    </row>
    <row r="2230" spans="1:11" ht="256.5" x14ac:dyDescent="0.25">
      <c r="A2230" s="579">
        <f t="shared" si="149"/>
        <v>2121</v>
      </c>
      <c r="B2230" s="687" t="s">
        <v>2032</v>
      </c>
      <c r="C2230" s="553">
        <v>53.16</v>
      </c>
      <c r="D2230" s="687" t="s">
        <v>2033</v>
      </c>
      <c r="E2230" s="667" t="s">
        <v>4716</v>
      </c>
      <c r="F2230" s="687" t="s">
        <v>2034</v>
      </c>
      <c r="G2230" s="687" t="s">
        <v>4812</v>
      </c>
      <c r="H2230" s="578">
        <v>224</v>
      </c>
      <c r="I2230" s="578">
        <v>7</v>
      </c>
      <c r="J2230" s="794">
        <f t="shared" si="146"/>
        <v>224</v>
      </c>
      <c r="K2230" s="794">
        <f t="shared" si="147"/>
        <v>7</v>
      </c>
    </row>
    <row r="2231" spans="1:11" ht="256.5" x14ac:dyDescent="0.25">
      <c r="A2231" s="579">
        <f t="shared" si="149"/>
        <v>2122</v>
      </c>
      <c r="B2231" s="687" t="s">
        <v>2032</v>
      </c>
      <c r="C2231" s="553">
        <v>53.17</v>
      </c>
      <c r="D2231" s="687" t="s">
        <v>2033</v>
      </c>
      <c r="E2231" s="667" t="s">
        <v>4717</v>
      </c>
      <c r="F2231" s="687" t="s">
        <v>2034</v>
      </c>
      <c r="G2231" s="687" t="s">
        <v>4812</v>
      </c>
      <c r="H2231" s="578">
        <v>467</v>
      </c>
      <c r="I2231" s="578">
        <v>7</v>
      </c>
      <c r="J2231" s="794">
        <f t="shared" si="146"/>
        <v>467</v>
      </c>
      <c r="K2231" s="794">
        <f t="shared" si="147"/>
        <v>7</v>
      </c>
    </row>
    <row r="2232" spans="1:11" ht="256.5" x14ac:dyDescent="0.25">
      <c r="A2232" s="579">
        <f t="shared" si="149"/>
        <v>2123</v>
      </c>
      <c r="B2232" s="687" t="s">
        <v>2032</v>
      </c>
      <c r="C2232" s="553">
        <v>53.18</v>
      </c>
      <c r="D2232" s="687" t="s">
        <v>2033</v>
      </c>
      <c r="E2232" s="667" t="s">
        <v>4718</v>
      </c>
      <c r="F2232" s="687" t="s">
        <v>2034</v>
      </c>
      <c r="G2232" s="687" t="s">
        <v>4812</v>
      </c>
      <c r="H2232" s="578">
        <v>238</v>
      </c>
      <c r="I2232" s="578">
        <v>7</v>
      </c>
      <c r="J2232" s="794">
        <f t="shared" si="146"/>
        <v>238</v>
      </c>
      <c r="K2232" s="794">
        <f t="shared" si="147"/>
        <v>7</v>
      </c>
    </row>
    <row r="2233" spans="1:11" ht="256.5" x14ac:dyDescent="0.25">
      <c r="A2233" s="579">
        <f t="shared" si="149"/>
        <v>2124</v>
      </c>
      <c r="B2233" s="687" t="s">
        <v>2032</v>
      </c>
      <c r="C2233" s="553">
        <v>53.19</v>
      </c>
      <c r="D2233" s="687" t="s">
        <v>2033</v>
      </c>
      <c r="E2233" s="667" t="s">
        <v>4719</v>
      </c>
      <c r="F2233" s="687" t="s">
        <v>2034</v>
      </c>
      <c r="G2233" s="687" t="s">
        <v>4812</v>
      </c>
      <c r="H2233" s="578">
        <v>716</v>
      </c>
      <c r="I2233" s="578">
        <v>7</v>
      </c>
      <c r="J2233" s="794">
        <f t="shared" si="146"/>
        <v>716</v>
      </c>
      <c r="K2233" s="794">
        <f t="shared" si="147"/>
        <v>7</v>
      </c>
    </row>
    <row r="2234" spans="1:11" ht="256.5" x14ac:dyDescent="0.25">
      <c r="A2234" s="579">
        <f t="shared" si="149"/>
        <v>2125</v>
      </c>
      <c r="B2234" s="687" t="s">
        <v>2032</v>
      </c>
      <c r="C2234" s="553">
        <v>53.2</v>
      </c>
      <c r="D2234" s="687" t="s">
        <v>2033</v>
      </c>
      <c r="E2234" s="667" t="s">
        <v>4720</v>
      </c>
      <c r="F2234" s="687" t="s">
        <v>2034</v>
      </c>
      <c r="G2234" s="687" t="s">
        <v>4812</v>
      </c>
      <c r="H2234" s="578">
        <v>464</v>
      </c>
      <c r="I2234" s="578">
        <v>7</v>
      </c>
      <c r="J2234" s="794">
        <f t="shared" si="146"/>
        <v>464</v>
      </c>
      <c r="K2234" s="794">
        <f t="shared" si="147"/>
        <v>7</v>
      </c>
    </row>
    <row r="2235" spans="1:11" ht="256.5" x14ac:dyDescent="0.25">
      <c r="A2235" s="579">
        <f t="shared" si="149"/>
        <v>2126</v>
      </c>
      <c r="B2235" s="687" t="s">
        <v>2032</v>
      </c>
      <c r="C2235" s="553">
        <v>53.21</v>
      </c>
      <c r="D2235" s="687" t="s">
        <v>2033</v>
      </c>
      <c r="E2235" s="667" t="s">
        <v>4721</v>
      </c>
      <c r="F2235" s="687" t="s">
        <v>2034</v>
      </c>
      <c r="G2235" s="687" t="s">
        <v>4812</v>
      </c>
      <c r="H2235" s="578">
        <v>1112</v>
      </c>
      <c r="I2235" s="578">
        <v>9</v>
      </c>
      <c r="J2235" s="794">
        <f t="shared" si="146"/>
        <v>1112</v>
      </c>
      <c r="K2235" s="794">
        <f t="shared" si="147"/>
        <v>9</v>
      </c>
    </row>
    <row r="2236" spans="1:11" ht="256.5" x14ac:dyDescent="0.25">
      <c r="A2236" s="579">
        <f t="shared" si="149"/>
        <v>2127</v>
      </c>
      <c r="B2236" s="687" t="s">
        <v>2032</v>
      </c>
      <c r="C2236" s="553">
        <v>53.22</v>
      </c>
      <c r="D2236" s="687" t="s">
        <v>2033</v>
      </c>
      <c r="E2236" s="667" t="s">
        <v>4722</v>
      </c>
      <c r="F2236" s="687" t="s">
        <v>2034</v>
      </c>
      <c r="G2236" s="687" t="s">
        <v>4812</v>
      </c>
      <c r="H2236" s="578">
        <v>785</v>
      </c>
      <c r="I2236" s="578">
        <v>11</v>
      </c>
      <c r="J2236" s="794">
        <f t="shared" si="146"/>
        <v>785</v>
      </c>
      <c r="K2236" s="794">
        <f t="shared" si="147"/>
        <v>11</v>
      </c>
    </row>
    <row r="2237" spans="1:11" ht="256.5" x14ac:dyDescent="0.25">
      <c r="A2237" s="579">
        <f t="shared" si="149"/>
        <v>2128</v>
      </c>
      <c r="B2237" s="687" t="s">
        <v>2032</v>
      </c>
      <c r="C2237" s="553">
        <v>53.23</v>
      </c>
      <c r="D2237" s="687" t="s">
        <v>2033</v>
      </c>
      <c r="E2237" s="667" t="s">
        <v>4723</v>
      </c>
      <c r="F2237" s="687" t="s">
        <v>2034</v>
      </c>
      <c r="G2237" s="687" t="s">
        <v>4812</v>
      </c>
      <c r="H2237" s="578">
        <v>2581</v>
      </c>
      <c r="I2237" s="578">
        <v>11</v>
      </c>
      <c r="J2237" s="794">
        <f t="shared" si="146"/>
        <v>2581</v>
      </c>
      <c r="K2237" s="794">
        <f t="shared" si="147"/>
        <v>11</v>
      </c>
    </row>
    <row r="2238" spans="1:11" ht="256.5" x14ac:dyDescent="0.25">
      <c r="A2238" s="579">
        <f t="shared" si="149"/>
        <v>2129</v>
      </c>
      <c r="B2238" s="687" t="s">
        <v>2032</v>
      </c>
      <c r="C2238" s="553">
        <v>53.24</v>
      </c>
      <c r="D2238" s="687" t="s">
        <v>2033</v>
      </c>
      <c r="E2238" s="667" t="s">
        <v>4724</v>
      </c>
      <c r="F2238" s="687" t="s">
        <v>2034</v>
      </c>
      <c r="G2238" s="687" t="s">
        <v>4812</v>
      </c>
      <c r="H2238" s="578">
        <v>144</v>
      </c>
      <c r="I2238" s="578">
        <v>38</v>
      </c>
      <c r="J2238" s="794">
        <f t="shared" si="146"/>
        <v>144</v>
      </c>
      <c r="K2238" s="794">
        <f t="shared" si="147"/>
        <v>38</v>
      </c>
    </row>
    <row r="2239" spans="1:11" ht="256.5" x14ac:dyDescent="0.25">
      <c r="A2239" s="579">
        <f t="shared" si="149"/>
        <v>2130</v>
      </c>
      <c r="B2239" s="687" t="s">
        <v>2032</v>
      </c>
      <c r="C2239" s="553">
        <v>53.25</v>
      </c>
      <c r="D2239" s="687" t="s">
        <v>2033</v>
      </c>
      <c r="E2239" s="667" t="s">
        <v>4725</v>
      </c>
      <c r="F2239" s="687" t="s">
        <v>2034</v>
      </c>
      <c r="G2239" s="687" t="s">
        <v>4812</v>
      </c>
      <c r="H2239" s="578">
        <v>3326</v>
      </c>
      <c r="I2239" s="578">
        <v>13</v>
      </c>
      <c r="J2239" s="794">
        <f t="shared" si="146"/>
        <v>3326</v>
      </c>
      <c r="K2239" s="794">
        <f t="shared" si="147"/>
        <v>13</v>
      </c>
    </row>
    <row r="2240" spans="1:11" ht="175.5" x14ac:dyDescent="0.25">
      <c r="A2240" s="579">
        <f t="shared" si="149"/>
        <v>2131</v>
      </c>
      <c r="B2240" s="687" t="s">
        <v>2032</v>
      </c>
      <c r="C2240" s="553">
        <v>53.26</v>
      </c>
      <c r="D2240" s="687" t="s">
        <v>2033</v>
      </c>
      <c r="E2240" s="667" t="s">
        <v>4748</v>
      </c>
      <c r="F2240" s="687" t="s">
        <v>2034</v>
      </c>
      <c r="G2240" s="687" t="s">
        <v>4812</v>
      </c>
      <c r="H2240" s="578">
        <v>390</v>
      </c>
      <c r="I2240" s="578">
        <v>8</v>
      </c>
      <c r="J2240" s="794">
        <f t="shared" si="146"/>
        <v>390</v>
      </c>
      <c r="K2240" s="794">
        <f t="shared" si="147"/>
        <v>8</v>
      </c>
    </row>
    <row r="2241" spans="1:11" ht="175.5" x14ac:dyDescent="0.25">
      <c r="A2241" s="579">
        <f t="shared" si="149"/>
        <v>2132</v>
      </c>
      <c r="B2241" s="687" t="s">
        <v>2032</v>
      </c>
      <c r="C2241" s="553">
        <v>53.27</v>
      </c>
      <c r="D2241" s="687" t="s">
        <v>2033</v>
      </c>
      <c r="E2241" s="667" t="s">
        <v>4726</v>
      </c>
      <c r="F2241" s="687" t="s">
        <v>2034</v>
      </c>
      <c r="G2241" s="687" t="s">
        <v>4812</v>
      </c>
      <c r="H2241" s="578">
        <v>584</v>
      </c>
      <c r="I2241" s="578">
        <v>8</v>
      </c>
      <c r="J2241" s="794">
        <f t="shared" si="146"/>
        <v>584</v>
      </c>
      <c r="K2241" s="794">
        <f t="shared" si="147"/>
        <v>8</v>
      </c>
    </row>
    <row r="2242" spans="1:11" ht="175.5" x14ac:dyDescent="0.25">
      <c r="A2242" s="579">
        <f t="shared" si="149"/>
        <v>2133</v>
      </c>
      <c r="B2242" s="687" t="s">
        <v>2032</v>
      </c>
      <c r="C2242" s="553">
        <v>53.28</v>
      </c>
      <c r="D2242" s="687" t="s">
        <v>2033</v>
      </c>
      <c r="E2242" s="667" t="s">
        <v>4727</v>
      </c>
      <c r="F2242" s="687" t="s">
        <v>2034</v>
      </c>
      <c r="G2242" s="687" t="s">
        <v>4812</v>
      </c>
      <c r="H2242" s="578">
        <v>926</v>
      </c>
      <c r="I2242" s="578">
        <v>9</v>
      </c>
      <c r="J2242" s="794">
        <f t="shared" si="146"/>
        <v>926</v>
      </c>
      <c r="K2242" s="794">
        <f t="shared" si="147"/>
        <v>9</v>
      </c>
    </row>
    <row r="2243" spans="1:11" ht="175.5" x14ac:dyDescent="0.25">
      <c r="A2243" s="579">
        <f t="shared" si="149"/>
        <v>2134</v>
      </c>
      <c r="B2243" s="687" t="s">
        <v>2032</v>
      </c>
      <c r="C2243" s="553">
        <v>53.29</v>
      </c>
      <c r="D2243" s="687" t="s">
        <v>2033</v>
      </c>
      <c r="E2243" s="667" t="s">
        <v>4728</v>
      </c>
      <c r="F2243" s="687" t="s">
        <v>2034</v>
      </c>
      <c r="G2243" s="687" t="s">
        <v>4812</v>
      </c>
      <c r="H2243" s="578">
        <v>1561</v>
      </c>
      <c r="I2243" s="578">
        <v>11</v>
      </c>
      <c r="J2243" s="794">
        <f t="shared" si="146"/>
        <v>1561</v>
      </c>
      <c r="K2243" s="794">
        <f t="shared" si="147"/>
        <v>11</v>
      </c>
    </row>
    <row r="2244" spans="1:11" ht="175.5" x14ac:dyDescent="0.25">
      <c r="A2244" s="579">
        <f t="shared" si="149"/>
        <v>2135</v>
      </c>
      <c r="B2244" s="687" t="s">
        <v>2032</v>
      </c>
      <c r="C2244" s="553">
        <v>53.3</v>
      </c>
      <c r="D2244" s="687" t="s">
        <v>2033</v>
      </c>
      <c r="E2244" s="667" t="s">
        <v>4729</v>
      </c>
      <c r="F2244" s="687" t="s">
        <v>2034</v>
      </c>
      <c r="G2244" s="687" t="s">
        <v>4812</v>
      </c>
      <c r="H2244" s="578">
        <v>2132</v>
      </c>
      <c r="I2244" s="578">
        <v>14</v>
      </c>
      <c r="J2244" s="794">
        <f t="shared" si="146"/>
        <v>2132</v>
      </c>
      <c r="K2244" s="794">
        <f t="shared" si="147"/>
        <v>14</v>
      </c>
    </row>
    <row r="2245" spans="1:11" ht="175.5" x14ac:dyDescent="0.25">
      <c r="A2245" s="579">
        <f t="shared" si="149"/>
        <v>2136</v>
      </c>
      <c r="B2245" s="687" t="s">
        <v>2032</v>
      </c>
      <c r="C2245" s="553">
        <v>53.309999999999995</v>
      </c>
      <c r="D2245" s="687" t="s">
        <v>2033</v>
      </c>
      <c r="E2245" s="667" t="s">
        <v>4749</v>
      </c>
      <c r="F2245" s="687" t="s">
        <v>2034</v>
      </c>
      <c r="G2245" s="687" t="s">
        <v>4812</v>
      </c>
      <c r="H2245" s="578">
        <v>6300</v>
      </c>
      <c r="I2245" s="578">
        <v>19</v>
      </c>
      <c r="J2245" s="794">
        <f t="shared" ref="J2245:J2308" si="150">ROUNDUP(H2245,0)</f>
        <v>6300</v>
      </c>
      <c r="K2245" s="794">
        <f t="shared" ref="K2245:K2308" si="151">ROUNDUP(I2245,0)</f>
        <v>19</v>
      </c>
    </row>
    <row r="2246" spans="1:11" ht="405" x14ac:dyDescent="0.25">
      <c r="A2246" s="579">
        <f>A2245+1</f>
        <v>2137</v>
      </c>
      <c r="B2246" s="687" t="s">
        <v>2338</v>
      </c>
      <c r="C2246" s="553">
        <v>53.319999999999993</v>
      </c>
      <c r="D2246" s="687" t="s">
        <v>283</v>
      </c>
      <c r="E2246" s="667" t="s">
        <v>2334</v>
      </c>
      <c r="F2246" s="687" t="s">
        <v>283</v>
      </c>
      <c r="G2246" s="687" t="s">
        <v>5114</v>
      </c>
      <c r="H2246" s="578">
        <v>6585</v>
      </c>
      <c r="I2246" s="578">
        <v>301</v>
      </c>
      <c r="J2246" s="794">
        <f t="shared" si="150"/>
        <v>6585</v>
      </c>
      <c r="K2246" s="794">
        <f t="shared" si="151"/>
        <v>301</v>
      </c>
    </row>
    <row r="2247" spans="1:11" ht="409.5" x14ac:dyDescent="0.25">
      <c r="A2247" s="579">
        <f>A2246+1</f>
        <v>2138</v>
      </c>
      <c r="B2247" s="687" t="s">
        <v>2338</v>
      </c>
      <c r="C2247" s="553">
        <v>53.329999999999991</v>
      </c>
      <c r="D2247" s="687" t="s">
        <v>283</v>
      </c>
      <c r="E2247" s="667" t="s">
        <v>2335</v>
      </c>
      <c r="F2247" s="687" t="s">
        <v>283</v>
      </c>
      <c r="G2247" s="687" t="s">
        <v>5114</v>
      </c>
      <c r="H2247" s="578">
        <v>7632</v>
      </c>
      <c r="I2247" s="578">
        <v>301</v>
      </c>
      <c r="J2247" s="794">
        <f t="shared" si="150"/>
        <v>7632</v>
      </c>
      <c r="K2247" s="794">
        <f t="shared" si="151"/>
        <v>301</v>
      </c>
    </row>
    <row r="2248" spans="1:11" ht="409.5" x14ac:dyDescent="0.25">
      <c r="A2248" s="579">
        <f>A2247+1</f>
        <v>2139</v>
      </c>
      <c r="B2248" s="687" t="s">
        <v>2338</v>
      </c>
      <c r="C2248" s="553">
        <v>53.339999999999989</v>
      </c>
      <c r="D2248" s="687" t="s">
        <v>283</v>
      </c>
      <c r="E2248" s="667" t="s">
        <v>5512</v>
      </c>
      <c r="F2248" s="687" t="s">
        <v>283</v>
      </c>
      <c r="G2248" s="687" t="s">
        <v>5114</v>
      </c>
      <c r="H2248" s="578">
        <v>6511</v>
      </c>
      <c r="I2248" s="578">
        <v>376</v>
      </c>
      <c r="J2248" s="794">
        <f t="shared" si="150"/>
        <v>6511</v>
      </c>
      <c r="K2248" s="794">
        <f t="shared" si="151"/>
        <v>376</v>
      </c>
    </row>
    <row r="2249" spans="1:11" ht="297" x14ac:dyDescent="0.25">
      <c r="A2249" s="687"/>
      <c r="B2249" s="687"/>
      <c r="C2249" s="553"/>
      <c r="D2249" s="687"/>
      <c r="E2249" s="667" t="s">
        <v>5513</v>
      </c>
      <c r="F2249" s="687"/>
      <c r="G2249" s="687"/>
      <c r="H2249" s="578"/>
      <c r="I2249" s="578"/>
      <c r="J2249" s="794">
        <f t="shared" si="150"/>
        <v>0</v>
      </c>
      <c r="K2249" s="794">
        <f t="shared" si="151"/>
        <v>0</v>
      </c>
    </row>
    <row r="2250" spans="1:11" ht="378" x14ac:dyDescent="0.25">
      <c r="A2250" s="579">
        <f>A2248+1</f>
        <v>2140</v>
      </c>
      <c r="B2250" s="687" t="s">
        <v>2338</v>
      </c>
      <c r="C2250" s="553">
        <v>52.35</v>
      </c>
      <c r="D2250" s="687" t="s">
        <v>283</v>
      </c>
      <c r="E2250" s="667" t="s">
        <v>6015</v>
      </c>
      <c r="F2250" s="687" t="s">
        <v>283</v>
      </c>
      <c r="G2250" s="687" t="s">
        <v>5114</v>
      </c>
      <c r="H2250" s="578">
        <v>13131</v>
      </c>
      <c r="I2250" s="578">
        <v>301</v>
      </c>
      <c r="J2250" s="794">
        <f t="shared" si="150"/>
        <v>13131</v>
      </c>
      <c r="K2250" s="794">
        <f t="shared" si="151"/>
        <v>301</v>
      </c>
    </row>
    <row r="2251" spans="1:11" ht="229.5" x14ac:dyDescent="0.25">
      <c r="A2251" s="687"/>
      <c r="B2251" s="687"/>
      <c r="C2251" s="553"/>
      <c r="D2251" s="687"/>
      <c r="E2251" s="667" t="s">
        <v>6014</v>
      </c>
      <c r="F2251" s="687"/>
      <c r="G2251" s="687"/>
      <c r="H2251" s="578"/>
      <c r="I2251" s="578"/>
      <c r="J2251" s="794">
        <f t="shared" si="150"/>
        <v>0</v>
      </c>
      <c r="K2251" s="794">
        <f t="shared" si="151"/>
        <v>0</v>
      </c>
    </row>
    <row r="2252" spans="1:11" ht="409.5" x14ac:dyDescent="0.25">
      <c r="A2252" s="579">
        <f>A2250+1</f>
        <v>2141</v>
      </c>
      <c r="B2252" s="687" t="s">
        <v>2338</v>
      </c>
      <c r="C2252" s="553">
        <v>53.36</v>
      </c>
      <c r="D2252" s="687" t="s">
        <v>283</v>
      </c>
      <c r="E2252" s="667" t="s">
        <v>5945</v>
      </c>
      <c r="F2252" s="687" t="s">
        <v>283</v>
      </c>
      <c r="G2252" s="687" t="s">
        <v>5114</v>
      </c>
      <c r="H2252" s="578">
        <v>3530</v>
      </c>
      <c r="I2252" s="578">
        <v>301</v>
      </c>
      <c r="J2252" s="794">
        <f t="shared" si="150"/>
        <v>3530</v>
      </c>
      <c r="K2252" s="794">
        <f t="shared" si="151"/>
        <v>301</v>
      </c>
    </row>
    <row r="2253" spans="1:11" ht="272.25" customHeight="1" x14ac:dyDescent="0.25">
      <c r="A2253" s="801">
        <f>A2252+1</f>
        <v>2142</v>
      </c>
      <c r="B2253" s="802" t="s">
        <v>2338</v>
      </c>
      <c r="C2253" s="803">
        <v>53.37</v>
      </c>
      <c r="D2253" s="802" t="s">
        <v>283</v>
      </c>
      <c r="E2253" s="804" t="s">
        <v>5946</v>
      </c>
      <c r="F2253" s="802" t="s">
        <v>283</v>
      </c>
      <c r="G2253" s="802" t="s">
        <v>5114</v>
      </c>
      <c r="H2253" s="805">
        <v>17457</v>
      </c>
      <c r="I2253" s="805">
        <v>301</v>
      </c>
      <c r="J2253" s="794">
        <f t="shared" si="150"/>
        <v>17457</v>
      </c>
      <c r="K2253" s="794">
        <f t="shared" si="151"/>
        <v>301</v>
      </c>
    </row>
    <row r="2254" spans="1:11" ht="229.5" x14ac:dyDescent="0.25">
      <c r="A2254" s="682"/>
      <c r="B2254" s="682"/>
      <c r="C2254" s="800"/>
      <c r="D2254" s="682"/>
      <c r="E2254" s="669" t="s">
        <v>6013</v>
      </c>
      <c r="F2254" s="682"/>
      <c r="G2254" s="682"/>
      <c r="H2254" s="684"/>
      <c r="I2254" s="684"/>
      <c r="J2254" s="794">
        <f t="shared" si="150"/>
        <v>0</v>
      </c>
      <c r="K2254" s="794">
        <f t="shared" si="151"/>
        <v>0</v>
      </c>
    </row>
    <row r="2255" spans="1:11" ht="361.5" customHeight="1" x14ac:dyDescent="0.25">
      <c r="A2255" s="687">
        <f>A2253+1</f>
        <v>2143</v>
      </c>
      <c r="B2255" s="687" t="s">
        <v>2338</v>
      </c>
      <c r="C2255" s="553">
        <v>53.38</v>
      </c>
      <c r="D2255" s="687" t="s">
        <v>283</v>
      </c>
      <c r="E2255" s="667" t="s">
        <v>5518</v>
      </c>
      <c r="F2255" s="687" t="s">
        <v>283</v>
      </c>
      <c r="G2255" s="687" t="s">
        <v>5114</v>
      </c>
      <c r="H2255" s="578">
        <v>17751</v>
      </c>
      <c r="I2255" s="578">
        <v>226</v>
      </c>
      <c r="J2255" s="794">
        <f t="shared" si="150"/>
        <v>17751</v>
      </c>
      <c r="K2255" s="794">
        <f t="shared" si="151"/>
        <v>226</v>
      </c>
    </row>
    <row r="2256" spans="1:11" ht="268.5" customHeight="1" x14ac:dyDescent="0.25">
      <c r="A2256" s="687"/>
      <c r="B2256" s="687"/>
      <c r="C2256" s="553"/>
      <c r="D2256" s="687"/>
      <c r="E2256" s="667" t="s">
        <v>5741</v>
      </c>
      <c r="F2256" s="687"/>
      <c r="G2256" s="687"/>
      <c r="H2256" s="578"/>
      <c r="I2256" s="578"/>
      <c r="J2256" s="794">
        <f t="shared" si="150"/>
        <v>0</v>
      </c>
      <c r="K2256" s="794">
        <f t="shared" si="151"/>
        <v>0</v>
      </c>
    </row>
    <row r="2257" spans="1:11" ht="409.5" x14ac:dyDescent="0.25">
      <c r="A2257" s="687">
        <f>A2255+1</f>
        <v>2144</v>
      </c>
      <c r="B2257" s="687" t="s">
        <v>2338</v>
      </c>
      <c r="C2257" s="553">
        <v>53.39</v>
      </c>
      <c r="D2257" s="687" t="s">
        <v>283</v>
      </c>
      <c r="E2257" s="667" t="s">
        <v>5509</v>
      </c>
      <c r="F2257" s="687" t="s">
        <v>283</v>
      </c>
      <c r="G2257" s="687" t="s">
        <v>5114</v>
      </c>
      <c r="H2257" s="578">
        <v>7410</v>
      </c>
      <c r="I2257" s="578">
        <v>226</v>
      </c>
      <c r="J2257" s="794">
        <f t="shared" si="150"/>
        <v>7410</v>
      </c>
      <c r="K2257" s="794">
        <f t="shared" si="151"/>
        <v>226</v>
      </c>
    </row>
    <row r="2258" spans="1:11" ht="243" x14ac:dyDescent="0.25">
      <c r="A2258" s="687"/>
      <c r="B2258" s="687"/>
      <c r="C2258" s="553"/>
      <c r="D2258" s="687"/>
      <c r="E2258" s="667" t="s">
        <v>5510</v>
      </c>
      <c r="F2258" s="687"/>
      <c r="G2258" s="687"/>
      <c r="H2258" s="578"/>
      <c r="I2258" s="578"/>
      <c r="J2258" s="794">
        <f t="shared" si="150"/>
        <v>0</v>
      </c>
      <c r="K2258" s="794">
        <f t="shared" si="151"/>
        <v>0</v>
      </c>
    </row>
    <row r="2259" spans="1:11" ht="409.5" x14ac:dyDescent="0.25">
      <c r="A2259" s="687">
        <f>A2257+1</f>
        <v>2145</v>
      </c>
      <c r="B2259" s="687" t="s">
        <v>2338</v>
      </c>
      <c r="C2259" s="553">
        <v>53.4</v>
      </c>
      <c r="D2259" s="687" t="s">
        <v>283</v>
      </c>
      <c r="E2259" s="667" t="s">
        <v>5742</v>
      </c>
      <c r="F2259" s="687" t="s">
        <v>283</v>
      </c>
      <c r="G2259" s="687" t="s">
        <v>5114</v>
      </c>
      <c r="H2259" s="578">
        <v>12770</v>
      </c>
      <c r="I2259" s="578">
        <v>301</v>
      </c>
      <c r="J2259" s="794">
        <f t="shared" si="150"/>
        <v>12770</v>
      </c>
      <c r="K2259" s="794">
        <f t="shared" si="151"/>
        <v>301</v>
      </c>
    </row>
    <row r="2260" spans="1:11" ht="371.25" customHeight="1" x14ac:dyDescent="0.25">
      <c r="A2260" s="687">
        <f>A2259+1</f>
        <v>2146</v>
      </c>
      <c r="B2260" s="687" t="s">
        <v>2338</v>
      </c>
      <c r="C2260" s="553">
        <v>53.41</v>
      </c>
      <c r="D2260" s="687" t="s">
        <v>283</v>
      </c>
      <c r="E2260" s="667" t="s">
        <v>5531</v>
      </c>
      <c r="F2260" s="687" t="s">
        <v>283</v>
      </c>
      <c r="G2260" s="687" t="s">
        <v>5114</v>
      </c>
      <c r="H2260" s="578">
        <v>10884</v>
      </c>
      <c r="I2260" s="578">
        <v>301</v>
      </c>
      <c r="J2260" s="794">
        <f t="shared" si="150"/>
        <v>10884</v>
      </c>
      <c r="K2260" s="794">
        <f t="shared" si="151"/>
        <v>301</v>
      </c>
    </row>
    <row r="2261" spans="1:11" ht="243" x14ac:dyDescent="0.25">
      <c r="A2261" s="687"/>
      <c r="B2261" s="687"/>
      <c r="C2261" s="553"/>
      <c r="D2261" s="687"/>
      <c r="E2261" s="667" t="s">
        <v>5532</v>
      </c>
      <c r="F2261" s="687"/>
      <c r="G2261" s="687"/>
      <c r="H2261" s="578"/>
      <c r="I2261" s="578"/>
      <c r="J2261" s="794">
        <f t="shared" si="150"/>
        <v>0</v>
      </c>
      <c r="K2261" s="794">
        <f t="shared" si="151"/>
        <v>0</v>
      </c>
    </row>
    <row r="2262" spans="1:11" ht="310.5" x14ac:dyDescent="0.25">
      <c r="A2262" s="687"/>
      <c r="B2262" s="687"/>
      <c r="C2262" s="553"/>
      <c r="D2262" s="687"/>
      <c r="E2262" s="667" t="s">
        <v>5521</v>
      </c>
      <c r="F2262" s="687"/>
      <c r="G2262" s="687"/>
      <c r="H2262" s="578"/>
      <c r="I2262" s="578"/>
      <c r="J2262" s="794">
        <f t="shared" si="150"/>
        <v>0</v>
      </c>
      <c r="K2262" s="794">
        <f t="shared" si="151"/>
        <v>0</v>
      </c>
    </row>
    <row r="2263" spans="1:11" ht="324" x14ac:dyDescent="0.25">
      <c r="A2263" s="687"/>
      <c r="B2263" s="687"/>
      <c r="C2263" s="553"/>
      <c r="D2263" s="687"/>
      <c r="E2263" s="667" t="s">
        <v>5520</v>
      </c>
      <c r="F2263" s="687"/>
      <c r="G2263" s="687"/>
      <c r="H2263" s="578"/>
      <c r="I2263" s="578"/>
      <c r="J2263" s="794">
        <f t="shared" si="150"/>
        <v>0</v>
      </c>
      <c r="K2263" s="794">
        <f t="shared" si="151"/>
        <v>0</v>
      </c>
    </row>
    <row r="2264" spans="1:11" ht="391.5" x14ac:dyDescent="0.25">
      <c r="A2264" s="687">
        <f>A2260+1</f>
        <v>2147</v>
      </c>
      <c r="B2264" s="687" t="s">
        <v>2338</v>
      </c>
      <c r="C2264" s="553">
        <v>53.42</v>
      </c>
      <c r="D2264" s="687" t="s">
        <v>283</v>
      </c>
      <c r="E2264" s="667" t="s">
        <v>5529</v>
      </c>
      <c r="F2264" s="687" t="s">
        <v>283</v>
      </c>
      <c r="G2264" s="687" t="s">
        <v>5114</v>
      </c>
      <c r="H2264" s="578">
        <v>2998</v>
      </c>
      <c r="I2264" s="578">
        <v>301</v>
      </c>
      <c r="J2264" s="794">
        <f t="shared" si="150"/>
        <v>2998</v>
      </c>
      <c r="K2264" s="794">
        <f t="shared" si="151"/>
        <v>301</v>
      </c>
    </row>
    <row r="2265" spans="1:11" ht="337.5" x14ac:dyDescent="0.25">
      <c r="A2265" s="687"/>
      <c r="B2265" s="687"/>
      <c r="C2265" s="553"/>
      <c r="D2265" s="687"/>
      <c r="E2265" s="667" t="s">
        <v>6007</v>
      </c>
      <c r="F2265" s="687"/>
      <c r="G2265" s="687"/>
      <c r="H2265" s="578"/>
      <c r="I2265" s="578"/>
      <c r="J2265" s="794">
        <f t="shared" si="150"/>
        <v>0</v>
      </c>
      <c r="K2265" s="794">
        <f t="shared" si="151"/>
        <v>0</v>
      </c>
    </row>
    <row r="2266" spans="1:11" ht="409.5" x14ac:dyDescent="0.25">
      <c r="A2266" s="687">
        <f>A2264+1</f>
        <v>2148</v>
      </c>
      <c r="B2266" s="687" t="s">
        <v>2338</v>
      </c>
      <c r="C2266" s="553">
        <v>53.43</v>
      </c>
      <c r="D2266" s="687" t="s">
        <v>283</v>
      </c>
      <c r="E2266" s="667" t="s">
        <v>5522</v>
      </c>
      <c r="F2266" s="687" t="s">
        <v>283</v>
      </c>
      <c r="G2266" s="687" t="s">
        <v>5114</v>
      </c>
      <c r="H2266" s="578">
        <v>2077</v>
      </c>
      <c r="I2266" s="578">
        <v>301</v>
      </c>
      <c r="J2266" s="794">
        <f t="shared" si="150"/>
        <v>2077</v>
      </c>
      <c r="K2266" s="794">
        <f t="shared" si="151"/>
        <v>301</v>
      </c>
    </row>
    <row r="2267" spans="1:11" ht="243" x14ac:dyDescent="0.25">
      <c r="A2267" s="687"/>
      <c r="B2267" s="687"/>
      <c r="C2267" s="553"/>
      <c r="D2267" s="687"/>
      <c r="E2267" s="667" t="s">
        <v>6008</v>
      </c>
      <c r="F2267" s="687"/>
      <c r="G2267" s="687"/>
      <c r="H2267" s="578"/>
      <c r="I2267" s="578"/>
      <c r="J2267" s="794">
        <f t="shared" si="150"/>
        <v>0</v>
      </c>
      <c r="K2267" s="794">
        <f t="shared" si="151"/>
        <v>0</v>
      </c>
    </row>
    <row r="2268" spans="1:11" ht="405" x14ac:dyDescent="0.25">
      <c r="A2268" s="687">
        <f>A2266+1</f>
        <v>2149</v>
      </c>
      <c r="B2268" s="687" t="s">
        <v>2338</v>
      </c>
      <c r="C2268" s="553">
        <v>53.44</v>
      </c>
      <c r="D2268" s="687" t="s">
        <v>283</v>
      </c>
      <c r="E2268" s="667" t="s">
        <v>5524</v>
      </c>
      <c r="F2268" s="687" t="s">
        <v>283</v>
      </c>
      <c r="G2268" s="687" t="s">
        <v>5114</v>
      </c>
      <c r="H2268" s="578">
        <v>2380</v>
      </c>
      <c r="I2268" s="578">
        <v>301</v>
      </c>
      <c r="J2268" s="794">
        <f t="shared" si="150"/>
        <v>2380</v>
      </c>
      <c r="K2268" s="794">
        <f t="shared" si="151"/>
        <v>301</v>
      </c>
    </row>
    <row r="2269" spans="1:11" ht="297" x14ac:dyDescent="0.25">
      <c r="A2269" s="687"/>
      <c r="B2269" s="687"/>
      <c r="C2269" s="553"/>
      <c r="D2269" s="687"/>
      <c r="E2269" s="667" t="s">
        <v>5525</v>
      </c>
      <c r="F2269" s="687"/>
      <c r="G2269" s="687"/>
      <c r="H2269" s="578"/>
      <c r="I2269" s="578"/>
      <c r="J2269" s="794">
        <f t="shared" si="150"/>
        <v>0</v>
      </c>
      <c r="K2269" s="794">
        <f t="shared" si="151"/>
        <v>0</v>
      </c>
    </row>
    <row r="2270" spans="1:11" ht="175.5" x14ac:dyDescent="0.25">
      <c r="A2270" s="687">
        <f>A2268+1</f>
        <v>2150</v>
      </c>
      <c r="B2270" s="687" t="s">
        <v>2338</v>
      </c>
      <c r="C2270" s="553">
        <v>53.45</v>
      </c>
      <c r="D2270" s="687" t="s">
        <v>283</v>
      </c>
      <c r="E2270" s="667" t="s">
        <v>2336</v>
      </c>
      <c r="F2270" s="687" t="s">
        <v>283</v>
      </c>
      <c r="G2270" s="687" t="s">
        <v>5114</v>
      </c>
      <c r="H2270" s="578">
        <v>18751</v>
      </c>
      <c r="I2270" s="578">
        <v>226</v>
      </c>
      <c r="J2270" s="794">
        <f t="shared" si="150"/>
        <v>18751</v>
      </c>
      <c r="K2270" s="794">
        <f t="shared" si="151"/>
        <v>226</v>
      </c>
    </row>
    <row r="2271" spans="1:11" ht="378" x14ac:dyDescent="0.25">
      <c r="A2271" s="687">
        <f>A2270+1</f>
        <v>2151</v>
      </c>
      <c r="B2271" s="687" t="s">
        <v>2338</v>
      </c>
      <c r="C2271" s="553">
        <v>53.46</v>
      </c>
      <c r="D2271" s="687" t="s">
        <v>283</v>
      </c>
      <c r="E2271" s="667" t="s">
        <v>5511</v>
      </c>
      <c r="F2271" s="687" t="s">
        <v>283</v>
      </c>
      <c r="G2271" s="687" t="s">
        <v>5114</v>
      </c>
      <c r="H2271" s="578">
        <v>20953</v>
      </c>
      <c r="I2271" s="578">
        <v>301</v>
      </c>
      <c r="J2271" s="794">
        <f t="shared" si="150"/>
        <v>20953</v>
      </c>
      <c r="K2271" s="794">
        <f t="shared" si="151"/>
        <v>301</v>
      </c>
    </row>
    <row r="2272" spans="1:11" ht="324" x14ac:dyDescent="0.25">
      <c r="A2272" s="687"/>
      <c r="B2272" s="687"/>
      <c r="C2272" s="553"/>
      <c r="D2272" s="687"/>
      <c r="E2272" s="667" t="s">
        <v>5526</v>
      </c>
      <c r="F2272" s="687"/>
      <c r="G2272" s="687"/>
      <c r="H2272" s="578"/>
      <c r="I2272" s="578"/>
      <c r="J2272" s="794">
        <f t="shared" si="150"/>
        <v>0</v>
      </c>
      <c r="K2272" s="794">
        <f t="shared" si="151"/>
        <v>0</v>
      </c>
    </row>
    <row r="2273" spans="1:11" ht="67.5" x14ac:dyDescent="0.25">
      <c r="A2273" s="687">
        <f>A2271+1</f>
        <v>2152</v>
      </c>
      <c r="B2273" s="687" t="s">
        <v>2339</v>
      </c>
      <c r="C2273" s="553">
        <v>53.47</v>
      </c>
      <c r="D2273" s="687" t="s">
        <v>283</v>
      </c>
      <c r="E2273" s="667" t="s">
        <v>4750</v>
      </c>
      <c r="F2273" s="687" t="s">
        <v>283</v>
      </c>
      <c r="G2273" s="687" t="s">
        <v>5104</v>
      </c>
      <c r="H2273" s="578">
        <v>2329</v>
      </c>
      <c r="I2273" s="578">
        <v>1008</v>
      </c>
      <c r="J2273" s="794">
        <f t="shared" si="150"/>
        <v>2329</v>
      </c>
      <c r="K2273" s="794">
        <f t="shared" si="151"/>
        <v>1008</v>
      </c>
    </row>
    <row r="2274" spans="1:11" ht="135" x14ac:dyDescent="0.25">
      <c r="A2274" s="687">
        <f>A2273+1</f>
        <v>2153</v>
      </c>
      <c r="B2274" s="687" t="s">
        <v>2339</v>
      </c>
      <c r="C2274" s="553">
        <v>53.48</v>
      </c>
      <c r="D2274" s="687" t="s">
        <v>283</v>
      </c>
      <c r="E2274" s="667" t="s">
        <v>4751</v>
      </c>
      <c r="F2274" s="687" t="s">
        <v>283</v>
      </c>
      <c r="G2274" s="687" t="s">
        <v>5104</v>
      </c>
      <c r="H2274" s="578">
        <v>2689</v>
      </c>
      <c r="I2274" s="578">
        <v>1008</v>
      </c>
      <c r="J2274" s="794">
        <f t="shared" si="150"/>
        <v>2689</v>
      </c>
      <c r="K2274" s="794">
        <f t="shared" si="151"/>
        <v>1008</v>
      </c>
    </row>
    <row r="2275" spans="1:11" ht="148.5" x14ac:dyDescent="0.25">
      <c r="A2275" s="687">
        <f>A2274+1</f>
        <v>2154</v>
      </c>
      <c r="B2275" s="687" t="s">
        <v>2339</v>
      </c>
      <c r="C2275" s="553">
        <v>53.49</v>
      </c>
      <c r="D2275" s="687" t="s">
        <v>283</v>
      </c>
      <c r="E2275" s="667" t="s">
        <v>4752</v>
      </c>
      <c r="F2275" s="687" t="s">
        <v>283</v>
      </c>
      <c r="G2275" s="687" t="s">
        <v>5104</v>
      </c>
      <c r="H2275" s="578">
        <v>2987</v>
      </c>
      <c r="I2275" s="578">
        <v>1008</v>
      </c>
      <c r="J2275" s="794">
        <f t="shared" si="150"/>
        <v>2987</v>
      </c>
      <c r="K2275" s="794">
        <f t="shared" si="151"/>
        <v>1008</v>
      </c>
    </row>
    <row r="2276" spans="1:11" ht="108" x14ac:dyDescent="0.25">
      <c r="A2276" s="687">
        <f t="shared" ref="A2276:A2313" si="152">A2275+1</f>
        <v>2155</v>
      </c>
      <c r="B2276" s="687" t="s">
        <v>2339</v>
      </c>
      <c r="C2276" s="553">
        <v>53.5</v>
      </c>
      <c r="D2276" s="687" t="s">
        <v>283</v>
      </c>
      <c r="E2276" s="667" t="s">
        <v>4753</v>
      </c>
      <c r="F2276" s="687" t="s">
        <v>283</v>
      </c>
      <c r="G2276" s="687" t="s">
        <v>5104</v>
      </c>
      <c r="H2276" s="578">
        <v>6242</v>
      </c>
      <c r="I2276" s="578">
        <v>1008</v>
      </c>
      <c r="J2276" s="794">
        <f t="shared" si="150"/>
        <v>6242</v>
      </c>
      <c r="K2276" s="794">
        <f t="shared" si="151"/>
        <v>1008</v>
      </c>
    </row>
    <row r="2277" spans="1:11" ht="94.5" x14ac:dyDescent="0.25">
      <c r="A2277" s="687">
        <f t="shared" si="152"/>
        <v>2156</v>
      </c>
      <c r="B2277" s="687" t="s">
        <v>2340</v>
      </c>
      <c r="C2277" s="553">
        <v>53.51</v>
      </c>
      <c r="D2277" s="687" t="s">
        <v>283</v>
      </c>
      <c r="E2277" s="667" t="s">
        <v>2337</v>
      </c>
      <c r="F2277" s="687" t="s">
        <v>283</v>
      </c>
      <c r="G2277" s="687" t="s">
        <v>5102</v>
      </c>
      <c r="H2277" s="578">
        <v>15319</v>
      </c>
      <c r="I2277" s="578">
        <v>2565</v>
      </c>
      <c r="J2277" s="794">
        <f t="shared" si="150"/>
        <v>15319</v>
      </c>
      <c r="K2277" s="794">
        <f t="shared" si="151"/>
        <v>2565</v>
      </c>
    </row>
    <row r="2278" spans="1:11" ht="256.5" x14ac:dyDescent="0.25">
      <c r="A2278" s="687">
        <f t="shared" si="152"/>
        <v>2157</v>
      </c>
      <c r="B2278" s="687" t="s">
        <v>4629</v>
      </c>
      <c r="C2278" s="553">
        <v>53.52</v>
      </c>
      <c r="D2278" s="687" t="s">
        <v>283</v>
      </c>
      <c r="E2278" s="667" t="s">
        <v>4638</v>
      </c>
      <c r="F2278" s="687" t="s">
        <v>283</v>
      </c>
      <c r="G2278" s="687" t="s">
        <v>5114</v>
      </c>
      <c r="H2278" s="578">
        <v>2553</v>
      </c>
      <c r="I2278" s="578">
        <v>0</v>
      </c>
      <c r="J2278" s="794">
        <f t="shared" si="150"/>
        <v>2553</v>
      </c>
      <c r="K2278" s="794">
        <f t="shared" si="151"/>
        <v>0</v>
      </c>
    </row>
    <row r="2279" spans="1:11" ht="256.5" x14ac:dyDescent="0.25">
      <c r="A2279" s="687">
        <f t="shared" si="152"/>
        <v>2158</v>
      </c>
      <c r="B2279" s="687" t="s">
        <v>4629</v>
      </c>
      <c r="C2279" s="553">
        <v>53.53</v>
      </c>
      <c r="D2279" s="687" t="s">
        <v>283</v>
      </c>
      <c r="E2279" s="667" t="s">
        <v>4637</v>
      </c>
      <c r="F2279" s="687" t="s">
        <v>283</v>
      </c>
      <c r="G2279" s="687" t="s">
        <v>5114</v>
      </c>
      <c r="H2279" s="578">
        <v>2861</v>
      </c>
      <c r="I2279" s="578">
        <v>0</v>
      </c>
      <c r="J2279" s="794">
        <f t="shared" si="150"/>
        <v>2861</v>
      </c>
      <c r="K2279" s="794">
        <f t="shared" si="151"/>
        <v>0</v>
      </c>
    </row>
    <row r="2280" spans="1:11" ht="256.5" x14ac:dyDescent="0.25">
      <c r="A2280" s="687">
        <f t="shared" si="152"/>
        <v>2159</v>
      </c>
      <c r="B2280" s="687" t="s">
        <v>4629</v>
      </c>
      <c r="C2280" s="553">
        <v>53.54</v>
      </c>
      <c r="D2280" s="687" t="s">
        <v>283</v>
      </c>
      <c r="E2280" s="667" t="s">
        <v>4635</v>
      </c>
      <c r="F2280" s="687" t="s">
        <v>283</v>
      </c>
      <c r="G2280" s="687" t="s">
        <v>5114</v>
      </c>
      <c r="H2280" s="578">
        <v>3314</v>
      </c>
      <c r="I2280" s="578">
        <v>0</v>
      </c>
      <c r="J2280" s="794">
        <f t="shared" si="150"/>
        <v>3314</v>
      </c>
      <c r="K2280" s="794">
        <f t="shared" si="151"/>
        <v>0</v>
      </c>
    </row>
    <row r="2281" spans="1:11" ht="256.5" x14ac:dyDescent="0.25">
      <c r="A2281" s="687">
        <f t="shared" si="152"/>
        <v>2160</v>
      </c>
      <c r="B2281" s="687" t="s">
        <v>4629</v>
      </c>
      <c r="C2281" s="553">
        <v>53.55</v>
      </c>
      <c r="D2281" s="687" t="s">
        <v>283</v>
      </c>
      <c r="E2281" s="667" t="s">
        <v>4636</v>
      </c>
      <c r="F2281" s="687" t="s">
        <v>283</v>
      </c>
      <c r="G2281" s="687" t="s">
        <v>5114</v>
      </c>
      <c r="H2281" s="578">
        <v>3767</v>
      </c>
      <c r="I2281" s="578">
        <v>0</v>
      </c>
      <c r="J2281" s="794">
        <f t="shared" si="150"/>
        <v>3767</v>
      </c>
      <c r="K2281" s="794">
        <f t="shared" si="151"/>
        <v>0</v>
      </c>
    </row>
    <row r="2282" spans="1:11" ht="256.5" x14ac:dyDescent="0.25">
      <c r="A2282" s="687">
        <f t="shared" si="152"/>
        <v>2161</v>
      </c>
      <c r="B2282" s="570" t="s">
        <v>79</v>
      </c>
      <c r="C2282" s="553">
        <v>53.56</v>
      </c>
      <c r="D2282" s="687" t="s">
        <v>120</v>
      </c>
      <c r="E2282" s="667" t="s">
        <v>6009</v>
      </c>
      <c r="F2282" s="687" t="s">
        <v>120</v>
      </c>
      <c r="G2282" s="687" t="s">
        <v>5545</v>
      </c>
      <c r="H2282" s="578">
        <v>7494</v>
      </c>
      <c r="I2282" s="578">
        <v>27</v>
      </c>
      <c r="J2282" s="794">
        <f t="shared" si="150"/>
        <v>7494</v>
      </c>
      <c r="K2282" s="794">
        <f t="shared" si="151"/>
        <v>27</v>
      </c>
    </row>
    <row r="2283" spans="1:11" ht="270" x14ac:dyDescent="0.25">
      <c r="A2283" s="687">
        <f t="shared" si="152"/>
        <v>2162</v>
      </c>
      <c r="B2283" s="570" t="s">
        <v>79</v>
      </c>
      <c r="C2283" s="553">
        <v>53.57</v>
      </c>
      <c r="D2283" s="687" t="s">
        <v>120</v>
      </c>
      <c r="E2283" s="667" t="s">
        <v>6010</v>
      </c>
      <c r="F2283" s="687" t="s">
        <v>120</v>
      </c>
      <c r="G2283" s="687" t="s">
        <v>5545</v>
      </c>
      <c r="H2283" s="578">
        <v>9345</v>
      </c>
      <c r="I2283" s="578">
        <v>27</v>
      </c>
      <c r="J2283" s="794">
        <f t="shared" si="150"/>
        <v>9345</v>
      </c>
      <c r="K2283" s="794">
        <f t="shared" si="151"/>
        <v>27</v>
      </c>
    </row>
    <row r="2284" spans="1:11" ht="256.5" x14ac:dyDescent="0.25">
      <c r="A2284" s="687">
        <f t="shared" si="152"/>
        <v>2163</v>
      </c>
      <c r="B2284" s="570" t="s">
        <v>79</v>
      </c>
      <c r="C2284" s="553">
        <v>53.58</v>
      </c>
      <c r="D2284" s="687" t="s">
        <v>103</v>
      </c>
      <c r="E2284" s="667" t="s">
        <v>5400</v>
      </c>
      <c r="F2284" s="687" t="s">
        <v>103</v>
      </c>
      <c r="G2284" s="687" t="s">
        <v>4812</v>
      </c>
      <c r="H2284" s="578">
        <v>5895</v>
      </c>
      <c r="I2284" s="578">
        <v>351</v>
      </c>
      <c r="J2284" s="794">
        <f t="shared" si="150"/>
        <v>5895</v>
      </c>
      <c r="K2284" s="794">
        <f t="shared" si="151"/>
        <v>351</v>
      </c>
    </row>
    <row r="2285" spans="1:11" ht="256.5" x14ac:dyDescent="0.25">
      <c r="A2285" s="687">
        <f t="shared" si="152"/>
        <v>2164</v>
      </c>
      <c r="B2285" s="570" t="s">
        <v>79</v>
      </c>
      <c r="C2285" s="553">
        <v>53.59</v>
      </c>
      <c r="D2285" s="687" t="s">
        <v>103</v>
      </c>
      <c r="E2285" s="667" t="s">
        <v>5401</v>
      </c>
      <c r="F2285" s="687" t="s">
        <v>103</v>
      </c>
      <c r="G2285" s="687" t="s">
        <v>4812</v>
      </c>
      <c r="H2285" s="578">
        <v>7928</v>
      </c>
      <c r="I2285" s="578">
        <v>351</v>
      </c>
      <c r="J2285" s="794">
        <f t="shared" si="150"/>
        <v>7928</v>
      </c>
      <c r="K2285" s="794">
        <f t="shared" si="151"/>
        <v>351</v>
      </c>
    </row>
    <row r="2286" spans="1:11" ht="256.5" x14ac:dyDescent="0.25">
      <c r="A2286" s="687">
        <f t="shared" si="152"/>
        <v>2165</v>
      </c>
      <c r="B2286" s="570" t="s">
        <v>79</v>
      </c>
      <c r="C2286" s="553">
        <v>53.6</v>
      </c>
      <c r="D2286" s="687" t="s">
        <v>103</v>
      </c>
      <c r="E2286" s="667" t="s">
        <v>5402</v>
      </c>
      <c r="F2286" s="687" t="s">
        <v>103</v>
      </c>
      <c r="G2286" s="687" t="s">
        <v>4812</v>
      </c>
      <c r="H2286" s="578">
        <v>10157</v>
      </c>
      <c r="I2286" s="578">
        <v>351</v>
      </c>
      <c r="J2286" s="794">
        <f t="shared" si="150"/>
        <v>10157</v>
      </c>
      <c r="K2286" s="794">
        <f t="shared" si="151"/>
        <v>351</v>
      </c>
    </row>
    <row r="2287" spans="1:11" ht="256.5" x14ac:dyDescent="0.25">
      <c r="A2287" s="687">
        <f t="shared" si="152"/>
        <v>2166</v>
      </c>
      <c r="B2287" s="570" t="s">
        <v>79</v>
      </c>
      <c r="C2287" s="553">
        <v>53.61</v>
      </c>
      <c r="D2287" s="687" t="s">
        <v>103</v>
      </c>
      <c r="E2287" s="667" t="s">
        <v>5403</v>
      </c>
      <c r="F2287" s="687" t="s">
        <v>103</v>
      </c>
      <c r="G2287" s="687" t="s">
        <v>4812</v>
      </c>
      <c r="H2287" s="578">
        <v>15581</v>
      </c>
      <c r="I2287" s="578">
        <v>351</v>
      </c>
      <c r="J2287" s="794">
        <f t="shared" si="150"/>
        <v>15581</v>
      </c>
      <c r="K2287" s="794">
        <f t="shared" si="151"/>
        <v>351</v>
      </c>
    </row>
    <row r="2288" spans="1:11" ht="256.5" x14ac:dyDescent="0.25">
      <c r="A2288" s="687">
        <f t="shared" si="152"/>
        <v>2167</v>
      </c>
      <c r="B2288" s="570" t="s">
        <v>79</v>
      </c>
      <c r="C2288" s="553">
        <v>53.62</v>
      </c>
      <c r="D2288" s="687" t="s">
        <v>103</v>
      </c>
      <c r="E2288" s="667" t="s">
        <v>5404</v>
      </c>
      <c r="F2288" s="687" t="s">
        <v>103</v>
      </c>
      <c r="G2288" s="687" t="s">
        <v>4812</v>
      </c>
      <c r="H2288" s="578">
        <v>6428</v>
      </c>
      <c r="I2288" s="578">
        <v>351</v>
      </c>
      <c r="J2288" s="794">
        <f t="shared" si="150"/>
        <v>6428</v>
      </c>
      <c r="K2288" s="794">
        <f t="shared" si="151"/>
        <v>351</v>
      </c>
    </row>
    <row r="2289" spans="1:11" ht="270" x14ac:dyDescent="0.25">
      <c r="A2289" s="687">
        <f t="shared" si="152"/>
        <v>2168</v>
      </c>
      <c r="B2289" s="570" t="s">
        <v>79</v>
      </c>
      <c r="C2289" s="553">
        <v>53.629999999999995</v>
      </c>
      <c r="D2289" s="687" t="s">
        <v>103</v>
      </c>
      <c r="E2289" s="667" t="s">
        <v>5405</v>
      </c>
      <c r="F2289" s="687" t="s">
        <v>103</v>
      </c>
      <c r="G2289" s="687" t="s">
        <v>4812</v>
      </c>
      <c r="H2289" s="578">
        <v>8765</v>
      </c>
      <c r="I2289" s="578">
        <v>351</v>
      </c>
      <c r="J2289" s="794">
        <f t="shared" si="150"/>
        <v>8765</v>
      </c>
      <c r="K2289" s="794">
        <f t="shared" si="151"/>
        <v>351</v>
      </c>
    </row>
    <row r="2290" spans="1:11" ht="270" x14ac:dyDescent="0.25">
      <c r="A2290" s="687">
        <f t="shared" si="152"/>
        <v>2169</v>
      </c>
      <c r="B2290" s="570" t="s">
        <v>79</v>
      </c>
      <c r="C2290" s="553">
        <v>53.639999999999993</v>
      </c>
      <c r="D2290" s="687" t="s">
        <v>103</v>
      </c>
      <c r="E2290" s="667" t="s">
        <v>5406</v>
      </c>
      <c r="F2290" s="687" t="s">
        <v>103</v>
      </c>
      <c r="G2290" s="687" t="s">
        <v>4812</v>
      </c>
      <c r="H2290" s="578">
        <v>12147</v>
      </c>
      <c r="I2290" s="578">
        <v>351</v>
      </c>
      <c r="J2290" s="794">
        <f t="shared" si="150"/>
        <v>12147</v>
      </c>
      <c r="K2290" s="794">
        <f t="shared" si="151"/>
        <v>351</v>
      </c>
    </row>
    <row r="2291" spans="1:11" ht="270" x14ac:dyDescent="0.25">
      <c r="A2291" s="687">
        <f t="shared" si="152"/>
        <v>2170</v>
      </c>
      <c r="B2291" s="570" t="s">
        <v>79</v>
      </c>
      <c r="C2291" s="553">
        <v>53.649999999999991</v>
      </c>
      <c r="D2291" s="687" t="s">
        <v>103</v>
      </c>
      <c r="E2291" s="667" t="s">
        <v>5407</v>
      </c>
      <c r="F2291" s="687" t="s">
        <v>103</v>
      </c>
      <c r="G2291" s="687" t="s">
        <v>4812</v>
      </c>
      <c r="H2291" s="578">
        <v>17730</v>
      </c>
      <c r="I2291" s="578">
        <v>351</v>
      </c>
      <c r="J2291" s="794">
        <f t="shared" si="150"/>
        <v>17730</v>
      </c>
      <c r="K2291" s="794">
        <f t="shared" si="151"/>
        <v>351</v>
      </c>
    </row>
    <row r="2292" spans="1:11" ht="256.5" x14ac:dyDescent="0.25">
      <c r="A2292" s="687">
        <f t="shared" si="152"/>
        <v>2171</v>
      </c>
      <c r="B2292" s="570" t="s">
        <v>79</v>
      </c>
      <c r="C2292" s="553">
        <v>53.659999999999989</v>
      </c>
      <c r="D2292" s="687" t="s">
        <v>103</v>
      </c>
      <c r="E2292" s="667" t="s">
        <v>5408</v>
      </c>
      <c r="F2292" s="687" t="s">
        <v>103</v>
      </c>
      <c r="G2292" s="687" t="s">
        <v>4812</v>
      </c>
      <c r="H2292" s="578">
        <v>4668</v>
      </c>
      <c r="I2292" s="578">
        <v>351</v>
      </c>
      <c r="J2292" s="794">
        <f t="shared" si="150"/>
        <v>4668</v>
      </c>
      <c r="K2292" s="794">
        <f t="shared" si="151"/>
        <v>351</v>
      </c>
    </row>
    <row r="2293" spans="1:11" ht="256.5" x14ac:dyDescent="0.25">
      <c r="A2293" s="687">
        <f t="shared" si="152"/>
        <v>2172</v>
      </c>
      <c r="B2293" s="570" t="s">
        <v>79</v>
      </c>
      <c r="C2293" s="553">
        <v>53.669999999999987</v>
      </c>
      <c r="D2293" s="687" t="s">
        <v>103</v>
      </c>
      <c r="E2293" s="667" t="s">
        <v>5409</v>
      </c>
      <c r="F2293" s="687" t="s">
        <v>103</v>
      </c>
      <c r="G2293" s="687" t="s">
        <v>4812</v>
      </c>
      <c r="H2293" s="578">
        <v>5456</v>
      </c>
      <c r="I2293" s="578">
        <v>351</v>
      </c>
      <c r="J2293" s="794">
        <f t="shared" si="150"/>
        <v>5456</v>
      </c>
      <c r="K2293" s="794">
        <f t="shared" si="151"/>
        <v>351</v>
      </c>
    </row>
    <row r="2294" spans="1:11" ht="256.5" x14ac:dyDescent="0.25">
      <c r="A2294" s="687">
        <f t="shared" si="152"/>
        <v>2173</v>
      </c>
      <c r="B2294" s="570" t="s">
        <v>79</v>
      </c>
      <c r="C2294" s="553">
        <v>53.679999999999986</v>
      </c>
      <c r="D2294" s="687" t="s">
        <v>103</v>
      </c>
      <c r="E2294" s="667" t="s">
        <v>5410</v>
      </c>
      <c r="F2294" s="687" t="s">
        <v>103</v>
      </c>
      <c r="G2294" s="687" t="s">
        <v>4812</v>
      </c>
      <c r="H2294" s="578">
        <v>7017</v>
      </c>
      <c r="I2294" s="578">
        <v>351</v>
      </c>
      <c r="J2294" s="794">
        <f t="shared" si="150"/>
        <v>7017</v>
      </c>
      <c r="K2294" s="794">
        <f t="shared" si="151"/>
        <v>351</v>
      </c>
    </row>
    <row r="2295" spans="1:11" ht="256.5" x14ac:dyDescent="0.25">
      <c r="A2295" s="687">
        <f t="shared" si="152"/>
        <v>2174</v>
      </c>
      <c r="B2295" s="570" t="s">
        <v>79</v>
      </c>
      <c r="C2295" s="553">
        <v>53.689999999999984</v>
      </c>
      <c r="D2295" s="687" t="s">
        <v>103</v>
      </c>
      <c r="E2295" s="667" t="s">
        <v>5411</v>
      </c>
      <c r="F2295" s="687" t="s">
        <v>103</v>
      </c>
      <c r="G2295" s="687" t="s">
        <v>4812</v>
      </c>
      <c r="H2295" s="578">
        <v>10084</v>
      </c>
      <c r="I2295" s="578">
        <v>351</v>
      </c>
      <c r="J2295" s="794">
        <f t="shared" si="150"/>
        <v>10084</v>
      </c>
      <c r="K2295" s="794">
        <f t="shared" si="151"/>
        <v>351</v>
      </c>
    </row>
    <row r="2296" spans="1:11" ht="256.5" x14ac:dyDescent="0.25">
      <c r="A2296" s="687">
        <f t="shared" si="152"/>
        <v>2175</v>
      </c>
      <c r="B2296" s="570" t="s">
        <v>79</v>
      </c>
      <c r="C2296" s="553">
        <v>53.699999999999982</v>
      </c>
      <c r="D2296" s="687" t="s">
        <v>103</v>
      </c>
      <c r="E2296" s="667" t="s">
        <v>5412</v>
      </c>
      <c r="F2296" s="687" t="s">
        <v>103</v>
      </c>
      <c r="G2296" s="687" t="s">
        <v>4812</v>
      </c>
      <c r="H2296" s="578">
        <v>4965</v>
      </c>
      <c r="I2296" s="578">
        <v>351</v>
      </c>
      <c r="J2296" s="794">
        <f t="shared" si="150"/>
        <v>4965</v>
      </c>
      <c r="K2296" s="794">
        <f t="shared" si="151"/>
        <v>351</v>
      </c>
    </row>
    <row r="2297" spans="1:11" ht="256.5" x14ac:dyDescent="0.25">
      <c r="A2297" s="687">
        <f t="shared" si="152"/>
        <v>2176</v>
      </c>
      <c r="B2297" s="570" t="s">
        <v>79</v>
      </c>
      <c r="C2297" s="553">
        <v>53.70999999999998</v>
      </c>
      <c r="D2297" s="687" t="s">
        <v>103</v>
      </c>
      <c r="E2297" s="667" t="s">
        <v>5413</v>
      </c>
      <c r="F2297" s="687" t="s">
        <v>103</v>
      </c>
      <c r="G2297" s="687" t="s">
        <v>4812</v>
      </c>
      <c r="H2297" s="578">
        <v>5859</v>
      </c>
      <c r="I2297" s="578">
        <v>351</v>
      </c>
      <c r="J2297" s="794">
        <f t="shared" si="150"/>
        <v>5859</v>
      </c>
      <c r="K2297" s="794">
        <f t="shared" si="151"/>
        <v>351</v>
      </c>
    </row>
    <row r="2298" spans="1:11" ht="256.5" x14ac:dyDescent="0.25">
      <c r="A2298" s="687">
        <f t="shared" si="152"/>
        <v>2177</v>
      </c>
      <c r="B2298" s="570" t="s">
        <v>79</v>
      </c>
      <c r="C2298" s="553">
        <v>53.719999999999978</v>
      </c>
      <c r="D2298" s="687" t="s">
        <v>103</v>
      </c>
      <c r="E2298" s="667" t="s">
        <v>5414</v>
      </c>
      <c r="F2298" s="687" t="s">
        <v>103</v>
      </c>
      <c r="G2298" s="687" t="s">
        <v>4812</v>
      </c>
      <c r="H2298" s="578">
        <v>7684</v>
      </c>
      <c r="I2298" s="578">
        <v>351</v>
      </c>
      <c r="J2298" s="794">
        <f t="shared" si="150"/>
        <v>7684</v>
      </c>
      <c r="K2298" s="794">
        <f t="shared" si="151"/>
        <v>351</v>
      </c>
    </row>
    <row r="2299" spans="1:11" ht="256.5" x14ac:dyDescent="0.25">
      <c r="A2299" s="687">
        <f t="shared" si="152"/>
        <v>2178</v>
      </c>
      <c r="B2299" s="570" t="s">
        <v>79</v>
      </c>
      <c r="C2299" s="553">
        <v>53.729999999999976</v>
      </c>
      <c r="D2299" s="687" t="s">
        <v>103</v>
      </c>
      <c r="E2299" s="667" t="s">
        <v>5415</v>
      </c>
      <c r="F2299" s="687" t="s">
        <v>103</v>
      </c>
      <c r="G2299" s="687" t="s">
        <v>4812</v>
      </c>
      <c r="H2299" s="578">
        <v>11271</v>
      </c>
      <c r="I2299" s="578">
        <v>351</v>
      </c>
      <c r="J2299" s="794">
        <f t="shared" si="150"/>
        <v>11271</v>
      </c>
      <c r="K2299" s="794">
        <f t="shared" si="151"/>
        <v>351</v>
      </c>
    </row>
    <row r="2300" spans="1:11" ht="243" x14ac:dyDescent="0.25">
      <c r="A2300" s="687">
        <f t="shared" si="152"/>
        <v>2179</v>
      </c>
      <c r="B2300" s="570" t="s">
        <v>79</v>
      </c>
      <c r="C2300" s="553">
        <v>53.739999999999974</v>
      </c>
      <c r="D2300" s="687" t="s">
        <v>103</v>
      </c>
      <c r="E2300" s="667" t="s">
        <v>5732</v>
      </c>
      <c r="F2300" s="687" t="s">
        <v>103</v>
      </c>
      <c r="G2300" s="687" t="s">
        <v>4812</v>
      </c>
      <c r="H2300" s="578">
        <v>9269</v>
      </c>
      <c r="I2300" s="578">
        <v>351</v>
      </c>
      <c r="J2300" s="794">
        <f t="shared" si="150"/>
        <v>9269</v>
      </c>
      <c r="K2300" s="794">
        <f t="shared" si="151"/>
        <v>351</v>
      </c>
    </row>
    <row r="2301" spans="1:11" ht="243" x14ac:dyDescent="0.25">
      <c r="A2301" s="687">
        <f t="shared" si="152"/>
        <v>2180</v>
      </c>
      <c r="B2301" s="570" t="s">
        <v>79</v>
      </c>
      <c r="C2301" s="553">
        <v>53.749999999999972</v>
      </c>
      <c r="D2301" s="687" t="s">
        <v>103</v>
      </c>
      <c r="E2301" s="667" t="s">
        <v>5733</v>
      </c>
      <c r="F2301" s="687" t="s">
        <v>103</v>
      </c>
      <c r="G2301" s="687" t="s">
        <v>4812</v>
      </c>
      <c r="H2301" s="578">
        <v>12011</v>
      </c>
      <c r="I2301" s="578">
        <v>351</v>
      </c>
      <c r="J2301" s="794">
        <f t="shared" si="150"/>
        <v>12011</v>
      </c>
      <c r="K2301" s="794">
        <f t="shared" si="151"/>
        <v>351</v>
      </c>
    </row>
    <row r="2302" spans="1:11" ht="243" x14ac:dyDescent="0.25">
      <c r="A2302" s="687">
        <f t="shared" si="152"/>
        <v>2181</v>
      </c>
      <c r="B2302" s="570" t="s">
        <v>79</v>
      </c>
      <c r="C2302" s="553">
        <v>53.75999999999997</v>
      </c>
      <c r="D2302" s="687" t="s">
        <v>103</v>
      </c>
      <c r="E2302" s="667" t="s">
        <v>5416</v>
      </c>
      <c r="F2302" s="687" t="s">
        <v>103</v>
      </c>
      <c r="G2302" s="687" t="s">
        <v>4812</v>
      </c>
      <c r="H2302" s="578">
        <v>10340</v>
      </c>
      <c r="I2302" s="578">
        <v>351</v>
      </c>
      <c r="J2302" s="794">
        <f t="shared" si="150"/>
        <v>10340</v>
      </c>
      <c r="K2302" s="794">
        <f t="shared" si="151"/>
        <v>351</v>
      </c>
    </row>
    <row r="2303" spans="1:11" ht="243" x14ac:dyDescent="0.25">
      <c r="A2303" s="687">
        <f t="shared" si="152"/>
        <v>2182</v>
      </c>
      <c r="B2303" s="570" t="s">
        <v>79</v>
      </c>
      <c r="C2303" s="553">
        <v>53.769999999999968</v>
      </c>
      <c r="D2303" s="687" t="s">
        <v>103</v>
      </c>
      <c r="E2303" s="667" t="s">
        <v>5417</v>
      </c>
      <c r="F2303" s="687" t="s">
        <v>103</v>
      </c>
      <c r="G2303" s="687" t="s">
        <v>4812</v>
      </c>
      <c r="H2303" s="578">
        <v>13551</v>
      </c>
      <c r="I2303" s="578">
        <v>351</v>
      </c>
      <c r="J2303" s="794">
        <f t="shared" si="150"/>
        <v>13551</v>
      </c>
      <c r="K2303" s="794">
        <f t="shared" si="151"/>
        <v>351</v>
      </c>
    </row>
    <row r="2304" spans="1:11" ht="299.25" customHeight="1" x14ac:dyDescent="0.25">
      <c r="A2304" s="687">
        <f t="shared" si="152"/>
        <v>2183</v>
      </c>
      <c r="B2304" s="570" t="s">
        <v>79</v>
      </c>
      <c r="C2304" s="553">
        <v>53.779999999999966</v>
      </c>
      <c r="D2304" s="687" t="s">
        <v>103</v>
      </c>
      <c r="E2304" s="667" t="s">
        <v>5974</v>
      </c>
      <c r="F2304" s="687" t="s">
        <v>103</v>
      </c>
      <c r="G2304" s="687" t="s">
        <v>5545</v>
      </c>
      <c r="H2304" s="578">
        <v>14187</v>
      </c>
      <c r="I2304" s="578">
        <v>312</v>
      </c>
      <c r="J2304" s="794">
        <f t="shared" si="150"/>
        <v>14187</v>
      </c>
      <c r="K2304" s="794">
        <f t="shared" si="151"/>
        <v>312</v>
      </c>
    </row>
    <row r="2305" spans="1:11" ht="310.5" x14ac:dyDescent="0.25">
      <c r="A2305" s="687">
        <f t="shared" si="152"/>
        <v>2184</v>
      </c>
      <c r="B2305" s="570" t="s">
        <v>79</v>
      </c>
      <c r="C2305" s="553">
        <v>53.789999999999964</v>
      </c>
      <c r="D2305" s="687" t="s">
        <v>103</v>
      </c>
      <c r="E2305" s="667" t="s">
        <v>5975</v>
      </c>
      <c r="F2305" s="687" t="s">
        <v>103</v>
      </c>
      <c r="G2305" s="687" t="s">
        <v>5545</v>
      </c>
      <c r="H2305" s="578">
        <v>16983</v>
      </c>
      <c r="I2305" s="578">
        <v>312</v>
      </c>
      <c r="J2305" s="794">
        <f t="shared" si="150"/>
        <v>16983</v>
      </c>
      <c r="K2305" s="794">
        <f t="shared" si="151"/>
        <v>312</v>
      </c>
    </row>
    <row r="2306" spans="1:11" ht="310.5" x14ac:dyDescent="0.25">
      <c r="A2306" s="687">
        <f t="shared" si="152"/>
        <v>2185</v>
      </c>
      <c r="B2306" s="570" t="s">
        <v>79</v>
      </c>
      <c r="C2306" s="553">
        <v>53.799999999999962</v>
      </c>
      <c r="D2306" s="687" t="s">
        <v>103</v>
      </c>
      <c r="E2306" s="667" t="s">
        <v>5976</v>
      </c>
      <c r="F2306" s="687" t="s">
        <v>103</v>
      </c>
      <c r="G2306" s="687" t="s">
        <v>5545</v>
      </c>
      <c r="H2306" s="578">
        <v>16089</v>
      </c>
      <c r="I2306" s="578">
        <v>128</v>
      </c>
      <c r="J2306" s="794">
        <f t="shared" si="150"/>
        <v>16089</v>
      </c>
      <c r="K2306" s="794">
        <f t="shared" si="151"/>
        <v>128</v>
      </c>
    </row>
    <row r="2307" spans="1:11" ht="310.5" x14ac:dyDescent="0.25">
      <c r="A2307" s="687">
        <f t="shared" si="152"/>
        <v>2186</v>
      </c>
      <c r="B2307" s="570" t="s">
        <v>79</v>
      </c>
      <c r="C2307" s="553">
        <v>53.80999999999996</v>
      </c>
      <c r="D2307" s="687" t="s">
        <v>103</v>
      </c>
      <c r="E2307" s="667" t="s">
        <v>5977</v>
      </c>
      <c r="F2307" s="687" t="s">
        <v>103</v>
      </c>
      <c r="G2307" s="687" t="s">
        <v>5545</v>
      </c>
      <c r="H2307" s="578">
        <v>18885</v>
      </c>
      <c r="I2307" s="578">
        <v>380</v>
      </c>
      <c r="J2307" s="794">
        <f t="shared" si="150"/>
        <v>18885</v>
      </c>
      <c r="K2307" s="794">
        <f t="shared" si="151"/>
        <v>380</v>
      </c>
    </row>
    <row r="2308" spans="1:11" ht="303.75" customHeight="1" x14ac:dyDescent="0.25">
      <c r="A2308" s="687">
        <f t="shared" si="152"/>
        <v>2187</v>
      </c>
      <c r="B2308" s="570" t="s">
        <v>79</v>
      </c>
      <c r="C2308" s="553">
        <v>53.819999999999958</v>
      </c>
      <c r="D2308" s="687" t="s">
        <v>103</v>
      </c>
      <c r="E2308" s="667" t="s">
        <v>5978</v>
      </c>
      <c r="F2308" s="687" t="s">
        <v>103</v>
      </c>
      <c r="G2308" s="687" t="s">
        <v>5545</v>
      </c>
      <c r="H2308" s="578">
        <v>11111</v>
      </c>
      <c r="I2308" s="578">
        <v>171</v>
      </c>
      <c r="J2308" s="794">
        <f t="shared" si="150"/>
        <v>11111</v>
      </c>
      <c r="K2308" s="794">
        <f t="shared" si="151"/>
        <v>171</v>
      </c>
    </row>
    <row r="2309" spans="1:11" ht="270" x14ac:dyDescent="0.25">
      <c r="A2309" s="687">
        <f t="shared" si="152"/>
        <v>2188</v>
      </c>
      <c r="B2309" s="570" t="s">
        <v>79</v>
      </c>
      <c r="C2309" s="553">
        <v>53.829999999999956</v>
      </c>
      <c r="D2309" s="687" t="s">
        <v>103</v>
      </c>
      <c r="E2309" s="667" t="s">
        <v>5979</v>
      </c>
      <c r="F2309" s="687" t="s">
        <v>103</v>
      </c>
      <c r="G2309" s="687" t="s">
        <v>5545</v>
      </c>
      <c r="H2309" s="578">
        <v>13013</v>
      </c>
      <c r="I2309" s="578">
        <v>171</v>
      </c>
      <c r="J2309" s="794">
        <f t="shared" ref="J2309:J2362" si="153">ROUNDUP(H2309,0)</f>
        <v>13013</v>
      </c>
      <c r="K2309" s="794">
        <f t="shared" ref="K2309:K2362" si="154">ROUNDUP(I2309,0)</f>
        <v>171</v>
      </c>
    </row>
    <row r="2310" spans="1:11" ht="289.5" customHeight="1" x14ac:dyDescent="0.25">
      <c r="A2310" s="687">
        <f t="shared" si="152"/>
        <v>2189</v>
      </c>
      <c r="B2310" s="570" t="s">
        <v>79</v>
      </c>
      <c r="C2310" s="553">
        <v>53.839999999999954</v>
      </c>
      <c r="D2310" s="687" t="s">
        <v>103</v>
      </c>
      <c r="E2310" s="667" t="s">
        <v>5980</v>
      </c>
      <c r="F2310" s="687" t="s">
        <v>103</v>
      </c>
      <c r="G2310" s="687" t="s">
        <v>5545</v>
      </c>
      <c r="H2310" s="578">
        <v>12934</v>
      </c>
      <c r="I2310" s="578">
        <v>2574</v>
      </c>
      <c r="J2310" s="794">
        <f t="shared" si="153"/>
        <v>12934</v>
      </c>
      <c r="K2310" s="794">
        <f t="shared" si="154"/>
        <v>2574</v>
      </c>
    </row>
    <row r="2311" spans="1:11" ht="258" customHeight="1" x14ac:dyDescent="0.25">
      <c r="A2311" s="687">
        <f t="shared" si="152"/>
        <v>2190</v>
      </c>
      <c r="B2311" s="570" t="s">
        <v>79</v>
      </c>
      <c r="C2311" s="553">
        <v>53.849999999999952</v>
      </c>
      <c r="D2311" s="687" t="s">
        <v>103</v>
      </c>
      <c r="E2311" s="667" t="s">
        <v>5981</v>
      </c>
      <c r="F2311" s="687" t="s">
        <v>103</v>
      </c>
      <c r="G2311" s="687" t="s">
        <v>5545</v>
      </c>
      <c r="H2311" s="578">
        <v>14972</v>
      </c>
      <c r="I2311" s="578">
        <v>2574</v>
      </c>
      <c r="J2311" s="794">
        <f t="shared" si="153"/>
        <v>14972</v>
      </c>
      <c r="K2311" s="794">
        <f t="shared" si="154"/>
        <v>2574</v>
      </c>
    </row>
    <row r="2312" spans="1:11" ht="261" customHeight="1" x14ac:dyDescent="0.25">
      <c r="A2312" s="687">
        <f t="shared" si="152"/>
        <v>2191</v>
      </c>
      <c r="B2312" s="570" t="s">
        <v>79</v>
      </c>
      <c r="C2312" s="553">
        <v>53.86</v>
      </c>
      <c r="D2312" s="687" t="s">
        <v>103</v>
      </c>
      <c r="E2312" s="667" t="s">
        <v>5982</v>
      </c>
      <c r="F2312" s="687" t="s">
        <v>103</v>
      </c>
      <c r="G2312" s="687" t="s">
        <v>5545</v>
      </c>
      <c r="H2312" s="578">
        <v>24611</v>
      </c>
      <c r="I2312" s="578">
        <v>2574</v>
      </c>
      <c r="J2312" s="794">
        <f t="shared" si="153"/>
        <v>24611</v>
      </c>
      <c r="K2312" s="794">
        <f t="shared" si="154"/>
        <v>2574</v>
      </c>
    </row>
    <row r="2313" spans="1:11" ht="256.5" x14ac:dyDescent="0.25">
      <c r="A2313" s="687">
        <f t="shared" si="152"/>
        <v>2192</v>
      </c>
      <c r="B2313" s="570" t="s">
        <v>79</v>
      </c>
      <c r="C2313" s="553">
        <v>53.87</v>
      </c>
      <c r="D2313" s="687" t="s">
        <v>103</v>
      </c>
      <c r="E2313" s="667" t="s">
        <v>5983</v>
      </c>
      <c r="F2313" s="687" t="s">
        <v>103</v>
      </c>
      <c r="G2313" s="687" t="s">
        <v>5545</v>
      </c>
      <c r="H2313" s="578">
        <v>28686</v>
      </c>
      <c r="I2313" s="578">
        <v>2574</v>
      </c>
      <c r="J2313" s="794">
        <f t="shared" si="153"/>
        <v>28686</v>
      </c>
      <c r="K2313" s="794">
        <f t="shared" si="154"/>
        <v>2574</v>
      </c>
    </row>
    <row r="2314" spans="1:11" ht="18.75" x14ac:dyDescent="0.25">
      <c r="A2314" s="914" t="s">
        <v>5600</v>
      </c>
      <c r="B2314" s="915"/>
      <c r="C2314" s="915"/>
      <c r="D2314" s="915"/>
      <c r="E2314" s="915"/>
      <c r="F2314" s="915"/>
      <c r="G2314" s="915"/>
      <c r="H2314" s="915"/>
      <c r="I2314" s="916"/>
      <c r="J2314" s="794">
        <f t="shared" si="153"/>
        <v>0</v>
      </c>
      <c r="K2314" s="794">
        <f t="shared" si="154"/>
        <v>0</v>
      </c>
    </row>
    <row r="2315" spans="1:11" ht="258" customHeight="1" x14ac:dyDescent="0.25">
      <c r="A2315" s="687">
        <f>A2313+1</f>
        <v>2193</v>
      </c>
      <c r="B2315" s="570" t="s">
        <v>4803</v>
      </c>
      <c r="C2315" s="571">
        <v>54.01</v>
      </c>
      <c r="D2315" s="570"/>
      <c r="E2315" s="667" t="s">
        <v>5182</v>
      </c>
      <c r="F2315" s="572" t="s">
        <v>5183</v>
      </c>
      <c r="G2315" s="687" t="s">
        <v>5545</v>
      </c>
      <c r="H2315" s="578">
        <v>1649</v>
      </c>
      <c r="I2315" s="578">
        <v>495</v>
      </c>
      <c r="J2315" s="794">
        <f t="shared" si="153"/>
        <v>1649</v>
      </c>
      <c r="K2315" s="794">
        <f t="shared" si="154"/>
        <v>495</v>
      </c>
    </row>
    <row r="2316" spans="1:11" ht="148.5" x14ac:dyDescent="0.25">
      <c r="A2316" s="537"/>
      <c r="B2316" s="671"/>
      <c r="C2316" s="573">
        <v>54.02</v>
      </c>
      <c r="D2316" s="537"/>
      <c r="E2316" s="667" t="s">
        <v>5310</v>
      </c>
      <c r="F2316" s="537" t="s">
        <v>283</v>
      </c>
      <c r="G2316" s="537"/>
      <c r="H2316" s="578"/>
      <c r="I2316" s="578"/>
      <c r="J2316" s="794">
        <f t="shared" si="153"/>
        <v>0</v>
      </c>
      <c r="K2316" s="794">
        <f t="shared" si="154"/>
        <v>0</v>
      </c>
    </row>
    <row r="2317" spans="1:11" ht="45" x14ac:dyDescent="0.25">
      <c r="A2317" s="537">
        <f>A2315+1</f>
        <v>2194</v>
      </c>
      <c r="B2317" s="672"/>
      <c r="C2317" s="672" t="s">
        <v>83</v>
      </c>
      <c r="D2317" s="537" t="s">
        <v>283</v>
      </c>
      <c r="E2317" s="667" t="s">
        <v>5311</v>
      </c>
      <c r="F2317" s="537" t="s">
        <v>283</v>
      </c>
      <c r="G2317" s="537" t="s">
        <v>5318</v>
      </c>
      <c r="H2317" s="578">
        <v>3705</v>
      </c>
      <c r="I2317" s="578">
        <v>88</v>
      </c>
      <c r="J2317" s="794">
        <f t="shared" si="153"/>
        <v>3705</v>
      </c>
      <c r="K2317" s="794">
        <f t="shared" si="154"/>
        <v>88</v>
      </c>
    </row>
    <row r="2318" spans="1:11" ht="45" x14ac:dyDescent="0.25">
      <c r="A2318" s="537">
        <f>A2317+1</f>
        <v>2195</v>
      </c>
      <c r="B2318" s="672"/>
      <c r="C2318" s="672" t="s">
        <v>84</v>
      </c>
      <c r="D2318" s="537" t="s">
        <v>283</v>
      </c>
      <c r="E2318" s="667" t="s">
        <v>5312</v>
      </c>
      <c r="F2318" s="537" t="s">
        <v>283</v>
      </c>
      <c r="G2318" s="537" t="s">
        <v>5318</v>
      </c>
      <c r="H2318" s="578">
        <v>3855</v>
      </c>
      <c r="I2318" s="578">
        <v>88</v>
      </c>
      <c r="J2318" s="794">
        <f t="shared" si="153"/>
        <v>3855</v>
      </c>
      <c r="K2318" s="794">
        <f t="shared" si="154"/>
        <v>88</v>
      </c>
    </row>
    <row r="2319" spans="1:11" ht="45" x14ac:dyDescent="0.25">
      <c r="A2319" s="537">
        <f>A2318+1</f>
        <v>2196</v>
      </c>
      <c r="B2319" s="672"/>
      <c r="C2319" s="672" t="s">
        <v>85</v>
      </c>
      <c r="D2319" s="537" t="s">
        <v>283</v>
      </c>
      <c r="E2319" s="667" t="s">
        <v>5313</v>
      </c>
      <c r="F2319" s="537" t="s">
        <v>283</v>
      </c>
      <c r="G2319" s="537" t="s">
        <v>5318</v>
      </c>
      <c r="H2319" s="578">
        <v>3915</v>
      </c>
      <c r="I2319" s="578">
        <v>88</v>
      </c>
      <c r="J2319" s="794">
        <f t="shared" si="153"/>
        <v>3915</v>
      </c>
      <c r="K2319" s="794">
        <f t="shared" si="154"/>
        <v>88</v>
      </c>
    </row>
    <row r="2320" spans="1:11" ht="45" x14ac:dyDescent="0.25">
      <c r="A2320" s="537">
        <f>A2319+1</f>
        <v>2197</v>
      </c>
      <c r="B2320" s="672"/>
      <c r="C2320" s="672" t="s">
        <v>100</v>
      </c>
      <c r="D2320" s="537" t="s">
        <v>283</v>
      </c>
      <c r="E2320" s="667" t="s">
        <v>5314</v>
      </c>
      <c r="F2320" s="537" t="s">
        <v>283</v>
      </c>
      <c r="G2320" s="537" t="s">
        <v>5318</v>
      </c>
      <c r="H2320" s="578">
        <v>4310</v>
      </c>
      <c r="I2320" s="578">
        <v>88</v>
      </c>
      <c r="J2320" s="794">
        <f t="shared" si="153"/>
        <v>4310</v>
      </c>
      <c r="K2320" s="794">
        <f t="shared" si="154"/>
        <v>88</v>
      </c>
    </row>
    <row r="2321" spans="1:1021 1026:2047 2052:4095 4098:5116 5121:6142 6147:7168 7173:8190 8193:9216 9219:10237 10242:11263 11268:13311 13314:14332 14337:15358 15363:16294" ht="45" x14ac:dyDescent="0.25">
      <c r="A2321" s="537">
        <f t="shared" ref="A2321:A2326" si="155">A2320+1</f>
        <v>2198</v>
      </c>
      <c r="B2321" s="672"/>
      <c r="C2321" s="672" t="s">
        <v>102</v>
      </c>
      <c r="D2321" s="537" t="s">
        <v>283</v>
      </c>
      <c r="E2321" s="667" t="s">
        <v>5315</v>
      </c>
      <c r="F2321" s="537" t="s">
        <v>283</v>
      </c>
      <c r="G2321" s="537" t="s">
        <v>5318</v>
      </c>
      <c r="H2321" s="578">
        <v>4815</v>
      </c>
      <c r="I2321" s="578">
        <v>88</v>
      </c>
      <c r="J2321" s="794">
        <f t="shared" si="153"/>
        <v>4815</v>
      </c>
      <c r="K2321" s="794">
        <f t="shared" si="154"/>
        <v>88</v>
      </c>
    </row>
    <row r="2322" spans="1:1021 1026:2047 2052:4095 4098:5116 5121:6142 6147:7168 7173:8190 8193:9216 9219:10237 10242:11263 11268:13311 13314:14332 14337:15358 15363:16294" ht="81" x14ac:dyDescent="0.25">
      <c r="A2322" s="537">
        <f t="shared" si="155"/>
        <v>2199</v>
      </c>
      <c r="B2322" s="671"/>
      <c r="C2322" s="672">
        <v>54.03</v>
      </c>
      <c r="D2322" s="537" t="s">
        <v>283</v>
      </c>
      <c r="E2322" s="667" t="s">
        <v>5316</v>
      </c>
      <c r="F2322" s="537" t="s">
        <v>283</v>
      </c>
      <c r="G2322" s="537" t="s">
        <v>5318</v>
      </c>
      <c r="H2322" s="578">
        <v>112</v>
      </c>
      <c r="I2322" s="578">
        <v>5</v>
      </c>
      <c r="J2322" s="794">
        <f t="shared" si="153"/>
        <v>112</v>
      </c>
      <c r="K2322" s="794">
        <f t="shared" si="154"/>
        <v>5</v>
      </c>
    </row>
    <row r="2323" spans="1:1021 1026:2047 2052:4095 4098:5116 5121:6142 6147:7168 7173:8190 8193:9216 9219:10237 10242:11263 11268:13311 13314:14332 14337:15358 15363:16294" ht="108" x14ac:dyDescent="0.25">
      <c r="A2323" s="537">
        <f t="shared" si="155"/>
        <v>2200</v>
      </c>
      <c r="B2323" s="671"/>
      <c r="C2323" s="672">
        <v>54.04</v>
      </c>
      <c r="D2323" s="537" t="s">
        <v>283</v>
      </c>
      <c r="E2323" s="667" t="s">
        <v>5317</v>
      </c>
      <c r="F2323" s="537" t="s">
        <v>283</v>
      </c>
      <c r="G2323" s="537" t="s">
        <v>5318</v>
      </c>
      <c r="H2323" s="578">
        <v>281</v>
      </c>
      <c r="I2323" s="578">
        <v>5</v>
      </c>
      <c r="J2323" s="794">
        <f t="shared" si="153"/>
        <v>281</v>
      </c>
      <c r="K2323" s="794">
        <f t="shared" si="154"/>
        <v>5</v>
      </c>
    </row>
    <row r="2324" spans="1:1021 1026:2047 2052:4095 4098:5116 5121:6142 6147:7168 7173:8190 8193:9216 9219:10237 10242:11263 11268:13311 13314:14332 14337:15358 15363:16294" ht="235.5" customHeight="1" x14ac:dyDescent="0.25">
      <c r="A2324" s="537">
        <f t="shared" si="155"/>
        <v>2201</v>
      </c>
      <c r="B2324" s="580" t="s">
        <v>79</v>
      </c>
      <c r="C2324" s="672">
        <v>54.05</v>
      </c>
      <c r="D2324" s="580" t="s">
        <v>283</v>
      </c>
      <c r="E2324" s="667" t="s">
        <v>5507</v>
      </c>
      <c r="F2324" s="580" t="s">
        <v>283</v>
      </c>
      <c r="G2324" s="580" t="s">
        <v>5318</v>
      </c>
      <c r="H2324" s="581">
        <v>7411</v>
      </c>
      <c r="I2324" s="581">
        <v>62</v>
      </c>
      <c r="J2324" s="794">
        <f t="shared" si="153"/>
        <v>7411</v>
      </c>
      <c r="K2324" s="794">
        <f t="shared" si="154"/>
        <v>62</v>
      </c>
    </row>
    <row r="2325" spans="1:1021 1026:2047 2052:4095 4098:5116 5121:6142 6147:7168 7173:8190 8193:9216 9219:10237 10242:11263 11268:13311 13314:14332 14337:15358 15363:16294" ht="81" x14ac:dyDescent="0.25">
      <c r="A2325" s="537">
        <f t="shared" si="155"/>
        <v>2202</v>
      </c>
      <c r="B2325" s="537" t="s">
        <v>4803</v>
      </c>
      <c r="C2325" s="673">
        <v>54.06</v>
      </c>
      <c r="D2325" s="537" t="s">
        <v>283</v>
      </c>
      <c r="E2325" s="667" t="s">
        <v>5424</v>
      </c>
      <c r="F2325" s="537" t="s">
        <v>283</v>
      </c>
      <c r="G2325" s="537" t="s">
        <v>5318</v>
      </c>
      <c r="H2325" s="578">
        <v>757</v>
      </c>
      <c r="I2325" s="570">
        <v>68</v>
      </c>
      <c r="J2325" s="794">
        <f t="shared" si="153"/>
        <v>757</v>
      </c>
      <c r="K2325" s="794">
        <f t="shared" si="154"/>
        <v>68</v>
      </c>
    </row>
    <row r="2326" spans="1:1021 1026:2047 2052:4095 4098:5116 5121:6142 6147:7168 7173:8190 8193:9216 9219:10237 10242:11263 11268:13311 13314:14332 14337:15358 15363:16294" ht="81" x14ac:dyDescent="0.25">
      <c r="A2326" s="537">
        <f t="shared" si="155"/>
        <v>2203</v>
      </c>
      <c r="B2326" s="537" t="s">
        <v>4803</v>
      </c>
      <c r="C2326" s="674">
        <v>54.07</v>
      </c>
      <c r="D2326" s="537" t="s">
        <v>283</v>
      </c>
      <c r="E2326" s="667" t="s">
        <v>5425</v>
      </c>
      <c r="F2326" s="537" t="s">
        <v>283</v>
      </c>
      <c r="G2326" s="537" t="s">
        <v>5318</v>
      </c>
      <c r="H2326" s="578">
        <v>666</v>
      </c>
      <c r="I2326" s="570">
        <v>63</v>
      </c>
      <c r="J2326" s="794">
        <f t="shared" si="153"/>
        <v>666</v>
      </c>
      <c r="K2326" s="794">
        <f t="shared" si="154"/>
        <v>63</v>
      </c>
    </row>
    <row r="2327" spans="1:1021 1026:2047 2052:4095 4098:5116 5121:6142 6147:7168 7173:8190 8193:9216 9219:10237 10242:11263 11268:13311 13314:14332 14337:15358 15363:16294" s="678" customFormat="1" ht="372.75" customHeight="1" x14ac:dyDescent="0.25">
      <c r="A2327" s="537"/>
      <c r="B2327" s="678" t="s">
        <v>797</v>
      </c>
      <c r="C2327" s="736">
        <v>54.08</v>
      </c>
      <c r="E2327" s="679" t="s">
        <v>6011</v>
      </c>
      <c r="H2327" s="578"/>
      <c r="I2327" s="570"/>
      <c r="J2327" s="794">
        <f t="shared" si="153"/>
        <v>0</v>
      </c>
      <c r="K2327" s="794">
        <f t="shared" si="154"/>
        <v>0</v>
      </c>
      <c r="N2327" s="679"/>
      <c r="R2327" s="679"/>
      <c r="U2327" s="680"/>
      <c r="V2327" s="680"/>
      <c r="AA2327" s="679"/>
      <c r="AD2327" s="680"/>
      <c r="AE2327" s="680"/>
      <c r="AJ2327" s="679"/>
      <c r="AM2327" s="680"/>
      <c r="AN2327" s="680"/>
      <c r="AS2327" s="679"/>
      <c r="AV2327" s="680"/>
      <c r="AW2327" s="680"/>
      <c r="BB2327" s="679"/>
      <c r="BE2327" s="680"/>
      <c r="BF2327" s="680"/>
      <c r="BK2327" s="679"/>
      <c r="BN2327" s="680"/>
      <c r="BO2327" s="680"/>
      <c r="BT2327" s="679"/>
      <c r="BW2327" s="680"/>
      <c r="BX2327" s="680"/>
      <c r="CC2327" s="679"/>
      <c r="CF2327" s="680"/>
      <c r="CG2327" s="680"/>
      <c r="CL2327" s="679"/>
      <c r="CO2327" s="680"/>
      <c r="CP2327" s="680"/>
      <c r="CU2327" s="679"/>
      <c r="CX2327" s="680"/>
      <c r="CY2327" s="680"/>
      <c r="DD2327" s="679"/>
      <c r="DG2327" s="680"/>
      <c r="DH2327" s="680"/>
      <c r="DM2327" s="679"/>
      <c r="DP2327" s="680"/>
      <c r="DQ2327" s="680"/>
      <c r="DV2327" s="679"/>
      <c r="DY2327" s="680"/>
      <c r="DZ2327" s="680"/>
      <c r="EE2327" s="679"/>
      <c r="EH2327" s="680"/>
      <c r="EI2327" s="680"/>
      <c r="EN2327" s="679"/>
      <c r="EQ2327" s="680"/>
      <c r="ER2327" s="680"/>
      <c r="EW2327" s="679"/>
      <c r="EZ2327" s="680"/>
      <c r="FA2327" s="680"/>
      <c r="FF2327" s="679"/>
      <c r="FI2327" s="680"/>
      <c r="FJ2327" s="680"/>
      <c r="FO2327" s="679"/>
      <c r="FR2327" s="680"/>
      <c r="FS2327" s="680"/>
      <c r="FX2327" s="679"/>
      <c r="GA2327" s="680"/>
      <c r="GB2327" s="680"/>
      <c r="GG2327" s="679"/>
      <c r="GJ2327" s="680"/>
      <c r="GK2327" s="680"/>
      <c r="GP2327" s="679"/>
      <c r="GS2327" s="680"/>
      <c r="GT2327" s="680"/>
      <c r="GY2327" s="679"/>
      <c r="HB2327" s="680"/>
      <c r="HC2327" s="680"/>
      <c r="HH2327" s="679"/>
      <c r="HK2327" s="680"/>
      <c r="HL2327" s="680"/>
      <c r="HQ2327" s="679"/>
      <c r="HT2327" s="680"/>
      <c r="HU2327" s="680"/>
      <c r="HZ2327" s="679"/>
      <c r="IC2327" s="680"/>
      <c r="ID2327" s="680"/>
      <c r="II2327" s="679"/>
      <c r="IL2327" s="680"/>
      <c r="IM2327" s="680"/>
      <c r="IR2327" s="679"/>
      <c r="IU2327" s="680"/>
      <c r="IV2327" s="680"/>
      <c r="JA2327" s="679"/>
      <c r="JD2327" s="680"/>
      <c r="JE2327" s="680"/>
      <c r="JJ2327" s="679"/>
      <c r="JM2327" s="680"/>
      <c r="JN2327" s="680"/>
      <c r="JS2327" s="679"/>
      <c r="JV2327" s="680"/>
      <c r="JW2327" s="680"/>
      <c r="KB2327" s="679"/>
      <c r="KE2327" s="680"/>
      <c r="KF2327" s="680"/>
      <c r="KK2327" s="679"/>
      <c r="KN2327" s="680"/>
      <c r="KO2327" s="680"/>
      <c r="KT2327" s="679"/>
      <c r="KW2327" s="680"/>
      <c r="KX2327" s="680"/>
      <c r="LC2327" s="679"/>
      <c r="LF2327" s="680"/>
      <c r="LG2327" s="680"/>
      <c r="LL2327" s="679"/>
      <c r="LO2327" s="680"/>
      <c r="LP2327" s="680"/>
      <c r="LU2327" s="679"/>
      <c r="LX2327" s="680"/>
      <c r="LY2327" s="680"/>
      <c r="MD2327" s="679"/>
      <c r="MG2327" s="680"/>
      <c r="MH2327" s="680"/>
      <c r="MM2327" s="679"/>
      <c r="MP2327" s="680"/>
      <c r="MQ2327" s="680"/>
      <c r="MV2327" s="679"/>
      <c r="MY2327" s="680"/>
      <c r="MZ2327" s="680"/>
      <c r="NE2327" s="679"/>
      <c r="NH2327" s="680"/>
      <c r="NI2327" s="680"/>
      <c r="NN2327" s="679"/>
      <c r="NQ2327" s="680"/>
      <c r="NR2327" s="680"/>
      <c r="NW2327" s="679"/>
      <c r="NZ2327" s="680"/>
      <c r="OA2327" s="680"/>
      <c r="OF2327" s="679"/>
      <c r="OI2327" s="680"/>
      <c r="OJ2327" s="680"/>
      <c r="OO2327" s="679"/>
      <c r="OR2327" s="680"/>
      <c r="OS2327" s="680"/>
      <c r="OX2327" s="679"/>
      <c r="PA2327" s="680"/>
      <c r="PB2327" s="680"/>
      <c r="PG2327" s="679"/>
      <c r="PJ2327" s="680"/>
      <c r="PK2327" s="680"/>
      <c r="PP2327" s="679"/>
      <c r="PS2327" s="680"/>
      <c r="PT2327" s="680"/>
      <c r="PY2327" s="679"/>
      <c r="QB2327" s="680"/>
      <c r="QC2327" s="680"/>
      <c r="QH2327" s="679"/>
      <c r="QK2327" s="680"/>
      <c r="QL2327" s="680"/>
      <c r="QQ2327" s="679"/>
      <c r="QT2327" s="680"/>
      <c r="QU2327" s="680"/>
      <c r="QZ2327" s="679"/>
      <c r="RC2327" s="680"/>
      <c r="RD2327" s="680"/>
      <c r="RI2327" s="679"/>
      <c r="RL2327" s="680"/>
      <c r="RM2327" s="680"/>
      <c r="RR2327" s="679"/>
      <c r="RU2327" s="680"/>
      <c r="RV2327" s="680"/>
      <c r="SA2327" s="679"/>
      <c r="SD2327" s="680"/>
      <c r="SE2327" s="680"/>
      <c r="SJ2327" s="679"/>
      <c r="SM2327" s="680"/>
      <c r="SN2327" s="680"/>
      <c r="SS2327" s="679"/>
      <c r="SV2327" s="680"/>
      <c r="SW2327" s="680"/>
      <c r="TB2327" s="679"/>
      <c r="TE2327" s="680"/>
      <c r="TF2327" s="680"/>
      <c r="TK2327" s="679"/>
      <c r="TN2327" s="680"/>
      <c r="TO2327" s="680"/>
      <c r="TT2327" s="679"/>
      <c r="TW2327" s="680"/>
      <c r="TX2327" s="680"/>
      <c r="UC2327" s="679"/>
      <c r="UF2327" s="680"/>
      <c r="UG2327" s="680"/>
      <c r="UL2327" s="679"/>
      <c r="UO2327" s="680"/>
      <c r="UP2327" s="680"/>
      <c r="UU2327" s="679"/>
      <c r="UX2327" s="680"/>
      <c r="UY2327" s="680"/>
      <c r="VD2327" s="679"/>
      <c r="VG2327" s="680"/>
      <c r="VH2327" s="680"/>
      <c r="VM2327" s="679"/>
      <c r="VP2327" s="680"/>
      <c r="VQ2327" s="680"/>
      <c r="VV2327" s="679"/>
      <c r="VY2327" s="680"/>
      <c r="VZ2327" s="680"/>
      <c r="WE2327" s="679"/>
      <c r="WH2327" s="680"/>
      <c r="WI2327" s="680"/>
      <c r="WN2327" s="679"/>
      <c r="WQ2327" s="680"/>
      <c r="WR2327" s="680"/>
      <c r="WW2327" s="679"/>
      <c r="WZ2327" s="680"/>
      <c r="XA2327" s="680"/>
      <c r="XF2327" s="679"/>
      <c r="XI2327" s="680"/>
      <c r="XJ2327" s="680"/>
      <c r="XO2327" s="679"/>
      <c r="XR2327" s="680"/>
      <c r="XS2327" s="680"/>
      <c r="XX2327" s="679"/>
      <c r="YA2327" s="680"/>
      <c r="YB2327" s="680"/>
      <c r="YG2327" s="679"/>
      <c r="YJ2327" s="680"/>
      <c r="YK2327" s="680"/>
      <c r="YP2327" s="679"/>
      <c r="YS2327" s="680"/>
      <c r="YT2327" s="680"/>
      <c r="YY2327" s="679"/>
      <c r="ZB2327" s="680"/>
      <c r="ZC2327" s="680"/>
      <c r="ZH2327" s="679"/>
      <c r="ZK2327" s="680"/>
      <c r="ZL2327" s="680"/>
      <c r="ZQ2327" s="679"/>
      <c r="ZT2327" s="680"/>
      <c r="ZU2327" s="680"/>
      <c r="ZZ2327" s="679"/>
      <c r="AAC2327" s="680"/>
      <c r="AAD2327" s="680"/>
      <c r="AAI2327" s="679"/>
      <c r="AAL2327" s="680"/>
      <c r="AAM2327" s="680"/>
      <c r="AAR2327" s="679"/>
      <c r="AAU2327" s="680"/>
      <c r="AAV2327" s="680"/>
      <c r="ABA2327" s="679"/>
      <c r="ABD2327" s="680"/>
      <c r="ABE2327" s="680"/>
      <c r="ABJ2327" s="679"/>
      <c r="ABM2327" s="680"/>
      <c r="ABN2327" s="680"/>
      <c r="ABS2327" s="679"/>
      <c r="ABV2327" s="680"/>
      <c r="ABW2327" s="680"/>
      <c r="ACB2327" s="679"/>
      <c r="ACE2327" s="680"/>
      <c r="ACF2327" s="680"/>
      <c r="ACK2327" s="679"/>
      <c r="ACN2327" s="680"/>
      <c r="ACO2327" s="680"/>
      <c r="ACT2327" s="679"/>
      <c r="ACW2327" s="680"/>
      <c r="ACX2327" s="680"/>
      <c r="ADC2327" s="679"/>
      <c r="ADF2327" s="680"/>
      <c r="ADG2327" s="680"/>
      <c r="ADL2327" s="679"/>
      <c r="ADO2327" s="680"/>
      <c r="ADP2327" s="680"/>
      <c r="ADU2327" s="679"/>
      <c r="ADX2327" s="680"/>
      <c r="ADY2327" s="680"/>
      <c r="AED2327" s="679"/>
      <c r="AEG2327" s="680"/>
      <c r="AEH2327" s="680"/>
      <c r="AEM2327" s="679"/>
      <c r="AEP2327" s="680"/>
      <c r="AEQ2327" s="680"/>
      <c r="AEV2327" s="679"/>
      <c r="AEY2327" s="680"/>
      <c r="AEZ2327" s="680"/>
      <c r="AFE2327" s="679"/>
      <c r="AFH2327" s="680"/>
      <c r="AFI2327" s="680"/>
      <c r="AFN2327" s="679"/>
      <c r="AFQ2327" s="680"/>
      <c r="AFR2327" s="680"/>
      <c r="AFW2327" s="679"/>
      <c r="AFZ2327" s="680"/>
      <c r="AGA2327" s="680"/>
      <c r="AGF2327" s="679"/>
      <c r="AGI2327" s="680"/>
      <c r="AGJ2327" s="680"/>
      <c r="AGO2327" s="679"/>
      <c r="AGR2327" s="680"/>
      <c r="AGS2327" s="680"/>
      <c r="AGX2327" s="679"/>
      <c r="AHA2327" s="680"/>
      <c r="AHB2327" s="680"/>
      <c r="AHG2327" s="679"/>
      <c r="AHJ2327" s="680"/>
      <c r="AHK2327" s="680"/>
      <c r="AHP2327" s="679"/>
      <c r="AHS2327" s="680"/>
      <c r="AHT2327" s="680"/>
      <c r="AHY2327" s="679"/>
      <c r="AIB2327" s="680"/>
      <c r="AIC2327" s="680"/>
      <c r="AIH2327" s="679"/>
      <c r="AIK2327" s="680"/>
      <c r="AIL2327" s="680"/>
      <c r="AIQ2327" s="679"/>
      <c r="AIT2327" s="680"/>
      <c r="AIU2327" s="680"/>
      <c r="AIZ2327" s="679"/>
      <c r="AJC2327" s="680"/>
      <c r="AJD2327" s="680"/>
      <c r="AJI2327" s="679"/>
      <c r="AJL2327" s="680"/>
      <c r="AJM2327" s="680"/>
      <c r="AJR2327" s="679"/>
      <c r="AJU2327" s="680"/>
      <c r="AJV2327" s="680"/>
      <c r="AKA2327" s="679"/>
      <c r="AKD2327" s="680"/>
      <c r="AKE2327" s="680"/>
      <c r="AKJ2327" s="679"/>
      <c r="AKM2327" s="680"/>
      <c r="AKN2327" s="680"/>
      <c r="AKS2327" s="679"/>
      <c r="AKV2327" s="680"/>
      <c r="AKW2327" s="680"/>
      <c r="ALB2327" s="679"/>
      <c r="ALE2327" s="680"/>
      <c r="ALF2327" s="680"/>
      <c r="ALK2327" s="679"/>
      <c r="ALN2327" s="680"/>
      <c r="ALO2327" s="680"/>
      <c r="ALT2327" s="679"/>
      <c r="ALW2327" s="680"/>
      <c r="ALX2327" s="680"/>
      <c r="AMC2327" s="679"/>
      <c r="AMF2327" s="680"/>
      <c r="AMG2327" s="680"/>
      <c r="AML2327" s="679"/>
      <c r="AMO2327" s="680"/>
      <c r="AMP2327" s="680"/>
      <c r="AMU2327" s="679"/>
      <c r="AMX2327" s="680"/>
      <c r="AMY2327" s="680"/>
      <c r="AND2327" s="679"/>
      <c r="ANG2327" s="680"/>
      <c r="ANH2327" s="680"/>
      <c r="ANM2327" s="679"/>
      <c r="ANP2327" s="680"/>
      <c r="ANQ2327" s="680"/>
      <c r="ANV2327" s="679"/>
      <c r="ANY2327" s="680"/>
      <c r="ANZ2327" s="680"/>
      <c r="AOE2327" s="679"/>
      <c r="AOH2327" s="680"/>
      <c r="AOI2327" s="680"/>
      <c r="AON2327" s="679"/>
      <c r="AOQ2327" s="680"/>
      <c r="AOR2327" s="680"/>
      <c r="AOW2327" s="679"/>
      <c r="AOZ2327" s="680"/>
      <c r="APA2327" s="680"/>
      <c r="APF2327" s="679"/>
      <c r="API2327" s="680"/>
      <c r="APJ2327" s="680"/>
      <c r="APO2327" s="679"/>
      <c r="APR2327" s="680"/>
      <c r="APS2327" s="680"/>
      <c r="APX2327" s="679"/>
      <c r="AQA2327" s="680"/>
      <c r="AQB2327" s="680"/>
      <c r="AQG2327" s="679"/>
      <c r="AQJ2327" s="680"/>
      <c r="AQK2327" s="680"/>
      <c r="AQP2327" s="679"/>
      <c r="AQS2327" s="680"/>
      <c r="AQT2327" s="680"/>
      <c r="AQY2327" s="679"/>
      <c r="ARB2327" s="680"/>
      <c r="ARC2327" s="680"/>
      <c r="ARH2327" s="679"/>
      <c r="ARK2327" s="680"/>
      <c r="ARL2327" s="680"/>
      <c r="ARQ2327" s="679"/>
      <c r="ART2327" s="680"/>
      <c r="ARU2327" s="680"/>
      <c r="ARZ2327" s="679"/>
      <c r="ASC2327" s="680"/>
      <c r="ASD2327" s="680"/>
      <c r="ASI2327" s="679"/>
      <c r="ASL2327" s="680"/>
      <c r="ASM2327" s="680"/>
      <c r="ASR2327" s="679"/>
      <c r="ASU2327" s="680"/>
      <c r="ASV2327" s="680"/>
      <c r="ATA2327" s="679"/>
      <c r="ATD2327" s="680"/>
      <c r="ATE2327" s="680"/>
      <c r="ATJ2327" s="679"/>
      <c r="ATM2327" s="680"/>
      <c r="ATN2327" s="680"/>
      <c r="ATS2327" s="679"/>
      <c r="ATV2327" s="680"/>
      <c r="ATW2327" s="680"/>
      <c r="AUB2327" s="679"/>
      <c r="AUE2327" s="680"/>
      <c r="AUF2327" s="680"/>
      <c r="AUK2327" s="679"/>
      <c r="AUN2327" s="680"/>
      <c r="AUO2327" s="680"/>
      <c r="AUT2327" s="679"/>
      <c r="AUW2327" s="680"/>
      <c r="AUX2327" s="680"/>
      <c r="AVC2327" s="679"/>
      <c r="AVF2327" s="680"/>
      <c r="AVG2327" s="680"/>
      <c r="AVL2327" s="679"/>
      <c r="AVO2327" s="680"/>
      <c r="AVP2327" s="680"/>
      <c r="AVU2327" s="679"/>
      <c r="AVX2327" s="680"/>
      <c r="AVY2327" s="680"/>
      <c r="AWD2327" s="679"/>
      <c r="AWG2327" s="680"/>
      <c r="AWH2327" s="680"/>
      <c r="AWM2327" s="679"/>
      <c r="AWP2327" s="680"/>
      <c r="AWQ2327" s="680"/>
      <c r="AWV2327" s="679"/>
      <c r="AWY2327" s="680"/>
      <c r="AWZ2327" s="680"/>
      <c r="AXE2327" s="679"/>
      <c r="AXH2327" s="680"/>
      <c r="AXI2327" s="680"/>
      <c r="AXN2327" s="679"/>
      <c r="AXQ2327" s="680"/>
      <c r="AXR2327" s="680"/>
      <c r="AXW2327" s="679"/>
      <c r="AXZ2327" s="680"/>
      <c r="AYA2327" s="680"/>
      <c r="AYF2327" s="679"/>
      <c r="AYI2327" s="680"/>
      <c r="AYJ2327" s="680"/>
      <c r="AYO2327" s="679"/>
      <c r="AYR2327" s="680"/>
      <c r="AYS2327" s="680"/>
      <c r="AYX2327" s="679"/>
      <c r="AZA2327" s="680"/>
      <c r="AZB2327" s="680"/>
      <c r="AZG2327" s="679"/>
      <c r="AZJ2327" s="680"/>
      <c r="AZK2327" s="680"/>
      <c r="AZP2327" s="679"/>
      <c r="AZS2327" s="680"/>
      <c r="AZT2327" s="680"/>
      <c r="AZY2327" s="679"/>
      <c r="BAB2327" s="680"/>
      <c r="BAC2327" s="680"/>
      <c r="BAH2327" s="679"/>
      <c r="BAK2327" s="680"/>
      <c r="BAL2327" s="680"/>
      <c r="BAQ2327" s="679"/>
      <c r="BAT2327" s="680"/>
      <c r="BAU2327" s="680"/>
      <c r="BAZ2327" s="679"/>
      <c r="BBC2327" s="680"/>
      <c r="BBD2327" s="680"/>
      <c r="BBI2327" s="679"/>
      <c r="BBL2327" s="680"/>
      <c r="BBM2327" s="680"/>
      <c r="BBR2327" s="679"/>
      <c r="BBU2327" s="680"/>
      <c r="BBV2327" s="680"/>
      <c r="BCA2327" s="679"/>
      <c r="BCD2327" s="680"/>
      <c r="BCE2327" s="680"/>
      <c r="BCJ2327" s="679"/>
      <c r="BCM2327" s="680"/>
      <c r="BCN2327" s="680"/>
      <c r="BCS2327" s="679"/>
      <c r="BCV2327" s="680"/>
      <c r="BCW2327" s="680"/>
      <c r="BDB2327" s="679"/>
      <c r="BDE2327" s="680"/>
      <c r="BDF2327" s="680"/>
      <c r="BDK2327" s="679"/>
      <c r="BDN2327" s="680"/>
      <c r="BDO2327" s="680"/>
      <c r="BDT2327" s="679"/>
      <c r="BDW2327" s="680"/>
      <c r="BDX2327" s="680"/>
      <c r="BEC2327" s="679"/>
      <c r="BEF2327" s="680"/>
      <c r="BEG2327" s="680"/>
      <c r="BEL2327" s="679"/>
      <c r="BEO2327" s="680"/>
      <c r="BEP2327" s="680"/>
      <c r="BEU2327" s="679"/>
      <c r="BEX2327" s="680"/>
      <c r="BEY2327" s="680"/>
      <c r="BFD2327" s="679"/>
      <c r="BFG2327" s="680"/>
      <c r="BFH2327" s="680"/>
      <c r="BFM2327" s="679"/>
      <c r="BFP2327" s="680"/>
      <c r="BFQ2327" s="680"/>
      <c r="BFV2327" s="679"/>
      <c r="BFY2327" s="680"/>
      <c r="BFZ2327" s="680"/>
      <c r="BGE2327" s="679"/>
      <c r="BGH2327" s="680"/>
      <c r="BGI2327" s="680"/>
      <c r="BGN2327" s="679"/>
      <c r="BGQ2327" s="680"/>
      <c r="BGR2327" s="680"/>
      <c r="BGW2327" s="679"/>
      <c r="BGZ2327" s="680"/>
      <c r="BHA2327" s="680"/>
      <c r="BHF2327" s="679"/>
      <c r="BHI2327" s="680"/>
      <c r="BHJ2327" s="680"/>
      <c r="BHO2327" s="679"/>
      <c r="BHR2327" s="680"/>
      <c r="BHS2327" s="680"/>
      <c r="BHX2327" s="679"/>
      <c r="BIA2327" s="680"/>
      <c r="BIB2327" s="680"/>
      <c r="BIG2327" s="679"/>
      <c r="BIJ2327" s="680"/>
      <c r="BIK2327" s="680"/>
      <c r="BIP2327" s="679"/>
      <c r="BIS2327" s="680"/>
      <c r="BIT2327" s="680"/>
      <c r="BIY2327" s="679"/>
      <c r="BJB2327" s="680"/>
      <c r="BJC2327" s="680"/>
      <c r="BJH2327" s="679"/>
      <c r="BJK2327" s="680"/>
      <c r="BJL2327" s="680"/>
      <c r="BJQ2327" s="679"/>
      <c r="BJT2327" s="680"/>
      <c r="BJU2327" s="680"/>
      <c r="BJZ2327" s="679"/>
      <c r="BKC2327" s="680"/>
      <c r="BKD2327" s="680"/>
      <c r="BKI2327" s="679"/>
      <c r="BKL2327" s="680"/>
      <c r="BKM2327" s="680"/>
      <c r="BKR2327" s="679"/>
      <c r="BKU2327" s="680"/>
      <c r="BKV2327" s="680"/>
      <c r="BLA2327" s="679"/>
      <c r="BLD2327" s="680"/>
      <c r="BLE2327" s="680"/>
      <c r="BLJ2327" s="679"/>
      <c r="BLM2327" s="680"/>
      <c r="BLN2327" s="680"/>
      <c r="BLS2327" s="679"/>
      <c r="BLV2327" s="680"/>
      <c r="BLW2327" s="680"/>
      <c r="BMB2327" s="679"/>
      <c r="BME2327" s="680"/>
      <c r="BMF2327" s="680"/>
      <c r="BMK2327" s="679"/>
      <c r="BMN2327" s="680"/>
      <c r="BMO2327" s="680"/>
      <c r="BMT2327" s="679"/>
      <c r="BMW2327" s="680"/>
      <c r="BMX2327" s="680"/>
      <c r="BNC2327" s="679"/>
      <c r="BNF2327" s="680"/>
      <c r="BNG2327" s="680"/>
      <c r="BNL2327" s="679"/>
      <c r="BNO2327" s="680"/>
      <c r="BNP2327" s="680"/>
      <c r="BNU2327" s="679"/>
      <c r="BNX2327" s="680"/>
      <c r="BNY2327" s="680"/>
      <c r="BOD2327" s="679"/>
      <c r="BOG2327" s="680"/>
      <c r="BOH2327" s="680"/>
      <c r="BOM2327" s="679"/>
      <c r="BOP2327" s="680"/>
      <c r="BOQ2327" s="680"/>
      <c r="BOV2327" s="679"/>
      <c r="BOY2327" s="680"/>
      <c r="BOZ2327" s="680"/>
      <c r="BPE2327" s="679"/>
      <c r="BPH2327" s="680"/>
      <c r="BPI2327" s="680"/>
      <c r="BPN2327" s="679"/>
      <c r="BPQ2327" s="680"/>
      <c r="BPR2327" s="680"/>
      <c r="BPW2327" s="679"/>
      <c r="BPZ2327" s="680"/>
      <c r="BQA2327" s="680"/>
      <c r="BQF2327" s="679"/>
      <c r="BQI2327" s="680"/>
      <c r="BQJ2327" s="680"/>
      <c r="BQO2327" s="679"/>
      <c r="BQR2327" s="680"/>
      <c r="BQS2327" s="680"/>
      <c r="BQX2327" s="679"/>
      <c r="BRA2327" s="680"/>
      <c r="BRB2327" s="680"/>
      <c r="BRG2327" s="679"/>
      <c r="BRJ2327" s="680"/>
      <c r="BRK2327" s="680"/>
      <c r="BRP2327" s="679"/>
      <c r="BRS2327" s="680"/>
      <c r="BRT2327" s="680"/>
      <c r="BRY2327" s="679"/>
      <c r="BSB2327" s="680"/>
      <c r="BSC2327" s="680"/>
      <c r="BSH2327" s="679"/>
      <c r="BSK2327" s="680"/>
      <c r="BSL2327" s="680"/>
      <c r="BSQ2327" s="679"/>
      <c r="BST2327" s="680"/>
      <c r="BSU2327" s="680"/>
      <c r="BSZ2327" s="679"/>
      <c r="BTC2327" s="680"/>
      <c r="BTD2327" s="680"/>
      <c r="BTI2327" s="679"/>
      <c r="BTL2327" s="680"/>
      <c r="BTM2327" s="680"/>
      <c r="BTR2327" s="679"/>
      <c r="BTU2327" s="680"/>
      <c r="BTV2327" s="680"/>
      <c r="BUA2327" s="679"/>
      <c r="BUD2327" s="680"/>
      <c r="BUE2327" s="680"/>
      <c r="BUJ2327" s="679"/>
      <c r="BUM2327" s="680"/>
      <c r="BUN2327" s="680"/>
      <c r="BUS2327" s="679"/>
      <c r="BUV2327" s="680"/>
      <c r="BUW2327" s="680"/>
      <c r="BVB2327" s="679"/>
      <c r="BVE2327" s="680"/>
      <c r="BVF2327" s="680"/>
      <c r="BVK2327" s="679"/>
      <c r="BVN2327" s="680"/>
      <c r="BVO2327" s="680"/>
      <c r="BVT2327" s="679"/>
      <c r="BVW2327" s="680"/>
      <c r="BVX2327" s="680"/>
      <c r="BWC2327" s="679"/>
      <c r="BWF2327" s="680"/>
      <c r="BWG2327" s="680"/>
      <c r="BWL2327" s="679"/>
      <c r="BWO2327" s="680"/>
      <c r="BWP2327" s="680"/>
      <c r="BWU2327" s="679"/>
      <c r="BWX2327" s="680"/>
      <c r="BWY2327" s="680"/>
      <c r="BXD2327" s="679"/>
      <c r="BXG2327" s="680"/>
      <c r="BXH2327" s="680"/>
      <c r="BXM2327" s="679"/>
      <c r="BXP2327" s="680"/>
      <c r="BXQ2327" s="680"/>
      <c r="BXV2327" s="679"/>
      <c r="BXY2327" s="680"/>
      <c r="BXZ2327" s="680"/>
      <c r="BYE2327" s="679"/>
      <c r="BYH2327" s="680"/>
      <c r="BYI2327" s="680"/>
      <c r="BYN2327" s="679"/>
      <c r="BYQ2327" s="680"/>
      <c r="BYR2327" s="680"/>
      <c r="BYW2327" s="679"/>
      <c r="BYZ2327" s="680"/>
      <c r="BZA2327" s="680"/>
      <c r="BZF2327" s="679"/>
      <c r="BZI2327" s="680"/>
      <c r="BZJ2327" s="680"/>
      <c r="BZO2327" s="679"/>
      <c r="BZR2327" s="680"/>
      <c r="BZS2327" s="680"/>
      <c r="BZX2327" s="679"/>
      <c r="CAA2327" s="680"/>
      <c r="CAB2327" s="680"/>
      <c r="CAG2327" s="679"/>
      <c r="CAJ2327" s="680"/>
      <c r="CAK2327" s="680"/>
      <c r="CAP2327" s="679"/>
      <c r="CAS2327" s="680"/>
      <c r="CAT2327" s="680"/>
      <c r="CAY2327" s="679"/>
      <c r="CBB2327" s="680"/>
      <c r="CBC2327" s="680"/>
      <c r="CBH2327" s="679"/>
      <c r="CBK2327" s="680"/>
      <c r="CBL2327" s="680"/>
      <c r="CBQ2327" s="679"/>
      <c r="CBT2327" s="680"/>
      <c r="CBU2327" s="680"/>
      <c r="CBZ2327" s="679"/>
      <c r="CCC2327" s="680"/>
      <c r="CCD2327" s="680"/>
      <c r="CCI2327" s="679"/>
      <c r="CCL2327" s="680"/>
      <c r="CCM2327" s="680"/>
      <c r="CCR2327" s="679"/>
      <c r="CCU2327" s="680"/>
      <c r="CCV2327" s="680"/>
      <c r="CDA2327" s="679"/>
      <c r="CDD2327" s="680"/>
      <c r="CDE2327" s="680"/>
      <c r="CDJ2327" s="679"/>
      <c r="CDM2327" s="680"/>
      <c r="CDN2327" s="680"/>
      <c r="CDS2327" s="679"/>
      <c r="CDV2327" s="680"/>
      <c r="CDW2327" s="680"/>
      <c r="CEB2327" s="679"/>
      <c r="CEE2327" s="680"/>
      <c r="CEF2327" s="680"/>
      <c r="CEK2327" s="679"/>
      <c r="CEN2327" s="680"/>
      <c r="CEO2327" s="680"/>
      <c r="CET2327" s="679"/>
      <c r="CEW2327" s="680"/>
      <c r="CEX2327" s="680"/>
      <c r="CFC2327" s="679"/>
      <c r="CFF2327" s="680"/>
      <c r="CFG2327" s="680"/>
      <c r="CFL2327" s="679"/>
      <c r="CFO2327" s="680"/>
      <c r="CFP2327" s="680"/>
      <c r="CFU2327" s="679"/>
      <c r="CFX2327" s="680"/>
      <c r="CFY2327" s="680"/>
      <c r="CGD2327" s="679"/>
      <c r="CGG2327" s="680"/>
      <c r="CGH2327" s="680"/>
      <c r="CGM2327" s="679"/>
      <c r="CGP2327" s="680"/>
      <c r="CGQ2327" s="680"/>
      <c r="CGV2327" s="679"/>
      <c r="CGY2327" s="680"/>
      <c r="CGZ2327" s="680"/>
      <c r="CHE2327" s="679"/>
      <c r="CHH2327" s="680"/>
      <c r="CHI2327" s="680"/>
      <c r="CHN2327" s="679"/>
      <c r="CHQ2327" s="680"/>
      <c r="CHR2327" s="680"/>
      <c r="CHW2327" s="679"/>
      <c r="CHZ2327" s="680"/>
      <c r="CIA2327" s="680"/>
      <c r="CIF2327" s="679"/>
      <c r="CII2327" s="680"/>
      <c r="CIJ2327" s="680"/>
      <c r="CIO2327" s="679"/>
      <c r="CIR2327" s="680"/>
      <c r="CIS2327" s="680"/>
      <c r="CIX2327" s="679"/>
      <c r="CJA2327" s="680"/>
      <c r="CJB2327" s="680"/>
      <c r="CJG2327" s="679"/>
      <c r="CJJ2327" s="680"/>
      <c r="CJK2327" s="680"/>
      <c r="CJP2327" s="679"/>
      <c r="CJS2327" s="680"/>
      <c r="CJT2327" s="680"/>
      <c r="CJY2327" s="679"/>
      <c r="CKB2327" s="680"/>
      <c r="CKC2327" s="680"/>
      <c r="CKH2327" s="679"/>
      <c r="CKK2327" s="680"/>
      <c r="CKL2327" s="680"/>
      <c r="CKQ2327" s="679"/>
      <c r="CKT2327" s="680"/>
      <c r="CKU2327" s="680"/>
      <c r="CKZ2327" s="679"/>
      <c r="CLC2327" s="680"/>
      <c r="CLD2327" s="680"/>
      <c r="CLI2327" s="679"/>
      <c r="CLL2327" s="680"/>
      <c r="CLM2327" s="680"/>
      <c r="CLR2327" s="679"/>
      <c r="CLU2327" s="680"/>
      <c r="CLV2327" s="680"/>
      <c r="CMA2327" s="679"/>
      <c r="CMD2327" s="680"/>
      <c r="CME2327" s="680"/>
      <c r="CMJ2327" s="679"/>
      <c r="CMM2327" s="680"/>
      <c r="CMN2327" s="680"/>
      <c r="CMS2327" s="679"/>
      <c r="CMV2327" s="680"/>
      <c r="CMW2327" s="680"/>
      <c r="CNB2327" s="679"/>
      <c r="CNE2327" s="680"/>
      <c r="CNF2327" s="680"/>
      <c r="CNK2327" s="679"/>
      <c r="CNN2327" s="680"/>
      <c r="CNO2327" s="680"/>
      <c r="CNT2327" s="679"/>
      <c r="CNW2327" s="680"/>
      <c r="CNX2327" s="680"/>
      <c r="COC2327" s="679"/>
      <c r="COF2327" s="680"/>
      <c r="COG2327" s="680"/>
      <c r="COL2327" s="679"/>
      <c r="COO2327" s="680"/>
      <c r="COP2327" s="680"/>
      <c r="COU2327" s="679"/>
      <c r="COX2327" s="680"/>
      <c r="COY2327" s="680"/>
      <c r="CPD2327" s="679"/>
      <c r="CPG2327" s="680"/>
      <c r="CPH2327" s="680"/>
      <c r="CPM2327" s="679"/>
      <c r="CPP2327" s="680"/>
      <c r="CPQ2327" s="680"/>
      <c r="CPV2327" s="679"/>
      <c r="CPY2327" s="680"/>
      <c r="CPZ2327" s="680"/>
      <c r="CQE2327" s="679"/>
      <c r="CQH2327" s="680"/>
      <c r="CQI2327" s="680"/>
      <c r="CQN2327" s="679"/>
      <c r="CQQ2327" s="680"/>
      <c r="CQR2327" s="680"/>
      <c r="CQW2327" s="679"/>
      <c r="CQZ2327" s="680"/>
      <c r="CRA2327" s="680"/>
      <c r="CRF2327" s="679"/>
      <c r="CRI2327" s="680"/>
      <c r="CRJ2327" s="680"/>
      <c r="CRO2327" s="679"/>
      <c r="CRR2327" s="680"/>
      <c r="CRS2327" s="680"/>
      <c r="CRX2327" s="679"/>
      <c r="CSA2327" s="680"/>
      <c r="CSB2327" s="680"/>
      <c r="CSG2327" s="679"/>
      <c r="CSJ2327" s="680"/>
      <c r="CSK2327" s="680"/>
      <c r="CSP2327" s="679"/>
      <c r="CSS2327" s="680"/>
      <c r="CST2327" s="680"/>
      <c r="CSY2327" s="679"/>
      <c r="CTB2327" s="680"/>
      <c r="CTC2327" s="680"/>
      <c r="CTH2327" s="679"/>
      <c r="CTK2327" s="680"/>
      <c r="CTL2327" s="680"/>
      <c r="CTQ2327" s="679"/>
      <c r="CTT2327" s="680"/>
      <c r="CTU2327" s="680"/>
      <c r="CTZ2327" s="679"/>
      <c r="CUC2327" s="680"/>
      <c r="CUD2327" s="680"/>
      <c r="CUI2327" s="679"/>
      <c r="CUL2327" s="680"/>
      <c r="CUM2327" s="680"/>
      <c r="CUR2327" s="679"/>
      <c r="CUU2327" s="680"/>
      <c r="CUV2327" s="680"/>
      <c r="CVA2327" s="679"/>
      <c r="CVD2327" s="680"/>
      <c r="CVE2327" s="680"/>
      <c r="CVJ2327" s="679"/>
      <c r="CVM2327" s="680"/>
      <c r="CVN2327" s="680"/>
      <c r="CVS2327" s="679"/>
      <c r="CVV2327" s="680"/>
      <c r="CVW2327" s="680"/>
      <c r="CWB2327" s="679"/>
      <c r="CWE2327" s="680"/>
      <c r="CWF2327" s="680"/>
      <c r="CWK2327" s="679"/>
      <c r="CWN2327" s="680"/>
      <c r="CWO2327" s="680"/>
      <c r="CWT2327" s="679"/>
      <c r="CWW2327" s="680"/>
      <c r="CWX2327" s="680"/>
      <c r="CXC2327" s="679"/>
      <c r="CXF2327" s="680"/>
      <c r="CXG2327" s="680"/>
      <c r="CXL2327" s="679"/>
      <c r="CXO2327" s="680"/>
      <c r="CXP2327" s="680"/>
      <c r="CXU2327" s="679"/>
      <c r="CXX2327" s="680"/>
      <c r="CXY2327" s="680"/>
      <c r="CYD2327" s="679"/>
      <c r="CYG2327" s="680"/>
      <c r="CYH2327" s="680"/>
      <c r="CYM2327" s="679"/>
      <c r="CYP2327" s="680"/>
      <c r="CYQ2327" s="680"/>
      <c r="CYV2327" s="679"/>
      <c r="CYY2327" s="680"/>
      <c r="CYZ2327" s="680"/>
      <c r="CZE2327" s="679"/>
      <c r="CZH2327" s="680"/>
      <c r="CZI2327" s="680"/>
      <c r="CZN2327" s="679"/>
      <c r="CZQ2327" s="680"/>
      <c r="CZR2327" s="680"/>
      <c r="CZW2327" s="679"/>
      <c r="CZZ2327" s="680"/>
      <c r="DAA2327" s="680"/>
      <c r="DAF2327" s="679"/>
      <c r="DAI2327" s="680"/>
      <c r="DAJ2327" s="680"/>
      <c r="DAO2327" s="679"/>
      <c r="DAR2327" s="680"/>
      <c r="DAS2327" s="680"/>
      <c r="DAX2327" s="679"/>
      <c r="DBA2327" s="680"/>
      <c r="DBB2327" s="680"/>
      <c r="DBG2327" s="679"/>
      <c r="DBJ2327" s="680"/>
      <c r="DBK2327" s="680"/>
      <c r="DBP2327" s="679"/>
      <c r="DBS2327" s="680"/>
      <c r="DBT2327" s="680"/>
      <c r="DBY2327" s="679"/>
      <c r="DCB2327" s="680"/>
      <c r="DCC2327" s="680"/>
      <c r="DCH2327" s="679"/>
      <c r="DCK2327" s="680"/>
      <c r="DCL2327" s="680"/>
      <c r="DCQ2327" s="679"/>
      <c r="DCT2327" s="680"/>
      <c r="DCU2327" s="680"/>
      <c r="DCZ2327" s="679"/>
      <c r="DDC2327" s="680"/>
      <c r="DDD2327" s="680"/>
      <c r="DDI2327" s="679"/>
      <c r="DDL2327" s="680"/>
      <c r="DDM2327" s="680"/>
      <c r="DDR2327" s="679"/>
      <c r="DDU2327" s="680"/>
      <c r="DDV2327" s="680"/>
      <c r="DEA2327" s="679"/>
      <c r="DED2327" s="680"/>
      <c r="DEE2327" s="680"/>
      <c r="DEJ2327" s="679"/>
      <c r="DEM2327" s="680"/>
      <c r="DEN2327" s="680"/>
      <c r="DES2327" s="679"/>
      <c r="DEV2327" s="680"/>
      <c r="DEW2327" s="680"/>
      <c r="DFB2327" s="679"/>
      <c r="DFE2327" s="680"/>
      <c r="DFF2327" s="680"/>
      <c r="DFK2327" s="679"/>
      <c r="DFN2327" s="680"/>
      <c r="DFO2327" s="680"/>
      <c r="DFT2327" s="679"/>
      <c r="DFW2327" s="680"/>
      <c r="DFX2327" s="680"/>
      <c r="DGC2327" s="679"/>
      <c r="DGF2327" s="680"/>
      <c r="DGG2327" s="680"/>
      <c r="DGL2327" s="679"/>
      <c r="DGO2327" s="680"/>
      <c r="DGP2327" s="680"/>
      <c r="DGU2327" s="679"/>
      <c r="DGX2327" s="680"/>
      <c r="DGY2327" s="680"/>
      <c r="DHD2327" s="679"/>
      <c r="DHG2327" s="680"/>
      <c r="DHH2327" s="680"/>
      <c r="DHM2327" s="679"/>
      <c r="DHP2327" s="680"/>
      <c r="DHQ2327" s="680"/>
      <c r="DHV2327" s="679"/>
      <c r="DHY2327" s="680"/>
      <c r="DHZ2327" s="680"/>
      <c r="DIE2327" s="679"/>
      <c r="DIH2327" s="680"/>
      <c r="DII2327" s="680"/>
      <c r="DIN2327" s="679"/>
      <c r="DIQ2327" s="680"/>
      <c r="DIR2327" s="680"/>
      <c r="DIW2327" s="679"/>
      <c r="DIZ2327" s="680"/>
      <c r="DJA2327" s="680"/>
      <c r="DJF2327" s="679"/>
      <c r="DJI2327" s="680"/>
      <c r="DJJ2327" s="680"/>
      <c r="DJO2327" s="679"/>
      <c r="DJR2327" s="680"/>
      <c r="DJS2327" s="680"/>
      <c r="DJX2327" s="679"/>
      <c r="DKA2327" s="680"/>
      <c r="DKB2327" s="680"/>
      <c r="DKG2327" s="679"/>
      <c r="DKJ2327" s="680"/>
      <c r="DKK2327" s="680"/>
      <c r="DKP2327" s="679"/>
      <c r="DKS2327" s="680"/>
      <c r="DKT2327" s="680"/>
      <c r="DKY2327" s="679"/>
      <c r="DLB2327" s="680"/>
      <c r="DLC2327" s="680"/>
      <c r="DLH2327" s="679"/>
      <c r="DLK2327" s="680"/>
      <c r="DLL2327" s="680"/>
      <c r="DLQ2327" s="679"/>
      <c r="DLT2327" s="680"/>
      <c r="DLU2327" s="680"/>
      <c r="DLZ2327" s="679"/>
      <c r="DMC2327" s="680"/>
      <c r="DMD2327" s="680"/>
      <c r="DMI2327" s="679"/>
      <c r="DML2327" s="680"/>
      <c r="DMM2327" s="680"/>
      <c r="DMR2327" s="679"/>
      <c r="DMU2327" s="680"/>
      <c r="DMV2327" s="680"/>
      <c r="DNA2327" s="679"/>
      <c r="DND2327" s="680"/>
      <c r="DNE2327" s="680"/>
      <c r="DNJ2327" s="679"/>
      <c r="DNM2327" s="680"/>
      <c r="DNN2327" s="680"/>
      <c r="DNS2327" s="679"/>
      <c r="DNV2327" s="680"/>
      <c r="DNW2327" s="680"/>
      <c r="DOB2327" s="679"/>
      <c r="DOE2327" s="680"/>
      <c r="DOF2327" s="680"/>
      <c r="DOK2327" s="679"/>
      <c r="DON2327" s="680"/>
      <c r="DOO2327" s="680"/>
      <c r="DOT2327" s="679"/>
      <c r="DOW2327" s="680"/>
      <c r="DOX2327" s="680"/>
      <c r="DPC2327" s="679"/>
      <c r="DPF2327" s="680"/>
      <c r="DPG2327" s="680"/>
      <c r="DPL2327" s="679"/>
      <c r="DPO2327" s="680"/>
      <c r="DPP2327" s="680"/>
      <c r="DPU2327" s="679"/>
      <c r="DPX2327" s="680"/>
      <c r="DPY2327" s="680"/>
      <c r="DQD2327" s="679"/>
      <c r="DQG2327" s="680"/>
      <c r="DQH2327" s="680"/>
      <c r="DQM2327" s="679"/>
      <c r="DQP2327" s="680"/>
      <c r="DQQ2327" s="680"/>
      <c r="DQV2327" s="679"/>
      <c r="DQY2327" s="680"/>
      <c r="DQZ2327" s="680"/>
      <c r="DRE2327" s="679"/>
      <c r="DRH2327" s="680"/>
      <c r="DRI2327" s="680"/>
      <c r="DRN2327" s="679"/>
      <c r="DRQ2327" s="680"/>
      <c r="DRR2327" s="680"/>
      <c r="DRW2327" s="679"/>
      <c r="DRZ2327" s="680"/>
      <c r="DSA2327" s="680"/>
      <c r="DSF2327" s="679"/>
      <c r="DSI2327" s="680"/>
      <c r="DSJ2327" s="680"/>
      <c r="DSO2327" s="679"/>
      <c r="DSR2327" s="680"/>
      <c r="DSS2327" s="680"/>
      <c r="DSX2327" s="679"/>
      <c r="DTA2327" s="680"/>
      <c r="DTB2327" s="680"/>
      <c r="DTG2327" s="679"/>
      <c r="DTJ2327" s="680"/>
      <c r="DTK2327" s="680"/>
      <c r="DTP2327" s="679"/>
      <c r="DTS2327" s="680"/>
      <c r="DTT2327" s="680"/>
      <c r="DTY2327" s="679"/>
      <c r="DUB2327" s="680"/>
      <c r="DUC2327" s="680"/>
      <c r="DUH2327" s="679"/>
      <c r="DUK2327" s="680"/>
      <c r="DUL2327" s="680"/>
      <c r="DUQ2327" s="679"/>
      <c r="DUT2327" s="680"/>
      <c r="DUU2327" s="680"/>
      <c r="DUZ2327" s="679"/>
      <c r="DVC2327" s="680"/>
      <c r="DVD2327" s="680"/>
      <c r="DVI2327" s="679"/>
      <c r="DVL2327" s="680"/>
      <c r="DVM2327" s="680"/>
      <c r="DVR2327" s="679"/>
      <c r="DVU2327" s="680"/>
      <c r="DVV2327" s="680"/>
      <c r="DWA2327" s="679"/>
      <c r="DWD2327" s="680"/>
      <c r="DWE2327" s="680"/>
      <c r="DWJ2327" s="679"/>
      <c r="DWM2327" s="680"/>
      <c r="DWN2327" s="680"/>
      <c r="DWS2327" s="679"/>
      <c r="DWV2327" s="680"/>
      <c r="DWW2327" s="680"/>
      <c r="DXB2327" s="679"/>
      <c r="DXE2327" s="680"/>
      <c r="DXF2327" s="680"/>
      <c r="DXK2327" s="679"/>
      <c r="DXN2327" s="680"/>
      <c r="DXO2327" s="680"/>
      <c r="DXT2327" s="679"/>
      <c r="DXW2327" s="680"/>
      <c r="DXX2327" s="680"/>
      <c r="DYC2327" s="679"/>
      <c r="DYF2327" s="680"/>
      <c r="DYG2327" s="680"/>
      <c r="DYL2327" s="679"/>
      <c r="DYO2327" s="680"/>
      <c r="DYP2327" s="680"/>
      <c r="DYU2327" s="679"/>
      <c r="DYX2327" s="680"/>
      <c r="DYY2327" s="680"/>
      <c r="DZD2327" s="679"/>
      <c r="DZG2327" s="680"/>
      <c r="DZH2327" s="680"/>
      <c r="DZM2327" s="679"/>
      <c r="DZP2327" s="680"/>
      <c r="DZQ2327" s="680"/>
      <c r="DZV2327" s="679"/>
      <c r="DZY2327" s="680"/>
      <c r="DZZ2327" s="680"/>
      <c r="EAE2327" s="679"/>
      <c r="EAH2327" s="680"/>
      <c r="EAI2327" s="680"/>
      <c r="EAN2327" s="679"/>
      <c r="EAQ2327" s="680"/>
      <c r="EAR2327" s="680"/>
      <c r="EAW2327" s="679"/>
      <c r="EAZ2327" s="680"/>
      <c r="EBA2327" s="680"/>
      <c r="EBF2327" s="679"/>
      <c r="EBI2327" s="680"/>
      <c r="EBJ2327" s="680"/>
      <c r="EBO2327" s="679"/>
      <c r="EBR2327" s="680"/>
      <c r="EBS2327" s="680"/>
      <c r="EBX2327" s="679"/>
      <c r="ECA2327" s="680"/>
      <c r="ECB2327" s="680"/>
      <c r="ECG2327" s="679"/>
      <c r="ECJ2327" s="680"/>
      <c r="ECK2327" s="680"/>
      <c r="ECP2327" s="679"/>
      <c r="ECS2327" s="680"/>
      <c r="ECT2327" s="680"/>
      <c r="ECY2327" s="679"/>
      <c r="EDB2327" s="680"/>
      <c r="EDC2327" s="680"/>
      <c r="EDH2327" s="679"/>
      <c r="EDK2327" s="680"/>
      <c r="EDL2327" s="680"/>
      <c r="EDQ2327" s="679"/>
      <c r="EDT2327" s="680"/>
      <c r="EDU2327" s="680"/>
      <c r="EDZ2327" s="679"/>
      <c r="EEC2327" s="680"/>
      <c r="EED2327" s="680"/>
      <c r="EEI2327" s="679"/>
      <c r="EEL2327" s="680"/>
      <c r="EEM2327" s="680"/>
      <c r="EER2327" s="679"/>
      <c r="EEU2327" s="680"/>
      <c r="EEV2327" s="680"/>
      <c r="EFA2327" s="679"/>
      <c r="EFD2327" s="680"/>
      <c r="EFE2327" s="680"/>
      <c r="EFJ2327" s="679"/>
      <c r="EFM2327" s="680"/>
      <c r="EFN2327" s="680"/>
      <c r="EFS2327" s="679"/>
      <c r="EFV2327" s="680"/>
      <c r="EFW2327" s="680"/>
      <c r="EGB2327" s="679"/>
      <c r="EGE2327" s="680"/>
      <c r="EGF2327" s="680"/>
      <c r="EGK2327" s="679"/>
      <c r="EGN2327" s="680"/>
      <c r="EGO2327" s="680"/>
      <c r="EGT2327" s="679"/>
      <c r="EGW2327" s="680"/>
      <c r="EGX2327" s="680"/>
      <c r="EHC2327" s="679"/>
      <c r="EHF2327" s="680"/>
      <c r="EHG2327" s="680"/>
      <c r="EHL2327" s="679"/>
      <c r="EHO2327" s="680"/>
      <c r="EHP2327" s="680"/>
      <c r="EHU2327" s="679"/>
      <c r="EHX2327" s="680"/>
      <c r="EHY2327" s="680"/>
      <c r="EID2327" s="679"/>
      <c r="EIG2327" s="680"/>
      <c r="EIH2327" s="680"/>
      <c r="EIM2327" s="679"/>
      <c r="EIP2327" s="680"/>
      <c r="EIQ2327" s="680"/>
      <c r="EIV2327" s="679"/>
      <c r="EIY2327" s="680"/>
      <c r="EIZ2327" s="680"/>
      <c r="EJE2327" s="679"/>
      <c r="EJH2327" s="680"/>
      <c r="EJI2327" s="680"/>
      <c r="EJN2327" s="679"/>
      <c r="EJQ2327" s="680"/>
      <c r="EJR2327" s="680"/>
      <c r="EJW2327" s="679"/>
      <c r="EJZ2327" s="680"/>
      <c r="EKA2327" s="680"/>
      <c r="EKF2327" s="679"/>
      <c r="EKI2327" s="680"/>
      <c r="EKJ2327" s="680"/>
      <c r="EKO2327" s="679"/>
      <c r="EKR2327" s="680"/>
      <c r="EKS2327" s="680"/>
      <c r="EKX2327" s="679"/>
      <c r="ELA2327" s="680"/>
      <c r="ELB2327" s="680"/>
      <c r="ELG2327" s="679"/>
      <c r="ELJ2327" s="680"/>
      <c r="ELK2327" s="680"/>
      <c r="ELP2327" s="679"/>
      <c r="ELS2327" s="680"/>
      <c r="ELT2327" s="680"/>
      <c r="ELY2327" s="679"/>
      <c r="EMB2327" s="680"/>
      <c r="EMC2327" s="680"/>
      <c r="EMH2327" s="679"/>
      <c r="EMK2327" s="680"/>
      <c r="EML2327" s="680"/>
      <c r="EMQ2327" s="679"/>
      <c r="EMT2327" s="680"/>
      <c r="EMU2327" s="680"/>
      <c r="EMZ2327" s="679"/>
      <c r="ENC2327" s="680"/>
      <c r="END2327" s="680"/>
      <c r="ENI2327" s="679"/>
      <c r="ENL2327" s="680"/>
      <c r="ENM2327" s="680"/>
      <c r="ENR2327" s="679"/>
      <c r="ENU2327" s="680"/>
      <c r="ENV2327" s="680"/>
      <c r="EOA2327" s="679"/>
      <c r="EOD2327" s="680"/>
      <c r="EOE2327" s="680"/>
      <c r="EOJ2327" s="679"/>
      <c r="EOM2327" s="680"/>
      <c r="EON2327" s="680"/>
      <c r="EOS2327" s="679"/>
      <c r="EOV2327" s="680"/>
      <c r="EOW2327" s="680"/>
      <c r="EPB2327" s="679"/>
      <c r="EPE2327" s="680"/>
      <c r="EPF2327" s="680"/>
      <c r="EPK2327" s="679"/>
      <c r="EPN2327" s="680"/>
      <c r="EPO2327" s="680"/>
      <c r="EPT2327" s="679"/>
      <c r="EPW2327" s="680"/>
      <c r="EPX2327" s="680"/>
      <c r="EQC2327" s="679"/>
      <c r="EQF2327" s="680"/>
      <c r="EQG2327" s="680"/>
      <c r="EQL2327" s="679"/>
      <c r="EQO2327" s="680"/>
      <c r="EQP2327" s="680"/>
      <c r="EQU2327" s="679"/>
      <c r="EQX2327" s="680"/>
      <c r="EQY2327" s="680"/>
      <c r="ERD2327" s="679"/>
      <c r="ERG2327" s="680"/>
      <c r="ERH2327" s="680"/>
      <c r="ERM2327" s="679"/>
      <c r="ERP2327" s="680"/>
      <c r="ERQ2327" s="680"/>
      <c r="ERV2327" s="679"/>
      <c r="ERY2327" s="680"/>
      <c r="ERZ2327" s="680"/>
      <c r="ESE2327" s="679"/>
      <c r="ESH2327" s="680"/>
      <c r="ESI2327" s="680"/>
      <c r="ESN2327" s="679"/>
      <c r="ESQ2327" s="680"/>
      <c r="ESR2327" s="680"/>
      <c r="ESW2327" s="679"/>
      <c r="ESZ2327" s="680"/>
      <c r="ETA2327" s="680"/>
      <c r="ETF2327" s="679"/>
      <c r="ETI2327" s="680"/>
      <c r="ETJ2327" s="680"/>
      <c r="ETO2327" s="679"/>
      <c r="ETR2327" s="680"/>
      <c r="ETS2327" s="680"/>
      <c r="ETX2327" s="679"/>
      <c r="EUA2327" s="680"/>
      <c r="EUB2327" s="680"/>
      <c r="EUG2327" s="679"/>
      <c r="EUJ2327" s="680"/>
      <c r="EUK2327" s="680"/>
      <c r="EUP2327" s="679"/>
      <c r="EUS2327" s="680"/>
      <c r="EUT2327" s="680"/>
      <c r="EUY2327" s="679"/>
      <c r="EVB2327" s="680"/>
      <c r="EVC2327" s="680"/>
      <c r="EVH2327" s="679"/>
      <c r="EVK2327" s="680"/>
      <c r="EVL2327" s="680"/>
      <c r="EVQ2327" s="679"/>
      <c r="EVT2327" s="680"/>
      <c r="EVU2327" s="680"/>
      <c r="EVZ2327" s="679"/>
      <c r="EWC2327" s="680"/>
      <c r="EWD2327" s="680"/>
      <c r="EWI2327" s="679"/>
      <c r="EWL2327" s="680"/>
      <c r="EWM2327" s="680"/>
      <c r="EWR2327" s="679"/>
      <c r="EWU2327" s="680"/>
      <c r="EWV2327" s="680"/>
      <c r="EXA2327" s="679"/>
      <c r="EXD2327" s="680"/>
      <c r="EXE2327" s="680"/>
      <c r="EXJ2327" s="679"/>
      <c r="EXM2327" s="680"/>
      <c r="EXN2327" s="680"/>
      <c r="EXS2327" s="679"/>
      <c r="EXV2327" s="680"/>
      <c r="EXW2327" s="680"/>
      <c r="EYB2327" s="679"/>
      <c r="EYE2327" s="680"/>
      <c r="EYF2327" s="680"/>
      <c r="EYK2327" s="679"/>
      <c r="EYN2327" s="680"/>
      <c r="EYO2327" s="680"/>
      <c r="EYT2327" s="679"/>
      <c r="EYW2327" s="680"/>
      <c r="EYX2327" s="680"/>
      <c r="EZC2327" s="679"/>
      <c r="EZF2327" s="680"/>
      <c r="EZG2327" s="680"/>
      <c r="EZL2327" s="679"/>
      <c r="EZO2327" s="680"/>
      <c r="EZP2327" s="680"/>
      <c r="EZU2327" s="679"/>
      <c r="EZX2327" s="680"/>
      <c r="EZY2327" s="680"/>
      <c r="FAD2327" s="679"/>
      <c r="FAG2327" s="680"/>
      <c r="FAH2327" s="680"/>
      <c r="FAM2327" s="679"/>
      <c r="FAP2327" s="680"/>
      <c r="FAQ2327" s="680"/>
      <c r="FAV2327" s="679"/>
      <c r="FAY2327" s="680"/>
      <c r="FAZ2327" s="680"/>
      <c r="FBE2327" s="679"/>
      <c r="FBH2327" s="680"/>
      <c r="FBI2327" s="680"/>
      <c r="FBN2327" s="679"/>
      <c r="FBQ2327" s="680"/>
      <c r="FBR2327" s="680"/>
      <c r="FBW2327" s="679"/>
      <c r="FBZ2327" s="680"/>
      <c r="FCA2327" s="680"/>
      <c r="FCF2327" s="679"/>
      <c r="FCI2327" s="680"/>
      <c r="FCJ2327" s="680"/>
      <c r="FCO2327" s="679"/>
      <c r="FCR2327" s="680"/>
      <c r="FCS2327" s="680"/>
      <c r="FCX2327" s="679"/>
      <c r="FDA2327" s="680"/>
      <c r="FDB2327" s="680"/>
      <c r="FDG2327" s="679"/>
      <c r="FDJ2327" s="680"/>
      <c r="FDK2327" s="680"/>
      <c r="FDP2327" s="679"/>
      <c r="FDS2327" s="680"/>
      <c r="FDT2327" s="680"/>
      <c r="FDY2327" s="679"/>
      <c r="FEB2327" s="680"/>
      <c r="FEC2327" s="680"/>
      <c r="FEH2327" s="679"/>
      <c r="FEK2327" s="680"/>
      <c r="FEL2327" s="680"/>
      <c r="FEQ2327" s="679"/>
      <c r="FET2327" s="680"/>
      <c r="FEU2327" s="680"/>
      <c r="FEZ2327" s="679"/>
      <c r="FFC2327" s="680"/>
      <c r="FFD2327" s="680"/>
      <c r="FFI2327" s="679"/>
      <c r="FFL2327" s="680"/>
      <c r="FFM2327" s="680"/>
      <c r="FFR2327" s="679"/>
      <c r="FFU2327" s="680"/>
      <c r="FFV2327" s="680"/>
      <c r="FGA2327" s="679"/>
      <c r="FGD2327" s="680"/>
      <c r="FGE2327" s="680"/>
      <c r="FGJ2327" s="679"/>
      <c r="FGM2327" s="680"/>
      <c r="FGN2327" s="680"/>
      <c r="FGS2327" s="679"/>
      <c r="FGV2327" s="680"/>
      <c r="FGW2327" s="680"/>
      <c r="FHB2327" s="679"/>
      <c r="FHE2327" s="680"/>
      <c r="FHF2327" s="680"/>
      <c r="FHK2327" s="679"/>
      <c r="FHN2327" s="680"/>
      <c r="FHO2327" s="680"/>
      <c r="FHT2327" s="679"/>
      <c r="FHW2327" s="680"/>
      <c r="FHX2327" s="680"/>
      <c r="FIC2327" s="679"/>
      <c r="FIF2327" s="680"/>
      <c r="FIG2327" s="680"/>
      <c r="FIL2327" s="679"/>
      <c r="FIO2327" s="680"/>
      <c r="FIP2327" s="680"/>
      <c r="FIU2327" s="679"/>
      <c r="FIX2327" s="680"/>
      <c r="FIY2327" s="680"/>
      <c r="FJD2327" s="679"/>
      <c r="FJG2327" s="680"/>
      <c r="FJH2327" s="680"/>
      <c r="FJM2327" s="679"/>
      <c r="FJP2327" s="680"/>
      <c r="FJQ2327" s="680"/>
      <c r="FJV2327" s="679"/>
      <c r="FJY2327" s="680"/>
      <c r="FJZ2327" s="680"/>
      <c r="FKE2327" s="679"/>
      <c r="FKH2327" s="680"/>
      <c r="FKI2327" s="680"/>
      <c r="FKN2327" s="679"/>
      <c r="FKQ2327" s="680"/>
      <c r="FKR2327" s="680"/>
      <c r="FKW2327" s="679"/>
      <c r="FKZ2327" s="680"/>
      <c r="FLA2327" s="680"/>
      <c r="FLF2327" s="679"/>
      <c r="FLI2327" s="680"/>
      <c r="FLJ2327" s="680"/>
      <c r="FLO2327" s="679"/>
      <c r="FLR2327" s="680"/>
      <c r="FLS2327" s="680"/>
      <c r="FLX2327" s="679"/>
      <c r="FMA2327" s="680"/>
      <c r="FMB2327" s="680"/>
      <c r="FMG2327" s="679"/>
      <c r="FMJ2327" s="680"/>
      <c r="FMK2327" s="680"/>
      <c r="FMP2327" s="679"/>
      <c r="FMS2327" s="680"/>
      <c r="FMT2327" s="680"/>
      <c r="FMY2327" s="679"/>
      <c r="FNB2327" s="680"/>
      <c r="FNC2327" s="680"/>
      <c r="FNH2327" s="679"/>
      <c r="FNK2327" s="680"/>
      <c r="FNL2327" s="680"/>
      <c r="FNQ2327" s="679"/>
      <c r="FNT2327" s="680"/>
      <c r="FNU2327" s="680"/>
      <c r="FNZ2327" s="679"/>
      <c r="FOC2327" s="680"/>
      <c r="FOD2327" s="680"/>
      <c r="FOI2327" s="679"/>
      <c r="FOL2327" s="680"/>
      <c r="FOM2327" s="680"/>
      <c r="FOR2327" s="679"/>
      <c r="FOU2327" s="680"/>
      <c r="FOV2327" s="680"/>
      <c r="FPA2327" s="679"/>
      <c r="FPD2327" s="680"/>
      <c r="FPE2327" s="680"/>
      <c r="FPJ2327" s="679"/>
      <c r="FPM2327" s="680"/>
      <c r="FPN2327" s="680"/>
      <c r="FPS2327" s="679"/>
      <c r="FPV2327" s="680"/>
      <c r="FPW2327" s="680"/>
      <c r="FQB2327" s="679"/>
      <c r="FQE2327" s="680"/>
      <c r="FQF2327" s="680"/>
      <c r="FQK2327" s="679"/>
      <c r="FQN2327" s="680"/>
      <c r="FQO2327" s="680"/>
      <c r="FQT2327" s="679"/>
      <c r="FQW2327" s="680"/>
      <c r="FQX2327" s="680"/>
      <c r="FRC2327" s="679"/>
      <c r="FRF2327" s="680"/>
      <c r="FRG2327" s="680"/>
      <c r="FRL2327" s="679"/>
      <c r="FRO2327" s="680"/>
      <c r="FRP2327" s="680"/>
      <c r="FRU2327" s="679"/>
      <c r="FRX2327" s="680"/>
      <c r="FRY2327" s="680"/>
      <c r="FSD2327" s="679"/>
      <c r="FSG2327" s="680"/>
      <c r="FSH2327" s="680"/>
      <c r="FSM2327" s="679"/>
      <c r="FSP2327" s="680"/>
      <c r="FSQ2327" s="680"/>
      <c r="FSV2327" s="679"/>
      <c r="FSY2327" s="680"/>
      <c r="FSZ2327" s="680"/>
      <c r="FTE2327" s="679"/>
      <c r="FTH2327" s="680"/>
      <c r="FTI2327" s="680"/>
      <c r="FTN2327" s="679"/>
      <c r="FTQ2327" s="680"/>
      <c r="FTR2327" s="680"/>
      <c r="FTW2327" s="679"/>
      <c r="FTZ2327" s="680"/>
      <c r="FUA2327" s="680"/>
      <c r="FUF2327" s="679"/>
      <c r="FUI2327" s="680"/>
      <c r="FUJ2327" s="680"/>
      <c r="FUO2327" s="679"/>
      <c r="FUR2327" s="680"/>
      <c r="FUS2327" s="680"/>
      <c r="FUX2327" s="679"/>
      <c r="FVA2327" s="680"/>
      <c r="FVB2327" s="680"/>
      <c r="FVG2327" s="679"/>
      <c r="FVJ2327" s="680"/>
      <c r="FVK2327" s="680"/>
      <c r="FVP2327" s="679"/>
      <c r="FVS2327" s="680"/>
      <c r="FVT2327" s="680"/>
      <c r="FVY2327" s="679"/>
      <c r="FWB2327" s="680"/>
      <c r="FWC2327" s="680"/>
      <c r="FWH2327" s="679"/>
      <c r="FWK2327" s="680"/>
      <c r="FWL2327" s="680"/>
      <c r="FWQ2327" s="679"/>
      <c r="FWT2327" s="680"/>
      <c r="FWU2327" s="680"/>
      <c r="FWZ2327" s="679"/>
      <c r="FXC2327" s="680"/>
      <c r="FXD2327" s="680"/>
      <c r="FXI2327" s="679"/>
      <c r="FXL2327" s="680"/>
      <c r="FXM2327" s="680"/>
      <c r="FXR2327" s="679"/>
      <c r="FXU2327" s="680"/>
      <c r="FXV2327" s="680"/>
      <c r="FYA2327" s="679"/>
      <c r="FYD2327" s="680"/>
      <c r="FYE2327" s="680"/>
      <c r="FYJ2327" s="679"/>
      <c r="FYM2327" s="680"/>
      <c r="FYN2327" s="680"/>
      <c r="FYS2327" s="679"/>
      <c r="FYV2327" s="680"/>
      <c r="FYW2327" s="680"/>
      <c r="FZB2327" s="679"/>
      <c r="FZE2327" s="680"/>
      <c r="FZF2327" s="680"/>
      <c r="FZK2327" s="679"/>
      <c r="FZN2327" s="680"/>
      <c r="FZO2327" s="680"/>
      <c r="FZT2327" s="679"/>
      <c r="FZW2327" s="680"/>
      <c r="FZX2327" s="680"/>
      <c r="GAC2327" s="679"/>
      <c r="GAF2327" s="680"/>
      <c r="GAG2327" s="680"/>
      <c r="GAL2327" s="679"/>
      <c r="GAO2327" s="680"/>
      <c r="GAP2327" s="680"/>
      <c r="GAU2327" s="679"/>
      <c r="GAX2327" s="680"/>
      <c r="GAY2327" s="680"/>
      <c r="GBD2327" s="679"/>
      <c r="GBG2327" s="680"/>
      <c r="GBH2327" s="680"/>
      <c r="GBM2327" s="679"/>
      <c r="GBP2327" s="680"/>
      <c r="GBQ2327" s="680"/>
      <c r="GBV2327" s="679"/>
      <c r="GBY2327" s="680"/>
      <c r="GBZ2327" s="680"/>
      <c r="GCE2327" s="679"/>
      <c r="GCH2327" s="680"/>
      <c r="GCI2327" s="680"/>
      <c r="GCN2327" s="679"/>
      <c r="GCQ2327" s="680"/>
      <c r="GCR2327" s="680"/>
      <c r="GCW2327" s="679"/>
      <c r="GCZ2327" s="680"/>
      <c r="GDA2327" s="680"/>
      <c r="GDF2327" s="679"/>
      <c r="GDI2327" s="680"/>
      <c r="GDJ2327" s="680"/>
      <c r="GDO2327" s="679"/>
      <c r="GDR2327" s="680"/>
      <c r="GDS2327" s="680"/>
      <c r="GDX2327" s="679"/>
      <c r="GEA2327" s="680"/>
      <c r="GEB2327" s="680"/>
      <c r="GEG2327" s="679"/>
      <c r="GEJ2327" s="680"/>
      <c r="GEK2327" s="680"/>
      <c r="GEP2327" s="679"/>
      <c r="GES2327" s="680"/>
      <c r="GET2327" s="680"/>
      <c r="GEY2327" s="679"/>
      <c r="GFB2327" s="680"/>
      <c r="GFC2327" s="680"/>
      <c r="GFH2327" s="679"/>
      <c r="GFK2327" s="680"/>
      <c r="GFL2327" s="680"/>
      <c r="GFQ2327" s="679"/>
      <c r="GFT2327" s="680"/>
      <c r="GFU2327" s="680"/>
      <c r="GFZ2327" s="679"/>
      <c r="GGC2327" s="680"/>
      <c r="GGD2327" s="680"/>
      <c r="GGI2327" s="679"/>
      <c r="GGL2327" s="680"/>
      <c r="GGM2327" s="680"/>
      <c r="GGR2327" s="679"/>
      <c r="GGU2327" s="680"/>
      <c r="GGV2327" s="680"/>
      <c r="GHA2327" s="679"/>
      <c r="GHD2327" s="680"/>
      <c r="GHE2327" s="680"/>
      <c r="GHJ2327" s="679"/>
      <c r="GHM2327" s="680"/>
      <c r="GHN2327" s="680"/>
      <c r="GHS2327" s="679"/>
      <c r="GHV2327" s="680"/>
      <c r="GHW2327" s="680"/>
      <c r="GIB2327" s="679"/>
      <c r="GIE2327" s="680"/>
      <c r="GIF2327" s="680"/>
      <c r="GIK2327" s="679"/>
      <c r="GIN2327" s="680"/>
      <c r="GIO2327" s="680"/>
      <c r="GIT2327" s="679"/>
      <c r="GIW2327" s="680"/>
      <c r="GIX2327" s="680"/>
      <c r="GJC2327" s="679"/>
      <c r="GJF2327" s="680"/>
      <c r="GJG2327" s="680"/>
      <c r="GJL2327" s="679"/>
      <c r="GJO2327" s="680"/>
      <c r="GJP2327" s="680"/>
      <c r="GJU2327" s="679"/>
      <c r="GJX2327" s="680"/>
      <c r="GJY2327" s="680"/>
      <c r="GKD2327" s="679"/>
      <c r="GKG2327" s="680"/>
      <c r="GKH2327" s="680"/>
      <c r="GKM2327" s="679"/>
      <c r="GKP2327" s="680"/>
      <c r="GKQ2327" s="680"/>
      <c r="GKV2327" s="679"/>
      <c r="GKY2327" s="680"/>
      <c r="GKZ2327" s="680"/>
      <c r="GLE2327" s="679"/>
      <c r="GLH2327" s="680"/>
      <c r="GLI2327" s="680"/>
      <c r="GLN2327" s="679"/>
      <c r="GLQ2327" s="680"/>
      <c r="GLR2327" s="680"/>
      <c r="GLW2327" s="679"/>
      <c r="GLZ2327" s="680"/>
      <c r="GMA2327" s="680"/>
      <c r="GMF2327" s="679"/>
      <c r="GMI2327" s="680"/>
      <c r="GMJ2327" s="680"/>
      <c r="GMO2327" s="679"/>
      <c r="GMR2327" s="680"/>
      <c r="GMS2327" s="680"/>
      <c r="GMX2327" s="679"/>
      <c r="GNA2327" s="680"/>
      <c r="GNB2327" s="680"/>
      <c r="GNG2327" s="679"/>
      <c r="GNJ2327" s="680"/>
      <c r="GNK2327" s="680"/>
      <c r="GNP2327" s="679"/>
      <c r="GNS2327" s="680"/>
      <c r="GNT2327" s="680"/>
      <c r="GNY2327" s="679"/>
      <c r="GOB2327" s="680"/>
      <c r="GOC2327" s="680"/>
      <c r="GOH2327" s="679"/>
      <c r="GOK2327" s="680"/>
      <c r="GOL2327" s="680"/>
      <c r="GOQ2327" s="679"/>
      <c r="GOT2327" s="680"/>
      <c r="GOU2327" s="680"/>
      <c r="GOZ2327" s="679"/>
      <c r="GPC2327" s="680"/>
      <c r="GPD2327" s="680"/>
      <c r="GPI2327" s="679"/>
      <c r="GPL2327" s="680"/>
      <c r="GPM2327" s="680"/>
      <c r="GPR2327" s="679"/>
      <c r="GPU2327" s="680"/>
      <c r="GPV2327" s="680"/>
      <c r="GQA2327" s="679"/>
      <c r="GQD2327" s="680"/>
      <c r="GQE2327" s="680"/>
      <c r="GQJ2327" s="679"/>
      <c r="GQM2327" s="680"/>
      <c r="GQN2327" s="680"/>
      <c r="GQS2327" s="679"/>
      <c r="GQV2327" s="680"/>
      <c r="GQW2327" s="680"/>
      <c r="GRB2327" s="679"/>
      <c r="GRE2327" s="680"/>
      <c r="GRF2327" s="680"/>
      <c r="GRK2327" s="679"/>
      <c r="GRN2327" s="680"/>
      <c r="GRO2327" s="680"/>
      <c r="GRT2327" s="679"/>
      <c r="GRW2327" s="680"/>
      <c r="GRX2327" s="680"/>
      <c r="GSC2327" s="679"/>
      <c r="GSF2327" s="680"/>
      <c r="GSG2327" s="680"/>
      <c r="GSL2327" s="679"/>
      <c r="GSO2327" s="680"/>
      <c r="GSP2327" s="680"/>
      <c r="GSU2327" s="679"/>
      <c r="GSX2327" s="680"/>
      <c r="GSY2327" s="680"/>
      <c r="GTD2327" s="679"/>
      <c r="GTG2327" s="680"/>
      <c r="GTH2327" s="680"/>
      <c r="GTM2327" s="679"/>
      <c r="GTP2327" s="680"/>
      <c r="GTQ2327" s="680"/>
      <c r="GTV2327" s="679"/>
      <c r="GTY2327" s="680"/>
      <c r="GTZ2327" s="680"/>
      <c r="GUE2327" s="679"/>
      <c r="GUH2327" s="680"/>
      <c r="GUI2327" s="680"/>
      <c r="GUN2327" s="679"/>
      <c r="GUQ2327" s="680"/>
      <c r="GUR2327" s="680"/>
      <c r="GUW2327" s="679"/>
      <c r="GUZ2327" s="680"/>
      <c r="GVA2327" s="680"/>
      <c r="GVF2327" s="679"/>
      <c r="GVI2327" s="680"/>
      <c r="GVJ2327" s="680"/>
      <c r="GVO2327" s="679"/>
      <c r="GVR2327" s="680"/>
      <c r="GVS2327" s="680"/>
      <c r="GVX2327" s="679"/>
      <c r="GWA2327" s="680"/>
      <c r="GWB2327" s="680"/>
      <c r="GWG2327" s="679"/>
      <c r="GWJ2327" s="680"/>
      <c r="GWK2327" s="680"/>
      <c r="GWP2327" s="679"/>
      <c r="GWS2327" s="680"/>
      <c r="GWT2327" s="680"/>
      <c r="GWY2327" s="679"/>
      <c r="GXB2327" s="680"/>
      <c r="GXC2327" s="680"/>
      <c r="GXH2327" s="679"/>
      <c r="GXK2327" s="680"/>
      <c r="GXL2327" s="680"/>
      <c r="GXQ2327" s="679"/>
      <c r="GXT2327" s="680"/>
      <c r="GXU2327" s="680"/>
      <c r="GXZ2327" s="679"/>
      <c r="GYC2327" s="680"/>
      <c r="GYD2327" s="680"/>
      <c r="GYI2327" s="679"/>
      <c r="GYL2327" s="680"/>
      <c r="GYM2327" s="680"/>
      <c r="GYR2327" s="679"/>
      <c r="GYU2327" s="680"/>
      <c r="GYV2327" s="680"/>
      <c r="GZA2327" s="679"/>
      <c r="GZD2327" s="680"/>
      <c r="GZE2327" s="680"/>
      <c r="GZJ2327" s="679"/>
      <c r="GZM2327" s="680"/>
      <c r="GZN2327" s="680"/>
      <c r="GZS2327" s="679"/>
      <c r="GZV2327" s="680"/>
      <c r="GZW2327" s="680"/>
      <c r="HAB2327" s="679"/>
      <c r="HAE2327" s="680"/>
      <c r="HAF2327" s="680"/>
      <c r="HAK2327" s="679"/>
      <c r="HAN2327" s="680"/>
      <c r="HAO2327" s="680"/>
      <c r="HAT2327" s="679"/>
      <c r="HAW2327" s="680"/>
      <c r="HAX2327" s="680"/>
      <c r="HBC2327" s="679"/>
      <c r="HBF2327" s="680"/>
      <c r="HBG2327" s="680"/>
      <c r="HBL2327" s="679"/>
      <c r="HBO2327" s="680"/>
      <c r="HBP2327" s="680"/>
      <c r="HBU2327" s="679"/>
      <c r="HBX2327" s="680"/>
      <c r="HBY2327" s="680"/>
      <c r="HCD2327" s="679"/>
      <c r="HCG2327" s="680"/>
      <c r="HCH2327" s="680"/>
      <c r="HCM2327" s="679"/>
      <c r="HCP2327" s="680"/>
      <c r="HCQ2327" s="680"/>
      <c r="HCV2327" s="679"/>
      <c r="HCY2327" s="680"/>
      <c r="HCZ2327" s="680"/>
      <c r="HDE2327" s="679"/>
      <c r="HDH2327" s="680"/>
      <c r="HDI2327" s="680"/>
      <c r="HDN2327" s="679"/>
      <c r="HDQ2327" s="680"/>
      <c r="HDR2327" s="680"/>
      <c r="HDW2327" s="679"/>
      <c r="HDZ2327" s="680"/>
      <c r="HEA2327" s="680"/>
      <c r="HEF2327" s="679"/>
      <c r="HEI2327" s="680"/>
      <c r="HEJ2327" s="680"/>
      <c r="HEO2327" s="679"/>
      <c r="HER2327" s="680"/>
      <c r="HES2327" s="680"/>
      <c r="HEX2327" s="679"/>
      <c r="HFA2327" s="680"/>
      <c r="HFB2327" s="680"/>
      <c r="HFG2327" s="679"/>
      <c r="HFJ2327" s="680"/>
      <c r="HFK2327" s="680"/>
      <c r="HFP2327" s="679"/>
      <c r="HFS2327" s="680"/>
      <c r="HFT2327" s="680"/>
      <c r="HFY2327" s="679"/>
      <c r="HGB2327" s="680"/>
      <c r="HGC2327" s="680"/>
      <c r="HGH2327" s="679"/>
      <c r="HGK2327" s="680"/>
      <c r="HGL2327" s="680"/>
      <c r="HGQ2327" s="679"/>
      <c r="HGT2327" s="680"/>
      <c r="HGU2327" s="680"/>
      <c r="HGZ2327" s="679"/>
      <c r="HHC2327" s="680"/>
      <c r="HHD2327" s="680"/>
      <c r="HHI2327" s="679"/>
      <c r="HHL2327" s="680"/>
      <c r="HHM2327" s="680"/>
      <c r="HHR2327" s="679"/>
      <c r="HHU2327" s="680"/>
      <c r="HHV2327" s="680"/>
      <c r="HIA2327" s="679"/>
      <c r="HID2327" s="680"/>
      <c r="HIE2327" s="680"/>
      <c r="HIJ2327" s="679"/>
      <c r="HIM2327" s="680"/>
      <c r="HIN2327" s="680"/>
      <c r="HIS2327" s="679"/>
      <c r="HIV2327" s="680"/>
      <c r="HIW2327" s="680"/>
      <c r="HJB2327" s="679"/>
      <c r="HJE2327" s="680"/>
      <c r="HJF2327" s="680"/>
      <c r="HJK2327" s="679"/>
      <c r="HJN2327" s="680"/>
      <c r="HJO2327" s="680"/>
      <c r="HJT2327" s="679"/>
      <c r="HJW2327" s="680"/>
      <c r="HJX2327" s="680"/>
      <c r="HKC2327" s="679"/>
      <c r="HKF2327" s="680"/>
      <c r="HKG2327" s="680"/>
      <c r="HKL2327" s="679"/>
      <c r="HKO2327" s="680"/>
      <c r="HKP2327" s="680"/>
      <c r="HKU2327" s="679"/>
      <c r="HKX2327" s="680"/>
      <c r="HKY2327" s="680"/>
      <c r="HLD2327" s="679"/>
      <c r="HLG2327" s="680"/>
      <c r="HLH2327" s="680"/>
      <c r="HLM2327" s="679"/>
      <c r="HLP2327" s="680"/>
      <c r="HLQ2327" s="680"/>
      <c r="HLV2327" s="679"/>
      <c r="HLY2327" s="680"/>
      <c r="HLZ2327" s="680"/>
      <c r="HME2327" s="679"/>
      <c r="HMH2327" s="680"/>
      <c r="HMI2327" s="680"/>
      <c r="HMN2327" s="679"/>
      <c r="HMQ2327" s="680"/>
      <c r="HMR2327" s="680"/>
      <c r="HMW2327" s="679"/>
      <c r="HMZ2327" s="680"/>
      <c r="HNA2327" s="680"/>
      <c r="HNF2327" s="679"/>
      <c r="HNI2327" s="680"/>
      <c r="HNJ2327" s="680"/>
      <c r="HNO2327" s="679"/>
      <c r="HNR2327" s="680"/>
      <c r="HNS2327" s="680"/>
      <c r="HNX2327" s="679"/>
      <c r="HOA2327" s="680"/>
      <c r="HOB2327" s="680"/>
      <c r="HOG2327" s="679"/>
      <c r="HOJ2327" s="680"/>
      <c r="HOK2327" s="680"/>
      <c r="HOP2327" s="679"/>
      <c r="HOS2327" s="680"/>
      <c r="HOT2327" s="680"/>
      <c r="HOY2327" s="679"/>
      <c r="HPB2327" s="680"/>
      <c r="HPC2327" s="680"/>
      <c r="HPH2327" s="679"/>
      <c r="HPK2327" s="680"/>
      <c r="HPL2327" s="680"/>
      <c r="HPQ2327" s="679"/>
      <c r="HPT2327" s="680"/>
      <c r="HPU2327" s="680"/>
      <c r="HPZ2327" s="679"/>
      <c r="HQC2327" s="680"/>
      <c r="HQD2327" s="680"/>
      <c r="HQI2327" s="679"/>
      <c r="HQL2327" s="680"/>
      <c r="HQM2327" s="680"/>
      <c r="HQR2327" s="679"/>
      <c r="HQU2327" s="680"/>
      <c r="HQV2327" s="680"/>
      <c r="HRA2327" s="679"/>
      <c r="HRD2327" s="680"/>
      <c r="HRE2327" s="680"/>
      <c r="HRJ2327" s="679"/>
      <c r="HRM2327" s="680"/>
      <c r="HRN2327" s="680"/>
      <c r="HRS2327" s="679"/>
      <c r="HRV2327" s="680"/>
      <c r="HRW2327" s="680"/>
      <c r="HSB2327" s="679"/>
      <c r="HSE2327" s="680"/>
      <c r="HSF2327" s="680"/>
      <c r="HSK2327" s="679"/>
      <c r="HSN2327" s="680"/>
      <c r="HSO2327" s="680"/>
      <c r="HST2327" s="679"/>
      <c r="HSW2327" s="680"/>
      <c r="HSX2327" s="680"/>
      <c r="HTC2327" s="679"/>
      <c r="HTF2327" s="680"/>
      <c r="HTG2327" s="680"/>
      <c r="HTL2327" s="679"/>
      <c r="HTO2327" s="680"/>
      <c r="HTP2327" s="680"/>
      <c r="HTU2327" s="679"/>
      <c r="HTX2327" s="680"/>
      <c r="HTY2327" s="680"/>
      <c r="HUD2327" s="679"/>
      <c r="HUG2327" s="680"/>
      <c r="HUH2327" s="680"/>
      <c r="HUM2327" s="679"/>
      <c r="HUP2327" s="680"/>
      <c r="HUQ2327" s="680"/>
      <c r="HUV2327" s="679"/>
      <c r="HUY2327" s="680"/>
      <c r="HUZ2327" s="680"/>
      <c r="HVE2327" s="679"/>
      <c r="HVH2327" s="680"/>
      <c r="HVI2327" s="680"/>
      <c r="HVN2327" s="679"/>
      <c r="HVQ2327" s="680"/>
      <c r="HVR2327" s="680"/>
      <c r="HVW2327" s="679"/>
      <c r="HVZ2327" s="680"/>
      <c r="HWA2327" s="680"/>
      <c r="HWF2327" s="679"/>
      <c r="HWI2327" s="680"/>
      <c r="HWJ2327" s="680"/>
      <c r="HWO2327" s="679"/>
      <c r="HWR2327" s="680"/>
      <c r="HWS2327" s="680"/>
      <c r="HWX2327" s="679"/>
      <c r="HXA2327" s="680"/>
      <c r="HXB2327" s="680"/>
      <c r="HXG2327" s="679"/>
      <c r="HXJ2327" s="680"/>
      <c r="HXK2327" s="680"/>
      <c r="HXP2327" s="679"/>
      <c r="HXS2327" s="680"/>
      <c r="HXT2327" s="680"/>
      <c r="HXY2327" s="679"/>
      <c r="HYB2327" s="680"/>
      <c r="HYC2327" s="680"/>
      <c r="HYH2327" s="679"/>
      <c r="HYK2327" s="680"/>
      <c r="HYL2327" s="680"/>
      <c r="HYQ2327" s="679"/>
      <c r="HYT2327" s="680"/>
      <c r="HYU2327" s="680"/>
      <c r="HYZ2327" s="679"/>
      <c r="HZC2327" s="680"/>
      <c r="HZD2327" s="680"/>
      <c r="HZI2327" s="679"/>
      <c r="HZL2327" s="680"/>
      <c r="HZM2327" s="680"/>
      <c r="HZR2327" s="679"/>
      <c r="HZU2327" s="680"/>
      <c r="HZV2327" s="680"/>
      <c r="IAA2327" s="679"/>
      <c r="IAD2327" s="680"/>
      <c r="IAE2327" s="680"/>
      <c r="IAJ2327" s="679"/>
      <c r="IAM2327" s="680"/>
      <c r="IAN2327" s="680"/>
      <c r="IAS2327" s="679"/>
      <c r="IAV2327" s="680"/>
      <c r="IAW2327" s="680"/>
      <c r="IBB2327" s="679"/>
      <c r="IBE2327" s="680"/>
      <c r="IBF2327" s="680"/>
      <c r="IBK2327" s="679"/>
      <c r="IBN2327" s="680"/>
      <c r="IBO2327" s="680"/>
      <c r="IBT2327" s="679"/>
      <c r="IBW2327" s="680"/>
      <c r="IBX2327" s="680"/>
      <c r="ICC2327" s="679"/>
      <c r="ICF2327" s="680"/>
      <c r="ICG2327" s="680"/>
      <c r="ICL2327" s="679"/>
      <c r="ICO2327" s="680"/>
      <c r="ICP2327" s="680"/>
      <c r="ICU2327" s="679"/>
      <c r="ICX2327" s="680"/>
      <c r="ICY2327" s="680"/>
      <c r="IDD2327" s="679"/>
      <c r="IDG2327" s="680"/>
      <c r="IDH2327" s="680"/>
      <c r="IDM2327" s="679"/>
      <c r="IDP2327" s="680"/>
      <c r="IDQ2327" s="680"/>
      <c r="IDV2327" s="679"/>
      <c r="IDY2327" s="680"/>
      <c r="IDZ2327" s="680"/>
      <c r="IEE2327" s="679"/>
      <c r="IEH2327" s="680"/>
      <c r="IEI2327" s="680"/>
      <c r="IEN2327" s="679"/>
      <c r="IEQ2327" s="680"/>
      <c r="IER2327" s="680"/>
      <c r="IEW2327" s="679"/>
      <c r="IEZ2327" s="680"/>
      <c r="IFA2327" s="680"/>
      <c r="IFF2327" s="679"/>
      <c r="IFI2327" s="680"/>
      <c r="IFJ2327" s="680"/>
      <c r="IFO2327" s="679"/>
      <c r="IFR2327" s="680"/>
      <c r="IFS2327" s="680"/>
      <c r="IFX2327" s="679"/>
      <c r="IGA2327" s="680"/>
      <c r="IGB2327" s="680"/>
      <c r="IGG2327" s="679"/>
      <c r="IGJ2327" s="680"/>
      <c r="IGK2327" s="680"/>
      <c r="IGP2327" s="679"/>
      <c r="IGS2327" s="680"/>
      <c r="IGT2327" s="680"/>
      <c r="IGY2327" s="679"/>
      <c r="IHB2327" s="680"/>
      <c r="IHC2327" s="680"/>
      <c r="IHH2327" s="679"/>
      <c r="IHK2327" s="680"/>
      <c r="IHL2327" s="680"/>
      <c r="IHQ2327" s="679"/>
      <c r="IHT2327" s="680"/>
      <c r="IHU2327" s="680"/>
      <c r="IHZ2327" s="679"/>
      <c r="IIC2327" s="680"/>
      <c r="IID2327" s="680"/>
      <c r="III2327" s="679"/>
      <c r="IIL2327" s="680"/>
      <c r="IIM2327" s="680"/>
      <c r="IIR2327" s="679"/>
      <c r="IIU2327" s="680"/>
      <c r="IIV2327" s="680"/>
      <c r="IJA2327" s="679"/>
      <c r="IJD2327" s="680"/>
      <c r="IJE2327" s="680"/>
      <c r="IJJ2327" s="679"/>
      <c r="IJM2327" s="680"/>
      <c r="IJN2327" s="680"/>
      <c r="IJS2327" s="679"/>
      <c r="IJV2327" s="680"/>
      <c r="IJW2327" s="680"/>
      <c r="IKB2327" s="679"/>
      <c r="IKE2327" s="680"/>
      <c r="IKF2327" s="680"/>
      <c r="IKK2327" s="679"/>
      <c r="IKN2327" s="680"/>
      <c r="IKO2327" s="680"/>
      <c r="IKT2327" s="679"/>
      <c r="IKW2327" s="680"/>
      <c r="IKX2327" s="680"/>
      <c r="ILC2327" s="679"/>
      <c r="ILF2327" s="680"/>
      <c r="ILG2327" s="680"/>
      <c r="ILL2327" s="679"/>
      <c r="ILO2327" s="680"/>
      <c r="ILP2327" s="680"/>
      <c r="ILU2327" s="679"/>
      <c r="ILX2327" s="680"/>
      <c r="ILY2327" s="680"/>
      <c r="IMD2327" s="679"/>
      <c r="IMG2327" s="680"/>
      <c r="IMH2327" s="680"/>
      <c r="IMM2327" s="679"/>
      <c r="IMP2327" s="680"/>
      <c r="IMQ2327" s="680"/>
      <c r="IMV2327" s="679"/>
      <c r="IMY2327" s="680"/>
      <c r="IMZ2327" s="680"/>
      <c r="INE2327" s="679"/>
      <c r="INH2327" s="680"/>
      <c r="INI2327" s="680"/>
      <c r="INN2327" s="679"/>
      <c r="INQ2327" s="680"/>
      <c r="INR2327" s="680"/>
      <c r="INW2327" s="679"/>
      <c r="INZ2327" s="680"/>
      <c r="IOA2327" s="680"/>
      <c r="IOF2327" s="679"/>
      <c r="IOI2327" s="680"/>
      <c r="IOJ2327" s="680"/>
      <c r="IOO2327" s="679"/>
      <c r="IOR2327" s="680"/>
      <c r="IOS2327" s="680"/>
      <c r="IOX2327" s="679"/>
      <c r="IPA2327" s="680"/>
      <c r="IPB2327" s="680"/>
      <c r="IPG2327" s="679"/>
      <c r="IPJ2327" s="680"/>
      <c r="IPK2327" s="680"/>
      <c r="IPP2327" s="679"/>
      <c r="IPS2327" s="680"/>
      <c r="IPT2327" s="680"/>
      <c r="IPY2327" s="679"/>
      <c r="IQB2327" s="680"/>
      <c r="IQC2327" s="680"/>
      <c r="IQH2327" s="679"/>
      <c r="IQK2327" s="680"/>
      <c r="IQL2327" s="680"/>
      <c r="IQQ2327" s="679"/>
      <c r="IQT2327" s="680"/>
      <c r="IQU2327" s="680"/>
      <c r="IQZ2327" s="679"/>
      <c r="IRC2327" s="680"/>
      <c r="IRD2327" s="680"/>
      <c r="IRI2327" s="679"/>
      <c r="IRL2327" s="680"/>
      <c r="IRM2327" s="680"/>
      <c r="IRR2327" s="679"/>
      <c r="IRU2327" s="680"/>
      <c r="IRV2327" s="680"/>
      <c r="ISA2327" s="679"/>
      <c r="ISD2327" s="680"/>
      <c r="ISE2327" s="680"/>
      <c r="ISJ2327" s="679"/>
      <c r="ISM2327" s="680"/>
      <c r="ISN2327" s="680"/>
      <c r="ISS2327" s="679"/>
      <c r="ISV2327" s="680"/>
      <c r="ISW2327" s="680"/>
      <c r="ITB2327" s="679"/>
      <c r="ITE2327" s="680"/>
      <c r="ITF2327" s="680"/>
      <c r="ITK2327" s="679"/>
      <c r="ITN2327" s="680"/>
      <c r="ITO2327" s="680"/>
      <c r="ITT2327" s="679"/>
      <c r="ITW2327" s="680"/>
      <c r="ITX2327" s="680"/>
      <c r="IUC2327" s="679"/>
      <c r="IUF2327" s="680"/>
      <c r="IUG2327" s="680"/>
      <c r="IUL2327" s="679"/>
      <c r="IUO2327" s="680"/>
      <c r="IUP2327" s="680"/>
      <c r="IUU2327" s="679"/>
      <c r="IUX2327" s="680"/>
      <c r="IUY2327" s="680"/>
      <c r="IVD2327" s="679"/>
      <c r="IVG2327" s="680"/>
      <c r="IVH2327" s="680"/>
      <c r="IVM2327" s="679"/>
      <c r="IVP2327" s="680"/>
      <c r="IVQ2327" s="680"/>
      <c r="IVV2327" s="679"/>
      <c r="IVY2327" s="680"/>
      <c r="IVZ2327" s="680"/>
      <c r="IWE2327" s="679"/>
      <c r="IWH2327" s="680"/>
      <c r="IWI2327" s="680"/>
      <c r="IWN2327" s="679"/>
      <c r="IWQ2327" s="680"/>
      <c r="IWR2327" s="680"/>
      <c r="IWW2327" s="679"/>
      <c r="IWZ2327" s="680"/>
      <c r="IXA2327" s="680"/>
      <c r="IXF2327" s="679"/>
      <c r="IXI2327" s="680"/>
      <c r="IXJ2327" s="680"/>
      <c r="IXO2327" s="679"/>
      <c r="IXR2327" s="680"/>
      <c r="IXS2327" s="680"/>
      <c r="IXX2327" s="679"/>
      <c r="IYA2327" s="680"/>
      <c r="IYB2327" s="680"/>
      <c r="IYG2327" s="679"/>
      <c r="IYJ2327" s="680"/>
      <c r="IYK2327" s="680"/>
      <c r="IYP2327" s="679"/>
      <c r="IYS2327" s="680"/>
      <c r="IYT2327" s="680"/>
      <c r="IYY2327" s="679"/>
      <c r="IZB2327" s="680"/>
      <c r="IZC2327" s="680"/>
      <c r="IZH2327" s="679"/>
      <c r="IZK2327" s="680"/>
      <c r="IZL2327" s="680"/>
      <c r="IZQ2327" s="679"/>
      <c r="IZT2327" s="680"/>
      <c r="IZU2327" s="680"/>
      <c r="IZZ2327" s="679"/>
      <c r="JAC2327" s="680"/>
      <c r="JAD2327" s="680"/>
      <c r="JAI2327" s="679"/>
      <c r="JAL2327" s="680"/>
      <c r="JAM2327" s="680"/>
      <c r="JAR2327" s="679"/>
      <c r="JAU2327" s="680"/>
      <c r="JAV2327" s="680"/>
      <c r="JBA2327" s="679"/>
      <c r="JBD2327" s="680"/>
      <c r="JBE2327" s="680"/>
      <c r="JBJ2327" s="679"/>
      <c r="JBM2327" s="680"/>
      <c r="JBN2327" s="680"/>
      <c r="JBS2327" s="679"/>
      <c r="JBV2327" s="680"/>
      <c r="JBW2327" s="680"/>
      <c r="JCB2327" s="679"/>
      <c r="JCE2327" s="680"/>
      <c r="JCF2327" s="680"/>
      <c r="JCK2327" s="679"/>
      <c r="JCN2327" s="680"/>
      <c r="JCO2327" s="680"/>
      <c r="JCT2327" s="679"/>
      <c r="JCW2327" s="680"/>
      <c r="JCX2327" s="680"/>
      <c r="JDC2327" s="679"/>
      <c r="JDF2327" s="680"/>
      <c r="JDG2327" s="680"/>
      <c r="JDL2327" s="679"/>
      <c r="JDO2327" s="680"/>
      <c r="JDP2327" s="680"/>
      <c r="JDU2327" s="679"/>
      <c r="JDX2327" s="680"/>
      <c r="JDY2327" s="680"/>
      <c r="JED2327" s="679"/>
      <c r="JEG2327" s="680"/>
      <c r="JEH2327" s="680"/>
      <c r="JEM2327" s="679"/>
      <c r="JEP2327" s="680"/>
      <c r="JEQ2327" s="680"/>
      <c r="JEV2327" s="679"/>
      <c r="JEY2327" s="680"/>
      <c r="JEZ2327" s="680"/>
      <c r="JFE2327" s="679"/>
      <c r="JFH2327" s="680"/>
      <c r="JFI2327" s="680"/>
      <c r="JFN2327" s="679"/>
      <c r="JFQ2327" s="680"/>
      <c r="JFR2327" s="680"/>
      <c r="JFW2327" s="679"/>
      <c r="JFZ2327" s="680"/>
      <c r="JGA2327" s="680"/>
      <c r="JGF2327" s="679"/>
      <c r="JGI2327" s="680"/>
      <c r="JGJ2327" s="680"/>
      <c r="JGO2327" s="679"/>
      <c r="JGR2327" s="680"/>
      <c r="JGS2327" s="680"/>
      <c r="JGX2327" s="679"/>
      <c r="JHA2327" s="680"/>
      <c r="JHB2327" s="680"/>
      <c r="JHG2327" s="679"/>
      <c r="JHJ2327" s="680"/>
      <c r="JHK2327" s="680"/>
      <c r="JHP2327" s="679"/>
      <c r="JHS2327" s="680"/>
      <c r="JHT2327" s="680"/>
      <c r="JHY2327" s="679"/>
      <c r="JIB2327" s="680"/>
      <c r="JIC2327" s="680"/>
      <c r="JIH2327" s="679"/>
      <c r="JIK2327" s="680"/>
      <c r="JIL2327" s="680"/>
      <c r="JIQ2327" s="679"/>
      <c r="JIT2327" s="680"/>
      <c r="JIU2327" s="680"/>
      <c r="JIZ2327" s="679"/>
      <c r="JJC2327" s="680"/>
      <c r="JJD2327" s="680"/>
      <c r="JJI2327" s="679"/>
      <c r="JJL2327" s="680"/>
      <c r="JJM2327" s="680"/>
      <c r="JJR2327" s="679"/>
      <c r="JJU2327" s="680"/>
      <c r="JJV2327" s="680"/>
      <c r="JKA2327" s="679"/>
      <c r="JKD2327" s="680"/>
      <c r="JKE2327" s="680"/>
      <c r="JKJ2327" s="679"/>
      <c r="JKM2327" s="680"/>
      <c r="JKN2327" s="680"/>
      <c r="JKS2327" s="679"/>
      <c r="JKV2327" s="680"/>
      <c r="JKW2327" s="680"/>
      <c r="JLB2327" s="679"/>
      <c r="JLE2327" s="680"/>
      <c r="JLF2327" s="680"/>
      <c r="JLK2327" s="679"/>
      <c r="JLN2327" s="680"/>
      <c r="JLO2327" s="680"/>
      <c r="JLT2327" s="679"/>
      <c r="JLW2327" s="680"/>
      <c r="JLX2327" s="680"/>
      <c r="JMC2327" s="679"/>
      <c r="JMF2327" s="680"/>
      <c r="JMG2327" s="680"/>
      <c r="JML2327" s="679"/>
      <c r="JMO2327" s="680"/>
      <c r="JMP2327" s="680"/>
      <c r="JMU2327" s="679"/>
      <c r="JMX2327" s="680"/>
      <c r="JMY2327" s="680"/>
      <c r="JND2327" s="679"/>
      <c r="JNG2327" s="680"/>
      <c r="JNH2327" s="680"/>
      <c r="JNM2327" s="679"/>
      <c r="JNP2327" s="680"/>
      <c r="JNQ2327" s="680"/>
      <c r="JNV2327" s="679"/>
      <c r="JNY2327" s="680"/>
      <c r="JNZ2327" s="680"/>
      <c r="JOE2327" s="679"/>
      <c r="JOH2327" s="680"/>
      <c r="JOI2327" s="680"/>
      <c r="JON2327" s="679"/>
      <c r="JOQ2327" s="680"/>
      <c r="JOR2327" s="680"/>
      <c r="JOW2327" s="679"/>
      <c r="JOZ2327" s="680"/>
      <c r="JPA2327" s="680"/>
      <c r="JPF2327" s="679"/>
      <c r="JPI2327" s="680"/>
      <c r="JPJ2327" s="680"/>
      <c r="JPO2327" s="679"/>
      <c r="JPR2327" s="680"/>
      <c r="JPS2327" s="680"/>
      <c r="JPX2327" s="679"/>
      <c r="JQA2327" s="680"/>
      <c r="JQB2327" s="680"/>
      <c r="JQG2327" s="679"/>
      <c r="JQJ2327" s="680"/>
      <c r="JQK2327" s="680"/>
      <c r="JQP2327" s="679"/>
      <c r="JQS2327" s="680"/>
      <c r="JQT2327" s="680"/>
      <c r="JQY2327" s="679"/>
      <c r="JRB2327" s="680"/>
      <c r="JRC2327" s="680"/>
      <c r="JRH2327" s="679"/>
      <c r="JRK2327" s="680"/>
      <c r="JRL2327" s="680"/>
      <c r="JRQ2327" s="679"/>
      <c r="JRT2327" s="680"/>
      <c r="JRU2327" s="680"/>
      <c r="JRZ2327" s="679"/>
      <c r="JSC2327" s="680"/>
      <c r="JSD2327" s="680"/>
      <c r="JSI2327" s="679"/>
      <c r="JSL2327" s="680"/>
      <c r="JSM2327" s="680"/>
      <c r="JSR2327" s="679"/>
      <c r="JSU2327" s="680"/>
      <c r="JSV2327" s="680"/>
      <c r="JTA2327" s="679"/>
      <c r="JTD2327" s="680"/>
      <c r="JTE2327" s="680"/>
      <c r="JTJ2327" s="679"/>
      <c r="JTM2327" s="680"/>
      <c r="JTN2327" s="680"/>
      <c r="JTS2327" s="679"/>
      <c r="JTV2327" s="680"/>
      <c r="JTW2327" s="680"/>
      <c r="JUB2327" s="679"/>
      <c r="JUE2327" s="680"/>
      <c r="JUF2327" s="680"/>
      <c r="JUK2327" s="679"/>
      <c r="JUN2327" s="680"/>
      <c r="JUO2327" s="680"/>
      <c r="JUT2327" s="679"/>
      <c r="JUW2327" s="680"/>
      <c r="JUX2327" s="680"/>
      <c r="JVC2327" s="679"/>
      <c r="JVF2327" s="680"/>
      <c r="JVG2327" s="680"/>
      <c r="JVL2327" s="679"/>
      <c r="JVO2327" s="680"/>
      <c r="JVP2327" s="680"/>
      <c r="JVU2327" s="679"/>
      <c r="JVX2327" s="680"/>
      <c r="JVY2327" s="680"/>
      <c r="JWD2327" s="679"/>
      <c r="JWG2327" s="680"/>
      <c r="JWH2327" s="680"/>
      <c r="JWM2327" s="679"/>
      <c r="JWP2327" s="680"/>
      <c r="JWQ2327" s="680"/>
      <c r="JWV2327" s="679"/>
      <c r="JWY2327" s="680"/>
      <c r="JWZ2327" s="680"/>
      <c r="JXE2327" s="679"/>
      <c r="JXH2327" s="680"/>
      <c r="JXI2327" s="680"/>
      <c r="JXN2327" s="679"/>
      <c r="JXQ2327" s="680"/>
      <c r="JXR2327" s="680"/>
      <c r="JXW2327" s="679"/>
      <c r="JXZ2327" s="680"/>
      <c r="JYA2327" s="680"/>
      <c r="JYF2327" s="679"/>
      <c r="JYI2327" s="680"/>
      <c r="JYJ2327" s="680"/>
      <c r="JYO2327" s="679"/>
      <c r="JYR2327" s="680"/>
      <c r="JYS2327" s="680"/>
      <c r="JYX2327" s="679"/>
      <c r="JZA2327" s="680"/>
      <c r="JZB2327" s="680"/>
      <c r="JZG2327" s="679"/>
      <c r="JZJ2327" s="680"/>
      <c r="JZK2327" s="680"/>
      <c r="JZP2327" s="679"/>
      <c r="JZS2327" s="680"/>
      <c r="JZT2327" s="680"/>
      <c r="JZY2327" s="679"/>
      <c r="KAB2327" s="680"/>
      <c r="KAC2327" s="680"/>
      <c r="KAH2327" s="679"/>
      <c r="KAK2327" s="680"/>
      <c r="KAL2327" s="680"/>
      <c r="KAQ2327" s="679"/>
      <c r="KAT2327" s="680"/>
      <c r="KAU2327" s="680"/>
      <c r="KAZ2327" s="679"/>
      <c r="KBC2327" s="680"/>
      <c r="KBD2327" s="680"/>
      <c r="KBI2327" s="679"/>
      <c r="KBL2327" s="680"/>
      <c r="KBM2327" s="680"/>
      <c r="KBR2327" s="679"/>
      <c r="KBU2327" s="680"/>
      <c r="KBV2327" s="680"/>
      <c r="KCA2327" s="679"/>
      <c r="KCD2327" s="680"/>
      <c r="KCE2327" s="680"/>
      <c r="KCJ2327" s="679"/>
      <c r="KCM2327" s="680"/>
      <c r="KCN2327" s="680"/>
      <c r="KCS2327" s="679"/>
      <c r="KCV2327" s="680"/>
      <c r="KCW2327" s="680"/>
      <c r="KDB2327" s="679"/>
      <c r="KDE2327" s="680"/>
      <c r="KDF2327" s="680"/>
      <c r="KDK2327" s="679"/>
      <c r="KDN2327" s="680"/>
      <c r="KDO2327" s="680"/>
      <c r="KDT2327" s="679"/>
      <c r="KDW2327" s="680"/>
      <c r="KDX2327" s="680"/>
      <c r="KEC2327" s="679"/>
      <c r="KEF2327" s="680"/>
      <c r="KEG2327" s="680"/>
      <c r="KEL2327" s="679"/>
      <c r="KEO2327" s="680"/>
      <c r="KEP2327" s="680"/>
      <c r="KEU2327" s="679"/>
      <c r="KEX2327" s="680"/>
      <c r="KEY2327" s="680"/>
      <c r="KFD2327" s="679"/>
      <c r="KFG2327" s="680"/>
      <c r="KFH2327" s="680"/>
      <c r="KFM2327" s="679"/>
      <c r="KFP2327" s="680"/>
      <c r="KFQ2327" s="680"/>
      <c r="KFV2327" s="679"/>
      <c r="KFY2327" s="680"/>
      <c r="KFZ2327" s="680"/>
      <c r="KGE2327" s="679"/>
      <c r="KGH2327" s="680"/>
      <c r="KGI2327" s="680"/>
      <c r="KGN2327" s="679"/>
      <c r="KGQ2327" s="680"/>
      <c r="KGR2327" s="680"/>
      <c r="KGW2327" s="679"/>
      <c r="KGZ2327" s="680"/>
      <c r="KHA2327" s="680"/>
      <c r="KHF2327" s="679"/>
      <c r="KHI2327" s="680"/>
      <c r="KHJ2327" s="680"/>
      <c r="KHO2327" s="679"/>
      <c r="KHR2327" s="680"/>
      <c r="KHS2327" s="680"/>
      <c r="KHX2327" s="679"/>
      <c r="KIA2327" s="680"/>
      <c r="KIB2327" s="680"/>
      <c r="KIG2327" s="679"/>
      <c r="KIJ2327" s="680"/>
      <c r="KIK2327" s="680"/>
      <c r="KIP2327" s="679"/>
      <c r="KIS2327" s="680"/>
      <c r="KIT2327" s="680"/>
      <c r="KIY2327" s="679"/>
      <c r="KJB2327" s="680"/>
      <c r="KJC2327" s="680"/>
      <c r="KJH2327" s="679"/>
      <c r="KJK2327" s="680"/>
      <c r="KJL2327" s="680"/>
      <c r="KJQ2327" s="679"/>
      <c r="KJT2327" s="680"/>
      <c r="KJU2327" s="680"/>
      <c r="KJZ2327" s="679"/>
      <c r="KKC2327" s="680"/>
      <c r="KKD2327" s="680"/>
      <c r="KKI2327" s="679"/>
      <c r="KKL2327" s="680"/>
      <c r="KKM2327" s="680"/>
      <c r="KKR2327" s="679"/>
      <c r="KKU2327" s="680"/>
      <c r="KKV2327" s="680"/>
      <c r="KLA2327" s="679"/>
      <c r="KLD2327" s="680"/>
      <c r="KLE2327" s="680"/>
      <c r="KLJ2327" s="679"/>
      <c r="KLM2327" s="680"/>
      <c r="KLN2327" s="680"/>
      <c r="KLS2327" s="679"/>
      <c r="KLV2327" s="680"/>
      <c r="KLW2327" s="680"/>
      <c r="KMB2327" s="679"/>
      <c r="KME2327" s="680"/>
      <c r="KMF2327" s="680"/>
      <c r="KMK2327" s="679"/>
      <c r="KMN2327" s="680"/>
      <c r="KMO2327" s="680"/>
      <c r="KMT2327" s="679"/>
      <c r="KMW2327" s="680"/>
      <c r="KMX2327" s="680"/>
      <c r="KNC2327" s="679"/>
      <c r="KNF2327" s="680"/>
      <c r="KNG2327" s="680"/>
      <c r="KNL2327" s="679"/>
      <c r="KNO2327" s="680"/>
      <c r="KNP2327" s="680"/>
      <c r="KNU2327" s="679"/>
      <c r="KNX2327" s="680"/>
      <c r="KNY2327" s="680"/>
      <c r="KOD2327" s="679"/>
      <c r="KOG2327" s="680"/>
      <c r="KOH2327" s="680"/>
      <c r="KOM2327" s="679"/>
      <c r="KOP2327" s="680"/>
      <c r="KOQ2327" s="680"/>
      <c r="KOV2327" s="679"/>
      <c r="KOY2327" s="680"/>
      <c r="KOZ2327" s="680"/>
      <c r="KPE2327" s="679"/>
      <c r="KPH2327" s="680"/>
      <c r="KPI2327" s="680"/>
      <c r="KPN2327" s="679"/>
      <c r="KPQ2327" s="680"/>
      <c r="KPR2327" s="680"/>
      <c r="KPW2327" s="679"/>
      <c r="KPZ2327" s="680"/>
      <c r="KQA2327" s="680"/>
      <c r="KQF2327" s="679"/>
      <c r="KQI2327" s="680"/>
      <c r="KQJ2327" s="680"/>
      <c r="KQO2327" s="679"/>
      <c r="KQR2327" s="680"/>
      <c r="KQS2327" s="680"/>
      <c r="KQX2327" s="679"/>
      <c r="KRA2327" s="680"/>
      <c r="KRB2327" s="680"/>
      <c r="KRG2327" s="679"/>
      <c r="KRJ2327" s="680"/>
      <c r="KRK2327" s="680"/>
      <c r="KRP2327" s="679"/>
      <c r="KRS2327" s="680"/>
      <c r="KRT2327" s="680"/>
      <c r="KRY2327" s="679"/>
      <c r="KSB2327" s="680"/>
      <c r="KSC2327" s="680"/>
      <c r="KSH2327" s="679"/>
      <c r="KSK2327" s="680"/>
      <c r="KSL2327" s="680"/>
      <c r="KSQ2327" s="679"/>
      <c r="KST2327" s="680"/>
      <c r="KSU2327" s="680"/>
      <c r="KSZ2327" s="679"/>
      <c r="KTC2327" s="680"/>
      <c r="KTD2327" s="680"/>
      <c r="KTI2327" s="679"/>
      <c r="KTL2327" s="680"/>
      <c r="KTM2327" s="680"/>
      <c r="KTR2327" s="679"/>
      <c r="KTU2327" s="680"/>
      <c r="KTV2327" s="680"/>
      <c r="KUA2327" s="679"/>
      <c r="KUD2327" s="680"/>
      <c r="KUE2327" s="680"/>
      <c r="KUJ2327" s="679"/>
      <c r="KUM2327" s="680"/>
      <c r="KUN2327" s="680"/>
      <c r="KUS2327" s="679"/>
      <c r="KUV2327" s="680"/>
      <c r="KUW2327" s="680"/>
      <c r="KVB2327" s="679"/>
      <c r="KVE2327" s="680"/>
      <c r="KVF2327" s="680"/>
      <c r="KVK2327" s="679"/>
      <c r="KVN2327" s="680"/>
      <c r="KVO2327" s="680"/>
      <c r="KVT2327" s="679"/>
      <c r="KVW2327" s="680"/>
      <c r="KVX2327" s="680"/>
      <c r="KWC2327" s="679"/>
      <c r="KWF2327" s="680"/>
      <c r="KWG2327" s="680"/>
      <c r="KWL2327" s="679"/>
      <c r="KWO2327" s="680"/>
      <c r="KWP2327" s="680"/>
      <c r="KWU2327" s="679"/>
      <c r="KWX2327" s="680"/>
      <c r="KWY2327" s="680"/>
      <c r="KXD2327" s="679"/>
      <c r="KXG2327" s="680"/>
      <c r="KXH2327" s="680"/>
      <c r="KXM2327" s="679"/>
      <c r="KXP2327" s="680"/>
      <c r="KXQ2327" s="680"/>
      <c r="KXV2327" s="679"/>
      <c r="KXY2327" s="680"/>
      <c r="KXZ2327" s="680"/>
      <c r="KYE2327" s="679"/>
      <c r="KYH2327" s="680"/>
      <c r="KYI2327" s="680"/>
      <c r="KYN2327" s="679"/>
      <c r="KYQ2327" s="680"/>
      <c r="KYR2327" s="680"/>
      <c r="KYW2327" s="679"/>
      <c r="KYZ2327" s="680"/>
      <c r="KZA2327" s="680"/>
      <c r="KZF2327" s="679"/>
      <c r="KZI2327" s="680"/>
      <c r="KZJ2327" s="680"/>
      <c r="KZO2327" s="679"/>
      <c r="KZR2327" s="680"/>
      <c r="KZS2327" s="680"/>
      <c r="KZX2327" s="679"/>
      <c r="LAA2327" s="680"/>
      <c r="LAB2327" s="680"/>
      <c r="LAG2327" s="679"/>
      <c r="LAJ2327" s="680"/>
      <c r="LAK2327" s="680"/>
      <c r="LAP2327" s="679"/>
      <c r="LAS2327" s="680"/>
      <c r="LAT2327" s="680"/>
      <c r="LAY2327" s="679"/>
      <c r="LBB2327" s="680"/>
      <c r="LBC2327" s="680"/>
      <c r="LBH2327" s="679"/>
      <c r="LBK2327" s="680"/>
      <c r="LBL2327" s="680"/>
      <c r="LBQ2327" s="679"/>
      <c r="LBT2327" s="680"/>
      <c r="LBU2327" s="680"/>
      <c r="LBZ2327" s="679"/>
      <c r="LCC2327" s="680"/>
      <c r="LCD2327" s="680"/>
      <c r="LCI2327" s="679"/>
      <c r="LCL2327" s="680"/>
      <c r="LCM2327" s="680"/>
      <c r="LCR2327" s="679"/>
      <c r="LCU2327" s="680"/>
      <c r="LCV2327" s="680"/>
      <c r="LDA2327" s="679"/>
      <c r="LDD2327" s="680"/>
      <c r="LDE2327" s="680"/>
      <c r="LDJ2327" s="679"/>
      <c r="LDM2327" s="680"/>
      <c r="LDN2327" s="680"/>
      <c r="LDS2327" s="679"/>
      <c r="LDV2327" s="680"/>
      <c r="LDW2327" s="680"/>
      <c r="LEB2327" s="679"/>
      <c r="LEE2327" s="680"/>
      <c r="LEF2327" s="680"/>
      <c r="LEK2327" s="679"/>
      <c r="LEN2327" s="680"/>
      <c r="LEO2327" s="680"/>
      <c r="LET2327" s="679"/>
      <c r="LEW2327" s="680"/>
      <c r="LEX2327" s="680"/>
      <c r="LFC2327" s="679"/>
      <c r="LFF2327" s="680"/>
      <c r="LFG2327" s="680"/>
      <c r="LFL2327" s="679"/>
      <c r="LFO2327" s="680"/>
      <c r="LFP2327" s="680"/>
      <c r="LFU2327" s="679"/>
      <c r="LFX2327" s="680"/>
      <c r="LFY2327" s="680"/>
      <c r="LGD2327" s="679"/>
      <c r="LGG2327" s="680"/>
      <c r="LGH2327" s="680"/>
      <c r="LGM2327" s="679"/>
      <c r="LGP2327" s="680"/>
      <c r="LGQ2327" s="680"/>
      <c r="LGV2327" s="679"/>
      <c r="LGY2327" s="680"/>
      <c r="LGZ2327" s="680"/>
      <c r="LHE2327" s="679"/>
      <c r="LHH2327" s="680"/>
      <c r="LHI2327" s="680"/>
      <c r="LHN2327" s="679"/>
      <c r="LHQ2327" s="680"/>
      <c r="LHR2327" s="680"/>
      <c r="LHW2327" s="679"/>
      <c r="LHZ2327" s="680"/>
      <c r="LIA2327" s="680"/>
      <c r="LIF2327" s="679"/>
      <c r="LII2327" s="680"/>
      <c r="LIJ2327" s="680"/>
      <c r="LIO2327" s="679"/>
      <c r="LIR2327" s="680"/>
      <c r="LIS2327" s="680"/>
      <c r="LIX2327" s="679"/>
      <c r="LJA2327" s="680"/>
      <c r="LJB2327" s="680"/>
      <c r="LJG2327" s="679"/>
      <c r="LJJ2327" s="680"/>
      <c r="LJK2327" s="680"/>
      <c r="LJP2327" s="679"/>
      <c r="LJS2327" s="680"/>
      <c r="LJT2327" s="680"/>
      <c r="LJY2327" s="679"/>
      <c r="LKB2327" s="680"/>
      <c r="LKC2327" s="680"/>
      <c r="LKH2327" s="679"/>
      <c r="LKK2327" s="680"/>
      <c r="LKL2327" s="680"/>
      <c r="LKQ2327" s="679"/>
      <c r="LKT2327" s="680"/>
      <c r="LKU2327" s="680"/>
      <c r="LKZ2327" s="679"/>
      <c r="LLC2327" s="680"/>
      <c r="LLD2327" s="680"/>
      <c r="LLI2327" s="679"/>
      <c r="LLL2327" s="680"/>
      <c r="LLM2327" s="680"/>
      <c r="LLR2327" s="679"/>
      <c r="LLU2327" s="680"/>
      <c r="LLV2327" s="680"/>
      <c r="LMA2327" s="679"/>
      <c r="LMD2327" s="680"/>
      <c r="LME2327" s="680"/>
      <c r="LMJ2327" s="679"/>
      <c r="LMM2327" s="680"/>
      <c r="LMN2327" s="680"/>
      <c r="LMS2327" s="679"/>
      <c r="LMV2327" s="680"/>
      <c r="LMW2327" s="680"/>
      <c r="LNB2327" s="679"/>
      <c r="LNE2327" s="680"/>
      <c r="LNF2327" s="680"/>
      <c r="LNK2327" s="679"/>
      <c r="LNN2327" s="680"/>
      <c r="LNO2327" s="680"/>
      <c r="LNT2327" s="679"/>
      <c r="LNW2327" s="680"/>
      <c r="LNX2327" s="680"/>
      <c r="LOC2327" s="679"/>
      <c r="LOF2327" s="680"/>
      <c r="LOG2327" s="680"/>
      <c r="LOL2327" s="679"/>
      <c r="LOO2327" s="680"/>
      <c r="LOP2327" s="680"/>
      <c r="LOU2327" s="679"/>
      <c r="LOX2327" s="680"/>
      <c r="LOY2327" s="680"/>
      <c r="LPD2327" s="679"/>
      <c r="LPG2327" s="680"/>
      <c r="LPH2327" s="680"/>
      <c r="LPM2327" s="679"/>
      <c r="LPP2327" s="680"/>
      <c r="LPQ2327" s="680"/>
      <c r="LPV2327" s="679"/>
      <c r="LPY2327" s="680"/>
      <c r="LPZ2327" s="680"/>
      <c r="LQE2327" s="679"/>
      <c r="LQH2327" s="680"/>
      <c r="LQI2327" s="680"/>
      <c r="LQN2327" s="679"/>
      <c r="LQQ2327" s="680"/>
      <c r="LQR2327" s="680"/>
      <c r="LQW2327" s="679"/>
      <c r="LQZ2327" s="680"/>
      <c r="LRA2327" s="680"/>
      <c r="LRF2327" s="679"/>
      <c r="LRI2327" s="680"/>
      <c r="LRJ2327" s="680"/>
      <c r="LRO2327" s="679"/>
      <c r="LRR2327" s="680"/>
      <c r="LRS2327" s="680"/>
      <c r="LRX2327" s="679"/>
      <c r="LSA2327" s="680"/>
      <c r="LSB2327" s="680"/>
      <c r="LSG2327" s="679"/>
      <c r="LSJ2327" s="680"/>
      <c r="LSK2327" s="680"/>
      <c r="LSP2327" s="679"/>
      <c r="LSS2327" s="680"/>
      <c r="LST2327" s="680"/>
      <c r="LSY2327" s="679"/>
      <c r="LTB2327" s="680"/>
      <c r="LTC2327" s="680"/>
      <c r="LTH2327" s="679"/>
      <c r="LTK2327" s="680"/>
      <c r="LTL2327" s="680"/>
      <c r="LTQ2327" s="679"/>
      <c r="LTT2327" s="680"/>
      <c r="LTU2327" s="680"/>
      <c r="LTZ2327" s="679"/>
      <c r="LUC2327" s="680"/>
      <c r="LUD2327" s="680"/>
      <c r="LUI2327" s="679"/>
      <c r="LUL2327" s="680"/>
      <c r="LUM2327" s="680"/>
      <c r="LUR2327" s="679"/>
      <c r="LUU2327" s="680"/>
      <c r="LUV2327" s="680"/>
      <c r="LVA2327" s="679"/>
      <c r="LVD2327" s="680"/>
      <c r="LVE2327" s="680"/>
      <c r="LVJ2327" s="679"/>
      <c r="LVM2327" s="680"/>
      <c r="LVN2327" s="680"/>
      <c r="LVS2327" s="679"/>
      <c r="LVV2327" s="680"/>
      <c r="LVW2327" s="680"/>
      <c r="LWB2327" s="679"/>
      <c r="LWE2327" s="680"/>
      <c r="LWF2327" s="680"/>
      <c r="LWK2327" s="679"/>
      <c r="LWN2327" s="680"/>
      <c r="LWO2327" s="680"/>
      <c r="LWT2327" s="679"/>
      <c r="LWW2327" s="680"/>
      <c r="LWX2327" s="680"/>
      <c r="LXC2327" s="679"/>
      <c r="LXF2327" s="680"/>
      <c r="LXG2327" s="680"/>
      <c r="LXL2327" s="679"/>
      <c r="LXO2327" s="680"/>
      <c r="LXP2327" s="680"/>
      <c r="LXU2327" s="679"/>
      <c r="LXX2327" s="680"/>
      <c r="LXY2327" s="680"/>
      <c r="LYD2327" s="679"/>
      <c r="LYG2327" s="680"/>
      <c r="LYH2327" s="680"/>
      <c r="LYM2327" s="679"/>
      <c r="LYP2327" s="680"/>
      <c r="LYQ2327" s="680"/>
      <c r="LYV2327" s="679"/>
      <c r="LYY2327" s="680"/>
      <c r="LYZ2327" s="680"/>
      <c r="LZE2327" s="679"/>
      <c r="LZH2327" s="680"/>
      <c r="LZI2327" s="680"/>
      <c r="LZN2327" s="679"/>
      <c r="LZQ2327" s="680"/>
      <c r="LZR2327" s="680"/>
      <c r="LZW2327" s="679"/>
      <c r="LZZ2327" s="680"/>
      <c r="MAA2327" s="680"/>
      <c r="MAF2327" s="679"/>
      <c r="MAI2327" s="680"/>
      <c r="MAJ2327" s="680"/>
      <c r="MAO2327" s="679"/>
      <c r="MAR2327" s="680"/>
      <c r="MAS2327" s="680"/>
      <c r="MAX2327" s="679"/>
      <c r="MBA2327" s="680"/>
      <c r="MBB2327" s="680"/>
      <c r="MBG2327" s="679"/>
      <c r="MBJ2327" s="680"/>
      <c r="MBK2327" s="680"/>
      <c r="MBP2327" s="679"/>
      <c r="MBS2327" s="680"/>
      <c r="MBT2327" s="680"/>
      <c r="MBY2327" s="679"/>
      <c r="MCB2327" s="680"/>
      <c r="MCC2327" s="680"/>
      <c r="MCH2327" s="679"/>
      <c r="MCK2327" s="680"/>
      <c r="MCL2327" s="680"/>
      <c r="MCQ2327" s="679"/>
      <c r="MCT2327" s="680"/>
      <c r="MCU2327" s="680"/>
      <c r="MCZ2327" s="679"/>
      <c r="MDC2327" s="680"/>
      <c r="MDD2327" s="680"/>
      <c r="MDI2327" s="679"/>
      <c r="MDL2327" s="680"/>
      <c r="MDM2327" s="680"/>
      <c r="MDR2327" s="679"/>
      <c r="MDU2327" s="680"/>
      <c r="MDV2327" s="680"/>
      <c r="MEA2327" s="679"/>
      <c r="MED2327" s="680"/>
      <c r="MEE2327" s="680"/>
      <c r="MEJ2327" s="679"/>
      <c r="MEM2327" s="680"/>
      <c r="MEN2327" s="680"/>
      <c r="MES2327" s="679"/>
      <c r="MEV2327" s="680"/>
      <c r="MEW2327" s="680"/>
      <c r="MFB2327" s="679"/>
      <c r="MFE2327" s="680"/>
      <c r="MFF2327" s="680"/>
      <c r="MFK2327" s="679"/>
      <c r="MFN2327" s="680"/>
      <c r="MFO2327" s="680"/>
      <c r="MFT2327" s="679"/>
      <c r="MFW2327" s="680"/>
      <c r="MFX2327" s="680"/>
      <c r="MGC2327" s="679"/>
      <c r="MGF2327" s="680"/>
      <c r="MGG2327" s="680"/>
      <c r="MGL2327" s="679"/>
      <c r="MGO2327" s="680"/>
      <c r="MGP2327" s="680"/>
      <c r="MGU2327" s="679"/>
      <c r="MGX2327" s="680"/>
      <c r="MGY2327" s="680"/>
      <c r="MHD2327" s="679"/>
      <c r="MHG2327" s="680"/>
      <c r="MHH2327" s="680"/>
      <c r="MHM2327" s="679"/>
      <c r="MHP2327" s="680"/>
      <c r="MHQ2327" s="680"/>
      <c r="MHV2327" s="679"/>
      <c r="MHY2327" s="680"/>
      <c r="MHZ2327" s="680"/>
      <c r="MIE2327" s="679"/>
      <c r="MIH2327" s="680"/>
      <c r="MII2327" s="680"/>
      <c r="MIN2327" s="679"/>
      <c r="MIQ2327" s="680"/>
      <c r="MIR2327" s="680"/>
      <c r="MIW2327" s="679"/>
      <c r="MIZ2327" s="680"/>
      <c r="MJA2327" s="680"/>
      <c r="MJF2327" s="679"/>
      <c r="MJI2327" s="680"/>
      <c r="MJJ2327" s="680"/>
      <c r="MJO2327" s="679"/>
      <c r="MJR2327" s="680"/>
      <c r="MJS2327" s="680"/>
      <c r="MJX2327" s="679"/>
      <c r="MKA2327" s="680"/>
      <c r="MKB2327" s="680"/>
      <c r="MKG2327" s="679"/>
      <c r="MKJ2327" s="680"/>
      <c r="MKK2327" s="680"/>
      <c r="MKP2327" s="679"/>
      <c r="MKS2327" s="680"/>
      <c r="MKT2327" s="680"/>
      <c r="MKY2327" s="679"/>
      <c r="MLB2327" s="680"/>
      <c r="MLC2327" s="680"/>
      <c r="MLH2327" s="679"/>
      <c r="MLK2327" s="680"/>
      <c r="MLL2327" s="680"/>
      <c r="MLQ2327" s="679"/>
      <c r="MLT2327" s="680"/>
      <c r="MLU2327" s="680"/>
      <c r="MLZ2327" s="679"/>
      <c r="MMC2327" s="680"/>
      <c r="MMD2327" s="680"/>
      <c r="MMI2327" s="679"/>
      <c r="MML2327" s="680"/>
      <c r="MMM2327" s="680"/>
      <c r="MMR2327" s="679"/>
      <c r="MMU2327" s="680"/>
      <c r="MMV2327" s="680"/>
      <c r="MNA2327" s="679"/>
      <c r="MND2327" s="680"/>
      <c r="MNE2327" s="680"/>
      <c r="MNJ2327" s="679"/>
      <c r="MNM2327" s="680"/>
      <c r="MNN2327" s="680"/>
      <c r="MNS2327" s="679"/>
      <c r="MNV2327" s="680"/>
      <c r="MNW2327" s="680"/>
      <c r="MOB2327" s="679"/>
      <c r="MOE2327" s="680"/>
      <c r="MOF2327" s="680"/>
      <c r="MOK2327" s="679"/>
      <c r="MON2327" s="680"/>
      <c r="MOO2327" s="680"/>
      <c r="MOT2327" s="679"/>
      <c r="MOW2327" s="680"/>
      <c r="MOX2327" s="680"/>
      <c r="MPC2327" s="679"/>
      <c r="MPF2327" s="680"/>
      <c r="MPG2327" s="680"/>
      <c r="MPL2327" s="679"/>
      <c r="MPO2327" s="680"/>
      <c r="MPP2327" s="680"/>
      <c r="MPU2327" s="679"/>
      <c r="MPX2327" s="680"/>
      <c r="MPY2327" s="680"/>
      <c r="MQD2327" s="679"/>
      <c r="MQG2327" s="680"/>
      <c r="MQH2327" s="680"/>
      <c r="MQM2327" s="679"/>
      <c r="MQP2327" s="680"/>
      <c r="MQQ2327" s="680"/>
      <c r="MQV2327" s="679"/>
      <c r="MQY2327" s="680"/>
      <c r="MQZ2327" s="680"/>
      <c r="MRE2327" s="679"/>
      <c r="MRH2327" s="680"/>
      <c r="MRI2327" s="680"/>
      <c r="MRN2327" s="679"/>
      <c r="MRQ2327" s="680"/>
      <c r="MRR2327" s="680"/>
      <c r="MRW2327" s="679"/>
      <c r="MRZ2327" s="680"/>
      <c r="MSA2327" s="680"/>
      <c r="MSF2327" s="679"/>
      <c r="MSI2327" s="680"/>
      <c r="MSJ2327" s="680"/>
      <c r="MSO2327" s="679"/>
      <c r="MSR2327" s="680"/>
      <c r="MSS2327" s="680"/>
      <c r="MSX2327" s="679"/>
      <c r="MTA2327" s="680"/>
      <c r="MTB2327" s="680"/>
      <c r="MTG2327" s="679"/>
      <c r="MTJ2327" s="680"/>
      <c r="MTK2327" s="680"/>
      <c r="MTP2327" s="679"/>
      <c r="MTS2327" s="680"/>
      <c r="MTT2327" s="680"/>
      <c r="MTY2327" s="679"/>
      <c r="MUB2327" s="680"/>
      <c r="MUC2327" s="680"/>
      <c r="MUH2327" s="679"/>
      <c r="MUK2327" s="680"/>
      <c r="MUL2327" s="680"/>
      <c r="MUQ2327" s="679"/>
      <c r="MUT2327" s="680"/>
      <c r="MUU2327" s="680"/>
      <c r="MUZ2327" s="679"/>
      <c r="MVC2327" s="680"/>
      <c r="MVD2327" s="680"/>
      <c r="MVI2327" s="679"/>
      <c r="MVL2327" s="680"/>
      <c r="MVM2327" s="680"/>
      <c r="MVR2327" s="679"/>
      <c r="MVU2327" s="680"/>
      <c r="MVV2327" s="680"/>
      <c r="MWA2327" s="679"/>
      <c r="MWD2327" s="680"/>
      <c r="MWE2327" s="680"/>
      <c r="MWJ2327" s="679"/>
      <c r="MWM2327" s="680"/>
      <c r="MWN2327" s="680"/>
      <c r="MWS2327" s="679"/>
      <c r="MWV2327" s="680"/>
      <c r="MWW2327" s="680"/>
      <c r="MXB2327" s="679"/>
      <c r="MXE2327" s="680"/>
      <c r="MXF2327" s="680"/>
      <c r="MXK2327" s="679"/>
      <c r="MXN2327" s="680"/>
      <c r="MXO2327" s="680"/>
      <c r="MXT2327" s="679"/>
      <c r="MXW2327" s="680"/>
      <c r="MXX2327" s="680"/>
      <c r="MYC2327" s="679"/>
      <c r="MYF2327" s="680"/>
      <c r="MYG2327" s="680"/>
      <c r="MYL2327" s="679"/>
      <c r="MYO2327" s="680"/>
      <c r="MYP2327" s="680"/>
      <c r="MYU2327" s="679"/>
      <c r="MYX2327" s="680"/>
      <c r="MYY2327" s="680"/>
      <c r="MZD2327" s="679"/>
      <c r="MZG2327" s="680"/>
      <c r="MZH2327" s="680"/>
      <c r="MZM2327" s="679"/>
      <c r="MZP2327" s="680"/>
      <c r="MZQ2327" s="680"/>
      <c r="MZV2327" s="679"/>
      <c r="MZY2327" s="680"/>
      <c r="MZZ2327" s="680"/>
      <c r="NAE2327" s="679"/>
      <c r="NAH2327" s="680"/>
      <c r="NAI2327" s="680"/>
      <c r="NAN2327" s="679"/>
      <c r="NAQ2327" s="680"/>
      <c r="NAR2327" s="680"/>
      <c r="NAW2327" s="679"/>
      <c r="NAZ2327" s="680"/>
      <c r="NBA2327" s="680"/>
      <c r="NBF2327" s="679"/>
      <c r="NBI2327" s="680"/>
      <c r="NBJ2327" s="680"/>
      <c r="NBO2327" s="679"/>
      <c r="NBR2327" s="680"/>
      <c r="NBS2327" s="680"/>
      <c r="NBX2327" s="679"/>
      <c r="NCA2327" s="680"/>
      <c r="NCB2327" s="680"/>
      <c r="NCG2327" s="679"/>
      <c r="NCJ2327" s="680"/>
      <c r="NCK2327" s="680"/>
      <c r="NCP2327" s="679"/>
      <c r="NCS2327" s="680"/>
      <c r="NCT2327" s="680"/>
      <c r="NCY2327" s="679"/>
      <c r="NDB2327" s="680"/>
      <c r="NDC2327" s="680"/>
      <c r="NDH2327" s="679"/>
      <c r="NDK2327" s="680"/>
      <c r="NDL2327" s="680"/>
      <c r="NDQ2327" s="679"/>
      <c r="NDT2327" s="680"/>
      <c r="NDU2327" s="680"/>
      <c r="NDZ2327" s="679"/>
      <c r="NEC2327" s="680"/>
      <c r="NED2327" s="680"/>
      <c r="NEI2327" s="679"/>
      <c r="NEL2327" s="680"/>
      <c r="NEM2327" s="680"/>
      <c r="NER2327" s="679"/>
      <c r="NEU2327" s="680"/>
      <c r="NEV2327" s="680"/>
      <c r="NFA2327" s="679"/>
      <c r="NFD2327" s="680"/>
      <c r="NFE2327" s="680"/>
      <c r="NFJ2327" s="679"/>
      <c r="NFM2327" s="680"/>
      <c r="NFN2327" s="680"/>
      <c r="NFS2327" s="679"/>
      <c r="NFV2327" s="680"/>
      <c r="NFW2327" s="680"/>
      <c r="NGB2327" s="679"/>
      <c r="NGE2327" s="680"/>
      <c r="NGF2327" s="680"/>
      <c r="NGK2327" s="679"/>
      <c r="NGN2327" s="680"/>
      <c r="NGO2327" s="680"/>
      <c r="NGT2327" s="679"/>
      <c r="NGW2327" s="680"/>
      <c r="NGX2327" s="680"/>
      <c r="NHC2327" s="679"/>
      <c r="NHF2327" s="680"/>
      <c r="NHG2327" s="680"/>
      <c r="NHL2327" s="679"/>
      <c r="NHO2327" s="680"/>
      <c r="NHP2327" s="680"/>
      <c r="NHU2327" s="679"/>
      <c r="NHX2327" s="680"/>
      <c r="NHY2327" s="680"/>
      <c r="NID2327" s="679"/>
      <c r="NIG2327" s="680"/>
      <c r="NIH2327" s="680"/>
      <c r="NIM2327" s="679"/>
      <c r="NIP2327" s="680"/>
      <c r="NIQ2327" s="680"/>
      <c r="NIV2327" s="679"/>
      <c r="NIY2327" s="680"/>
      <c r="NIZ2327" s="680"/>
      <c r="NJE2327" s="679"/>
      <c r="NJH2327" s="680"/>
      <c r="NJI2327" s="680"/>
      <c r="NJN2327" s="679"/>
      <c r="NJQ2327" s="680"/>
      <c r="NJR2327" s="680"/>
      <c r="NJW2327" s="679"/>
      <c r="NJZ2327" s="680"/>
      <c r="NKA2327" s="680"/>
      <c r="NKF2327" s="679"/>
      <c r="NKI2327" s="680"/>
      <c r="NKJ2327" s="680"/>
      <c r="NKO2327" s="679"/>
      <c r="NKR2327" s="680"/>
      <c r="NKS2327" s="680"/>
      <c r="NKX2327" s="679"/>
      <c r="NLA2327" s="680"/>
      <c r="NLB2327" s="680"/>
      <c r="NLG2327" s="679"/>
      <c r="NLJ2327" s="680"/>
      <c r="NLK2327" s="680"/>
      <c r="NLP2327" s="679"/>
      <c r="NLS2327" s="680"/>
      <c r="NLT2327" s="680"/>
      <c r="NLY2327" s="679"/>
      <c r="NMB2327" s="680"/>
      <c r="NMC2327" s="680"/>
      <c r="NMH2327" s="679"/>
      <c r="NMK2327" s="680"/>
      <c r="NML2327" s="680"/>
      <c r="NMQ2327" s="679"/>
      <c r="NMT2327" s="680"/>
      <c r="NMU2327" s="680"/>
      <c r="NMZ2327" s="679"/>
      <c r="NNC2327" s="680"/>
      <c r="NND2327" s="680"/>
      <c r="NNI2327" s="679"/>
      <c r="NNL2327" s="680"/>
      <c r="NNM2327" s="680"/>
      <c r="NNR2327" s="679"/>
      <c r="NNU2327" s="680"/>
      <c r="NNV2327" s="680"/>
      <c r="NOA2327" s="679"/>
      <c r="NOD2327" s="680"/>
      <c r="NOE2327" s="680"/>
      <c r="NOJ2327" s="679"/>
      <c r="NOM2327" s="680"/>
      <c r="NON2327" s="680"/>
      <c r="NOS2327" s="679"/>
      <c r="NOV2327" s="680"/>
      <c r="NOW2327" s="680"/>
      <c r="NPB2327" s="679"/>
      <c r="NPE2327" s="680"/>
      <c r="NPF2327" s="680"/>
      <c r="NPK2327" s="679"/>
      <c r="NPN2327" s="680"/>
      <c r="NPO2327" s="680"/>
      <c r="NPT2327" s="679"/>
      <c r="NPW2327" s="680"/>
      <c r="NPX2327" s="680"/>
      <c r="NQC2327" s="679"/>
      <c r="NQF2327" s="680"/>
      <c r="NQG2327" s="680"/>
      <c r="NQL2327" s="679"/>
      <c r="NQO2327" s="680"/>
      <c r="NQP2327" s="680"/>
      <c r="NQU2327" s="679"/>
      <c r="NQX2327" s="680"/>
      <c r="NQY2327" s="680"/>
      <c r="NRD2327" s="679"/>
      <c r="NRG2327" s="680"/>
      <c r="NRH2327" s="680"/>
      <c r="NRM2327" s="679"/>
      <c r="NRP2327" s="680"/>
      <c r="NRQ2327" s="680"/>
      <c r="NRV2327" s="679"/>
      <c r="NRY2327" s="680"/>
      <c r="NRZ2327" s="680"/>
      <c r="NSE2327" s="679"/>
      <c r="NSH2327" s="680"/>
      <c r="NSI2327" s="680"/>
      <c r="NSN2327" s="679"/>
      <c r="NSQ2327" s="680"/>
      <c r="NSR2327" s="680"/>
      <c r="NSW2327" s="679"/>
      <c r="NSZ2327" s="680"/>
      <c r="NTA2327" s="680"/>
      <c r="NTF2327" s="679"/>
      <c r="NTI2327" s="680"/>
      <c r="NTJ2327" s="680"/>
      <c r="NTO2327" s="679"/>
      <c r="NTR2327" s="680"/>
      <c r="NTS2327" s="680"/>
      <c r="NTX2327" s="679"/>
      <c r="NUA2327" s="680"/>
      <c r="NUB2327" s="680"/>
      <c r="NUG2327" s="679"/>
      <c r="NUJ2327" s="680"/>
      <c r="NUK2327" s="680"/>
      <c r="NUP2327" s="679"/>
      <c r="NUS2327" s="680"/>
      <c r="NUT2327" s="680"/>
      <c r="NUY2327" s="679"/>
      <c r="NVB2327" s="680"/>
      <c r="NVC2327" s="680"/>
      <c r="NVH2327" s="679"/>
      <c r="NVK2327" s="680"/>
      <c r="NVL2327" s="680"/>
      <c r="NVQ2327" s="679"/>
      <c r="NVT2327" s="680"/>
      <c r="NVU2327" s="680"/>
      <c r="NVZ2327" s="679"/>
      <c r="NWC2327" s="680"/>
      <c r="NWD2327" s="680"/>
      <c r="NWI2327" s="679"/>
      <c r="NWL2327" s="680"/>
      <c r="NWM2327" s="680"/>
      <c r="NWR2327" s="679"/>
      <c r="NWU2327" s="680"/>
      <c r="NWV2327" s="680"/>
      <c r="NXA2327" s="679"/>
      <c r="NXD2327" s="680"/>
      <c r="NXE2327" s="680"/>
      <c r="NXJ2327" s="679"/>
      <c r="NXM2327" s="680"/>
      <c r="NXN2327" s="680"/>
      <c r="NXS2327" s="679"/>
      <c r="NXV2327" s="680"/>
      <c r="NXW2327" s="680"/>
      <c r="NYB2327" s="679"/>
      <c r="NYE2327" s="680"/>
      <c r="NYF2327" s="680"/>
      <c r="NYK2327" s="679"/>
      <c r="NYN2327" s="680"/>
      <c r="NYO2327" s="680"/>
      <c r="NYT2327" s="679"/>
      <c r="NYW2327" s="680"/>
      <c r="NYX2327" s="680"/>
      <c r="NZC2327" s="679"/>
      <c r="NZF2327" s="680"/>
      <c r="NZG2327" s="680"/>
      <c r="NZL2327" s="679"/>
      <c r="NZO2327" s="680"/>
      <c r="NZP2327" s="680"/>
      <c r="NZU2327" s="679"/>
      <c r="NZX2327" s="680"/>
      <c r="NZY2327" s="680"/>
      <c r="OAD2327" s="679"/>
      <c r="OAG2327" s="680"/>
      <c r="OAH2327" s="680"/>
      <c r="OAM2327" s="679"/>
      <c r="OAP2327" s="680"/>
      <c r="OAQ2327" s="680"/>
      <c r="OAV2327" s="679"/>
      <c r="OAY2327" s="680"/>
      <c r="OAZ2327" s="680"/>
      <c r="OBE2327" s="679"/>
      <c r="OBH2327" s="680"/>
      <c r="OBI2327" s="680"/>
      <c r="OBN2327" s="679"/>
      <c r="OBQ2327" s="680"/>
      <c r="OBR2327" s="680"/>
      <c r="OBW2327" s="679"/>
      <c r="OBZ2327" s="680"/>
      <c r="OCA2327" s="680"/>
      <c r="OCF2327" s="679"/>
      <c r="OCI2327" s="680"/>
      <c r="OCJ2327" s="680"/>
      <c r="OCO2327" s="679"/>
      <c r="OCR2327" s="680"/>
      <c r="OCS2327" s="680"/>
      <c r="OCX2327" s="679"/>
      <c r="ODA2327" s="680"/>
      <c r="ODB2327" s="680"/>
      <c r="ODG2327" s="679"/>
      <c r="ODJ2327" s="680"/>
      <c r="ODK2327" s="680"/>
      <c r="ODP2327" s="679"/>
      <c r="ODS2327" s="680"/>
      <c r="ODT2327" s="680"/>
      <c r="ODY2327" s="679"/>
      <c r="OEB2327" s="680"/>
      <c r="OEC2327" s="680"/>
      <c r="OEH2327" s="679"/>
      <c r="OEK2327" s="680"/>
      <c r="OEL2327" s="680"/>
      <c r="OEQ2327" s="679"/>
      <c r="OET2327" s="680"/>
      <c r="OEU2327" s="680"/>
      <c r="OEZ2327" s="679"/>
      <c r="OFC2327" s="680"/>
      <c r="OFD2327" s="680"/>
      <c r="OFI2327" s="679"/>
      <c r="OFL2327" s="680"/>
      <c r="OFM2327" s="680"/>
      <c r="OFR2327" s="679"/>
      <c r="OFU2327" s="680"/>
      <c r="OFV2327" s="680"/>
      <c r="OGA2327" s="679"/>
      <c r="OGD2327" s="680"/>
      <c r="OGE2327" s="680"/>
      <c r="OGJ2327" s="679"/>
      <c r="OGM2327" s="680"/>
      <c r="OGN2327" s="680"/>
      <c r="OGS2327" s="679"/>
      <c r="OGV2327" s="680"/>
      <c r="OGW2327" s="680"/>
      <c r="OHB2327" s="679"/>
      <c r="OHE2327" s="680"/>
      <c r="OHF2327" s="680"/>
      <c r="OHK2327" s="679"/>
      <c r="OHN2327" s="680"/>
      <c r="OHO2327" s="680"/>
      <c r="OHT2327" s="679"/>
      <c r="OHW2327" s="680"/>
      <c r="OHX2327" s="680"/>
      <c r="OIC2327" s="679"/>
      <c r="OIF2327" s="680"/>
      <c r="OIG2327" s="680"/>
      <c r="OIL2327" s="679"/>
      <c r="OIO2327" s="680"/>
      <c r="OIP2327" s="680"/>
      <c r="OIU2327" s="679"/>
      <c r="OIX2327" s="680"/>
      <c r="OIY2327" s="680"/>
      <c r="OJD2327" s="679"/>
      <c r="OJG2327" s="680"/>
      <c r="OJH2327" s="680"/>
      <c r="OJM2327" s="679"/>
      <c r="OJP2327" s="680"/>
      <c r="OJQ2327" s="680"/>
      <c r="OJV2327" s="679"/>
      <c r="OJY2327" s="680"/>
      <c r="OJZ2327" s="680"/>
      <c r="OKE2327" s="679"/>
      <c r="OKH2327" s="680"/>
      <c r="OKI2327" s="680"/>
      <c r="OKN2327" s="679"/>
      <c r="OKQ2327" s="680"/>
      <c r="OKR2327" s="680"/>
      <c r="OKW2327" s="679"/>
      <c r="OKZ2327" s="680"/>
      <c r="OLA2327" s="680"/>
      <c r="OLF2327" s="679"/>
      <c r="OLI2327" s="680"/>
      <c r="OLJ2327" s="680"/>
      <c r="OLO2327" s="679"/>
      <c r="OLR2327" s="680"/>
      <c r="OLS2327" s="680"/>
      <c r="OLX2327" s="679"/>
      <c r="OMA2327" s="680"/>
      <c r="OMB2327" s="680"/>
      <c r="OMG2327" s="679"/>
      <c r="OMJ2327" s="680"/>
      <c r="OMK2327" s="680"/>
      <c r="OMP2327" s="679"/>
      <c r="OMS2327" s="680"/>
      <c r="OMT2327" s="680"/>
      <c r="OMY2327" s="679"/>
      <c r="ONB2327" s="680"/>
      <c r="ONC2327" s="680"/>
      <c r="ONH2327" s="679"/>
      <c r="ONK2327" s="680"/>
      <c r="ONL2327" s="680"/>
      <c r="ONQ2327" s="679"/>
      <c r="ONT2327" s="680"/>
      <c r="ONU2327" s="680"/>
      <c r="ONZ2327" s="679"/>
      <c r="OOC2327" s="680"/>
      <c r="OOD2327" s="680"/>
      <c r="OOI2327" s="679"/>
      <c r="OOL2327" s="680"/>
      <c r="OOM2327" s="680"/>
      <c r="OOR2327" s="679"/>
      <c r="OOU2327" s="680"/>
      <c r="OOV2327" s="680"/>
      <c r="OPA2327" s="679"/>
      <c r="OPD2327" s="680"/>
      <c r="OPE2327" s="680"/>
      <c r="OPJ2327" s="679"/>
      <c r="OPM2327" s="680"/>
      <c r="OPN2327" s="680"/>
      <c r="OPS2327" s="679"/>
      <c r="OPV2327" s="680"/>
      <c r="OPW2327" s="680"/>
      <c r="OQB2327" s="679"/>
      <c r="OQE2327" s="680"/>
      <c r="OQF2327" s="680"/>
      <c r="OQK2327" s="679"/>
      <c r="OQN2327" s="680"/>
      <c r="OQO2327" s="680"/>
      <c r="OQT2327" s="679"/>
      <c r="OQW2327" s="680"/>
      <c r="OQX2327" s="680"/>
      <c r="ORC2327" s="679"/>
      <c r="ORF2327" s="680"/>
      <c r="ORG2327" s="680"/>
      <c r="ORL2327" s="679"/>
      <c r="ORO2327" s="680"/>
      <c r="ORP2327" s="680"/>
      <c r="ORU2327" s="679"/>
      <c r="ORX2327" s="680"/>
      <c r="ORY2327" s="680"/>
      <c r="OSD2327" s="679"/>
      <c r="OSG2327" s="680"/>
      <c r="OSH2327" s="680"/>
      <c r="OSM2327" s="679"/>
      <c r="OSP2327" s="680"/>
      <c r="OSQ2327" s="680"/>
      <c r="OSV2327" s="679"/>
      <c r="OSY2327" s="680"/>
      <c r="OSZ2327" s="680"/>
      <c r="OTE2327" s="679"/>
      <c r="OTH2327" s="680"/>
      <c r="OTI2327" s="680"/>
      <c r="OTN2327" s="679"/>
      <c r="OTQ2327" s="680"/>
      <c r="OTR2327" s="680"/>
      <c r="OTW2327" s="679"/>
      <c r="OTZ2327" s="680"/>
      <c r="OUA2327" s="680"/>
      <c r="OUF2327" s="679"/>
      <c r="OUI2327" s="680"/>
      <c r="OUJ2327" s="680"/>
      <c r="OUO2327" s="679"/>
      <c r="OUR2327" s="680"/>
      <c r="OUS2327" s="680"/>
      <c r="OUX2327" s="679"/>
      <c r="OVA2327" s="680"/>
      <c r="OVB2327" s="680"/>
      <c r="OVG2327" s="679"/>
      <c r="OVJ2327" s="680"/>
      <c r="OVK2327" s="680"/>
      <c r="OVP2327" s="679"/>
      <c r="OVS2327" s="680"/>
      <c r="OVT2327" s="680"/>
      <c r="OVY2327" s="679"/>
      <c r="OWB2327" s="680"/>
      <c r="OWC2327" s="680"/>
      <c r="OWH2327" s="679"/>
      <c r="OWK2327" s="680"/>
      <c r="OWL2327" s="680"/>
      <c r="OWQ2327" s="679"/>
      <c r="OWT2327" s="680"/>
      <c r="OWU2327" s="680"/>
      <c r="OWZ2327" s="679"/>
      <c r="OXC2327" s="680"/>
      <c r="OXD2327" s="680"/>
      <c r="OXI2327" s="679"/>
      <c r="OXL2327" s="680"/>
      <c r="OXM2327" s="680"/>
      <c r="OXR2327" s="679"/>
      <c r="OXU2327" s="680"/>
      <c r="OXV2327" s="680"/>
      <c r="OYA2327" s="679"/>
      <c r="OYD2327" s="680"/>
      <c r="OYE2327" s="680"/>
      <c r="OYJ2327" s="679"/>
      <c r="OYM2327" s="680"/>
      <c r="OYN2327" s="680"/>
      <c r="OYS2327" s="679"/>
      <c r="OYV2327" s="680"/>
      <c r="OYW2327" s="680"/>
      <c r="OZB2327" s="679"/>
      <c r="OZE2327" s="680"/>
      <c r="OZF2327" s="680"/>
      <c r="OZK2327" s="679"/>
      <c r="OZN2327" s="680"/>
      <c r="OZO2327" s="680"/>
      <c r="OZT2327" s="679"/>
      <c r="OZW2327" s="680"/>
      <c r="OZX2327" s="680"/>
      <c r="PAC2327" s="679"/>
      <c r="PAF2327" s="680"/>
      <c r="PAG2327" s="680"/>
      <c r="PAL2327" s="679"/>
      <c r="PAO2327" s="680"/>
      <c r="PAP2327" s="680"/>
      <c r="PAU2327" s="679"/>
      <c r="PAX2327" s="680"/>
      <c r="PAY2327" s="680"/>
      <c r="PBD2327" s="679"/>
      <c r="PBG2327" s="680"/>
      <c r="PBH2327" s="680"/>
      <c r="PBM2327" s="679"/>
      <c r="PBP2327" s="680"/>
      <c r="PBQ2327" s="680"/>
      <c r="PBV2327" s="679"/>
      <c r="PBY2327" s="680"/>
      <c r="PBZ2327" s="680"/>
      <c r="PCE2327" s="679"/>
      <c r="PCH2327" s="680"/>
      <c r="PCI2327" s="680"/>
      <c r="PCN2327" s="679"/>
      <c r="PCQ2327" s="680"/>
      <c r="PCR2327" s="680"/>
      <c r="PCW2327" s="679"/>
      <c r="PCZ2327" s="680"/>
      <c r="PDA2327" s="680"/>
      <c r="PDF2327" s="679"/>
      <c r="PDI2327" s="680"/>
      <c r="PDJ2327" s="680"/>
      <c r="PDO2327" s="679"/>
      <c r="PDR2327" s="680"/>
      <c r="PDS2327" s="680"/>
      <c r="PDX2327" s="679"/>
      <c r="PEA2327" s="680"/>
      <c r="PEB2327" s="680"/>
      <c r="PEG2327" s="679"/>
      <c r="PEJ2327" s="680"/>
      <c r="PEK2327" s="680"/>
      <c r="PEP2327" s="679"/>
      <c r="PES2327" s="680"/>
      <c r="PET2327" s="680"/>
      <c r="PEY2327" s="679"/>
      <c r="PFB2327" s="680"/>
      <c r="PFC2327" s="680"/>
      <c r="PFH2327" s="679"/>
      <c r="PFK2327" s="680"/>
      <c r="PFL2327" s="680"/>
      <c r="PFQ2327" s="679"/>
      <c r="PFT2327" s="680"/>
      <c r="PFU2327" s="680"/>
      <c r="PFZ2327" s="679"/>
      <c r="PGC2327" s="680"/>
      <c r="PGD2327" s="680"/>
      <c r="PGI2327" s="679"/>
      <c r="PGL2327" s="680"/>
      <c r="PGM2327" s="680"/>
      <c r="PGR2327" s="679"/>
      <c r="PGU2327" s="680"/>
      <c r="PGV2327" s="680"/>
      <c r="PHA2327" s="679"/>
      <c r="PHD2327" s="680"/>
      <c r="PHE2327" s="680"/>
      <c r="PHJ2327" s="679"/>
      <c r="PHM2327" s="680"/>
      <c r="PHN2327" s="680"/>
      <c r="PHS2327" s="679"/>
      <c r="PHV2327" s="680"/>
      <c r="PHW2327" s="680"/>
      <c r="PIB2327" s="679"/>
      <c r="PIE2327" s="680"/>
      <c r="PIF2327" s="680"/>
      <c r="PIK2327" s="679"/>
      <c r="PIN2327" s="680"/>
      <c r="PIO2327" s="680"/>
      <c r="PIT2327" s="679"/>
      <c r="PIW2327" s="680"/>
      <c r="PIX2327" s="680"/>
      <c r="PJC2327" s="679"/>
      <c r="PJF2327" s="680"/>
      <c r="PJG2327" s="680"/>
      <c r="PJL2327" s="679"/>
      <c r="PJO2327" s="680"/>
      <c r="PJP2327" s="680"/>
      <c r="PJU2327" s="679"/>
      <c r="PJX2327" s="680"/>
      <c r="PJY2327" s="680"/>
      <c r="PKD2327" s="679"/>
      <c r="PKG2327" s="680"/>
      <c r="PKH2327" s="680"/>
      <c r="PKM2327" s="679"/>
      <c r="PKP2327" s="680"/>
      <c r="PKQ2327" s="680"/>
      <c r="PKV2327" s="679"/>
      <c r="PKY2327" s="680"/>
      <c r="PKZ2327" s="680"/>
      <c r="PLE2327" s="679"/>
      <c r="PLH2327" s="680"/>
      <c r="PLI2327" s="680"/>
      <c r="PLN2327" s="679"/>
      <c r="PLQ2327" s="680"/>
      <c r="PLR2327" s="680"/>
      <c r="PLW2327" s="679"/>
      <c r="PLZ2327" s="680"/>
      <c r="PMA2327" s="680"/>
      <c r="PMF2327" s="679"/>
      <c r="PMI2327" s="680"/>
      <c r="PMJ2327" s="680"/>
      <c r="PMO2327" s="679"/>
      <c r="PMR2327" s="680"/>
      <c r="PMS2327" s="680"/>
      <c r="PMX2327" s="679"/>
      <c r="PNA2327" s="680"/>
      <c r="PNB2327" s="680"/>
      <c r="PNG2327" s="679"/>
      <c r="PNJ2327" s="680"/>
      <c r="PNK2327" s="680"/>
      <c r="PNP2327" s="679"/>
      <c r="PNS2327" s="680"/>
      <c r="PNT2327" s="680"/>
      <c r="PNY2327" s="679"/>
      <c r="POB2327" s="680"/>
      <c r="POC2327" s="680"/>
      <c r="POH2327" s="679"/>
      <c r="POK2327" s="680"/>
      <c r="POL2327" s="680"/>
      <c r="POQ2327" s="679"/>
      <c r="POT2327" s="680"/>
      <c r="POU2327" s="680"/>
      <c r="POZ2327" s="679"/>
      <c r="PPC2327" s="680"/>
      <c r="PPD2327" s="680"/>
      <c r="PPI2327" s="679"/>
      <c r="PPL2327" s="680"/>
      <c r="PPM2327" s="680"/>
      <c r="PPR2327" s="679"/>
      <c r="PPU2327" s="680"/>
      <c r="PPV2327" s="680"/>
      <c r="PQA2327" s="679"/>
      <c r="PQD2327" s="680"/>
      <c r="PQE2327" s="680"/>
      <c r="PQJ2327" s="679"/>
      <c r="PQM2327" s="680"/>
      <c r="PQN2327" s="680"/>
      <c r="PQS2327" s="679"/>
      <c r="PQV2327" s="680"/>
      <c r="PQW2327" s="680"/>
      <c r="PRB2327" s="679"/>
      <c r="PRE2327" s="680"/>
      <c r="PRF2327" s="680"/>
      <c r="PRK2327" s="679"/>
      <c r="PRN2327" s="680"/>
      <c r="PRO2327" s="680"/>
      <c r="PRT2327" s="679"/>
      <c r="PRW2327" s="680"/>
      <c r="PRX2327" s="680"/>
      <c r="PSC2327" s="679"/>
      <c r="PSF2327" s="680"/>
      <c r="PSG2327" s="680"/>
      <c r="PSL2327" s="679"/>
      <c r="PSO2327" s="680"/>
      <c r="PSP2327" s="680"/>
      <c r="PSU2327" s="679"/>
      <c r="PSX2327" s="680"/>
      <c r="PSY2327" s="680"/>
      <c r="PTD2327" s="679"/>
      <c r="PTG2327" s="680"/>
      <c r="PTH2327" s="680"/>
      <c r="PTM2327" s="679"/>
      <c r="PTP2327" s="680"/>
      <c r="PTQ2327" s="680"/>
      <c r="PTV2327" s="679"/>
      <c r="PTY2327" s="680"/>
      <c r="PTZ2327" s="680"/>
      <c r="PUE2327" s="679"/>
      <c r="PUH2327" s="680"/>
      <c r="PUI2327" s="680"/>
      <c r="PUN2327" s="679"/>
      <c r="PUQ2327" s="680"/>
      <c r="PUR2327" s="680"/>
      <c r="PUW2327" s="679"/>
      <c r="PUZ2327" s="680"/>
      <c r="PVA2327" s="680"/>
      <c r="PVF2327" s="679"/>
      <c r="PVI2327" s="680"/>
      <c r="PVJ2327" s="680"/>
      <c r="PVO2327" s="679"/>
      <c r="PVR2327" s="680"/>
      <c r="PVS2327" s="680"/>
      <c r="PVX2327" s="679"/>
      <c r="PWA2327" s="680"/>
      <c r="PWB2327" s="680"/>
      <c r="PWG2327" s="679"/>
      <c r="PWJ2327" s="680"/>
      <c r="PWK2327" s="680"/>
      <c r="PWP2327" s="679"/>
      <c r="PWS2327" s="680"/>
      <c r="PWT2327" s="680"/>
      <c r="PWY2327" s="679"/>
      <c r="PXB2327" s="680"/>
      <c r="PXC2327" s="680"/>
      <c r="PXH2327" s="679"/>
      <c r="PXK2327" s="680"/>
      <c r="PXL2327" s="680"/>
      <c r="PXQ2327" s="679"/>
      <c r="PXT2327" s="680"/>
      <c r="PXU2327" s="680"/>
      <c r="PXZ2327" s="679"/>
      <c r="PYC2327" s="680"/>
      <c r="PYD2327" s="680"/>
      <c r="PYI2327" s="679"/>
      <c r="PYL2327" s="680"/>
      <c r="PYM2327" s="680"/>
      <c r="PYR2327" s="679"/>
      <c r="PYU2327" s="680"/>
      <c r="PYV2327" s="680"/>
      <c r="PZA2327" s="679"/>
      <c r="PZD2327" s="680"/>
      <c r="PZE2327" s="680"/>
      <c r="PZJ2327" s="679"/>
      <c r="PZM2327" s="680"/>
      <c r="PZN2327" s="680"/>
      <c r="PZS2327" s="679"/>
      <c r="PZV2327" s="680"/>
      <c r="PZW2327" s="680"/>
      <c r="QAB2327" s="679"/>
      <c r="QAE2327" s="680"/>
      <c r="QAF2327" s="680"/>
      <c r="QAK2327" s="679"/>
      <c r="QAN2327" s="680"/>
      <c r="QAO2327" s="680"/>
      <c r="QAT2327" s="679"/>
      <c r="QAW2327" s="680"/>
      <c r="QAX2327" s="680"/>
      <c r="QBC2327" s="679"/>
      <c r="QBF2327" s="680"/>
      <c r="QBG2327" s="680"/>
      <c r="QBL2327" s="679"/>
      <c r="QBO2327" s="680"/>
      <c r="QBP2327" s="680"/>
      <c r="QBU2327" s="679"/>
      <c r="QBX2327" s="680"/>
      <c r="QBY2327" s="680"/>
      <c r="QCD2327" s="679"/>
      <c r="QCG2327" s="680"/>
      <c r="QCH2327" s="680"/>
      <c r="QCM2327" s="679"/>
      <c r="QCP2327" s="680"/>
      <c r="QCQ2327" s="680"/>
      <c r="QCV2327" s="679"/>
      <c r="QCY2327" s="680"/>
      <c r="QCZ2327" s="680"/>
      <c r="QDE2327" s="679"/>
      <c r="QDH2327" s="680"/>
      <c r="QDI2327" s="680"/>
      <c r="QDN2327" s="679"/>
      <c r="QDQ2327" s="680"/>
      <c r="QDR2327" s="680"/>
      <c r="QDW2327" s="679"/>
      <c r="QDZ2327" s="680"/>
      <c r="QEA2327" s="680"/>
      <c r="QEF2327" s="679"/>
      <c r="QEI2327" s="680"/>
      <c r="QEJ2327" s="680"/>
      <c r="QEO2327" s="679"/>
      <c r="QER2327" s="680"/>
      <c r="QES2327" s="680"/>
      <c r="QEX2327" s="679"/>
      <c r="QFA2327" s="680"/>
      <c r="QFB2327" s="680"/>
      <c r="QFG2327" s="679"/>
      <c r="QFJ2327" s="680"/>
      <c r="QFK2327" s="680"/>
      <c r="QFP2327" s="679"/>
      <c r="QFS2327" s="680"/>
      <c r="QFT2327" s="680"/>
      <c r="QFY2327" s="679"/>
      <c r="QGB2327" s="680"/>
      <c r="QGC2327" s="680"/>
      <c r="QGH2327" s="679"/>
      <c r="QGK2327" s="680"/>
      <c r="QGL2327" s="680"/>
      <c r="QGQ2327" s="679"/>
      <c r="QGT2327" s="680"/>
      <c r="QGU2327" s="680"/>
      <c r="QGZ2327" s="679"/>
      <c r="QHC2327" s="680"/>
      <c r="QHD2327" s="680"/>
      <c r="QHI2327" s="679"/>
      <c r="QHL2327" s="680"/>
      <c r="QHM2327" s="680"/>
      <c r="QHR2327" s="679"/>
      <c r="QHU2327" s="680"/>
      <c r="QHV2327" s="680"/>
      <c r="QIA2327" s="679"/>
      <c r="QID2327" s="680"/>
      <c r="QIE2327" s="680"/>
      <c r="QIJ2327" s="679"/>
      <c r="QIM2327" s="680"/>
      <c r="QIN2327" s="680"/>
      <c r="QIS2327" s="679"/>
      <c r="QIV2327" s="680"/>
      <c r="QIW2327" s="680"/>
      <c r="QJB2327" s="679"/>
      <c r="QJE2327" s="680"/>
      <c r="QJF2327" s="680"/>
      <c r="QJK2327" s="679"/>
      <c r="QJN2327" s="680"/>
      <c r="QJO2327" s="680"/>
      <c r="QJT2327" s="679"/>
      <c r="QJW2327" s="680"/>
      <c r="QJX2327" s="680"/>
      <c r="QKC2327" s="679"/>
      <c r="QKF2327" s="680"/>
      <c r="QKG2327" s="680"/>
      <c r="QKL2327" s="679"/>
      <c r="QKO2327" s="680"/>
      <c r="QKP2327" s="680"/>
      <c r="QKU2327" s="679"/>
      <c r="QKX2327" s="680"/>
      <c r="QKY2327" s="680"/>
      <c r="QLD2327" s="679"/>
      <c r="QLG2327" s="680"/>
      <c r="QLH2327" s="680"/>
      <c r="QLM2327" s="679"/>
      <c r="QLP2327" s="680"/>
      <c r="QLQ2327" s="680"/>
      <c r="QLV2327" s="679"/>
      <c r="QLY2327" s="680"/>
      <c r="QLZ2327" s="680"/>
      <c r="QME2327" s="679"/>
      <c r="QMH2327" s="680"/>
      <c r="QMI2327" s="680"/>
      <c r="QMN2327" s="679"/>
      <c r="QMQ2327" s="680"/>
      <c r="QMR2327" s="680"/>
      <c r="QMW2327" s="679"/>
      <c r="QMZ2327" s="680"/>
      <c r="QNA2327" s="680"/>
      <c r="QNF2327" s="679"/>
      <c r="QNI2327" s="680"/>
      <c r="QNJ2327" s="680"/>
      <c r="QNO2327" s="679"/>
      <c r="QNR2327" s="680"/>
      <c r="QNS2327" s="680"/>
      <c r="QNX2327" s="679"/>
      <c r="QOA2327" s="680"/>
      <c r="QOB2327" s="680"/>
      <c r="QOG2327" s="679"/>
      <c r="QOJ2327" s="680"/>
      <c r="QOK2327" s="680"/>
      <c r="QOP2327" s="679"/>
      <c r="QOS2327" s="680"/>
      <c r="QOT2327" s="680"/>
      <c r="QOY2327" s="679"/>
      <c r="QPB2327" s="680"/>
      <c r="QPC2327" s="680"/>
      <c r="QPH2327" s="679"/>
      <c r="QPK2327" s="680"/>
      <c r="QPL2327" s="680"/>
      <c r="QPQ2327" s="679"/>
      <c r="QPT2327" s="680"/>
      <c r="QPU2327" s="680"/>
      <c r="QPZ2327" s="679"/>
      <c r="QQC2327" s="680"/>
      <c r="QQD2327" s="680"/>
      <c r="QQI2327" s="679"/>
      <c r="QQL2327" s="680"/>
      <c r="QQM2327" s="680"/>
      <c r="QQR2327" s="679"/>
      <c r="QQU2327" s="680"/>
      <c r="QQV2327" s="680"/>
      <c r="QRA2327" s="679"/>
      <c r="QRD2327" s="680"/>
      <c r="QRE2327" s="680"/>
      <c r="QRJ2327" s="679"/>
      <c r="QRM2327" s="680"/>
      <c r="QRN2327" s="680"/>
      <c r="QRS2327" s="679"/>
      <c r="QRV2327" s="680"/>
      <c r="QRW2327" s="680"/>
      <c r="QSB2327" s="679"/>
      <c r="QSE2327" s="680"/>
      <c r="QSF2327" s="680"/>
      <c r="QSK2327" s="679"/>
      <c r="QSN2327" s="680"/>
      <c r="QSO2327" s="680"/>
      <c r="QST2327" s="679"/>
      <c r="QSW2327" s="680"/>
      <c r="QSX2327" s="680"/>
      <c r="QTC2327" s="679"/>
      <c r="QTF2327" s="680"/>
      <c r="QTG2327" s="680"/>
      <c r="QTL2327" s="679"/>
      <c r="QTO2327" s="680"/>
      <c r="QTP2327" s="680"/>
      <c r="QTU2327" s="679"/>
      <c r="QTX2327" s="680"/>
      <c r="QTY2327" s="680"/>
      <c r="QUD2327" s="679"/>
      <c r="QUG2327" s="680"/>
      <c r="QUH2327" s="680"/>
      <c r="QUM2327" s="679"/>
      <c r="QUP2327" s="680"/>
      <c r="QUQ2327" s="680"/>
      <c r="QUV2327" s="679"/>
      <c r="QUY2327" s="680"/>
      <c r="QUZ2327" s="680"/>
      <c r="QVE2327" s="679"/>
      <c r="QVH2327" s="680"/>
      <c r="QVI2327" s="680"/>
      <c r="QVN2327" s="679"/>
      <c r="QVQ2327" s="680"/>
      <c r="QVR2327" s="680"/>
      <c r="QVW2327" s="679"/>
      <c r="QVZ2327" s="680"/>
      <c r="QWA2327" s="680"/>
      <c r="QWF2327" s="679"/>
      <c r="QWI2327" s="680"/>
      <c r="QWJ2327" s="680"/>
      <c r="QWO2327" s="679"/>
      <c r="QWR2327" s="680"/>
      <c r="QWS2327" s="680"/>
      <c r="QWX2327" s="679"/>
      <c r="QXA2327" s="680"/>
      <c r="QXB2327" s="680"/>
      <c r="QXG2327" s="679"/>
      <c r="QXJ2327" s="680"/>
      <c r="QXK2327" s="680"/>
      <c r="QXP2327" s="679"/>
      <c r="QXS2327" s="680"/>
      <c r="QXT2327" s="680"/>
      <c r="QXY2327" s="679"/>
      <c r="QYB2327" s="680"/>
      <c r="QYC2327" s="680"/>
      <c r="QYH2327" s="679"/>
      <c r="QYK2327" s="680"/>
      <c r="QYL2327" s="680"/>
      <c r="QYQ2327" s="679"/>
      <c r="QYT2327" s="680"/>
      <c r="QYU2327" s="680"/>
      <c r="QYZ2327" s="679"/>
      <c r="QZC2327" s="680"/>
      <c r="QZD2327" s="680"/>
      <c r="QZI2327" s="679"/>
      <c r="QZL2327" s="680"/>
      <c r="QZM2327" s="680"/>
      <c r="QZR2327" s="679"/>
      <c r="QZU2327" s="680"/>
      <c r="QZV2327" s="680"/>
      <c r="RAA2327" s="679"/>
      <c r="RAD2327" s="680"/>
      <c r="RAE2327" s="680"/>
      <c r="RAJ2327" s="679"/>
      <c r="RAM2327" s="680"/>
      <c r="RAN2327" s="680"/>
      <c r="RAS2327" s="679"/>
      <c r="RAV2327" s="680"/>
      <c r="RAW2327" s="680"/>
      <c r="RBB2327" s="679"/>
      <c r="RBE2327" s="680"/>
      <c r="RBF2327" s="680"/>
      <c r="RBK2327" s="679"/>
      <c r="RBN2327" s="680"/>
      <c r="RBO2327" s="680"/>
      <c r="RBT2327" s="679"/>
      <c r="RBW2327" s="680"/>
      <c r="RBX2327" s="680"/>
      <c r="RCC2327" s="679"/>
      <c r="RCF2327" s="680"/>
      <c r="RCG2327" s="680"/>
      <c r="RCL2327" s="679"/>
      <c r="RCO2327" s="680"/>
      <c r="RCP2327" s="680"/>
      <c r="RCU2327" s="679"/>
      <c r="RCX2327" s="680"/>
      <c r="RCY2327" s="680"/>
      <c r="RDD2327" s="679"/>
      <c r="RDG2327" s="680"/>
      <c r="RDH2327" s="680"/>
      <c r="RDM2327" s="679"/>
      <c r="RDP2327" s="680"/>
      <c r="RDQ2327" s="680"/>
      <c r="RDV2327" s="679"/>
      <c r="RDY2327" s="680"/>
      <c r="RDZ2327" s="680"/>
      <c r="REE2327" s="679"/>
      <c r="REH2327" s="680"/>
      <c r="REI2327" s="680"/>
      <c r="REN2327" s="679"/>
      <c r="REQ2327" s="680"/>
      <c r="RER2327" s="680"/>
      <c r="REW2327" s="679"/>
      <c r="REZ2327" s="680"/>
      <c r="RFA2327" s="680"/>
      <c r="RFF2327" s="679"/>
      <c r="RFI2327" s="680"/>
      <c r="RFJ2327" s="680"/>
      <c r="RFO2327" s="679"/>
      <c r="RFR2327" s="680"/>
      <c r="RFS2327" s="680"/>
      <c r="RFX2327" s="679"/>
      <c r="RGA2327" s="680"/>
      <c r="RGB2327" s="680"/>
      <c r="RGG2327" s="679"/>
      <c r="RGJ2327" s="680"/>
      <c r="RGK2327" s="680"/>
      <c r="RGP2327" s="679"/>
      <c r="RGS2327" s="680"/>
      <c r="RGT2327" s="680"/>
      <c r="RGY2327" s="679"/>
      <c r="RHB2327" s="680"/>
      <c r="RHC2327" s="680"/>
      <c r="RHH2327" s="679"/>
      <c r="RHK2327" s="680"/>
      <c r="RHL2327" s="680"/>
      <c r="RHQ2327" s="679"/>
      <c r="RHT2327" s="680"/>
      <c r="RHU2327" s="680"/>
      <c r="RHZ2327" s="679"/>
      <c r="RIC2327" s="680"/>
      <c r="RID2327" s="680"/>
      <c r="RII2327" s="679"/>
      <c r="RIL2327" s="680"/>
      <c r="RIM2327" s="680"/>
      <c r="RIR2327" s="679"/>
      <c r="RIU2327" s="680"/>
      <c r="RIV2327" s="680"/>
      <c r="RJA2327" s="679"/>
      <c r="RJD2327" s="680"/>
      <c r="RJE2327" s="680"/>
      <c r="RJJ2327" s="679"/>
      <c r="RJM2327" s="680"/>
      <c r="RJN2327" s="680"/>
      <c r="RJS2327" s="679"/>
      <c r="RJV2327" s="680"/>
      <c r="RJW2327" s="680"/>
      <c r="RKB2327" s="679"/>
      <c r="RKE2327" s="680"/>
      <c r="RKF2327" s="680"/>
      <c r="RKK2327" s="679"/>
      <c r="RKN2327" s="680"/>
      <c r="RKO2327" s="680"/>
      <c r="RKT2327" s="679"/>
      <c r="RKW2327" s="680"/>
      <c r="RKX2327" s="680"/>
      <c r="RLC2327" s="679"/>
      <c r="RLF2327" s="680"/>
      <c r="RLG2327" s="680"/>
      <c r="RLL2327" s="679"/>
      <c r="RLO2327" s="680"/>
      <c r="RLP2327" s="680"/>
      <c r="RLU2327" s="679"/>
      <c r="RLX2327" s="680"/>
      <c r="RLY2327" s="680"/>
      <c r="RMD2327" s="679"/>
      <c r="RMG2327" s="680"/>
      <c r="RMH2327" s="680"/>
      <c r="RMM2327" s="679"/>
      <c r="RMP2327" s="680"/>
      <c r="RMQ2327" s="680"/>
      <c r="RMV2327" s="679"/>
      <c r="RMY2327" s="680"/>
      <c r="RMZ2327" s="680"/>
      <c r="RNE2327" s="679"/>
      <c r="RNH2327" s="680"/>
      <c r="RNI2327" s="680"/>
      <c r="RNN2327" s="679"/>
      <c r="RNQ2327" s="680"/>
      <c r="RNR2327" s="680"/>
      <c r="RNW2327" s="679"/>
      <c r="RNZ2327" s="680"/>
      <c r="ROA2327" s="680"/>
      <c r="ROF2327" s="679"/>
      <c r="ROI2327" s="680"/>
      <c r="ROJ2327" s="680"/>
      <c r="ROO2327" s="679"/>
      <c r="ROR2327" s="680"/>
      <c r="ROS2327" s="680"/>
      <c r="ROX2327" s="679"/>
      <c r="RPA2327" s="680"/>
      <c r="RPB2327" s="680"/>
      <c r="RPG2327" s="679"/>
      <c r="RPJ2327" s="680"/>
      <c r="RPK2327" s="680"/>
      <c r="RPP2327" s="679"/>
      <c r="RPS2327" s="680"/>
      <c r="RPT2327" s="680"/>
      <c r="RPY2327" s="679"/>
      <c r="RQB2327" s="680"/>
      <c r="RQC2327" s="680"/>
      <c r="RQH2327" s="679"/>
      <c r="RQK2327" s="680"/>
      <c r="RQL2327" s="680"/>
      <c r="RQQ2327" s="679"/>
      <c r="RQT2327" s="680"/>
      <c r="RQU2327" s="680"/>
      <c r="RQZ2327" s="679"/>
      <c r="RRC2327" s="680"/>
      <c r="RRD2327" s="680"/>
      <c r="RRI2327" s="679"/>
      <c r="RRL2327" s="680"/>
      <c r="RRM2327" s="680"/>
      <c r="RRR2327" s="679"/>
      <c r="RRU2327" s="680"/>
      <c r="RRV2327" s="680"/>
      <c r="RSA2327" s="679"/>
      <c r="RSD2327" s="680"/>
      <c r="RSE2327" s="680"/>
      <c r="RSJ2327" s="679"/>
      <c r="RSM2327" s="680"/>
      <c r="RSN2327" s="680"/>
      <c r="RSS2327" s="679"/>
      <c r="RSV2327" s="680"/>
      <c r="RSW2327" s="680"/>
      <c r="RTB2327" s="679"/>
      <c r="RTE2327" s="680"/>
      <c r="RTF2327" s="680"/>
      <c r="RTK2327" s="679"/>
      <c r="RTN2327" s="680"/>
      <c r="RTO2327" s="680"/>
      <c r="RTT2327" s="679"/>
      <c r="RTW2327" s="680"/>
      <c r="RTX2327" s="680"/>
      <c r="RUC2327" s="679"/>
      <c r="RUF2327" s="680"/>
      <c r="RUG2327" s="680"/>
      <c r="RUL2327" s="679"/>
      <c r="RUO2327" s="680"/>
      <c r="RUP2327" s="680"/>
      <c r="RUU2327" s="679"/>
      <c r="RUX2327" s="680"/>
      <c r="RUY2327" s="680"/>
      <c r="RVD2327" s="679"/>
      <c r="RVG2327" s="680"/>
      <c r="RVH2327" s="680"/>
      <c r="RVM2327" s="679"/>
      <c r="RVP2327" s="680"/>
      <c r="RVQ2327" s="680"/>
      <c r="RVV2327" s="679"/>
      <c r="RVY2327" s="680"/>
      <c r="RVZ2327" s="680"/>
      <c r="RWE2327" s="679"/>
      <c r="RWH2327" s="680"/>
      <c r="RWI2327" s="680"/>
      <c r="RWN2327" s="679"/>
      <c r="RWQ2327" s="680"/>
      <c r="RWR2327" s="680"/>
      <c r="RWW2327" s="679"/>
      <c r="RWZ2327" s="680"/>
      <c r="RXA2327" s="680"/>
      <c r="RXF2327" s="679"/>
      <c r="RXI2327" s="680"/>
      <c r="RXJ2327" s="680"/>
      <c r="RXO2327" s="679"/>
      <c r="RXR2327" s="680"/>
      <c r="RXS2327" s="680"/>
      <c r="RXX2327" s="679"/>
      <c r="RYA2327" s="680"/>
      <c r="RYB2327" s="680"/>
      <c r="RYG2327" s="679"/>
      <c r="RYJ2327" s="680"/>
      <c r="RYK2327" s="680"/>
      <c r="RYP2327" s="679"/>
      <c r="RYS2327" s="680"/>
      <c r="RYT2327" s="680"/>
      <c r="RYY2327" s="679"/>
      <c r="RZB2327" s="680"/>
      <c r="RZC2327" s="680"/>
      <c r="RZH2327" s="679"/>
      <c r="RZK2327" s="680"/>
      <c r="RZL2327" s="680"/>
      <c r="RZQ2327" s="679"/>
      <c r="RZT2327" s="680"/>
      <c r="RZU2327" s="680"/>
      <c r="RZZ2327" s="679"/>
      <c r="SAC2327" s="680"/>
      <c r="SAD2327" s="680"/>
      <c r="SAI2327" s="679"/>
      <c r="SAL2327" s="680"/>
      <c r="SAM2327" s="680"/>
      <c r="SAR2327" s="679"/>
      <c r="SAU2327" s="680"/>
      <c r="SAV2327" s="680"/>
      <c r="SBA2327" s="679"/>
      <c r="SBD2327" s="680"/>
      <c r="SBE2327" s="680"/>
      <c r="SBJ2327" s="679"/>
      <c r="SBM2327" s="680"/>
      <c r="SBN2327" s="680"/>
      <c r="SBS2327" s="679"/>
      <c r="SBV2327" s="680"/>
      <c r="SBW2327" s="680"/>
      <c r="SCB2327" s="679"/>
      <c r="SCE2327" s="680"/>
      <c r="SCF2327" s="680"/>
      <c r="SCK2327" s="679"/>
      <c r="SCN2327" s="680"/>
      <c r="SCO2327" s="680"/>
      <c r="SCT2327" s="679"/>
      <c r="SCW2327" s="680"/>
      <c r="SCX2327" s="680"/>
      <c r="SDC2327" s="679"/>
      <c r="SDF2327" s="680"/>
      <c r="SDG2327" s="680"/>
      <c r="SDL2327" s="679"/>
      <c r="SDO2327" s="680"/>
      <c r="SDP2327" s="680"/>
      <c r="SDU2327" s="679"/>
      <c r="SDX2327" s="680"/>
      <c r="SDY2327" s="680"/>
      <c r="SED2327" s="679"/>
      <c r="SEG2327" s="680"/>
      <c r="SEH2327" s="680"/>
      <c r="SEM2327" s="679"/>
      <c r="SEP2327" s="680"/>
      <c r="SEQ2327" s="680"/>
      <c r="SEV2327" s="679"/>
      <c r="SEY2327" s="680"/>
      <c r="SEZ2327" s="680"/>
      <c r="SFE2327" s="679"/>
      <c r="SFH2327" s="680"/>
      <c r="SFI2327" s="680"/>
      <c r="SFN2327" s="679"/>
      <c r="SFQ2327" s="680"/>
      <c r="SFR2327" s="680"/>
      <c r="SFW2327" s="679"/>
      <c r="SFZ2327" s="680"/>
      <c r="SGA2327" s="680"/>
      <c r="SGF2327" s="679"/>
      <c r="SGI2327" s="680"/>
      <c r="SGJ2327" s="680"/>
      <c r="SGO2327" s="679"/>
      <c r="SGR2327" s="680"/>
      <c r="SGS2327" s="680"/>
      <c r="SGX2327" s="679"/>
      <c r="SHA2327" s="680"/>
      <c r="SHB2327" s="680"/>
      <c r="SHG2327" s="679"/>
      <c r="SHJ2327" s="680"/>
      <c r="SHK2327" s="680"/>
      <c r="SHP2327" s="679"/>
      <c r="SHS2327" s="680"/>
      <c r="SHT2327" s="680"/>
      <c r="SHY2327" s="679"/>
      <c r="SIB2327" s="680"/>
      <c r="SIC2327" s="680"/>
      <c r="SIH2327" s="679"/>
      <c r="SIK2327" s="680"/>
      <c r="SIL2327" s="680"/>
      <c r="SIQ2327" s="679"/>
      <c r="SIT2327" s="680"/>
      <c r="SIU2327" s="680"/>
      <c r="SIZ2327" s="679"/>
      <c r="SJC2327" s="680"/>
      <c r="SJD2327" s="680"/>
      <c r="SJI2327" s="679"/>
      <c r="SJL2327" s="680"/>
      <c r="SJM2327" s="680"/>
      <c r="SJR2327" s="679"/>
      <c r="SJU2327" s="680"/>
      <c r="SJV2327" s="680"/>
      <c r="SKA2327" s="679"/>
      <c r="SKD2327" s="680"/>
      <c r="SKE2327" s="680"/>
      <c r="SKJ2327" s="679"/>
      <c r="SKM2327" s="680"/>
      <c r="SKN2327" s="680"/>
      <c r="SKS2327" s="679"/>
      <c r="SKV2327" s="680"/>
      <c r="SKW2327" s="680"/>
      <c r="SLB2327" s="679"/>
      <c r="SLE2327" s="680"/>
      <c r="SLF2327" s="680"/>
      <c r="SLK2327" s="679"/>
      <c r="SLN2327" s="680"/>
      <c r="SLO2327" s="680"/>
      <c r="SLT2327" s="679"/>
      <c r="SLW2327" s="680"/>
      <c r="SLX2327" s="680"/>
      <c r="SMC2327" s="679"/>
      <c r="SMF2327" s="680"/>
      <c r="SMG2327" s="680"/>
      <c r="SML2327" s="679"/>
      <c r="SMO2327" s="680"/>
      <c r="SMP2327" s="680"/>
      <c r="SMU2327" s="679"/>
      <c r="SMX2327" s="680"/>
      <c r="SMY2327" s="680"/>
      <c r="SND2327" s="679"/>
      <c r="SNG2327" s="680"/>
      <c r="SNH2327" s="680"/>
      <c r="SNM2327" s="679"/>
      <c r="SNP2327" s="680"/>
      <c r="SNQ2327" s="680"/>
      <c r="SNV2327" s="679"/>
      <c r="SNY2327" s="680"/>
      <c r="SNZ2327" s="680"/>
      <c r="SOE2327" s="679"/>
      <c r="SOH2327" s="680"/>
      <c r="SOI2327" s="680"/>
      <c r="SON2327" s="679"/>
      <c r="SOQ2327" s="680"/>
      <c r="SOR2327" s="680"/>
      <c r="SOW2327" s="679"/>
      <c r="SOZ2327" s="680"/>
      <c r="SPA2327" s="680"/>
      <c r="SPF2327" s="679"/>
      <c r="SPI2327" s="680"/>
      <c r="SPJ2327" s="680"/>
      <c r="SPO2327" s="679"/>
      <c r="SPR2327" s="680"/>
      <c r="SPS2327" s="680"/>
      <c r="SPX2327" s="679"/>
      <c r="SQA2327" s="680"/>
      <c r="SQB2327" s="680"/>
      <c r="SQG2327" s="679"/>
      <c r="SQJ2327" s="680"/>
      <c r="SQK2327" s="680"/>
      <c r="SQP2327" s="679"/>
      <c r="SQS2327" s="680"/>
      <c r="SQT2327" s="680"/>
      <c r="SQY2327" s="679"/>
      <c r="SRB2327" s="680"/>
      <c r="SRC2327" s="680"/>
      <c r="SRH2327" s="679"/>
      <c r="SRK2327" s="680"/>
      <c r="SRL2327" s="680"/>
      <c r="SRQ2327" s="679"/>
      <c r="SRT2327" s="680"/>
      <c r="SRU2327" s="680"/>
      <c r="SRZ2327" s="679"/>
      <c r="SSC2327" s="680"/>
      <c r="SSD2327" s="680"/>
      <c r="SSI2327" s="679"/>
      <c r="SSL2327" s="680"/>
      <c r="SSM2327" s="680"/>
      <c r="SSR2327" s="679"/>
      <c r="SSU2327" s="680"/>
      <c r="SSV2327" s="680"/>
      <c r="STA2327" s="679"/>
      <c r="STD2327" s="680"/>
      <c r="STE2327" s="680"/>
      <c r="STJ2327" s="679"/>
      <c r="STM2327" s="680"/>
      <c r="STN2327" s="680"/>
      <c r="STS2327" s="679"/>
      <c r="STV2327" s="680"/>
      <c r="STW2327" s="680"/>
      <c r="SUB2327" s="679"/>
      <c r="SUE2327" s="680"/>
      <c r="SUF2327" s="680"/>
      <c r="SUK2327" s="679"/>
      <c r="SUN2327" s="680"/>
      <c r="SUO2327" s="680"/>
      <c r="SUT2327" s="679"/>
      <c r="SUW2327" s="680"/>
      <c r="SUX2327" s="680"/>
      <c r="SVC2327" s="679"/>
      <c r="SVF2327" s="680"/>
      <c r="SVG2327" s="680"/>
      <c r="SVL2327" s="679"/>
      <c r="SVO2327" s="680"/>
      <c r="SVP2327" s="680"/>
      <c r="SVU2327" s="679"/>
      <c r="SVX2327" s="680"/>
      <c r="SVY2327" s="680"/>
      <c r="SWD2327" s="679"/>
      <c r="SWG2327" s="680"/>
      <c r="SWH2327" s="680"/>
      <c r="SWM2327" s="679"/>
      <c r="SWP2327" s="680"/>
      <c r="SWQ2327" s="680"/>
      <c r="SWV2327" s="679"/>
      <c r="SWY2327" s="680"/>
      <c r="SWZ2327" s="680"/>
      <c r="SXE2327" s="679"/>
      <c r="SXH2327" s="680"/>
      <c r="SXI2327" s="680"/>
      <c r="SXN2327" s="679"/>
      <c r="SXQ2327" s="680"/>
      <c r="SXR2327" s="680"/>
      <c r="SXW2327" s="679"/>
      <c r="SXZ2327" s="680"/>
      <c r="SYA2327" s="680"/>
      <c r="SYF2327" s="679"/>
      <c r="SYI2327" s="680"/>
      <c r="SYJ2327" s="680"/>
      <c r="SYO2327" s="679"/>
      <c r="SYR2327" s="680"/>
      <c r="SYS2327" s="680"/>
      <c r="SYX2327" s="679"/>
      <c r="SZA2327" s="680"/>
      <c r="SZB2327" s="680"/>
      <c r="SZG2327" s="679"/>
      <c r="SZJ2327" s="680"/>
      <c r="SZK2327" s="680"/>
      <c r="SZP2327" s="679"/>
      <c r="SZS2327" s="680"/>
      <c r="SZT2327" s="680"/>
      <c r="SZY2327" s="679"/>
      <c r="TAB2327" s="680"/>
      <c r="TAC2327" s="680"/>
      <c r="TAH2327" s="679"/>
      <c r="TAK2327" s="680"/>
      <c r="TAL2327" s="680"/>
      <c r="TAQ2327" s="679"/>
      <c r="TAT2327" s="680"/>
      <c r="TAU2327" s="680"/>
      <c r="TAZ2327" s="679"/>
      <c r="TBC2327" s="680"/>
      <c r="TBD2327" s="680"/>
      <c r="TBI2327" s="679"/>
      <c r="TBL2327" s="680"/>
      <c r="TBM2327" s="680"/>
      <c r="TBR2327" s="679"/>
      <c r="TBU2327" s="680"/>
      <c r="TBV2327" s="680"/>
      <c r="TCA2327" s="679"/>
      <c r="TCD2327" s="680"/>
      <c r="TCE2327" s="680"/>
      <c r="TCJ2327" s="679"/>
      <c r="TCM2327" s="680"/>
      <c r="TCN2327" s="680"/>
      <c r="TCS2327" s="679"/>
      <c r="TCV2327" s="680"/>
      <c r="TCW2327" s="680"/>
      <c r="TDB2327" s="679"/>
      <c r="TDE2327" s="680"/>
      <c r="TDF2327" s="680"/>
      <c r="TDK2327" s="679"/>
      <c r="TDN2327" s="680"/>
      <c r="TDO2327" s="680"/>
      <c r="TDT2327" s="679"/>
      <c r="TDW2327" s="680"/>
      <c r="TDX2327" s="680"/>
      <c r="TEC2327" s="679"/>
      <c r="TEF2327" s="680"/>
      <c r="TEG2327" s="680"/>
      <c r="TEL2327" s="679"/>
      <c r="TEO2327" s="680"/>
      <c r="TEP2327" s="680"/>
      <c r="TEU2327" s="679"/>
      <c r="TEX2327" s="680"/>
      <c r="TEY2327" s="680"/>
      <c r="TFD2327" s="679"/>
      <c r="TFG2327" s="680"/>
      <c r="TFH2327" s="680"/>
      <c r="TFM2327" s="679"/>
      <c r="TFP2327" s="680"/>
      <c r="TFQ2327" s="680"/>
      <c r="TFV2327" s="679"/>
      <c r="TFY2327" s="680"/>
      <c r="TFZ2327" s="680"/>
      <c r="TGE2327" s="679"/>
      <c r="TGH2327" s="680"/>
      <c r="TGI2327" s="680"/>
      <c r="TGN2327" s="679"/>
      <c r="TGQ2327" s="680"/>
      <c r="TGR2327" s="680"/>
      <c r="TGW2327" s="679"/>
      <c r="TGZ2327" s="680"/>
      <c r="THA2327" s="680"/>
      <c r="THF2327" s="679"/>
      <c r="THI2327" s="680"/>
      <c r="THJ2327" s="680"/>
      <c r="THO2327" s="679"/>
      <c r="THR2327" s="680"/>
      <c r="THS2327" s="680"/>
      <c r="THX2327" s="679"/>
      <c r="TIA2327" s="680"/>
      <c r="TIB2327" s="680"/>
      <c r="TIG2327" s="679"/>
      <c r="TIJ2327" s="680"/>
      <c r="TIK2327" s="680"/>
      <c r="TIP2327" s="679"/>
      <c r="TIS2327" s="680"/>
      <c r="TIT2327" s="680"/>
      <c r="TIY2327" s="679"/>
      <c r="TJB2327" s="680"/>
      <c r="TJC2327" s="680"/>
      <c r="TJH2327" s="679"/>
      <c r="TJK2327" s="680"/>
      <c r="TJL2327" s="680"/>
      <c r="TJQ2327" s="679"/>
      <c r="TJT2327" s="680"/>
      <c r="TJU2327" s="680"/>
      <c r="TJZ2327" s="679"/>
      <c r="TKC2327" s="680"/>
      <c r="TKD2327" s="680"/>
      <c r="TKI2327" s="679"/>
      <c r="TKL2327" s="680"/>
      <c r="TKM2327" s="680"/>
      <c r="TKR2327" s="679"/>
      <c r="TKU2327" s="680"/>
      <c r="TKV2327" s="680"/>
      <c r="TLA2327" s="679"/>
      <c r="TLD2327" s="680"/>
      <c r="TLE2327" s="680"/>
      <c r="TLJ2327" s="679"/>
      <c r="TLM2327" s="680"/>
      <c r="TLN2327" s="680"/>
      <c r="TLS2327" s="679"/>
      <c r="TLV2327" s="680"/>
      <c r="TLW2327" s="680"/>
      <c r="TMB2327" s="679"/>
      <c r="TME2327" s="680"/>
      <c r="TMF2327" s="680"/>
      <c r="TMK2327" s="679"/>
      <c r="TMN2327" s="680"/>
      <c r="TMO2327" s="680"/>
      <c r="TMT2327" s="679"/>
      <c r="TMW2327" s="680"/>
      <c r="TMX2327" s="680"/>
      <c r="TNC2327" s="679"/>
      <c r="TNF2327" s="680"/>
      <c r="TNG2327" s="680"/>
      <c r="TNL2327" s="679"/>
      <c r="TNO2327" s="680"/>
      <c r="TNP2327" s="680"/>
      <c r="TNU2327" s="679"/>
      <c r="TNX2327" s="680"/>
      <c r="TNY2327" s="680"/>
      <c r="TOD2327" s="679"/>
      <c r="TOG2327" s="680"/>
      <c r="TOH2327" s="680"/>
      <c r="TOM2327" s="679"/>
      <c r="TOP2327" s="680"/>
      <c r="TOQ2327" s="680"/>
      <c r="TOV2327" s="679"/>
      <c r="TOY2327" s="680"/>
      <c r="TOZ2327" s="680"/>
      <c r="TPE2327" s="679"/>
      <c r="TPH2327" s="680"/>
      <c r="TPI2327" s="680"/>
      <c r="TPN2327" s="679"/>
      <c r="TPQ2327" s="680"/>
      <c r="TPR2327" s="680"/>
      <c r="TPW2327" s="679"/>
      <c r="TPZ2327" s="680"/>
      <c r="TQA2327" s="680"/>
      <c r="TQF2327" s="679"/>
      <c r="TQI2327" s="680"/>
      <c r="TQJ2327" s="680"/>
      <c r="TQO2327" s="679"/>
      <c r="TQR2327" s="680"/>
      <c r="TQS2327" s="680"/>
      <c r="TQX2327" s="679"/>
      <c r="TRA2327" s="680"/>
      <c r="TRB2327" s="680"/>
      <c r="TRG2327" s="679"/>
      <c r="TRJ2327" s="680"/>
      <c r="TRK2327" s="680"/>
      <c r="TRP2327" s="679"/>
      <c r="TRS2327" s="680"/>
      <c r="TRT2327" s="680"/>
      <c r="TRY2327" s="679"/>
      <c r="TSB2327" s="680"/>
      <c r="TSC2327" s="680"/>
      <c r="TSH2327" s="679"/>
      <c r="TSK2327" s="680"/>
      <c r="TSL2327" s="680"/>
      <c r="TSQ2327" s="679"/>
      <c r="TST2327" s="680"/>
      <c r="TSU2327" s="680"/>
      <c r="TSZ2327" s="679"/>
      <c r="TTC2327" s="680"/>
      <c r="TTD2327" s="680"/>
      <c r="TTI2327" s="679"/>
      <c r="TTL2327" s="680"/>
      <c r="TTM2327" s="680"/>
      <c r="TTR2327" s="679"/>
      <c r="TTU2327" s="680"/>
      <c r="TTV2327" s="680"/>
      <c r="TUA2327" s="679"/>
      <c r="TUD2327" s="680"/>
      <c r="TUE2327" s="680"/>
      <c r="TUJ2327" s="679"/>
      <c r="TUM2327" s="680"/>
      <c r="TUN2327" s="680"/>
      <c r="TUS2327" s="679"/>
      <c r="TUV2327" s="680"/>
      <c r="TUW2327" s="680"/>
      <c r="TVB2327" s="679"/>
      <c r="TVE2327" s="680"/>
      <c r="TVF2327" s="680"/>
      <c r="TVK2327" s="679"/>
      <c r="TVN2327" s="680"/>
      <c r="TVO2327" s="680"/>
      <c r="TVT2327" s="679"/>
      <c r="TVW2327" s="680"/>
      <c r="TVX2327" s="680"/>
      <c r="TWC2327" s="679"/>
      <c r="TWF2327" s="680"/>
      <c r="TWG2327" s="680"/>
      <c r="TWL2327" s="679"/>
      <c r="TWO2327" s="680"/>
      <c r="TWP2327" s="680"/>
      <c r="TWU2327" s="679"/>
      <c r="TWX2327" s="680"/>
      <c r="TWY2327" s="680"/>
      <c r="TXD2327" s="679"/>
      <c r="TXG2327" s="680"/>
      <c r="TXH2327" s="680"/>
      <c r="TXM2327" s="679"/>
      <c r="TXP2327" s="680"/>
      <c r="TXQ2327" s="680"/>
      <c r="TXV2327" s="679"/>
      <c r="TXY2327" s="680"/>
      <c r="TXZ2327" s="680"/>
      <c r="TYE2327" s="679"/>
      <c r="TYH2327" s="680"/>
      <c r="TYI2327" s="680"/>
      <c r="TYN2327" s="679"/>
      <c r="TYQ2327" s="680"/>
      <c r="TYR2327" s="680"/>
      <c r="TYW2327" s="679"/>
      <c r="TYZ2327" s="680"/>
      <c r="TZA2327" s="680"/>
      <c r="TZF2327" s="679"/>
      <c r="TZI2327" s="680"/>
      <c r="TZJ2327" s="680"/>
      <c r="TZO2327" s="679"/>
      <c r="TZR2327" s="680"/>
      <c r="TZS2327" s="680"/>
      <c r="TZX2327" s="679"/>
      <c r="UAA2327" s="680"/>
      <c r="UAB2327" s="680"/>
      <c r="UAG2327" s="679"/>
      <c r="UAJ2327" s="680"/>
      <c r="UAK2327" s="680"/>
      <c r="UAP2327" s="679"/>
      <c r="UAS2327" s="680"/>
      <c r="UAT2327" s="680"/>
      <c r="UAY2327" s="679"/>
      <c r="UBB2327" s="680"/>
      <c r="UBC2327" s="680"/>
      <c r="UBH2327" s="679"/>
      <c r="UBK2327" s="680"/>
      <c r="UBL2327" s="680"/>
      <c r="UBQ2327" s="679"/>
      <c r="UBT2327" s="680"/>
      <c r="UBU2327" s="680"/>
      <c r="UBZ2327" s="679"/>
      <c r="UCC2327" s="680"/>
      <c r="UCD2327" s="680"/>
      <c r="UCI2327" s="679"/>
      <c r="UCL2327" s="680"/>
      <c r="UCM2327" s="680"/>
      <c r="UCR2327" s="679"/>
      <c r="UCU2327" s="680"/>
      <c r="UCV2327" s="680"/>
      <c r="UDA2327" s="679"/>
      <c r="UDD2327" s="680"/>
      <c r="UDE2327" s="680"/>
      <c r="UDJ2327" s="679"/>
      <c r="UDM2327" s="680"/>
      <c r="UDN2327" s="680"/>
      <c r="UDS2327" s="679"/>
      <c r="UDV2327" s="680"/>
      <c r="UDW2327" s="680"/>
      <c r="UEB2327" s="679"/>
      <c r="UEE2327" s="680"/>
      <c r="UEF2327" s="680"/>
      <c r="UEK2327" s="679"/>
      <c r="UEN2327" s="680"/>
      <c r="UEO2327" s="680"/>
      <c r="UET2327" s="679"/>
      <c r="UEW2327" s="680"/>
      <c r="UEX2327" s="680"/>
      <c r="UFC2327" s="679"/>
      <c r="UFF2327" s="680"/>
      <c r="UFG2327" s="680"/>
      <c r="UFL2327" s="679"/>
      <c r="UFO2327" s="680"/>
      <c r="UFP2327" s="680"/>
      <c r="UFU2327" s="679"/>
      <c r="UFX2327" s="680"/>
      <c r="UFY2327" s="680"/>
      <c r="UGD2327" s="679"/>
      <c r="UGG2327" s="680"/>
      <c r="UGH2327" s="680"/>
      <c r="UGM2327" s="679"/>
      <c r="UGP2327" s="680"/>
      <c r="UGQ2327" s="680"/>
      <c r="UGV2327" s="679"/>
      <c r="UGY2327" s="680"/>
      <c r="UGZ2327" s="680"/>
      <c r="UHE2327" s="679"/>
      <c r="UHH2327" s="680"/>
      <c r="UHI2327" s="680"/>
      <c r="UHN2327" s="679"/>
      <c r="UHQ2327" s="680"/>
      <c r="UHR2327" s="680"/>
      <c r="UHW2327" s="679"/>
      <c r="UHZ2327" s="680"/>
      <c r="UIA2327" s="680"/>
      <c r="UIF2327" s="679"/>
      <c r="UII2327" s="680"/>
      <c r="UIJ2327" s="680"/>
      <c r="UIO2327" s="679"/>
      <c r="UIR2327" s="680"/>
      <c r="UIS2327" s="680"/>
      <c r="UIX2327" s="679"/>
      <c r="UJA2327" s="680"/>
      <c r="UJB2327" s="680"/>
      <c r="UJG2327" s="679"/>
      <c r="UJJ2327" s="680"/>
      <c r="UJK2327" s="680"/>
      <c r="UJP2327" s="679"/>
      <c r="UJS2327" s="680"/>
      <c r="UJT2327" s="680"/>
      <c r="UJY2327" s="679"/>
      <c r="UKB2327" s="680"/>
      <c r="UKC2327" s="680"/>
      <c r="UKH2327" s="679"/>
      <c r="UKK2327" s="680"/>
      <c r="UKL2327" s="680"/>
      <c r="UKQ2327" s="679"/>
      <c r="UKT2327" s="680"/>
      <c r="UKU2327" s="680"/>
      <c r="UKZ2327" s="679"/>
      <c r="ULC2327" s="680"/>
      <c r="ULD2327" s="680"/>
      <c r="ULI2327" s="679"/>
      <c r="ULL2327" s="680"/>
      <c r="ULM2327" s="680"/>
      <c r="ULR2327" s="679"/>
      <c r="ULU2327" s="680"/>
      <c r="ULV2327" s="680"/>
      <c r="UMA2327" s="679"/>
      <c r="UMD2327" s="680"/>
      <c r="UME2327" s="680"/>
      <c r="UMJ2327" s="679"/>
      <c r="UMM2327" s="680"/>
      <c r="UMN2327" s="680"/>
      <c r="UMS2327" s="679"/>
      <c r="UMV2327" s="680"/>
      <c r="UMW2327" s="680"/>
      <c r="UNB2327" s="679"/>
      <c r="UNE2327" s="680"/>
      <c r="UNF2327" s="680"/>
      <c r="UNK2327" s="679"/>
      <c r="UNN2327" s="680"/>
      <c r="UNO2327" s="680"/>
      <c r="UNT2327" s="679"/>
      <c r="UNW2327" s="680"/>
      <c r="UNX2327" s="680"/>
      <c r="UOC2327" s="679"/>
      <c r="UOF2327" s="680"/>
      <c r="UOG2327" s="680"/>
      <c r="UOL2327" s="679"/>
      <c r="UOO2327" s="680"/>
      <c r="UOP2327" s="680"/>
      <c r="UOU2327" s="679"/>
      <c r="UOX2327" s="680"/>
      <c r="UOY2327" s="680"/>
      <c r="UPD2327" s="679"/>
      <c r="UPG2327" s="680"/>
      <c r="UPH2327" s="680"/>
      <c r="UPM2327" s="679"/>
      <c r="UPP2327" s="680"/>
      <c r="UPQ2327" s="680"/>
      <c r="UPV2327" s="679"/>
      <c r="UPY2327" s="680"/>
      <c r="UPZ2327" s="680"/>
      <c r="UQE2327" s="679"/>
      <c r="UQH2327" s="680"/>
      <c r="UQI2327" s="680"/>
      <c r="UQN2327" s="679"/>
      <c r="UQQ2327" s="680"/>
      <c r="UQR2327" s="680"/>
      <c r="UQW2327" s="679"/>
      <c r="UQZ2327" s="680"/>
      <c r="URA2327" s="680"/>
      <c r="URF2327" s="679"/>
      <c r="URI2327" s="680"/>
      <c r="URJ2327" s="680"/>
      <c r="URO2327" s="679"/>
      <c r="URR2327" s="680"/>
      <c r="URS2327" s="680"/>
      <c r="URX2327" s="679"/>
      <c r="USA2327" s="680"/>
      <c r="USB2327" s="680"/>
      <c r="USG2327" s="679"/>
      <c r="USJ2327" s="680"/>
      <c r="USK2327" s="680"/>
      <c r="USP2327" s="679"/>
      <c r="USS2327" s="680"/>
      <c r="UST2327" s="680"/>
      <c r="USY2327" s="679"/>
      <c r="UTB2327" s="680"/>
      <c r="UTC2327" s="680"/>
      <c r="UTH2327" s="679"/>
      <c r="UTK2327" s="680"/>
      <c r="UTL2327" s="680"/>
      <c r="UTQ2327" s="679"/>
      <c r="UTT2327" s="680"/>
      <c r="UTU2327" s="680"/>
      <c r="UTZ2327" s="679"/>
      <c r="UUC2327" s="680"/>
      <c r="UUD2327" s="680"/>
      <c r="UUI2327" s="679"/>
      <c r="UUL2327" s="680"/>
      <c r="UUM2327" s="680"/>
      <c r="UUR2327" s="679"/>
      <c r="UUU2327" s="680"/>
      <c r="UUV2327" s="680"/>
      <c r="UVA2327" s="679"/>
      <c r="UVD2327" s="680"/>
      <c r="UVE2327" s="680"/>
      <c r="UVJ2327" s="679"/>
      <c r="UVM2327" s="680"/>
      <c r="UVN2327" s="680"/>
      <c r="UVS2327" s="679"/>
      <c r="UVV2327" s="680"/>
      <c r="UVW2327" s="680"/>
      <c r="UWB2327" s="679"/>
      <c r="UWE2327" s="680"/>
      <c r="UWF2327" s="680"/>
      <c r="UWK2327" s="679"/>
      <c r="UWN2327" s="680"/>
      <c r="UWO2327" s="680"/>
      <c r="UWT2327" s="679"/>
      <c r="UWW2327" s="680"/>
      <c r="UWX2327" s="680"/>
      <c r="UXC2327" s="679"/>
      <c r="UXF2327" s="680"/>
      <c r="UXG2327" s="680"/>
      <c r="UXL2327" s="679"/>
      <c r="UXO2327" s="680"/>
      <c r="UXP2327" s="680"/>
      <c r="UXU2327" s="679"/>
      <c r="UXX2327" s="680"/>
      <c r="UXY2327" s="680"/>
      <c r="UYD2327" s="679"/>
      <c r="UYG2327" s="680"/>
      <c r="UYH2327" s="680"/>
      <c r="UYM2327" s="679"/>
      <c r="UYP2327" s="680"/>
      <c r="UYQ2327" s="680"/>
      <c r="UYV2327" s="679"/>
      <c r="UYY2327" s="680"/>
      <c r="UYZ2327" s="680"/>
      <c r="UZE2327" s="679"/>
      <c r="UZH2327" s="680"/>
      <c r="UZI2327" s="680"/>
      <c r="UZN2327" s="679"/>
      <c r="UZQ2327" s="680"/>
      <c r="UZR2327" s="680"/>
      <c r="UZW2327" s="679"/>
      <c r="UZZ2327" s="680"/>
      <c r="VAA2327" s="680"/>
      <c r="VAF2327" s="679"/>
      <c r="VAI2327" s="680"/>
      <c r="VAJ2327" s="680"/>
      <c r="VAO2327" s="679"/>
      <c r="VAR2327" s="680"/>
      <c r="VAS2327" s="680"/>
      <c r="VAX2327" s="679"/>
      <c r="VBA2327" s="680"/>
      <c r="VBB2327" s="680"/>
      <c r="VBG2327" s="679"/>
      <c r="VBJ2327" s="680"/>
      <c r="VBK2327" s="680"/>
      <c r="VBP2327" s="679"/>
      <c r="VBS2327" s="680"/>
      <c r="VBT2327" s="680"/>
      <c r="VBY2327" s="679"/>
      <c r="VCB2327" s="680"/>
      <c r="VCC2327" s="680"/>
      <c r="VCH2327" s="679"/>
      <c r="VCK2327" s="680"/>
      <c r="VCL2327" s="680"/>
      <c r="VCQ2327" s="679"/>
      <c r="VCT2327" s="680"/>
      <c r="VCU2327" s="680"/>
      <c r="VCZ2327" s="679"/>
      <c r="VDC2327" s="680"/>
      <c r="VDD2327" s="680"/>
      <c r="VDI2327" s="679"/>
      <c r="VDL2327" s="680"/>
      <c r="VDM2327" s="680"/>
      <c r="VDR2327" s="679"/>
      <c r="VDU2327" s="680"/>
      <c r="VDV2327" s="680"/>
      <c r="VEA2327" s="679"/>
      <c r="VED2327" s="680"/>
      <c r="VEE2327" s="680"/>
      <c r="VEJ2327" s="679"/>
      <c r="VEM2327" s="680"/>
      <c r="VEN2327" s="680"/>
      <c r="VES2327" s="679"/>
      <c r="VEV2327" s="680"/>
      <c r="VEW2327" s="680"/>
      <c r="VFB2327" s="679"/>
      <c r="VFE2327" s="680"/>
      <c r="VFF2327" s="680"/>
      <c r="VFK2327" s="679"/>
      <c r="VFN2327" s="680"/>
      <c r="VFO2327" s="680"/>
      <c r="VFT2327" s="679"/>
      <c r="VFW2327" s="680"/>
      <c r="VFX2327" s="680"/>
      <c r="VGC2327" s="679"/>
      <c r="VGF2327" s="680"/>
      <c r="VGG2327" s="680"/>
      <c r="VGL2327" s="679"/>
      <c r="VGO2327" s="680"/>
      <c r="VGP2327" s="680"/>
      <c r="VGU2327" s="679"/>
      <c r="VGX2327" s="680"/>
      <c r="VGY2327" s="680"/>
      <c r="VHD2327" s="679"/>
      <c r="VHG2327" s="680"/>
      <c r="VHH2327" s="680"/>
      <c r="VHM2327" s="679"/>
      <c r="VHP2327" s="680"/>
      <c r="VHQ2327" s="680"/>
      <c r="VHV2327" s="679"/>
      <c r="VHY2327" s="680"/>
      <c r="VHZ2327" s="680"/>
      <c r="VIE2327" s="679"/>
      <c r="VIH2327" s="680"/>
      <c r="VII2327" s="680"/>
      <c r="VIN2327" s="679"/>
      <c r="VIQ2327" s="680"/>
      <c r="VIR2327" s="680"/>
      <c r="VIW2327" s="679"/>
      <c r="VIZ2327" s="680"/>
      <c r="VJA2327" s="680"/>
      <c r="VJF2327" s="679"/>
      <c r="VJI2327" s="680"/>
      <c r="VJJ2327" s="680"/>
      <c r="VJO2327" s="679"/>
      <c r="VJR2327" s="680"/>
      <c r="VJS2327" s="680"/>
      <c r="VJX2327" s="679"/>
      <c r="VKA2327" s="680"/>
      <c r="VKB2327" s="680"/>
      <c r="VKG2327" s="679"/>
      <c r="VKJ2327" s="680"/>
      <c r="VKK2327" s="680"/>
      <c r="VKP2327" s="679"/>
      <c r="VKS2327" s="680"/>
      <c r="VKT2327" s="680"/>
      <c r="VKY2327" s="679"/>
      <c r="VLB2327" s="680"/>
      <c r="VLC2327" s="680"/>
      <c r="VLH2327" s="679"/>
      <c r="VLK2327" s="680"/>
      <c r="VLL2327" s="680"/>
      <c r="VLQ2327" s="679"/>
      <c r="VLT2327" s="680"/>
      <c r="VLU2327" s="680"/>
      <c r="VLZ2327" s="679"/>
      <c r="VMC2327" s="680"/>
      <c r="VMD2327" s="680"/>
      <c r="VMI2327" s="679"/>
      <c r="VML2327" s="680"/>
      <c r="VMM2327" s="680"/>
      <c r="VMR2327" s="679"/>
      <c r="VMU2327" s="680"/>
      <c r="VMV2327" s="680"/>
      <c r="VNA2327" s="679"/>
      <c r="VND2327" s="680"/>
      <c r="VNE2327" s="680"/>
      <c r="VNJ2327" s="679"/>
      <c r="VNM2327" s="680"/>
      <c r="VNN2327" s="680"/>
      <c r="VNS2327" s="679"/>
      <c r="VNV2327" s="680"/>
      <c r="VNW2327" s="680"/>
      <c r="VOB2327" s="679"/>
      <c r="VOE2327" s="680"/>
      <c r="VOF2327" s="680"/>
      <c r="VOK2327" s="679"/>
      <c r="VON2327" s="680"/>
      <c r="VOO2327" s="680"/>
      <c r="VOT2327" s="679"/>
      <c r="VOW2327" s="680"/>
      <c r="VOX2327" s="680"/>
      <c r="VPC2327" s="679"/>
      <c r="VPF2327" s="680"/>
      <c r="VPG2327" s="680"/>
      <c r="VPL2327" s="679"/>
      <c r="VPO2327" s="680"/>
      <c r="VPP2327" s="680"/>
      <c r="VPU2327" s="679"/>
      <c r="VPX2327" s="680"/>
      <c r="VPY2327" s="680"/>
      <c r="VQD2327" s="679"/>
      <c r="VQG2327" s="680"/>
      <c r="VQH2327" s="680"/>
      <c r="VQM2327" s="679"/>
      <c r="VQP2327" s="680"/>
      <c r="VQQ2327" s="680"/>
      <c r="VQV2327" s="679"/>
      <c r="VQY2327" s="680"/>
      <c r="VQZ2327" s="680"/>
      <c r="VRE2327" s="679"/>
      <c r="VRH2327" s="680"/>
      <c r="VRI2327" s="680"/>
      <c r="VRN2327" s="679"/>
      <c r="VRQ2327" s="680"/>
      <c r="VRR2327" s="680"/>
      <c r="VRW2327" s="679"/>
      <c r="VRZ2327" s="680"/>
      <c r="VSA2327" s="680"/>
      <c r="VSF2327" s="679"/>
      <c r="VSI2327" s="680"/>
      <c r="VSJ2327" s="680"/>
      <c r="VSO2327" s="679"/>
      <c r="VSR2327" s="680"/>
      <c r="VSS2327" s="680"/>
      <c r="VSX2327" s="679"/>
      <c r="VTA2327" s="680"/>
      <c r="VTB2327" s="680"/>
      <c r="VTG2327" s="679"/>
      <c r="VTJ2327" s="680"/>
      <c r="VTK2327" s="680"/>
      <c r="VTP2327" s="679"/>
      <c r="VTS2327" s="680"/>
      <c r="VTT2327" s="680"/>
      <c r="VTY2327" s="679"/>
      <c r="VUB2327" s="680"/>
      <c r="VUC2327" s="680"/>
      <c r="VUH2327" s="679"/>
      <c r="VUK2327" s="680"/>
      <c r="VUL2327" s="680"/>
      <c r="VUQ2327" s="679"/>
      <c r="VUT2327" s="680"/>
      <c r="VUU2327" s="680"/>
      <c r="VUZ2327" s="679"/>
      <c r="VVC2327" s="680"/>
      <c r="VVD2327" s="680"/>
      <c r="VVI2327" s="679"/>
      <c r="VVL2327" s="680"/>
      <c r="VVM2327" s="680"/>
      <c r="VVR2327" s="679"/>
      <c r="VVU2327" s="680"/>
      <c r="VVV2327" s="680"/>
      <c r="VWA2327" s="679"/>
      <c r="VWD2327" s="680"/>
      <c r="VWE2327" s="680"/>
      <c r="VWJ2327" s="679"/>
      <c r="VWM2327" s="680"/>
      <c r="VWN2327" s="680"/>
      <c r="VWS2327" s="679"/>
      <c r="VWV2327" s="680"/>
      <c r="VWW2327" s="680"/>
      <c r="VXB2327" s="679"/>
      <c r="VXE2327" s="680"/>
      <c r="VXF2327" s="680"/>
      <c r="VXK2327" s="679"/>
      <c r="VXN2327" s="680"/>
      <c r="VXO2327" s="680"/>
      <c r="VXT2327" s="679"/>
      <c r="VXW2327" s="680"/>
      <c r="VXX2327" s="680"/>
      <c r="VYC2327" s="679"/>
      <c r="VYF2327" s="680"/>
      <c r="VYG2327" s="680"/>
      <c r="VYL2327" s="679"/>
      <c r="VYO2327" s="680"/>
      <c r="VYP2327" s="680"/>
      <c r="VYU2327" s="679"/>
      <c r="VYX2327" s="680"/>
      <c r="VYY2327" s="680"/>
      <c r="VZD2327" s="679"/>
      <c r="VZG2327" s="680"/>
      <c r="VZH2327" s="680"/>
      <c r="VZM2327" s="679"/>
      <c r="VZP2327" s="680"/>
      <c r="VZQ2327" s="680"/>
      <c r="VZV2327" s="679"/>
      <c r="VZY2327" s="680"/>
      <c r="VZZ2327" s="680"/>
      <c r="WAE2327" s="679"/>
      <c r="WAH2327" s="680"/>
      <c r="WAI2327" s="680"/>
      <c r="WAN2327" s="679"/>
      <c r="WAQ2327" s="680"/>
      <c r="WAR2327" s="680"/>
      <c r="WAW2327" s="679"/>
      <c r="WAZ2327" s="680"/>
      <c r="WBA2327" s="680"/>
      <c r="WBF2327" s="679"/>
      <c r="WBI2327" s="680"/>
      <c r="WBJ2327" s="680"/>
      <c r="WBO2327" s="679"/>
      <c r="WBR2327" s="680"/>
      <c r="WBS2327" s="680"/>
      <c r="WBX2327" s="679"/>
      <c r="WCA2327" s="680"/>
      <c r="WCB2327" s="680"/>
      <c r="WCG2327" s="679"/>
      <c r="WCJ2327" s="680"/>
      <c r="WCK2327" s="680"/>
      <c r="WCP2327" s="679"/>
      <c r="WCS2327" s="680"/>
      <c r="WCT2327" s="680"/>
      <c r="WCY2327" s="679"/>
      <c r="WDB2327" s="680"/>
      <c r="WDC2327" s="680"/>
      <c r="WDH2327" s="679"/>
      <c r="WDK2327" s="680"/>
      <c r="WDL2327" s="680"/>
      <c r="WDQ2327" s="679"/>
      <c r="WDT2327" s="680"/>
      <c r="WDU2327" s="680"/>
      <c r="WDZ2327" s="679"/>
      <c r="WEC2327" s="680"/>
      <c r="WED2327" s="680"/>
      <c r="WEI2327" s="679"/>
      <c r="WEL2327" s="680"/>
      <c r="WEM2327" s="680"/>
      <c r="WER2327" s="679"/>
      <c r="WEU2327" s="680"/>
      <c r="WEV2327" s="680"/>
      <c r="WFA2327" s="679"/>
      <c r="WFD2327" s="680"/>
      <c r="WFE2327" s="680"/>
      <c r="WFJ2327" s="679"/>
      <c r="WFM2327" s="680"/>
      <c r="WFN2327" s="680"/>
      <c r="WFS2327" s="679"/>
      <c r="WFV2327" s="680"/>
      <c r="WFW2327" s="680"/>
      <c r="WGB2327" s="679"/>
      <c r="WGE2327" s="680"/>
      <c r="WGF2327" s="680"/>
      <c r="WGK2327" s="679"/>
      <c r="WGN2327" s="680"/>
      <c r="WGO2327" s="680"/>
      <c r="WGT2327" s="679"/>
      <c r="WGW2327" s="680"/>
      <c r="WGX2327" s="680"/>
      <c r="WHC2327" s="679"/>
      <c r="WHF2327" s="680"/>
      <c r="WHG2327" s="680"/>
      <c r="WHL2327" s="679"/>
      <c r="WHO2327" s="680"/>
      <c r="WHP2327" s="680"/>
      <c r="WHU2327" s="679"/>
      <c r="WHX2327" s="680"/>
      <c r="WHY2327" s="680"/>
      <c r="WID2327" s="679"/>
      <c r="WIG2327" s="680"/>
      <c r="WIH2327" s="680"/>
      <c r="WIM2327" s="679"/>
      <c r="WIP2327" s="680"/>
      <c r="WIQ2327" s="680"/>
      <c r="WIV2327" s="679"/>
      <c r="WIY2327" s="680"/>
      <c r="WIZ2327" s="680"/>
      <c r="WJE2327" s="679"/>
      <c r="WJH2327" s="680"/>
      <c r="WJI2327" s="680"/>
      <c r="WJN2327" s="679"/>
      <c r="WJQ2327" s="680"/>
      <c r="WJR2327" s="680"/>
      <c r="WJW2327" s="679"/>
      <c r="WJZ2327" s="680"/>
      <c r="WKA2327" s="680"/>
      <c r="WKF2327" s="679"/>
      <c r="WKI2327" s="680"/>
      <c r="WKJ2327" s="680"/>
      <c r="WKO2327" s="679"/>
      <c r="WKR2327" s="680"/>
      <c r="WKS2327" s="680"/>
      <c r="WKX2327" s="679"/>
      <c r="WLA2327" s="680"/>
      <c r="WLB2327" s="680"/>
      <c r="WLG2327" s="679"/>
      <c r="WLJ2327" s="680"/>
      <c r="WLK2327" s="680"/>
      <c r="WLP2327" s="679"/>
      <c r="WLS2327" s="680"/>
      <c r="WLT2327" s="680"/>
      <c r="WLY2327" s="679"/>
      <c r="WMB2327" s="680"/>
      <c r="WMC2327" s="680"/>
      <c r="WMH2327" s="679"/>
      <c r="WMK2327" s="680"/>
      <c r="WML2327" s="680"/>
      <c r="WMQ2327" s="679"/>
      <c r="WMT2327" s="680"/>
      <c r="WMU2327" s="680"/>
      <c r="WMZ2327" s="679"/>
      <c r="WNC2327" s="680"/>
      <c r="WND2327" s="680"/>
      <c r="WNI2327" s="679"/>
      <c r="WNL2327" s="680"/>
      <c r="WNM2327" s="680"/>
      <c r="WNR2327" s="679"/>
      <c r="WNU2327" s="680"/>
      <c r="WNV2327" s="680"/>
      <c r="WOA2327" s="679"/>
      <c r="WOD2327" s="680"/>
      <c r="WOE2327" s="680"/>
      <c r="WOJ2327" s="679"/>
      <c r="WOM2327" s="680"/>
      <c r="WON2327" s="680"/>
      <c r="WOS2327" s="679"/>
      <c r="WOV2327" s="680"/>
      <c r="WOW2327" s="680"/>
      <c r="WPB2327" s="679"/>
      <c r="WPE2327" s="680"/>
      <c r="WPF2327" s="680"/>
      <c r="WPK2327" s="679"/>
      <c r="WPN2327" s="680"/>
      <c r="WPO2327" s="680"/>
      <c r="WPT2327" s="679"/>
      <c r="WPW2327" s="680"/>
      <c r="WPX2327" s="680"/>
      <c r="WQC2327" s="679"/>
      <c r="WQF2327" s="680"/>
      <c r="WQG2327" s="680"/>
      <c r="WQL2327" s="679"/>
      <c r="WQO2327" s="680"/>
      <c r="WQP2327" s="680"/>
      <c r="WQU2327" s="679"/>
      <c r="WQX2327" s="680"/>
      <c r="WQY2327" s="680"/>
      <c r="WRD2327" s="679"/>
      <c r="WRG2327" s="680"/>
      <c r="WRH2327" s="680"/>
      <c r="WRM2327" s="679"/>
      <c r="WRP2327" s="680"/>
      <c r="WRQ2327" s="680"/>
      <c r="WRV2327" s="679"/>
      <c r="WRY2327" s="680"/>
      <c r="WRZ2327" s="680"/>
      <c r="WSE2327" s="679"/>
      <c r="WSH2327" s="680"/>
      <c r="WSI2327" s="680"/>
      <c r="WSN2327" s="679"/>
      <c r="WSQ2327" s="680"/>
      <c r="WSR2327" s="680"/>
      <c r="WSW2327" s="679"/>
      <c r="WSZ2327" s="680"/>
      <c r="WTA2327" s="680"/>
      <c r="WTF2327" s="679"/>
      <c r="WTI2327" s="680"/>
      <c r="WTJ2327" s="680"/>
      <c r="WTO2327" s="679"/>
      <c r="WTR2327" s="680"/>
      <c r="WTS2327" s="680"/>
      <c r="WTX2327" s="679"/>
      <c r="WUA2327" s="680"/>
      <c r="WUB2327" s="680"/>
      <c r="WUG2327" s="679"/>
      <c r="WUJ2327" s="680"/>
      <c r="WUK2327" s="680"/>
      <c r="WUP2327" s="679"/>
      <c r="WUS2327" s="680"/>
      <c r="WUT2327" s="680"/>
      <c r="WUY2327" s="679"/>
      <c r="WVB2327" s="680"/>
      <c r="WVC2327" s="680"/>
      <c r="WVH2327" s="679"/>
      <c r="WVK2327" s="680"/>
      <c r="WVL2327" s="680"/>
      <c r="WVQ2327" s="679"/>
      <c r="WVT2327" s="680"/>
      <c r="WVU2327" s="680"/>
      <c r="WVZ2327" s="679"/>
      <c r="WWC2327" s="680"/>
      <c r="WWD2327" s="680"/>
      <c r="WWI2327" s="679"/>
      <c r="WWL2327" s="680"/>
      <c r="WWM2327" s="680"/>
      <c r="WWR2327" s="679"/>
      <c r="WWU2327" s="680"/>
      <c r="WWV2327" s="680"/>
      <c r="WXA2327" s="679"/>
      <c r="WXD2327" s="680"/>
      <c r="WXE2327" s="680"/>
      <c r="WXJ2327" s="679"/>
      <c r="WXM2327" s="680"/>
      <c r="WXN2327" s="680"/>
      <c r="WXS2327" s="679"/>
      <c r="WXV2327" s="680"/>
      <c r="WXW2327" s="680"/>
      <c r="WYB2327" s="679"/>
      <c r="WYE2327" s="680"/>
      <c r="WYF2327" s="680"/>
      <c r="WYK2327" s="679"/>
      <c r="WYN2327" s="680"/>
      <c r="WYO2327" s="680"/>
      <c r="WYT2327" s="679"/>
      <c r="WYW2327" s="680"/>
      <c r="WYX2327" s="680"/>
      <c r="WZC2327" s="679"/>
      <c r="WZF2327" s="680"/>
      <c r="WZG2327" s="680"/>
      <c r="WZL2327" s="679"/>
      <c r="WZO2327" s="680"/>
      <c r="WZP2327" s="680"/>
      <c r="WZU2327" s="679"/>
      <c r="WZX2327" s="680"/>
      <c r="WZY2327" s="680"/>
      <c r="XAD2327" s="679"/>
      <c r="XAG2327" s="680"/>
      <c r="XAH2327" s="680"/>
      <c r="XAM2327" s="679"/>
      <c r="XAP2327" s="680"/>
      <c r="XAQ2327" s="680"/>
      <c r="XAV2327" s="679"/>
      <c r="XAY2327" s="680"/>
      <c r="XAZ2327" s="680"/>
      <c r="XBE2327" s="679"/>
      <c r="XBH2327" s="680"/>
      <c r="XBI2327" s="680"/>
      <c r="XBN2327" s="679"/>
      <c r="XBQ2327" s="680"/>
      <c r="XBR2327" s="680"/>
    </row>
    <row r="2328" spans="1:1021 1026:2047 2052:4095 4098:5116 5121:6142 6147:7168 7173:8190 8193:9216 9219:10237 10242:11263 11268:13311 13314:14332 14337:15358 15363:16294" ht="27" x14ac:dyDescent="0.25">
      <c r="A2328" s="537">
        <f>A2326+1</f>
        <v>2204</v>
      </c>
      <c r="B2328" s="687"/>
      <c r="C2328" s="557" t="s">
        <v>83</v>
      </c>
      <c r="D2328" s="687" t="s">
        <v>283</v>
      </c>
      <c r="E2328" s="688" t="s">
        <v>5735</v>
      </c>
      <c r="F2328" s="687" t="s">
        <v>283</v>
      </c>
      <c r="G2328" s="687" t="s">
        <v>5590</v>
      </c>
      <c r="H2328" s="578">
        <v>7320</v>
      </c>
      <c r="I2328" s="570">
        <v>0</v>
      </c>
      <c r="J2328" s="794">
        <f t="shared" si="153"/>
        <v>7320</v>
      </c>
      <c r="K2328" s="794">
        <f t="shared" si="154"/>
        <v>0</v>
      </c>
    </row>
    <row r="2329" spans="1:1021 1026:2047 2052:4095 4098:5116 5121:6142 6147:7168 7173:8190 8193:9216 9219:10237 10242:11263 11268:13311 13314:14332 14337:15358 15363:16294" ht="27" x14ac:dyDescent="0.25">
      <c r="A2329" s="537">
        <f>A2328+1</f>
        <v>2205</v>
      </c>
      <c r="B2329" s="687"/>
      <c r="C2329" s="557" t="s">
        <v>84</v>
      </c>
      <c r="D2329" s="687" t="s">
        <v>283</v>
      </c>
      <c r="E2329" s="688" t="s">
        <v>5736</v>
      </c>
      <c r="F2329" s="687" t="s">
        <v>283</v>
      </c>
      <c r="G2329" s="687" t="s">
        <v>5590</v>
      </c>
      <c r="H2329" s="578">
        <v>8526</v>
      </c>
      <c r="I2329" s="570">
        <v>0</v>
      </c>
      <c r="J2329" s="794">
        <f t="shared" si="153"/>
        <v>8526</v>
      </c>
      <c r="K2329" s="794">
        <f t="shared" si="154"/>
        <v>0</v>
      </c>
    </row>
    <row r="2330" spans="1:1021 1026:2047 2052:4095 4098:5116 5121:6142 6147:7168 7173:8190 8193:9216 9219:10237 10242:11263 11268:13311 13314:14332 14337:15358 15363:16294" ht="40.5" x14ac:dyDescent="0.25">
      <c r="A2330" s="537">
        <f t="shared" ref="A2330:A2333" si="156">A2329+1</f>
        <v>2206</v>
      </c>
      <c r="B2330" s="687"/>
      <c r="C2330" s="557" t="s">
        <v>85</v>
      </c>
      <c r="D2330" s="687" t="s">
        <v>283</v>
      </c>
      <c r="E2330" s="688" t="s">
        <v>5591</v>
      </c>
      <c r="F2330" s="687" t="s">
        <v>283</v>
      </c>
      <c r="G2330" s="687" t="s">
        <v>5590</v>
      </c>
      <c r="H2330" s="578">
        <v>9760</v>
      </c>
      <c r="I2330" s="570">
        <v>0</v>
      </c>
      <c r="J2330" s="794">
        <f t="shared" si="153"/>
        <v>9760</v>
      </c>
      <c r="K2330" s="794">
        <f t="shared" si="154"/>
        <v>0</v>
      </c>
    </row>
    <row r="2331" spans="1:1021 1026:2047 2052:4095 4098:5116 5121:6142 6147:7168 7173:8190 8193:9216 9219:10237 10242:11263 11268:13311 13314:14332 14337:15358 15363:16294" ht="35.25" customHeight="1" x14ac:dyDescent="0.25">
      <c r="A2331" s="537">
        <f t="shared" si="156"/>
        <v>2207</v>
      </c>
      <c r="B2331" s="687"/>
      <c r="C2331" s="557" t="s">
        <v>100</v>
      </c>
      <c r="D2331" s="687" t="s">
        <v>283</v>
      </c>
      <c r="E2331" s="688" t="s">
        <v>5592</v>
      </c>
      <c r="F2331" s="687" t="s">
        <v>283</v>
      </c>
      <c r="G2331" s="687" t="s">
        <v>5590</v>
      </c>
      <c r="H2331" s="578">
        <v>6558</v>
      </c>
      <c r="I2331" s="570">
        <v>0</v>
      </c>
      <c r="J2331" s="794">
        <f t="shared" si="153"/>
        <v>6558</v>
      </c>
      <c r="K2331" s="794">
        <f t="shared" si="154"/>
        <v>0</v>
      </c>
    </row>
    <row r="2332" spans="1:1021 1026:2047 2052:4095 4098:5116 5121:6142 6147:7168 7173:8190 8193:9216 9219:10237 10242:11263 11268:13311 13314:14332 14337:15358 15363:16294" ht="40.5" x14ac:dyDescent="0.25">
      <c r="A2332" s="537">
        <f t="shared" si="156"/>
        <v>2208</v>
      </c>
      <c r="B2332" s="687"/>
      <c r="C2332" s="557" t="s">
        <v>102</v>
      </c>
      <c r="D2332" s="687" t="s">
        <v>283</v>
      </c>
      <c r="E2332" s="688" t="s">
        <v>5593</v>
      </c>
      <c r="F2332" s="687" t="s">
        <v>283</v>
      </c>
      <c r="G2332" s="687" t="s">
        <v>5590</v>
      </c>
      <c r="H2332" s="578">
        <v>6267</v>
      </c>
      <c r="I2332" s="570">
        <v>0</v>
      </c>
      <c r="J2332" s="794">
        <f t="shared" si="153"/>
        <v>6267</v>
      </c>
      <c r="K2332" s="794">
        <f t="shared" si="154"/>
        <v>0</v>
      </c>
    </row>
    <row r="2333" spans="1:1021 1026:2047 2052:4095 4098:5116 5121:6142 6147:7168 7173:8190 8193:9216 9219:10237 10242:11263 11268:13311 13314:14332 14337:15358 15363:16294" ht="54" x14ac:dyDescent="0.25">
      <c r="A2333" s="537">
        <f t="shared" si="156"/>
        <v>2209</v>
      </c>
      <c r="B2333" s="687"/>
      <c r="C2333" s="557" t="s">
        <v>105</v>
      </c>
      <c r="D2333" s="687" t="s">
        <v>283</v>
      </c>
      <c r="E2333" s="688" t="s">
        <v>5594</v>
      </c>
      <c r="F2333" s="687" t="s">
        <v>283</v>
      </c>
      <c r="G2333" s="687" t="s">
        <v>5590</v>
      </c>
      <c r="H2333" s="578">
        <v>8273</v>
      </c>
      <c r="I2333" s="570">
        <v>0</v>
      </c>
      <c r="J2333" s="794">
        <f t="shared" si="153"/>
        <v>8273</v>
      </c>
      <c r="K2333" s="794">
        <f t="shared" si="154"/>
        <v>0</v>
      </c>
    </row>
    <row r="2334" spans="1:1021 1026:2047 2052:4095 4098:5116 5121:6142 6147:7168 7173:8190 8193:9216 9219:10237 10242:11263 11268:13311 13314:14332 14337:15358 15363:16294" ht="380.25" customHeight="1" x14ac:dyDescent="0.25">
      <c r="A2334" s="687"/>
      <c r="B2334" s="687" t="s">
        <v>797</v>
      </c>
      <c r="C2334" s="557">
        <v>54.09</v>
      </c>
      <c r="D2334" s="687"/>
      <c r="E2334" s="670" t="s">
        <v>5905</v>
      </c>
      <c r="F2334" s="687"/>
      <c r="G2334" s="687"/>
      <c r="H2334" s="578"/>
      <c r="I2334" s="570"/>
      <c r="J2334" s="794">
        <f t="shared" si="153"/>
        <v>0</v>
      </c>
      <c r="K2334" s="794">
        <f t="shared" si="154"/>
        <v>0</v>
      </c>
    </row>
    <row r="2335" spans="1:1021 1026:2047 2052:4095 4098:5116 5121:6142 6147:7168 7173:8190 8193:9216 9219:10237 10242:11263 11268:13311 13314:14332 14337:15358 15363:16294" ht="27" x14ac:dyDescent="0.25">
      <c r="A2335" s="687">
        <f>A2333+1</f>
        <v>2210</v>
      </c>
      <c r="B2335" s="687"/>
      <c r="C2335" s="557" t="s">
        <v>83</v>
      </c>
      <c r="D2335" s="687" t="s">
        <v>283</v>
      </c>
      <c r="E2335" s="667" t="s">
        <v>5595</v>
      </c>
      <c r="F2335" s="687" t="s">
        <v>283</v>
      </c>
      <c r="G2335" s="687" t="s">
        <v>5590</v>
      </c>
      <c r="H2335" s="578">
        <v>10495</v>
      </c>
      <c r="I2335" s="570">
        <v>0</v>
      </c>
      <c r="J2335" s="794">
        <f t="shared" si="153"/>
        <v>10495</v>
      </c>
      <c r="K2335" s="794">
        <f t="shared" si="154"/>
        <v>0</v>
      </c>
    </row>
    <row r="2336" spans="1:1021 1026:2047 2052:4095 4098:5116 5121:6142 6147:7168 7173:8190 8193:9216 9219:10237 10242:11263 11268:13311 13314:14332 14337:15358 15363:16294" ht="40.5" x14ac:dyDescent="0.25">
      <c r="A2336" s="689">
        <f>A2335+1</f>
        <v>2211</v>
      </c>
      <c r="B2336" s="689"/>
      <c r="C2336" s="557" t="s">
        <v>84</v>
      </c>
      <c r="D2336" s="687" t="s">
        <v>283</v>
      </c>
      <c r="E2336" s="667" t="s">
        <v>5596</v>
      </c>
      <c r="F2336" s="687" t="s">
        <v>283</v>
      </c>
      <c r="G2336" s="687" t="s">
        <v>5590</v>
      </c>
      <c r="H2336" s="578">
        <v>9581</v>
      </c>
      <c r="I2336" s="570">
        <v>0</v>
      </c>
      <c r="J2336" s="794">
        <f t="shared" si="153"/>
        <v>9581</v>
      </c>
      <c r="K2336" s="794">
        <f t="shared" si="154"/>
        <v>0</v>
      </c>
    </row>
    <row r="2337" spans="1:11" ht="30" customHeight="1" x14ac:dyDescent="0.25">
      <c r="A2337" s="689">
        <f>A2336+1</f>
        <v>2212</v>
      </c>
      <c r="B2337" s="689"/>
      <c r="C2337" s="557" t="s">
        <v>85</v>
      </c>
      <c r="D2337" s="687" t="s">
        <v>283</v>
      </c>
      <c r="E2337" s="667" t="s">
        <v>5597</v>
      </c>
      <c r="F2337" s="687" t="s">
        <v>283</v>
      </c>
      <c r="G2337" s="687" t="s">
        <v>5590</v>
      </c>
      <c r="H2337" s="578">
        <v>8342</v>
      </c>
      <c r="I2337" s="570">
        <v>0</v>
      </c>
      <c r="J2337" s="794">
        <f t="shared" si="153"/>
        <v>8342</v>
      </c>
      <c r="K2337" s="794">
        <f t="shared" si="154"/>
        <v>0</v>
      </c>
    </row>
    <row r="2338" spans="1:11" ht="409.5" x14ac:dyDescent="0.25">
      <c r="A2338" s="689"/>
      <c r="B2338" s="687" t="s">
        <v>797</v>
      </c>
      <c r="C2338" s="557">
        <v>54.1</v>
      </c>
      <c r="D2338" s="689"/>
      <c r="E2338" s="667" t="s">
        <v>6012</v>
      </c>
      <c r="F2338" s="689"/>
      <c r="G2338" s="690"/>
      <c r="H2338" s="578"/>
      <c r="I2338" s="570"/>
      <c r="J2338" s="794">
        <f t="shared" si="153"/>
        <v>0</v>
      </c>
      <c r="K2338" s="794">
        <f t="shared" si="154"/>
        <v>0</v>
      </c>
    </row>
    <row r="2339" spans="1:11" ht="34.5" customHeight="1" x14ac:dyDescent="0.25">
      <c r="A2339" s="689">
        <f>A2337+1</f>
        <v>2213</v>
      </c>
      <c r="B2339" s="687"/>
      <c r="C2339" s="557" t="s">
        <v>83</v>
      </c>
      <c r="D2339" s="687" t="s">
        <v>283</v>
      </c>
      <c r="E2339" s="667" t="s">
        <v>5598</v>
      </c>
      <c r="F2339" s="687" t="s">
        <v>283</v>
      </c>
      <c r="G2339" s="687" t="s">
        <v>5590</v>
      </c>
      <c r="H2339" s="578">
        <v>18783</v>
      </c>
      <c r="I2339" s="570">
        <v>0</v>
      </c>
      <c r="J2339" s="794">
        <f t="shared" si="153"/>
        <v>18783</v>
      </c>
      <c r="K2339" s="794">
        <f t="shared" si="154"/>
        <v>0</v>
      </c>
    </row>
    <row r="2340" spans="1:11" ht="31.5" customHeight="1" x14ac:dyDescent="0.25">
      <c r="A2340" s="689">
        <f t="shared" ref="A2340:A2343" si="157">A2339+1</f>
        <v>2214</v>
      </c>
      <c r="B2340" s="689"/>
      <c r="C2340" s="557" t="s">
        <v>84</v>
      </c>
      <c r="D2340" s="687" t="s">
        <v>283</v>
      </c>
      <c r="E2340" s="667" t="s">
        <v>5599</v>
      </c>
      <c r="F2340" s="687" t="s">
        <v>283</v>
      </c>
      <c r="G2340" s="687" t="s">
        <v>5590</v>
      </c>
      <c r="H2340" s="578">
        <v>13744</v>
      </c>
      <c r="I2340" s="570">
        <v>0</v>
      </c>
      <c r="J2340" s="794">
        <f t="shared" si="153"/>
        <v>13744</v>
      </c>
      <c r="K2340" s="794">
        <f t="shared" si="154"/>
        <v>0</v>
      </c>
    </row>
    <row r="2341" spans="1:11" ht="362.25" customHeight="1" x14ac:dyDescent="0.25">
      <c r="A2341" s="689">
        <f t="shared" si="157"/>
        <v>2215</v>
      </c>
      <c r="B2341" s="687" t="s">
        <v>797</v>
      </c>
      <c r="C2341" s="557">
        <v>54.11</v>
      </c>
      <c r="D2341" s="687" t="s">
        <v>283</v>
      </c>
      <c r="E2341" s="667" t="s">
        <v>5904</v>
      </c>
      <c r="F2341" s="687" t="s">
        <v>283</v>
      </c>
      <c r="G2341" s="687" t="s">
        <v>5590</v>
      </c>
      <c r="H2341" s="578">
        <v>9232</v>
      </c>
      <c r="I2341" s="570">
        <v>0</v>
      </c>
      <c r="J2341" s="794">
        <f t="shared" si="153"/>
        <v>9232</v>
      </c>
      <c r="K2341" s="794">
        <f t="shared" si="154"/>
        <v>0</v>
      </c>
    </row>
    <row r="2342" spans="1:11" ht="142.5" customHeight="1" x14ac:dyDescent="0.25">
      <c r="A2342" s="689">
        <f t="shared" si="157"/>
        <v>2216</v>
      </c>
      <c r="B2342" s="687" t="s">
        <v>797</v>
      </c>
      <c r="C2342" s="557">
        <v>54.12</v>
      </c>
      <c r="D2342" s="687" t="s">
        <v>283</v>
      </c>
      <c r="E2342" s="667" t="s">
        <v>5737</v>
      </c>
      <c r="F2342" s="687" t="s">
        <v>283</v>
      </c>
      <c r="G2342" s="687" t="s">
        <v>5590</v>
      </c>
      <c r="H2342" s="578">
        <v>555</v>
      </c>
      <c r="I2342" s="570">
        <v>0</v>
      </c>
      <c r="J2342" s="794">
        <f t="shared" si="153"/>
        <v>555</v>
      </c>
      <c r="K2342" s="794">
        <f t="shared" si="154"/>
        <v>0</v>
      </c>
    </row>
    <row r="2343" spans="1:11" ht="206.25" customHeight="1" x14ac:dyDescent="0.25">
      <c r="A2343" s="689">
        <f t="shared" si="157"/>
        <v>2217</v>
      </c>
      <c r="B2343" s="687" t="s">
        <v>797</v>
      </c>
      <c r="C2343" s="557">
        <v>54.13</v>
      </c>
      <c r="D2343" s="687" t="s">
        <v>283</v>
      </c>
      <c r="E2343" s="667" t="s">
        <v>5738</v>
      </c>
      <c r="F2343" s="687" t="s">
        <v>283</v>
      </c>
      <c r="G2343" s="687" t="s">
        <v>5590</v>
      </c>
      <c r="H2343" s="578">
        <v>3801</v>
      </c>
      <c r="I2343" s="570">
        <v>0</v>
      </c>
      <c r="J2343" s="794">
        <f t="shared" si="153"/>
        <v>3801</v>
      </c>
      <c r="K2343" s="794">
        <f t="shared" si="154"/>
        <v>0</v>
      </c>
    </row>
    <row r="2344" spans="1:11" ht="67.5" x14ac:dyDescent="0.25">
      <c r="A2344" s="537">
        <f>A2343+1</f>
        <v>2218</v>
      </c>
      <c r="B2344" s="678" t="s">
        <v>4803</v>
      </c>
      <c r="C2344" s="678">
        <v>54.15</v>
      </c>
      <c r="D2344" s="678" t="str">
        <f>F2344</f>
        <v>As directed by
Engineer in
charge</v>
      </c>
      <c r="E2344" s="679" t="s">
        <v>5734</v>
      </c>
      <c r="F2344" s="678" t="s">
        <v>1286</v>
      </c>
      <c r="G2344" s="678" t="s">
        <v>5576</v>
      </c>
      <c r="H2344" s="578">
        <v>126</v>
      </c>
      <c r="I2344" s="570">
        <v>95</v>
      </c>
      <c r="J2344" s="794">
        <f t="shared" si="153"/>
        <v>126</v>
      </c>
      <c r="K2344" s="794">
        <f t="shared" si="154"/>
        <v>95</v>
      </c>
    </row>
    <row r="2345" spans="1:11" ht="99" customHeight="1" x14ac:dyDescent="0.25">
      <c r="A2345" s="537">
        <f t="shared" ref="A2345:A2362" si="158">A2344+1</f>
        <v>2219</v>
      </c>
      <c r="B2345" s="678" t="s">
        <v>4803</v>
      </c>
      <c r="C2345" s="678">
        <v>54.16</v>
      </c>
      <c r="D2345" s="678" t="str">
        <f>D2344</f>
        <v>As directed by
Engineer in
charge</v>
      </c>
      <c r="E2345" s="679" t="s">
        <v>5947</v>
      </c>
      <c r="F2345" s="678" t="str">
        <f>D2345</f>
        <v>As directed by
Engineer in
charge</v>
      </c>
      <c r="G2345" s="678" t="s">
        <v>4812</v>
      </c>
      <c r="H2345" s="578">
        <v>15222</v>
      </c>
      <c r="I2345" s="570">
        <v>3111</v>
      </c>
      <c r="J2345" s="794">
        <f t="shared" si="153"/>
        <v>15222</v>
      </c>
      <c r="K2345" s="794">
        <f t="shared" si="154"/>
        <v>3111</v>
      </c>
    </row>
    <row r="2346" spans="1:11" ht="99" customHeight="1" x14ac:dyDescent="0.25">
      <c r="A2346" s="537">
        <f t="shared" si="158"/>
        <v>2220</v>
      </c>
      <c r="B2346" s="678" t="s">
        <v>4803</v>
      </c>
      <c r="C2346" s="678">
        <v>54.169999999999995</v>
      </c>
      <c r="D2346" s="678" t="str">
        <f>D2344</f>
        <v>As directed by
Engineer in
charge</v>
      </c>
      <c r="E2346" s="679" t="s">
        <v>5948</v>
      </c>
      <c r="F2346" s="678" t="str">
        <f t="shared" ref="F2346:F2362" si="159">D2346</f>
        <v>As directed by
Engineer in
charge</v>
      </c>
      <c r="G2346" s="678" t="s">
        <v>4812</v>
      </c>
      <c r="H2346" s="578">
        <v>14152</v>
      </c>
      <c r="I2346" s="570">
        <v>3051</v>
      </c>
      <c r="J2346" s="794">
        <f t="shared" si="153"/>
        <v>14152</v>
      </c>
      <c r="K2346" s="794">
        <f t="shared" si="154"/>
        <v>3051</v>
      </c>
    </row>
    <row r="2347" spans="1:11" ht="99" customHeight="1" x14ac:dyDescent="0.25">
      <c r="A2347" s="537">
        <f t="shared" si="158"/>
        <v>2221</v>
      </c>
      <c r="B2347" s="678" t="s">
        <v>4803</v>
      </c>
      <c r="C2347" s="678">
        <v>54.179999999999993</v>
      </c>
      <c r="D2347" s="678" t="str">
        <f t="shared" ref="D2347:D2362" si="160">D2345</f>
        <v>As directed by
Engineer in
charge</v>
      </c>
      <c r="E2347" s="679" t="s">
        <v>5949</v>
      </c>
      <c r="F2347" s="678" t="str">
        <f t="shared" si="159"/>
        <v>As directed by
Engineer in
charge</v>
      </c>
      <c r="G2347" s="678" t="s">
        <v>4812</v>
      </c>
      <c r="H2347" s="578">
        <v>16103</v>
      </c>
      <c r="I2347" s="570">
        <v>3122</v>
      </c>
      <c r="J2347" s="794">
        <f t="shared" si="153"/>
        <v>16103</v>
      </c>
      <c r="K2347" s="794">
        <f t="shared" si="154"/>
        <v>3122</v>
      </c>
    </row>
    <row r="2348" spans="1:11" ht="100.5" customHeight="1" x14ac:dyDescent="0.25">
      <c r="A2348" s="537">
        <f t="shared" si="158"/>
        <v>2222</v>
      </c>
      <c r="B2348" s="678" t="s">
        <v>4803</v>
      </c>
      <c r="C2348" s="678">
        <v>54.189999999999991</v>
      </c>
      <c r="D2348" s="678" t="str">
        <f t="shared" si="160"/>
        <v>As directed by
Engineer in
charge</v>
      </c>
      <c r="E2348" s="679" t="s">
        <v>5950</v>
      </c>
      <c r="F2348" s="678" t="str">
        <f t="shared" si="159"/>
        <v>As directed by
Engineer in
charge</v>
      </c>
      <c r="G2348" s="678" t="s">
        <v>4812</v>
      </c>
      <c r="H2348" s="578">
        <v>13972</v>
      </c>
      <c r="I2348" s="570">
        <v>2796</v>
      </c>
      <c r="J2348" s="794">
        <f t="shared" si="153"/>
        <v>13972</v>
      </c>
      <c r="K2348" s="794">
        <f t="shared" si="154"/>
        <v>2796</v>
      </c>
    </row>
    <row r="2349" spans="1:11" ht="103.5" customHeight="1" x14ac:dyDescent="0.25">
      <c r="A2349" s="537">
        <f t="shared" si="158"/>
        <v>2223</v>
      </c>
      <c r="B2349" s="678" t="s">
        <v>4803</v>
      </c>
      <c r="C2349" s="736">
        <v>54.199999999999989</v>
      </c>
      <c r="D2349" s="678" t="str">
        <f t="shared" si="160"/>
        <v>As directed by
Engineer in
charge</v>
      </c>
      <c r="E2349" s="679" t="s">
        <v>5951</v>
      </c>
      <c r="F2349" s="678" t="str">
        <f t="shared" si="159"/>
        <v>As directed by
Engineer in
charge</v>
      </c>
      <c r="G2349" s="678" t="s">
        <v>4812</v>
      </c>
      <c r="H2349" s="578">
        <v>12903</v>
      </c>
      <c r="I2349" s="570">
        <v>2736</v>
      </c>
      <c r="J2349" s="794">
        <f t="shared" si="153"/>
        <v>12903</v>
      </c>
      <c r="K2349" s="794">
        <f t="shared" si="154"/>
        <v>2736</v>
      </c>
    </row>
    <row r="2350" spans="1:11" ht="104.25" customHeight="1" x14ac:dyDescent="0.25">
      <c r="A2350" s="537">
        <f t="shared" si="158"/>
        <v>2224</v>
      </c>
      <c r="B2350" s="678" t="s">
        <v>4803</v>
      </c>
      <c r="C2350" s="678">
        <v>54.209999999999987</v>
      </c>
      <c r="D2350" s="678" t="str">
        <f t="shared" si="160"/>
        <v>As directed by
Engineer in
charge</v>
      </c>
      <c r="E2350" s="679" t="s">
        <v>5952</v>
      </c>
      <c r="F2350" s="678" t="str">
        <f t="shared" si="159"/>
        <v>As directed by
Engineer in
charge</v>
      </c>
      <c r="G2350" s="678" t="s">
        <v>4812</v>
      </c>
      <c r="H2350" s="578">
        <v>14854</v>
      </c>
      <c r="I2350" s="570">
        <v>2807</v>
      </c>
      <c r="J2350" s="794">
        <f t="shared" si="153"/>
        <v>14854</v>
      </c>
      <c r="K2350" s="794">
        <f t="shared" si="154"/>
        <v>2807</v>
      </c>
    </row>
    <row r="2351" spans="1:11" ht="103.5" customHeight="1" x14ac:dyDescent="0.25">
      <c r="A2351" s="537">
        <f t="shared" si="158"/>
        <v>2225</v>
      </c>
      <c r="B2351" s="678" t="s">
        <v>4803</v>
      </c>
      <c r="C2351" s="678">
        <v>54.219999999999985</v>
      </c>
      <c r="D2351" s="678" t="str">
        <f t="shared" si="160"/>
        <v>As directed by
Engineer in
charge</v>
      </c>
      <c r="E2351" s="679" t="s">
        <v>5953</v>
      </c>
      <c r="F2351" s="678" t="str">
        <f t="shared" si="159"/>
        <v>As directed by
Engineer in
charge</v>
      </c>
      <c r="G2351" s="678" t="s">
        <v>4812</v>
      </c>
      <c r="H2351" s="578">
        <v>12746</v>
      </c>
      <c r="I2351" s="570">
        <v>2481</v>
      </c>
      <c r="J2351" s="794">
        <f t="shared" si="153"/>
        <v>12746</v>
      </c>
      <c r="K2351" s="794">
        <f t="shared" si="154"/>
        <v>2481</v>
      </c>
    </row>
    <row r="2352" spans="1:11" ht="102.75" customHeight="1" x14ac:dyDescent="0.25">
      <c r="A2352" s="537">
        <f t="shared" si="158"/>
        <v>2226</v>
      </c>
      <c r="B2352" s="678" t="s">
        <v>4803</v>
      </c>
      <c r="C2352" s="678">
        <v>54.229999999999983</v>
      </c>
      <c r="D2352" s="678" t="str">
        <f t="shared" si="160"/>
        <v>As directed by
Engineer in
charge</v>
      </c>
      <c r="E2352" s="679" t="s">
        <v>5954</v>
      </c>
      <c r="F2352" s="678" t="str">
        <f t="shared" si="159"/>
        <v>As directed by
Engineer in
charge</v>
      </c>
      <c r="G2352" s="678" t="s">
        <v>4812</v>
      </c>
      <c r="H2352" s="578">
        <v>11677</v>
      </c>
      <c r="I2352" s="570">
        <v>2421</v>
      </c>
      <c r="J2352" s="794">
        <f t="shared" si="153"/>
        <v>11677</v>
      </c>
      <c r="K2352" s="794">
        <f t="shared" si="154"/>
        <v>2421</v>
      </c>
    </row>
    <row r="2353" spans="1:11" ht="103.5" customHeight="1" x14ac:dyDescent="0.25">
      <c r="A2353" s="537">
        <f t="shared" si="158"/>
        <v>2227</v>
      </c>
      <c r="B2353" s="678" t="s">
        <v>4803</v>
      </c>
      <c r="C2353" s="678">
        <v>54.239999999999981</v>
      </c>
      <c r="D2353" s="678" t="str">
        <f t="shared" si="160"/>
        <v>As directed by
Engineer in
charge</v>
      </c>
      <c r="E2353" s="679" t="s">
        <v>5952</v>
      </c>
      <c r="F2353" s="678" t="str">
        <f t="shared" si="159"/>
        <v>As directed by
Engineer in
charge</v>
      </c>
      <c r="G2353" s="678" t="s">
        <v>4812</v>
      </c>
      <c r="H2353" s="578">
        <v>13628</v>
      </c>
      <c r="I2353" s="570">
        <v>2492</v>
      </c>
      <c r="J2353" s="794">
        <f t="shared" si="153"/>
        <v>13628</v>
      </c>
      <c r="K2353" s="794">
        <f t="shared" si="154"/>
        <v>2492</v>
      </c>
    </row>
    <row r="2354" spans="1:11" ht="67.5" x14ac:dyDescent="0.25">
      <c r="A2354" s="537">
        <f t="shared" si="158"/>
        <v>2228</v>
      </c>
      <c r="B2354" s="678" t="s">
        <v>4803</v>
      </c>
      <c r="C2354" s="678">
        <v>54.249999999999979</v>
      </c>
      <c r="D2354" s="678" t="str">
        <f t="shared" si="160"/>
        <v>As directed by
Engineer in
charge</v>
      </c>
      <c r="E2354" s="679" t="s">
        <v>5955</v>
      </c>
      <c r="F2354" s="678" t="str">
        <f t="shared" si="159"/>
        <v>As directed by
Engineer in
charge</v>
      </c>
      <c r="G2354" s="678" t="s">
        <v>4812</v>
      </c>
      <c r="H2354" s="578">
        <v>11731</v>
      </c>
      <c r="I2354" s="570">
        <v>824</v>
      </c>
      <c r="J2354" s="794">
        <f t="shared" si="153"/>
        <v>11731</v>
      </c>
      <c r="K2354" s="794">
        <f t="shared" si="154"/>
        <v>824</v>
      </c>
    </row>
    <row r="2355" spans="1:11" ht="67.5" x14ac:dyDescent="0.25">
      <c r="A2355" s="537">
        <f t="shared" si="158"/>
        <v>2229</v>
      </c>
      <c r="B2355" s="678" t="s">
        <v>4803</v>
      </c>
      <c r="C2355" s="678">
        <v>54.259999999999977</v>
      </c>
      <c r="D2355" s="678" t="str">
        <f t="shared" si="160"/>
        <v>As directed by
Engineer in
charge</v>
      </c>
      <c r="E2355" s="679" t="s">
        <v>5956</v>
      </c>
      <c r="F2355" s="678" t="str">
        <f t="shared" si="159"/>
        <v>As directed by
Engineer in
charge</v>
      </c>
      <c r="G2355" s="678" t="s">
        <v>4812</v>
      </c>
      <c r="H2355" s="578">
        <v>10891</v>
      </c>
      <c r="I2355" s="570">
        <v>824</v>
      </c>
      <c r="J2355" s="794">
        <f t="shared" si="153"/>
        <v>10891</v>
      </c>
      <c r="K2355" s="794">
        <f t="shared" si="154"/>
        <v>824</v>
      </c>
    </row>
    <row r="2356" spans="1:11" ht="67.5" x14ac:dyDescent="0.25">
      <c r="A2356" s="537">
        <f t="shared" si="158"/>
        <v>2230</v>
      </c>
      <c r="B2356" s="678" t="s">
        <v>4803</v>
      </c>
      <c r="C2356" s="678">
        <v>54.269999999999975</v>
      </c>
      <c r="D2356" s="678" t="str">
        <f t="shared" si="160"/>
        <v>As directed by
Engineer in
charge</v>
      </c>
      <c r="E2356" s="679" t="s">
        <v>5957</v>
      </c>
      <c r="F2356" s="678" t="str">
        <f t="shared" si="159"/>
        <v>As directed by
Engineer in
charge</v>
      </c>
      <c r="G2356" s="678" t="s">
        <v>4812</v>
      </c>
      <c r="H2356" s="578">
        <v>12572</v>
      </c>
      <c r="I2356" s="570">
        <v>824</v>
      </c>
      <c r="J2356" s="794">
        <f t="shared" si="153"/>
        <v>12572</v>
      </c>
      <c r="K2356" s="794">
        <f t="shared" si="154"/>
        <v>824</v>
      </c>
    </row>
    <row r="2357" spans="1:11" ht="67.5" x14ac:dyDescent="0.25">
      <c r="A2357" s="537">
        <f t="shared" si="158"/>
        <v>2231</v>
      </c>
      <c r="B2357" s="678" t="s">
        <v>4803</v>
      </c>
      <c r="C2357" s="678">
        <v>54.279999999999973</v>
      </c>
      <c r="D2357" s="678" t="str">
        <f t="shared" si="160"/>
        <v>As directed by
Engineer in
charge</v>
      </c>
      <c r="E2357" s="679" t="s">
        <v>5957</v>
      </c>
      <c r="F2357" s="678" t="str">
        <f t="shared" si="159"/>
        <v>As directed by
Engineer in
charge</v>
      </c>
      <c r="G2357" s="678" t="s">
        <v>4812</v>
      </c>
      <c r="H2357" s="578">
        <v>10892</v>
      </c>
      <c r="I2357" s="570">
        <v>824</v>
      </c>
      <c r="J2357" s="794">
        <f t="shared" si="153"/>
        <v>10892</v>
      </c>
      <c r="K2357" s="794">
        <f t="shared" si="154"/>
        <v>824</v>
      </c>
    </row>
    <row r="2358" spans="1:11" ht="81" x14ac:dyDescent="0.25">
      <c r="A2358" s="537">
        <f t="shared" si="158"/>
        <v>2232</v>
      </c>
      <c r="B2358" s="678" t="s">
        <v>4803</v>
      </c>
      <c r="C2358" s="678">
        <v>54.289999999999971</v>
      </c>
      <c r="D2358" s="678" t="str">
        <f t="shared" si="160"/>
        <v>As directed by
Engineer in
charge</v>
      </c>
      <c r="E2358" s="679" t="s">
        <v>5958</v>
      </c>
      <c r="F2358" s="678" t="str">
        <f t="shared" si="159"/>
        <v>As directed by
Engineer in
charge</v>
      </c>
      <c r="G2358" s="678" t="s">
        <v>4812</v>
      </c>
      <c r="H2358" s="578">
        <v>10052</v>
      </c>
      <c r="I2358" s="570">
        <v>824</v>
      </c>
      <c r="J2358" s="794">
        <f t="shared" si="153"/>
        <v>10052</v>
      </c>
      <c r="K2358" s="794">
        <f t="shared" si="154"/>
        <v>824</v>
      </c>
    </row>
    <row r="2359" spans="1:11" ht="81" x14ac:dyDescent="0.25">
      <c r="A2359" s="537">
        <f t="shared" si="158"/>
        <v>2233</v>
      </c>
      <c r="B2359" s="678" t="s">
        <v>4803</v>
      </c>
      <c r="C2359" s="736">
        <v>54.299999999999969</v>
      </c>
      <c r="D2359" s="678" t="str">
        <f t="shared" si="160"/>
        <v>As directed by
Engineer in
charge</v>
      </c>
      <c r="E2359" s="679" t="s">
        <v>5959</v>
      </c>
      <c r="F2359" s="678" t="str">
        <f t="shared" si="159"/>
        <v>As directed by
Engineer in
charge</v>
      </c>
      <c r="G2359" s="678" t="s">
        <v>4812</v>
      </c>
      <c r="H2359" s="578">
        <v>11732</v>
      </c>
      <c r="I2359" s="570">
        <v>824</v>
      </c>
      <c r="J2359" s="794">
        <f t="shared" si="153"/>
        <v>11732</v>
      </c>
      <c r="K2359" s="794">
        <f t="shared" si="154"/>
        <v>824</v>
      </c>
    </row>
    <row r="2360" spans="1:11" ht="81" x14ac:dyDescent="0.25">
      <c r="A2360" s="537">
        <f t="shared" si="158"/>
        <v>2234</v>
      </c>
      <c r="B2360" s="678" t="s">
        <v>4803</v>
      </c>
      <c r="C2360" s="678">
        <v>54.309999999999967</v>
      </c>
      <c r="D2360" s="678" t="str">
        <f t="shared" si="160"/>
        <v>As directed by
Engineer in
charge</v>
      </c>
      <c r="E2360" s="679" t="s">
        <v>5960</v>
      </c>
      <c r="F2360" s="678" t="str">
        <f t="shared" si="159"/>
        <v>As directed by
Engineer in
charge</v>
      </c>
      <c r="G2360" s="678" t="s">
        <v>4812</v>
      </c>
      <c r="H2360" s="578">
        <v>10052</v>
      </c>
      <c r="I2360" s="570">
        <v>824</v>
      </c>
      <c r="J2360" s="794">
        <f t="shared" si="153"/>
        <v>10052</v>
      </c>
      <c r="K2360" s="794">
        <f t="shared" si="154"/>
        <v>824</v>
      </c>
    </row>
    <row r="2361" spans="1:11" ht="81" x14ac:dyDescent="0.25">
      <c r="A2361" s="537">
        <f t="shared" si="158"/>
        <v>2235</v>
      </c>
      <c r="B2361" s="678" t="s">
        <v>4803</v>
      </c>
      <c r="C2361" s="678">
        <v>54.319999999999965</v>
      </c>
      <c r="D2361" s="678" t="str">
        <f t="shared" si="160"/>
        <v>As directed by
Engineer in
charge</v>
      </c>
      <c r="E2361" s="679" t="s">
        <v>5961</v>
      </c>
      <c r="F2361" s="678" t="str">
        <f t="shared" si="159"/>
        <v>As directed by
Engineer in
charge</v>
      </c>
      <c r="G2361" s="678" t="s">
        <v>4812</v>
      </c>
      <c r="H2361" s="578">
        <v>9212</v>
      </c>
      <c r="I2361" s="570">
        <v>824</v>
      </c>
      <c r="J2361" s="794">
        <f t="shared" si="153"/>
        <v>9212</v>
      </c>
      <c r="K2361" s="794">
        <f t="shared" si="154"/>
        <v>824</v>
      </c>
    </row>
    <row r="2362" spans="1:11" ht="81" x14ac:dyDescent="0.25">
      <c r="A2362" s="537">
        <f t="shared" si="158"/>
        <v>2236</v>
      </c>
      <c r="B2362" s="678" t="s">
        <v>4803</v>
      </c>
      <c r="C2362" s="678">
        <v>54.329999999999963</v>
      </c>
      <c r="D2362" s="678" t="str">
        <f t="shared" si="160"/>
        <v>As directed by
Engineer in
charge</v>
      </c>
      <c r="E2362" s="679" t="s">
        <v>5962</v>
      </c>
      <c r="F2362" s="678" t="str">
        <f t="shared" si="159"/>
        <v>As directed by
Engineer in
charge</v>
      </c>
      <c r="G2362" s="678" t="s">
        <v>4812</v>
      </c>
      <c r="H2362" s="578">
        <v>10892</v>
      </c>
      <c r="I2362" s="570">
        <v>824</v>
      </c>
      <c r="J2362" s="794">
        <f t="shared" si="153"/>
        <v>10892</v>
      </c>
      <c r="K2362" s="794">
        <f t="shared" si="154"/>
        <v>824</v>
      </c>
    </row>
  </sheetData>
  <mergeCells count="83">
    <mergeCell ref="A791:I791"/>
    <mergeCell ref="A755:I755"/>
    <mergeCell ref="D1843:D1845"/>
    <mergeCell ref="A1680:I1680"/>
    <mergeCell ref="A1742:I1742"/>
    <mergeCell ref="A1660:I1660"/>
    <mergeCell ref="A1602:I1602"/>
    <mergeCell ref="A865:I865"/>
    <mergeCell ref="A896:I896"/>
    <mergeCell ref="A930:I930"/>
    <mergeCell ref="A960:I960"/>
    <mergeCell ref="A970:I970"/>
    <mergeCell ref="A982:I982"/>
    <mergeCell ref="A853:I853"/>
    <mergeCell ref="B1834:B1839"/>
    <mergeCell ref="B1840:B1842"/>
    <mergeCell ref="D1840:D1842"/>
    <mergeCell ref="A1001:I1001"/>
    <mergeCell ref="B1852:B1854"/>
    <mergeCell ref="D1852:D1854"/>
    <mergeCell ref="A1578:I1578"/>
    <mergeCell ref="A1533:I1533"/>
    <mergeCell ref="B1805:B1809"/>
    <mergeCell ref="D1805:D1809"/>
    <mergeCell ref="D1834:D1839"/>
    <mergeCell ref="B1831:B1833"/>
    <mergeCell ref="B1849:B1851"/>
    <mergeCell ref="D1849:D1851"/>
    <mergeCell ref="A3:I3"/>
    <mergeCell ref="A704:I704"/>
    <mergeCell ref="A695:I695"/>
    <mergeCell ref="A621:I621"/>
    <mergeCell ref="A614:I614"/>
    <mergeCell ref="A551:I551"/>
    <mergeCell ref="A118:I118"/>
    <mergeCell ref="A201:I201"/>
    <mergeCell ref="A404:I404"/>
    <mergeCell ref="A477:I477"/>
    <mergeCell ref="A486:I486"/>
    <mergeCell ref="A333:I333"/>
    <mergeCell ref="A167:I167"/>
    <mergeCell ref="A177:I177"/>
    <mergeCell ref="A368:I368"/>
    <mergeCell ref="A433:I433"/>
    <mergeCell ref="D1864:D1865"/>
    <mergeCell ref="B1846:B1848"/>
    <mergeCell ref="D1846:D1848"/>
    <mergeCell ref="B1843:B1845"/>
    <mergeCell ref="B1864:B1865"/>
    <mergeCell ref="B1861:B1863"/>
    <mergeCell ref="D1861:D1863"/>
    <mergeCell ref="C1864:C1865"/>
    <mergeCell ref="B1858:B1860"/>
    <mergeCell ref="D1858:D1860"/>
    <mergeCell ref="B1855:B1857"/>
    <mergeCell ref="D1855:D1857"/>
    <mergeCell ref="A2314:I2314"/>
    <mergeCell ref="B1868:B1874"/>
    <mergeCell ref="D1868:D1874"/>
    <mergeCell ref="B1866:B1867"/>
    <mergeCell ref="C1866:C1867"/>
    <mergeCell ref="A2214:I2214"/>
    <mergeCell ref="A2156:I2156"/>
    <mergeCell ref="A1924:I1924"/>
    <mergeCell ref="D1875:D1880"/>
    <mergeCell ref="B1875:B1880"/>
    <mergeCell ref="D1866:D1867"/>
    <mergeCell ref="A1:I1"/>
    <mergeCell ref="A2080:I2080"/>
    <mergeCell ref="A1166:I1166"/>
    <mergeCell ref="A1147:I1147"/>
    <mergeCell ref="A1120:I1120"/>
    <mergeCell ref="A1108:I1108"/>
    <mergeCell ref="A1035:I1035"/>
    <mergeCell ref="A1432:I1432"/>
    <mergeCell ref="A1361:I1361"/>
    <mergeCell ref="A1349:I1349"/>
    <mergeCell ref="A1247:I1247"/>
    <mergeCell ref="A1193:I1193"/>
    <mergeCell ref="A82:I82"/>
    <mergeCell ref="A946:I946"/>
    <mergeCell ref="A875:I875"/>
    <mergeCell ref="A1794:I1794"/>
  </mergeCells>
  <pageMargins left="0.59055118110236227" right="0.47244094488188981" top="0.74803149606299213" bottom="0.74803149606299213" header="0.31496062992125984" footer="0.31496062992125984"/>
  <pageSetup paperSize="9" scale="80" orientation="landscape" r:id="rId1"/>
  <rowBreaks count="52" manualBreakCount="52">
    <brk id="81" max="16383" man="1"/>
    <brk id="117" max="16383" man="1"/>
    <brk id="166" max="16383" man="1"/>
    <brk id="176" max="16383" man="1"/>
    <brk id="200" max="16383" man="1"/>
    <brk id="332" max="16383" man="1"/>
    <brk id="367" max="16383" man="1"/>
    <brk id="403" max="16383" man="1"/>
    <brk id="432" max="16383" man="1"/>
    <brk id="476" max="16383" man="1"/>
    <brk id="485" max="16383" man="1"/>
    <brk id="550" max="16383" man="1"/>
    <brk id="613" max="16383" man="1"/>
    <brk id="620" max="16383" man="1"/>
    <brk id="694" max="16383" man="1"/>
    <brk id="703" max="16383" man="1"/>
    <brk id="754" max="16383" man="1"/>
    <brk id="790" max="16383" man="1"/>
    <brk id="852" max="16383" man="1"/>
    <brk id="864" max="16383" man="1"/>
    <brk id="874" max="16383" man="1"/>
    <brk id="895" max="16383" man="1"/>
    <brk id="929" max="16383" man="1"/>
    <brk id="945" max="16383" man="1"/>
    <brk id="959" max="16383" man="1"/>
    <brk id="969" max="16383" man="1"/>
    <brk id="981" max="16383" man="1"/>
    <brk id="1000" max="16383" man="1"/>
    <brk id="1034" max="16383" man="1"/>
    <brk id="1107" max="16383" man="1"/>
    <brk id="1119" max="16383" man="1"/>
    <brk id="1146" max="16383" man="1"/>
    <brk id="1165" max="16383" man="1"/>
    <brk id="1192" max="16383" man="1"/>
    <brk id="1246" max="16383" man="1"/>
    <brk id="1348" max="16383" man="1"/>
    <brk id="1360" max="16383" man="1"/>
    <brk id="1431" max="16383" man="1"/>
    <brk id="1532" max="16383" man="1"/>
    <brk id="1577" max="16383" man="1"/>
    <brk id="1601" max="16383" man="1"/>
    <brk id="1659" max="16383" man="1"/>
    <brk id="1679" max="16383" man="1"/>
    <brk id="1741" max="16383" man="1"/>
    <brk id="1793" max="16383" man="1"/>
    <brk id="1923" max="16383" man="1"/>
    <brk id="2079" max="16383" man="1"/>
    <brk id="2155" max="16383" man="1"/>
    <brk id="2213" max="16383" man="1"/>
    <brk id="2281" max="8" man="1"/>
    <brk id="2283" max="8" man="1"/>
    <brk id="2313"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69"/>
  <sheetViews>
    <sheetView view="pageBreakPreview" zoomScale="85" zoomScaleSheetLayoutView="85" workbookViewId="0">
      <pane ySplit="3" topLeftCell="A4" activePane="bottomLeft" state="frozen"/>
      <selection activeCell="O131" sqref="O131"/>
      <selection pane="bottomLeft" activeCell="O131" sqref="O131"/>
    </sheetView>
  </sheetViews>
  <sheetFormatPr defaultColWidth="9.140625" defaultRowHeight="15.75" x14ac:dyDescent="0.25"/>
  <cols>
    <col min="1" max="1" width="6" style="774" customWidth="1"/>
    <col min="2" max="2" width="60" style="663" bestFit="1" customWidth="1"/>
    <col min="3" max="3" width="12.5703125" style="774" customWidth="1"/>
    <col min="4" max="4" width="17.140625" style="740" customWidth="1"/>
    <col min="5" max="16384" width="9.140625" style="663"/>
  </cols>
  <sheetData>
    <row r="1" spans="1:4" x14ac:dyDescent="0.25">
      <c r="A1" s="937" t="s">
        <v>5442</v>
      </c>
      <c r="B1" s="937"/>
      <c r="C1" s="937"/>
      <c r="D1" s="937"/>
    </row>
    <row r="2" spans="1:4" x14ac:dyDescent="0.25">
      <c r="A2" s="739"/>
      <c r="B2" s="739"/>
      <c r="C2" s="739"/>
    </row>
    <row r="3" spans="1:4" ht="47.25" x14ac:dyDescent="0.25">
      <c r="A3" s="741" t="s">
        <v>2341</v>
      </c>
      <c r="B3" s="741" t="s">
        <v>2342</v>
      </c>
      <c r="C3" s="741" t="s">
        <v>2343</v>
      </c>
      <c r="D3" s="742" t="s">
        <v>5461</v>
      </c>
    </row>
    <row r="4" spans="1:4" ht="15.75" customHeight="1" x14ac:dyDescent="0.25">
      <c r="A4" s="927" t="s">
        <v>2344</v>
      </c>
      <c r="B4" s="928"/>
      <c r="C4" s="928"/>
      <c r="D4" s="928"/>
    </row>
    <row r="5" spans="1:4" x14ac:dyDescent="0.25">
      <c r="A5" s="743">
        <v>1</v>
      </c>
      <c r="B5" s="744" t="s">
        <v>2345</v>
      </c>
      <c r="C5" s="743" t="s">
        <v>2346</v>
      </c>
      <c r="D5" s="745">
        <v>88</v>
      </c>
    </row>
    <row r="6" spans="1:4" x14ac:dyDescent="0.25">
      <c r="A6" s="743">
        <v>2</v>
      </c>
      <c r="B6" s="744" t="s">
        <v>2347</v>
      </c>
      <c r="C6" s="743" t="s">
        <v>2348</v>
      </c>
      <c r="D6" s="745">
        <v>21</v>
      </c>
    </row>
    <row r="7" spans="1:4" x14ac:dyDescent="0.25">
      <c r="A7" s="743">
        <v>3</v>
      </c>
      <c r="B7" s="744" t="s">
        <v>2349</v>
      </c>
      <c r="C7" s="743" t="s">
        <v>2348</v>
      </c>
      <c r="D7" s="745">
        <v>200</v>
      </c>
    </row>
    <row r="8" spans="1:4" x14ac:dyDescent="0.25">
      <c r="A8" s="746">
        <v>4</v>
      </c>
      <c r="B8" s="747" t="s">
        <v>6036</v>
      </c>
      <c r="C8" s="746" t="s">
        <v>2348</v>
      </c>
      <c r="D8" s="748">
        <v>53</v>
      </c>
    </row>
    <row r="9" spans="1:4" x14ac:dyDescent="0.25">
      <c r="A9" s="743">
        <v>5</v>
      </c>
      <c r="B9" s="744" t="s">
        <v>2350</v>
      </c>
      <c r="C9" s="743" t="s">
        <v>2346</v>
      </c>
      <c r="D9" s="745">
        <v>125</v>
      </c>
    </row>
    <row r="10" spans="1:4" x14ac:dyDescent="0.25">
      <c r="A10" s="743">
        <v>6</v>
      </c>
      <c r="B10" s="744" t="s">
        <v>2351</v>
      </c>
      <c r="C10" s="743" t="s">
        <v>2352</v>
      </c>
      <c r="D10" s="745">
        <v>15</v>
      </c>
    </row>
    <row r="11" spans="1:4" x14ac:dyDescent="0.25">
      <c r="A11" s="743">
        <v>7</v>
      </c>
      <c r="B11" s="744" t="s">
        <v>2353</v>
      </c>
      <c r="C11" s="743" t="s">
        <v>2348</v>
      </c>
      <c r="D11" s="745">
        <v>22</v>
      </c>
    </row>
    <row r="12" spans="1:4" x14ac:dyDescent="0.25">
      <c r="A12" s="936"/>
      <c r="B12" s="938"/>
      <c r="C12" s="938"/>
      <c r="D12" s="745"/>
    </row>
    <row r="13" spans="1:4" ht="15.75" customHeight="1" x14ac:dyDescent="0.25">
      <c r="A13" s="927" t="s">
        <v>2354</v>
      </c>
      <c r="B13" s="928"/>
      <c r="C13" s="928"/>
      <c r="D13" s="929"/>
    </row>
    <row r="14" spans="1:4" x14ac:dyDescent="0.25">
      <c r="A14" s="743">
        <v>1</v>
      </c>
      <c r="B14" s="744" t="s">
        <v>2355</v>
      </c>
      <c r="C14" s="749" t="s">
        <v>2356</v>
      </c>
      <c r="D14" s="745">
        <v>148</v>
      </c>
    </row>
    <row r="15" spans="1:4" x14ac:dyDescent="0.25">
      <c r="A15" s="743">
        <v>2</v>
      </c>
      <c r="B15" s="744" t="s">
        <v>2357</v>
      </c>
      <c r="C15" s="749" t="s">
        <v>2346</v>
      </c>
      <c r="D15" s="745">
        <v>99</v>
      </c>
    </row>
    <row r="16" spans="1:4" x14ac:dyDescent="0.25">
      <c r="A16" s="743">
        <v>3</v>
      </c>
      <c r="B16" s="744" t="s">
        <v>2358</v>
      </c>
      <c r="C16" s="749" t="s">
        <v>2348</v>
      </c>
      <c r="D16" s="745">
        <v>18</v>
      </c>
    </row>
    <row r="17" spans="1:4" x14ac:dyDescent="0.25">
      <c r="A17" s="743">
        <v>4</v>
      </c>
      <c r="B17" s="744" t="s">
        <v>2359</v>
      </c>
      <c r="C17" s="749" t="s">
        <v>2348</v>
      </c>
      <c r="D17" s="745">
        <v>25</v>
      </c>
    </row>
    <row r="18" spans="1:4" x14ac:dyDescent="0.25">
      <c r="A18" s="743">
        <v>5</v>
      </c>
      <c r="B18" s="744" t="s">
        <v>2360</v>
      </c>
      <c r="C18" s="749" t="s">
        <v>2348</v>
      </c>
      <c r="D18" s="745">
        <v>857</v>
      </c>
    </row>
    <row r="19" spans="1:4" x14ac:dyDescent="0.25">
      <c r="A19" s="936"/>
      <c r="B19" s="938"/>
      <c r="C19" s="938"/>
      <c r="D19" s="745"/>
    </row>
    <row r="20" spans="1:4" x14ac:dyDescent="0.25">
      <c r="A20" s="927" t="s">
        <v>2361</v>
      </c>
      <c r="B20" s="928"/>
      <c r="C20" s="928"/>
      <c r="D20" s="929"/>
    </row>
    <row r="21" spans="1:4" s="664" customFormat="1" x14ac:dyDescent="0.25">
      <c r="A21" s="750">
        <v>1</v>
      </c>
      <c r="B21" s="751" t="s">
        <v>2362</v>
      </c>
      <c r="C21" s="750" t="s">
        <v>2346</v>
      </c>
      <c r="D21" s="752">
        <v>91</v>
      </c>
    </row>
    <row r="22" spans="1:4" x14ac:dyDescent="0.25">
      <c r="A22" s="743">
        <v>2</v>
      </c>
      <c r="B22" s="744" t="s">
        <v>2363</v>
      </c>
      <c r="C22" s="743" t="s">
        <v>2364</v>
      </c>
      <c r="D22" s="745">
        <v>21</v>
      </c>
    </row>
    <row r="23" spans="1:4" x14ac:dyDescent="0.25">
      <c r="A23" s="743">
        <v>3</v>
      </c>
      <c r="B23" s="744" t="s">
        <v>2365</v>
      </c>
      <c r="C23" s="743" t="s">
        <v>2348</v>
      </c>
      <c r="D23" s="745">
        <v>4.3</v>
      </c>
    </row>
    <row r="24" spans="1:4" x14ac:dyDescent="0.25">
      <c r="A24" s="743">
        <v>4</v>
      </c>
      <c r="B24" s="744" t="s">
        <v>2366</v>
      </c>
      <c r="C24" s="743" t="s">
        <v>2367</v>
      </c>
      <c r="D24" s="745">
        <v>588</v>
      </c>
    </row>
    <row r="25" spans="1:4" x14ac:dyDescent="0.25">
      <c r="A25" s="743">
        <v>5</v>
      </c>
      <c r="B25" s="744" t="s">
        <v>2368</v>
      </c>
      <c r="C25" s="743" t="s">
        <v>2364</v>
      </c>
      <c r="D25" s="745">
        <v>172</v>
      </c>
    </row>
    <row r="26" spans="1:4" x14ac:dyDescent="0.25">
      <c r="A26" s="743">
        <v>6</v>
      </c>
      <c r="B26" s="744" t="s">
        <v>2369</v>
      </c>
      <c r="C26" s="743" t="s">
        <v>2348</v>
      </c>
      <c r="D26" s="745">
        <v>5</v>
      </c>
    </row>
    <row r="27" spans="1:4" x14ac:dyDescent="0.25">
      <c r="A27" s="743">
        <v>7</v>
      </c>
      <c r="B27" s="744" t="s">
        <v>2370</v>
      </c>
      <c r="C27" s="743" t="s">
        <v>2348</v>
      </c>
      <c r="D27" s="745">
        <v>6</v>
      </c>
    </row>
    <row r="28" spans="1:4" x14ac:dyDescent="0.25">
      <c r="A28" s="743">
        <v>8</v>
      </c>
      <c r="B28" s="744" t="s">
        <v>2371</v>
      </c>
      <c r="C28" s="743" t="s">
        <v>2348</v>
      </c>
      <c r="D28" s="745">
        <v>7</v>
      </c>
    </row>
    <row r="29" spans="1:4" x14ac:dyDescent="0.25">
      <c r="A29" s="743">
        <v>9</v>
      </c>
      <c r="B29" s="744" t="s">
        <v>2372</v>
      </c>
      <c r="C29" s="743" t="s">
        <v>2348</v>
      </c>
      <c r="D29" s="745">
        <v>8</v>
      </c>
    </row>
    <row r="30" spans="1:4" x14ac:dyDescent="0.25">
      <c r="A30" s="743">
        <v>10</v>
      </c>
      <c r="B30" s="744" t="s">
        <v>2373</v>
      </c>
      <c r="C30" s="743" t="s">
        <v>2364</v>
      </c>
      <c r="D30" s="745">
        <v>181</v>
      </c>
    </row>
    <row r="31" spans="1:4" x14ac:dyDescent="0.25">
      <c r="A31" s="743">
        <v>11</v>
      </c>
      <c r="B31" s="744" t="s">
        <v>2374</v>
      </c>
      <c r="C31" s="743" t="s">
        <v>2364</v>
      </c>
      <c r="D31" s="745">
        <v>155</v>
      </c>
    </row>
    <row r="32" spans="1:4" x14ac:dyDescent="0.25">
      <c r="A32" s="743">
        <v>12</v>
      </c>
      <c r="B32" s="744" t="s">
        <v>2375</v>
      </c>
      <c r="C32" s="743" t="s">
        <v>2376</v>
      </c>
      <c r="D32" s="745">
        <v>219</v>
      </c>
    </row>
    <row r="33" spans="1:4" x14ac:dyDescent="0.25">
      <c r="A33" s="743">
        <v>13</v>
      </c>
      <c r="B33" s="744" t="s">
        <v>2377</v>
      </c>
      <c r="C33" s="743" t="s">
        <v>2376</v>
      </c>
      <c r="D33" s="745">
        <v>126</v>
      </c>
    </row>
    <row r="34" spans="1:4" x14ac:dyDescent="0.25">
      <c r="A34" s="743">
        <v>14</v>
      </c>
      <c r="B34" s="744" t="s">
        <v>2378</v>
      </c>
      <c r="C34" s="743" t="s">
        <v>2379</v>
      </c>
      <c r="D34" s="745">
        <v>493</v>
      </c>
    </row>
    <row r="35" spans="1:4" x14ac:dyDescent="0.25">
      <c r="A35" s="743">
        <v>15</v>
      </c>
      <c r="B35" s="744" t="s">
        <v>2380</v>
      </c>
      <c r="C35" s="743" t="s">
        <v>2367</v>
      </c>
      <c r="D35" s="745">
        <v>787</v>
      </c>
    </row>
    <row r="36" spans="1:4" x14ac:dyDescent="0.25">
      <c r="A36" s="930"/>
      <c r="B36" s="930"/>
      <c r="C36" s="936"/>
      <c r="D36" s="745"/>
    </row>
    <row r="37" spans="1:4" ht="15.75" customHeight="1" x14ac:dyDescent="0.25">
      <c r="A37" s="927" t="s">
        <v>2381</v>
      </c>
      <c r="B37" s="928"/>
      <c r="C37" s="928"/>
      <c r="D37" s="929"/>
    </row>
    <row r="38" spans="1:4" x14ac:dyDescent="0.25">
      <c r="A38" s="743">
        <v>1</v>
      </c>
      <c r="B38" s="744" t="s">
        <v>2382</v>
      </c>
      <c r="C38" s="743" t="s">
        <v>2348</v>
      </c>
      <c r="D38" s="745">
        <v>9</v>
      </c>
    </row>
    <row r="39" spans="1:4" x14ac:dyDescent="0.25">
      <c r="A39" s="743">
        <v>2</v>
      </c>
      <c r="B39" s="744" t="s">
        <v>5377</v>
      </c>
      <c r="C39" s="743" t="s">
        <v>2348</v>
      </c>
      <c r="D39" s="745">
        <v>8.5</v>
      </c>
    </row>
    <row r="40" spans="1:4" x14ac:dyDescent="0.25">
      <c r="A40" s="743">
        <v>3</v>
      </c>
      <c r="B40" s="744" t="s">
        <v>2383</v>
      </c>
      <c r="C40" s="743" t="s">
        <v>2348</v>
      </c>
      <c r="D40" s="745">
        <v>58</v>
      </c>
    </row>
    <row r="41" spans="1:4" x14ac:dyDescent="0.25">
      <c r="A41" s="743">
        <v>4</v>
      </c>
      <c r="B41" s="744" t="s">
        <v>2384</v>
      </c>
      <c r="C41" s="743" t="s">
        <v>2385</v>
      </c>
      <c r="D41" s="745">
        <v>23</v>
      </c>
    </row>
    <row r="42" spans="1:4" s="664" customFormat="1" x14ac:dyDescent="0.25">
      <c r="A42" s="750">
        <v>5</v>
      </c>
      <c r="B42" s="751" t="s">
        <v>2386</v>
      </c>
      <c r="C42" s="750" t="s">
        <v>2348</v>
      </c>
      <c r="D42" s="745">
        <v>7</v>
      </c>
    </row>
    <row r="43" spans="1:4" x14ac:dyDescent="0.25">
      <c r="A43" s="930"/>
      <c r="B43" s="930"/>
      <c r="C43" s="936"/>
      <c r="D43" s="745"/>
    </row>
    <row r="44" spans="1:4" ht="15.75" customHeight="1" x14ac:dyDescent="0.25">
      <c r="A44" s="927" t="s">
        <v>2387</v>
      </c>
      <c r="B44" s="928"/>
      <c r="C44" s="928"/>
      <c r="D44" s="929"/>
    </row>
    <row r="45" spans="1:4" x14ac:dyDescent="0.25">
      <c r="A45" s="743">
        <v>1</v>
      </c>
      <c r="B45" s="744" t="s">
        <v>2388</v>
      </c>
      <c r="C45" s="743" t="s">
        <v>2348</v>
      </c>
      <c r="D45" s="745">
        <v>102</v>
      </c>
    </row>
    <row r="46" spans="1:4" x14ac:dyDescent="0.25">
      <c r="A46" s="743">
        <v>2</v>
      </c>
      <c r="B46" s="744" t="s">
        <v>2389</v>
      </c>
      <c r="C46" s="743" t="s">
        <v>2348</v>
      </c>
      <c r="D46" s="745">
        <v>88</v>
      </c>
    </row>
    <row r="47" spans="1:4" x14ac:dyDescent="0.25">
      <c r="A47" s="743">
        <v>3</v>
      </c>
      <c r="B47" s="744" t="s">
        <v>2390</v>
      </c>
      <c r="C47" s="743" t="s">
        <v>2348</v>
      </c>
      <c r="D47" s="745">
        <v>70</v>
      </c>
    </row>
    <row r="48" spans="1:4" x14ac:dyDescent="0.25">
      <c r="A48" s="930"/>
      <c r="B48" s="930"/>
      <c r="C48" s="936"/>
      <c r="D48" s="745"/>
    </row>
    <row r="49" spans="1:4" ht="15.75" customHeight="1" x14ac:dyDescent="0.25">
      <c r="A49" s="927" t="s">
        <v>2391</v>
      </c>
      <c r="B49" s="928"/>
      <c r="C49" s="928"/>
      <c r="D49" s="929"/>
    </row>
    <row r="50" spans="1:4" x14ac:dyDescent="0.25">
      <c r="A50" s="743">
        <v>1</v>
      </c>
      <c r="B50" s="744" t="s">
        <v>2392</v>
      </c>
      <c r="C50" s="743" t="s">
        <v>2348</v>
      </c>
      <c r="D50" s="745">
        <v>45</v>
      </c>
    </row>
    <row r="51" spans="1:4" x14ac:dyDescent="0.25">
      <c r="A51" s="743">
        <v>2</v>
      </c>
      <c r="B51" s="744" t="s">
        <v>2393</v>
      </c>
      <c r="C51" s="743" t="s">
        <v>2348</v>
      </c>
      <c r="D51" s="745">
        <v>39</v>
      </c>
    </row>
    <row r="52" spans="1:4" x14ac:dyDescent="0.25">
      <c r="A52" s="743">
        <v>3</v>
      </c>
      <c r="B52" s="744" t="s">
        <v>2394</v>
      </c>
      <c r="C52" s="743" t="s">
        <v>2348</v>
      </c>
      <c r="D52" s="745">
        <v>47</v>
      </c>
    </row>
    <row r="53" spans="1:4" x14ac:dyDescent="0.25">
      <c r="A53" s="743">
        <v>4</v>
      </c>
      <c r="B53" s="744" t="s">
        <v>2395</v>
      </c>
      <c r="C53" s="753" t="s">
        <v>2348</v>
      </c>
      <c r="D53" s="745">
        <v>86</v>
      </c>
    </row>
    <row r="54" spans="1:4" x14ac:dyDescent="0.25">
      <c r="A54" s="743">
        <v>5</v>
      </c>
      <c r="B54" s="744" t="s">
        <v>2396</v>
      </c>
      <c r="C54" s="753" t="s">
        <v>2346</v>
      </c>
      <c r="D54" s="745">
        <v>38</v>
      </c>
    </row>
    <row r="55" spans="1:4" x14ac:dyDescent="0.25">
      <c r="A55" s="743">
        <v>6</v>
      </c>
      <c r="B55" s="744" t="s">
        <v>2397</v>
      </c>
      <c r="C55" s="753" t="s">
        <v>2348</v>
      </c>
      <c r="D55" s="745">
        <v>95</v>
      </c>
    </row>
    <row r="56" spans="1:4" x14ac:dyDescent="0.25">
      <c r="A56" s="743">
        <v>7</v>
      </c>
      <c r="B56" s="744" t="s">
        <v>2398</v>
      </c>
      <c r="C56" s="753" t="s">
        <v>2348</v>
      </c>
      <c r="D56" s="745">
        <v>183</v>
      </c>
    </row>
    <row r="57" spans="1:4" x14ac:dyDescent="0.25">
      <c r="A57" s="930"/>
      <c r="B57" s="930"/>
      <c r="C57" s="936"/>
      <c r="D57" s="745"/>
    </row>
    <row r="58" spans="1:4" ht="15.75" customHeight="1" x14ac:dyDescent="0.25">
      <c r="A58" s="927" t="s">
        <v>2399</v>
      </c>
      <c r="B58" s="928"/>
      <c r="C58" s="928"/>
      <c r="D58" s="929"/>
    </row>
    <row r="59" spans="1:4" x14ac:dyDescent="0.25">
      <c r="A59" s="743">
        <v>1</v>
      </c>
      <c r="B59" s="744" t="s">
        <v>2400</v>
      </c>
      <c r="C59" s="743" t="s">
        <v>2346</v>
      </c>
      <c r="D59" s="745">
        <v>68</v>
      </c>
    </row>
    <row r="60" spans="1:4" x14ac:dyDescent="0.25">
      <c r="A60" s="743">
        <v>2</v>
      </c>
      <c r="B60" s="744" t="s">
        <v>2401</v>
      </c>
      <c r="C60" s="743" t="s">
        <v>2402</v>
      </c>
      <c r="D60" s="745">
        <v>875</v>
      </c>
    </row>
    <row r="61" spans="1:4" x14ac:dyDescent="0.25">
      <c r="A61" s="743">
        <v>3</v>
      </c>
      <c r="B61" s="744" t="s">
        <v>2403</v>
      </c>
      <c r="C61" s="743" t="s">
        <v>2346</v>
      </c>
      <c r="D61" s="745">
        <v>179</v>
      </c>
    </row>
    <row r="62" spans="1:4" x14ac:dyDescent="0.25">
      <c r="A62" s="743">
        <v>4</v>
      </c>
      <c r="B62" s="744" t="s">
        <v>2404</v>
      </c>
      <c r="C62" s="743" t="s">
        <v>2367</v>
      </c>
      <c r="D62" s="745">
        <v>102</v>
      </c>
    </row>
    <row r="63" spans="1:4" x14ac:dyDescent="0.25">
      <c r="A63" s="743">
        <v>5</v>
      </c>
      <c r="B63" s="744" t="s">
        <v>2405</v>
      </c>
      <c r="C63" s="743" t="s">
        <v>2346</v>
      </c>
      <c r="D63" s="745">
        <v>175</v>
      </c>
    </row>
    <row r="64" spans="1:4" x14ac:dyDescent="0.25">
      <c r="A64" s="743">
        <v>6</v>
      </c>
      <c r="B64" s="744" t="s">
        <v>2406</v>
      </c>
      <c r="C64" s="743" t="s">
        <v>2364</v>
      </c>
      <c r="D64" s="745">
        <v>238</v>
      </c>
    </row>
    <row r="65" spans="1:4" x14ac:dyDescent="0.25">
      <c r="A65" s="743">
        <v>7</v>
      </c>
      <c r="B65" s="744" t="s">
        <v>2407</v>
      </c>
      <c r="C65" s="743" t="s">
        <v>2367</v>
      </c>
      <c r="D65" s="745">
        <v>77</v>
      </c>
    </row>
    <row r="66" spans="1:4" x14ac:dyDescent="0.25">
      <c r="A66" s="743">
        <v>8</v>
      </c>
      <c r="B66" s="744" t="s">
        <v>2408</v>
      </c>
      <c r="C66" s="743" t="s">
        <v>2346</v>
      </c>
      <c r="D66" s="745">
        <v>69</v>
      </c>
    </row>
    <row r="67" spans="1:4" x14ac:dyDescent="0.25">
      <c r="A67" s="743">
        <v>9</v>
      </c>
      <c r="B67" s="744" t="s">
        <v>2409</v>
      </c>
      <c r="C67" s="743" t="s">
        <v>2346</v>
      </c>
      <c r="D67" s="745">
        <v>55</v>
      </c>
    </row>
    <row r="68" spans="1:4" x14ac:dyDescent="0.25">
      <c r="A68" s="743">
        <v>10</v>
      </c>
      <c r="B68" s="744" t="s">
        <v>2410</v>
      </c>
      <c r="C68" s="743" t="s">
        <v>2411</v>
      </c>
      <c r="D68" s="745">
        <v>817</v>
      </c>
    </row>
    <row r="69" spans="1:4" x14ac:dyDescent="0.25">
      <c r="A69" s="743">
        <v>11</v>
      </c>
      <c r="B69" s="744" t="s">
        <v>2412</v>
      </c>
      <c r="C69" s="743" t="s">
        <v>2413</v>
      </c>
      <c r="D69" s="745">
        <v>100</v>
      </c>
    </row>
    <row r="70" spans="1:4" x14ac:dyDescent="0.25">
      <c r="A70" s="930"/>
      <c r="B70" s="930"/>
      <c r="C70" s="930"/>
      <c r="D70" s="745"/>
    </row>
    <row r="71" spans="1:4" x14ac:dyDescent="0.25">
      <c r="A71" s="927" t="s">
        <v>2414</v>
      </c>
      <c r="B71" s="928"/>
      <c r="C71" s="928"/>
      <c r="D71" s="929"/>
    </row>
    <row r="72" spans="1:4" x14ac:dyDescent="0.25">
      <c r="A72" s="743">
        <v>1</v>
      </c>
      <c r="B72" s="744" t="s">
        <v>2415</v>
      </c>
      <c r="C72" s="743" t="s">
        <v>2346</v>
      </c>
      <c r="D72" s="745">
        <v>604</v>
      </c>
    </row>
    <row r="73" spans="1:4" x14ac:dyDescent="0.25">
      <c r="A73" s="743">
        <v>2</v>
      </c>
      <c r="B73" s="744" t="s">
        <v>2415</v>
      </c>
      <c r="C73" s="743" t="s">
        <v>2346</v>
      </c>
      <c r="D73" s="745">
        <v>591</v>
      </c>
    </row>
    <row r="74" spans="1:4" x14ac:dyDescent="0.25">
      <c r="A74" s="743">
        <v>3</v>
      </c>
      <c r="B74" s="744" t="s">
        <v>2416</v>
      </c>
      <c r="C74" s="743" t="s">
        <v>2346</v>
      </c>
      <c r="D74" s="745">
        <v>577</v>
      </c>
    </row>
    <row r="75" spans="1:4" x14ac:dyDescent="0.25">
      <c r="A75" s="743">
        <v>4</v>
      </c>
      <c r="B75" s="744" t="s">
        <v>2417</v>
      </c>
      <c r="C75" s="743" t="s">
        <v>2346</v>
      </c>
      <c r="D75" s="745">
        <v>655</v>
      </c>
    </row>
    <row r="76" spans="1:4" x14ac:dyDescent="0.25">
      <c r="A76" s="743">
        <v>5</v>
      </c>
      <c r="B76" s="744" t="s">
        <v>2418</v>
      </c>
      <c r="C76" s="743" t="s">
        <v>2352</v>
      </c>
      <c r="D76" s="745">
        <v>73</v>
      </c>
    </row>
    <row r="77" spans="1:4" x14ac:dyDescent="0.25">
      <c r="A77" s="743">
        <v>6</v>
      </c>
      <c r="B77" s="744" t="s">
        <v>2419</v>
      </c>
      <c r="C77" s="743" t="s">
        <v>2346</v>
      </c>
      <c r="D77" s="745">
        <v>31</v>
      </c>
    </row>
    <row r="78" spans="1:4" x14ac:dyDescent="0.25">
      <c r="A78" s="743">
        <v>7</v>
      </c>
      <c r="B78" s="744" t="s">
        <v>2420</v>
      </c>
      <c r="C78" s="743" t="s">
        <v>2346</v>
      </c>
      <c r="D78" s="745">
        <v>942</v>
      </c>
    </row>
    <row r="79" spans="1:4" x14ac:dyDescent="0.25">
      <c r="A79" s="743">
        <v>8</v>
      </c>
      <c r="B79" s="744" t="s">
        <v>2421</v>
      </c>
      <c r="C79" s="743" t="s">
        <v>2346</v>
      </c>
      <c r="D79" s="745">
        <v>919</v>
      </c>
    </row>
    <row r="80" spans="1:4" x14ac:dyDescent="0.25">
      <c r="A80" s="743">
        <v>9</v>
      </c>
      <c r="B80" s="744" t="s">
        <v>2422</v>
      </c>
      <c r="C80" s="743" t="s">
        <v>2346</v>
      </c>
      <c r="D80" s="745">
        <v>1383</v>
      </c>
    </row>
    <row r="81" spans="1:4" x14ac:dyDescent="0.25">
      <c r="A81" s="743">
        <v>10</v>
      </c>
      <c r="B81" s="744" t="s">
        <v>2423</v>
      </c>
      <c r="C81" s="743" t="s">
        <v>2424</v>
      </c>
      <c r="D81" s="745">
        <v>1188</v>
      </c>
    </row>
    <row r="82" spans="1:4" x14ac:dyDescent="0.25">
      <c r="A82" s="930"/>
      <c r="B82" s="930"/>
      <c r="C82" s="930"/>
      <c r="D82" s="745"/>
    </row>
    <row r="83" spans="1:4" ht="15.75" customHeight="1" x14ac:dyDescent="0.25">
      <c r="A83" s="927" t="s">
        <v>2425</v>
      </c>
      <c r="B83" s="928"/>
      <c r="C83" s="928"/>
      <c r="D83" s="929"/>
    </row>
    <row r="84" spans="1:4" x14ac:dyDescent="0.25">
      <c r="A84" s="743">
        <v>1</v>
      </c>
      <c r="B84" s="744" t="s">
        <v>2426</v>
      </c>
      <c r="C84" s="743" t="s">
        <v>2346</v>
      </c>
      <c r="D84" s="745">
        <v>7</v>
      </c>
    </row>
    <row r="85" spans="1:4" x14ac:dyDescent="0.25">
      <c r="A85" s="743">
        <v>2</v>
      </c>
      <c r="B85" s="744" t="s">
        <v>2427</v>
      </c>
      <c r="C85" s="743" t="s">
        <v>2346</v>
      </c>
      <c r="D85" s="745">
        <v>31</v>
      </c>
    </row>
    <row r="86" spans="1:4" x14ac:dyDescent="0.25">
      <c r="A86" s="743">
        <v>3</v>
      </c>
      <c r="B86" s="744" t="s">
        <v>2428</v>
      </c>
      <c r="C86" s="743" t="s">
        <v>2429</v>
      </c>
      <c r="D86" s="745">
        <v>1495</v>
      </c>
    </row>
    <row r="87" spans="1:4" x14ac:dyDescent="0.25">
      <c r="A87" s="930"/>
      <c r="B87" s="930"/>
      <c r="C87" s="930"/>
      <c r="D87" s="745"/>
    </row>
    <row r="88" spans="1:4" ht="15.75" customHeight="1" x14ac:dyDescent="0.25">
      <c r="A88" s="927" t="s">
        <v>2430</v>
      </c>
      <c r="B88" s="928"/>
      <c r="C88" s="928"/>
      <c r="D88" s="929"/>
    </row>
    <row r="89" spans="1:4" x14ac:dyDescent="0.25">
      <c r="A89" s="743">
        <v>1</v>
      </c>
      <c r="B89" s="744" t="s">
        <v>2431</v>
      </c>
      <c r="C89" s="743" t="s">
        <v>2367</v>
      </c>
      <c r="D89" s="745">
        <v>246</v>
      </c>
    </row>
    <row r="90" spans="1:4" x14ac:dyDescent="0.25">
      <c r="A90" s="743">
        <v>2</v>
      </c>
      <c r="B90" s="744" t="s">
        <v>2432</v>
      </c>
      <c r="C90" s="743" t="s">
        <v>2367</v>
      </c>
      <c r="D90" s="745">
        <v>283</v>
      </c>
    </row>
    <row r="91" spans="1:4" x14ac:dyDescent="0.25">
      <c r="A91" s="743">
        <v>3</v>
      </c>
      <c r="B91" s="744" t="s">
        <v>2433</v>
      </c>
      <c r="C91" s="743" t="s">
        <v>2367</v>
      </c>
      <c r="D91" s="745">
        <v>292</v>
      </c>
    </row>
    <row r="92" spans="1:4" x14ac:dyDescent="0.25">
      <c r="A92" s="743">
        <v>4</v>
      </c>
      <c r="B92" s="744" t="s">
        <v>2434</v>
      </c>
      <c r="C92" s="743" t="s">
        <v>2367</v>
      </c>
      <c r="D92" s="745">
        <v>351</v>
      </c>
    </row>
    <row r="93" spans="1:4" x14ac:dyDescent="0.25">
      <c r="A93" s="743">
        <v>5</v>
      </c>
      <c r="B93" s="744" t="s">
        <v>2435</v>
      </c>
      <c r="C93" s="743" t="s">
        <v>2367</v>
      </c>
      <c r="D93" s="745">
        <v>448</v>
      </c>
    </row>
    <row r="94" spans="1:4" x14ac:dyDescent="0.25">
      <c r="A94" s="743">
        <v>6</v>
      </c>
      <c r="B94" s="744" t="s">
        <v>2436</v>
      </c>
      <c r="C94" s="743" t="s">
        <v>2367</v>
      </c>
      <c r="D94" s="745">
        <v>333</v>
      </c>
    </row>
    <row r="95" spans="1:4" x14ac:dyDescent="0.25">
      <c r="A95" s="743">
        <v>7</v>
      </c>
      <c r="B95" s="744" t="s">
        <v>2437</v>
      </c>
      <c r="C95" s="743" t="s">
        <v>2367</v>
      </c>
      <c r="D95" s="745">
        <v>347</v>
      </c>
    </row>
    <row r="96" spans="1:4" x14ac:dyDescent="0.25">
      <c r="A96" s="743">
        <v>8</v>
      </c>
      <c r="B96" s="744" t="s">
        <v>2438</v>
      </c>
      <c r="C96" s="743" t="s">
        <v>2367</v>
      </c>
      <c r="D96" s="745">
        <v>418</v>
      </c>
    </row>
    <row r="97" spans="1:4" x14ac:dyDescent="0.25">
      <c r="A97" s="743">
        <v>9</v>
      </c>
      <c r="B97" s="744" t="s">
        <v>2439</v>
      </c>
      <c r="C97" s="743" t="s">
        <v>2367</v>
      </c>
      <c r="D97" s="745">
        <v>365</v>
      </c>
    </row>
    <row r="98" spans="1:4" x14ac:dyDescent="0.25">
      <c r="A98" s="743">
        <v>10</v>
      </c>
      <c r="B98" s="744" t="s">
        <v>2440</v>
      </c>
      <c r="C98" s="743" t="s">
        <v>2367</v>
      </c>
      <c r="D98" s="745">
        <v>449</v>
      </c>
    </row>
    <row r="99" spans="1:4" x14ac:dyDescent="0.25">
      <c r="A99" s="743">
        <v>11</v>
      </c>
      <c r="B99" s="744" t="s">
        <v>2441</v>
      </c>
      <c r="C99" s="743" t="s">
        <v>2367</v>
      </c>
      <c r="D99" s="745">
        <v>451</v>
      </c>
    </row>
    <row r="100" spans="1:4" x14ac:dyDescent="0.25">
      <c r="A100" s="743">
        <v>12</v>
      </c>
      <c r="B100" s="744" t="s">
        <v>2442</v>
      </c>
      <c r="C100" s="743" t="s">
        <v>2367</v>
      </c>
      <c r="D100" s="745">
        <v>518</v>
      </c>
    </row>
    <row r="101" spans="1:4" x14ac:dyDescent="0.25">
      <c r="A101" s="743">
        <v>13</v>
      </c>
      <c r="B101" s="744" t="s">
        <v>2443</v>
      </c>
      <c r="C101" s="743" t="s">
        <v>2367</v>
      </c>
      <c r="D101" s="745">
        <v>584</v>
      </c>
    </row>
    <row r="102" spans="1:4" x14ac:dyDescent="0.25">
      <c r="A102" s="743">
        <v>14</v>
      </c>
      <c r="B102" s="744" t="s">
        <v>2444</v>
      </c>
      <c r="C102" s="743" t="s">
        <v>2367</v>
      </c>
      <c r="D102" s="745">
        <v>600</v>
      </c>
    </row>
    <row r="103" spans="1:4" x14ac:dyDescent="0.25">
      <c r="A103" s="743">
        <v>15</v>
      </c>
      <c r="B103" s="744" t="s">
        <v>2445</v>
      </c>
      <c r="C103" s="743" t="s">
        <v>2367</v>
      </c>
      <c r="D103" s="745">
        <v>560</v>
      </c>
    </row>
    <row r="104" spans="1:4" x14ac:dyDescent="0.25">
      <c r="A104" s="743">
        <v>16</v>
      </c>
      <c r="B104" s="744" t="s">
        <v>2446</v>
      </c>
      <c r="C104" s="743" t="s">
        <v>2367</v>
      </c>
      <c r="D104" s="745">
        <v>610</v>
      </c>
    </row>
    <row r="105" spans="1:4" x14ac:dyDescent="0.25">
      <c r="A105" s="743">
        <v>17</v>
      </c>
      <c r="B105" s="744" t="s">
        <v>2447</v>
      </c>
      <c r="C105" s="743" t="s">
        <v>2367</v>
      </c>
      <c r="D105" s="745">
        <v>509</v>
      </c>
    </row>
    <row r="106" spans="1:4" x14ac:dyDescent="0.25">
      <c r="A106" s="743">
        <v>18</v>
      </c>
      <c r="B106" s="744" t="s">
        <v>2448</v>
      </c>
      <c r="C106" s="743" t="s">
        <v>2367</v>
      </c>
      <c r="D106" s="745">
        <v>523</v>
      </c>
    </row>
    <row r="107" spans="1:4" x14ac:dyDescent="0.25">
      <c r="A107" s="743">
        <v>19</v>
      </c>
      <c r="B107" s="744" t="s">
        <v>2449</v>
      </c>
      <c r="C107" s="743" t="s">
        <v>2367</v>
      </c>
      <c r="D107" s="745">
        <v>504</v>
      </c>
    </row>
    <row r="108" spans="1:4" x14ac:dyDescent="0.25">
      <c r="A108" s="743">
        <v>20</v>
      </c>
      <c r="B108" s="744" t="s">
        <v>2450</v>
      </c>
      <c r="C108" s="743" t="s">
        <v>2367</v>
      </c>
      <c r="D108" s="745">
        <v>534</v>
      </c>
    </row>
    <row r="109" spans="1:4" ht="31.5" x14ac:dyDescent="0.25">
      <c r="A109" s="743">
        <v>21</v>
      </c>
      <c r="B109" s="744" t="s">
        <v>2451</v>
      </c>
      <c r="C109" s="743" t="s">
        <v>2367</v>
      </c>
      <c r="D109" s="745">
        <v>535</v>
      </c>
    </row>
    <row r="110" spans="1:4" ht="31.5" x14ac:dyDescent="0.25">
      <c r="A110" s="743">
        <v>22</v>
      </c>
      <c r="B110" s="744" t="s">
        <v>2452</v>
      </c>
      <c r="C110" s="743" t="s">
        <v>2367</v>
      </c>
      <c r="D110" s="745">
        <v>596</v>
      </c>
    </row>
    <row r="111" spans="1:4" ht="31.5" x14ac:dyDescent="0.25">
      <c r="A111" s="743">
        <v>23</v>
      </c>
      <c r="B111" s="744" t="s">
        <v>2453</v>
      </c>
      <c r="C111" s="743" t="s">
        <v>2367</v>
      </c>
      <c r="D111" s="745">
        <v>684</v>
      </c>
    </row>
    <row r="112" spans="1:4" ht="31.5" x14ac:dyDescent="0.25">
      <c r="A112" s="743">
        <v>24</v>
      </c>
      <c r="B112" s="744" t="s">
        <v>2454</v>
      </c>
      <c r="C112" s="743" t="s">
        <v>2367</v>
      </c>
      <c r="D112" s="745">
        <v>789</v>
      </c>
    </row>
    <row r="113" spans="1:4" ht="31.5" x14ac:dyDescent="0.25">
      <c r="A113" s="743">
        <v>25</v>
      </c>
      <c r="B113" s="744" t="s">
        <v>2455</v>
      </c>
      <c r="C113" s="743" t="s">
        <v>2367</v>
      </c>
      <c r="D113" s="745">
        <v>972</v>
      </c>
    </row>
    <row r="114" spans="1:4" ht="31.5" x14ac:dyDescent="0.25">
      <c r="A114" s="743">
        <v>26</v>
      </c>
      <c r="B114" s="744" t="s">
        <v>2456</v>
      </c>
      <c r="C114" s="743" t="s">
        <v>2367</v>
      </c>
      <c r="D114" s="745">
        <v>536</v>
      </c>
    </row>
    <row r="115" spans="1:4" x14ac:dyDescent="0.25">
      <c r="A115" s="743">
        <v>27</v>
      </c>
      <c r="B115" s="744" t="s">
        <v>2457</v>
      </c>
      <c r="C115" s="743" t="s">
        <v>2367</v>
      </c>
      <c r="D115" s="745">
        <v>2656</v>
      </c>
    </row>
    <row r="116" spans="1:4" x14ac:dyDescent="0.25">
      <c r="A116" s="743">
        <v>28</v>
      </c>
      <c r="B116" s="744" t="s">
        <v>2458</v>
      </c>
      <c r="C116" s="743" t="s">
        <v>2367</v>
      </c>
      <c r="D116" s="745">
        <v>1303</v>
      </c>
    </row>
    <row r="117" spans="1:4" ht="31.5" x14ac:dyDescent="0.25">
      <c r="A117" s="743">
        <v>29</v>
      </c>
      <c r="B117" s="744" t="s">
        <v>2459</v>
      </c>
      <c r="C117" s="743" t="s">
        <v>2367</v>
      </c>
      <c r="D117" s="745">
        <v>608</v>
      </c>
    </row>
    <row r="118" spans="1:4" ht="31.5" x14ac:dyDescent="0.25">
      <c r="A118" s="743">
        <v>30</v>
      </c>
      <c r="B118" s="744" t="s">
        <v>2460</v>
      </c>
      <c r="C118" s="743" t="s">
        <v>2367</v>
      </c>
      <c r="D118" s="745">
        <v>938</v>
      </c>
    </row>
    <row r="119" spans="1:4" ht="31.5" x14ac:dyDescent="0.25">
      <c r="A119" s="743">
        <v>31</v>
      </c>
      <c r="B119" s="744" t="s">
        <v>2461</v>
      </c>
      <c r="C119" s="743" t="s">
        <v>2367</v>
      </c>
      <c r="D119" s="745">
        <v>1005</v>
      </c>
    </row>
    <row r="120" spans="1:4" ht="31.5" x14ac:dyDescent="0.25">
      <c r="A120" s="743">
        <v>32</v>
      </c>
      <c r="B120" s="744" t="s">
        <v>2462</v>
      </c>
      <c r="C120" s="743" t="s">
        <v>2367</v>
      </c>
      <c r="D120" s="745">
        <v>1040</v>
      </c>
    </row>
    <row r="121" spans="1:4" x14ac:dyDescent="0.25">
      <c r="A121" s="743">
        <v>33</v>
      </c>
      <c r="B121" s="744" t="s">
        <v>2463</v>
      </c>
      <c r="C121" s="743" t="s">
        <v>2346</v>
      </c>
      <c r="D121" s="745">
        <v>511</v>
      </c>
    </row>
    <row r="122" spans="1:4" x14ac:dyDescent="0.25">
      <c r="A122" s="743">
        <v>34</v>
      </c>
      <c r="B122" s="744" t="s">
        <v>2464</v>
      </c>
      <c r="C122" s="743" t="s">
        <v>2346</v>
      </c>
      <c r="D122" s="745">
        <v>144</v>
      </c>
    </row>
    <row r="123" spans="1:4" x14ac:dyDescent="0.25">
      <c r="A123" s="743">
        <v>35</v>
      </c>
      <c r="B123" s="744" t="s">
        <v>2465</v>
      </c>
      <c r="C123" s="743" t="s">
        <v>2429</v>
      </c>
      <c r="D123" s="745">
        <v>788</v>
      </c>
    </row>
    <row r="124" spans="1:4" x14ac:dyDescent="0.25">
      <c r="A124" s="743">
        <v>36</v>
      </c>
      <c r="B124" s="744" t="s">
        <v>2466</v>
      </c>
      <c r="C124" s="743" t="s">
        <v>2346</v>
      </c>
      <c r="D124" s="745">
        <v>56</v>
      </c>
    </row>
    <row r="125" spans="1:4" ht="31.5" x14ac:dyDescent="0.25">
      <c r="A125" s="743">
        <v>37</v>
      </c>
      <c r="B125" s="744" t="s">
        <v>2467</v>
      </c>
      <c r="C125" s="743" t="s">
        <v>2367</v>
      </c>
      <c r="D125" s="745">
        <v>734</v>
      </c>
    </row>
    <row r="126" spans="1:4" x14ac:dyDescent="0.25">
      <c r="A126" s="743">
        <v>38</v>
      </c>
      <c r="B126" s="744" t="s">
        <v>2468</v>
      </c>
      <c r="C126" s="743" t="s">
        <v>2367</v>
      </c>
      <c r="D126" s="745">
        <v>92</v>
      </c>
    </row>
    <row r="127" spans="1:4" x14ac:dyDescent="0.25">
      <c r="A127" s="743">
        <v>39</v>
      </c>
      <c r="B127" s="744" t="s">
        <v>2469</v>
      </c>
      <c r="C127" s="743" t="s">
        <v>2367</v>
      </c>
      <c r="D127" s="745">
        <v>294</v>
      </c>
    </row>
    <row r="128" spans="1:4" x14ac:dyDescent="0.25">
      <c r="A128" s="743">
        <v>40</v>
      </c>
      <c r="B128" s="744" t="s">
        <v>2470</v>
      </c>
      <c r="C128" s="743" t="s">
        <v>2346</v>
      </c>
      <c r="D128" s="745">
        <v>24</v>
      </c>
    </row>
    <row r="129" spans="1:4" x14ac:dyDescent="0.25">
      <c r="A129" s="743">
        <v>41</v>
      </c>
      <c r="B129" s="744" t="s">
        <v>2471</v>
      </c>
      <c r="C129" s="743" t="s">
        <v>2367</v>
      </c>
      <c r="D129" s="745">
        <v>944</v>
      </c>
    </row>
    <row r="130" spans="1:4" x14ac:dyDescent="0.25">
      <c r="A130" s="743">
        <v>42</v>
      </c>
      <c r="B130" s="744" t="s">
        <v>2472</v>
      </c>
      <c r="C130" s="743" t="s">
        <v>2367</v>
      </c>
      <c r="D130" s="745">
        <v>1015</v>
      </c>
    </row>
    <row r="131" spans="1:4" x14ac:dyDescent="0.25">
      <c r="A131" s="743">
        <v>43</v>
      </c>
      <c r="B131" s="744" t="s">
        <v>2473</v>
      </c>
      <c r="C131" s="743" t="s">
        <v>2367</v>
      </c>
      <c r="D131" s="745">
        <v>389</v>
      </c>
    </row>
    <row r="132" spans="1:4" x14ac:dyDescent="0.25">
      <c r="A132" s="743">
        <v>44</v>
      </c>
      <c r="B132" s="754" t="s">
        <v>2474</v>
      </c>
      <c r="C132" s="755" t="s">
        <v>2367</v>
      </c>
      <c r="D132" s="745">
        <v>611</v>
      </c>
    </row>
    <row r="133" spans="1:4" x14ac:dyDescent="0.25">
      <c r="A133" s="743">
        <v>45</v>
      </c>
      <c r="B133" s="744" t="s">
        <v>2475</v>
      </c>
      <c r="C133" s="755" t="s">
        <v>2367</v>
      </c>
      <c r="D133" s="745">
        <v>1399</v>
      </c>
    </row>
    <row r="134" spans="1:4" x14ac:dyDescent="0.25">
      <c r="A134" s="743">
        <v>46</v>
      </c>
      <c r="B134" s="754" t="s">
        <v>2476</v>
      </c>
      <c r="C134" s="755" t="s">
        <v>2367</v>
      </c>
      <c r="D134" s="745">
        <v>610</v>
      </c>
    </row>
    <row r="135" spans="1:4" s="664" customFormat="1" ht="31.5" x14ac:dyDescent="0.25">
      <c r="A135" s="750">
        <v>47</v>
      </c>
      <c r="B135" s="751" t="s">
        <v>2477</v>
      </c>
      <c r="C135" s="750" t="s">
        <v>2367</v>
      </c>
      <c r="D135" s="745">
        <v>1100</v>
      </c>
    </row>
    <row r="136" spans="1:4" s="664" customFormat="1" x14ac:dyDescent="0.25">
      <c r="A136" s="756">
        <v>48</v>
      </c>
      <c r="B136" s="757" t="s">
        <v>5675</v>
      </c>
      <c r="C136" s="750" t="s">
        <v>2367</v>
      </c>
      <c r="D136" s="758">
        <v>4000</v>
      </c>
    </row>
    <row r="137" spans="1:4" x14ac:dyDescent="0.25">
      <c r="A137" s="756">
        <v>49</v>
      </c>
      <c r="B137" s="757" t="s">
        <v>5676</v>
      </c>
      <c r="C137" s="750" t="s">
        <v>2367</v>
      </c>
      <c r="D137" s="758">
        <v>8000</v>
      </c>
    </row>
    <row r="138" spans="1:4" ht="15.6" customHeight="1" x14ac:dyDescent="0.25">
      <c r="A138" s="756">
        <v>50</v>
      </c>
      <c r="B138" s="757" t="s">
        <v>5677</v>
      </c>
      <c r="C138" s="750" t="s">
        <v>2367</v>
      </c>
      <c r="D138" s="758">
        <v>1800</v>
      </c>
    </row>
    <row r="139" spans="1:4" x14ac:dyDescent="0.25">
      <c r="A139" s="756">
        <v>51</v>
      </c>
      <c r="B139" s="757" t="s">
        <v>5678</v>
      </c>
      <c r="C139" s="750" t="s">
        <v>2367</v>
      </c>
      <c r="D139" s="758">
        <v>1500</v>
      </c>
    </row>
    <row r="140" spans="1:4" x14ac:dyDescent="0.25">
      <c r="A140" s="756">
        <v>52</v>
      </c>
      <c r="B140" s="757" t="s">
        <v>5679</v>
      </c>
      <c r="C140" s="750" t="s">
        <v>2367</v>
      </c>
      <c r="D140" s="758">
        <v>130</v>
      </c>
    </row>
    <row r="141" spans="1:4" x14ac:dyDescent="0.25">
      <c r="A141" s="756">
        <v>53</v>
      </c>
      <c r="B141" s="757" t="s">
        <v>5680</v>
      </c>
      <c r="C141" s="750" t="s">
        <v>2367</v>
      </c>
      <c r="D141" s="758">
        <v>830</v>
      </c>
    </row>
    <row r="142" spans="1:4" x14ac:dyDescent="0.25">
      <c r="A142" s="756">
        <v>54</v>
      </c>
      <c r="B142" s="757" t="s">
        <v>5681</v>
      </c>
      <c r="C142" s="750" t="s">
        <v>2367</v>
      </c>
      <c r="D142" s="758">
        <v>1280</v>
      </c>
    </row>
    <row r="143" spans="1:4" x14ac:dyDescent="0.25">
      <c r="A143" s="756">
        <v>55</v>
      </c>
      <c r="B143" s="757" t="s">
        <v>5682</v>
      </c>
      <c r="C143" s="750" t="s">
        <v>2367</v>
      </c>
      <c r="D143" s="758">
        <v>3000</v>
      </c>
    </row>
    <row r="144" spans="1:4" x14ac:dyDescent="0.25">
      <c r="A144" s="756">
        <v>56</v>
      </c>
      <c r="B144" s="757" t="s">
        <v>5683</v>
      </c>
      <c r="C144" s="759" t="s">
        <v>2385</v>
      </c>
      <c r="D144" s="758">
        <v>1200</v>
      </c>
    </row>
    <row r="145" spans="1:4" x14ac:dyDescent="0.25">
      <c r="A145" s="756">
        <v>57</v>
      </c>
      <c r="B145" s="757" t="s">
        <v>5684</v>
      </c>
      <c r="C145" s="759" t="s">
        <v>5685</v>
      </c>
      <c r="D145" s="758">
        <v>210</v>
      </c>
    </row>
    <row r="146" spans="1:4" x14ac:dyDescent="0.25">
      <c r="A146" s="930"/>
      <c r="B146" s="930"/>
      <c r="C146" s="930"/>
      <c r="D146" s="745"/>
    </row>
    <row r="147" spans="1:4" ht="15.75" customHeight="1" x14ac:dyDescent="0.25">
      <c r="A147" s="927" t="s">
        <v>2478</v>
      </c>
      <c r="B147" s="928"/>
      <c r="C147" s="928"/>
      <c r="D147" s="929"/>
    </row>
    <row r="148" spans="1:4" x14ac:dyDescent="0.25">
      <c r="A148" s="743">
        <v>1</v>
      </c>
      <c r="B148" s="744" t="s">
        <v>2479</v>
      </c>
      <c r="C148" s="743" t="s">
        <v>2364</v>
      </c>
      <c r="D148" s="745">
        <v>307</v>
      </c>
    </row>
    <row r="149" spans="1:4" x14ac:dyDescent="0.25">
      <c r="A149" s="743">
        <v>2</v>
      </c>
      <c r="B149" s="744" t="s">
        <v>2480</v>
      </c>
      <c r="C149" s="743" t="s">
        <v>2364</v>
      </c>
      <c r="D149" s="745">
        <v>301</v>
      </c>
    </row>
    <row r="150" spans="1:4" x14ac:dyDescent="0.25">
      <c r="A150" s="743">
        <v>3</v>
      </c>
      <c r="B150" s="744" t="s">
        <v>2481</v>
      </c>
      <c r="C150" s="743" t="s">
        <v>2346</v>
      </c>
      <c r="D150" s="745">
        <v>385</v>
      </c>
    </row>
    <row r="151" spans="1:4" x14ac:dyDescent="0.25">
      <c r="A151" s="743">
        <v>4</v>
      </c>
      <c r="B151" s="744" t="s">
        <v>2482</v>
      </c>
      <c r="C151" s="743" t="s">
        <v>2348</v>
      </c>
      <c r="D151" s="745">
        <v>49</v>
      </c>
    </row>
    <row r="152" spans="1:4" x14ac:dyDescent="0.25">
      <c r="A152" s="743">
        <v>5</v>
      </c>
      <c r="B152" s="744" t="s">
        <v>2483</v>
      </c>
      <c r="C152" s="743" t="s">
        <v>2364</v>
      </c>
      <c r="D152" s="745">
        <v>209</v>
      </c>
    </row>
    <row r="153" spans="1:4" x14ac:dyDescent="0.25">
      <c r="A153" s="743">
        <v>6</v>
      </c>
      <c r="B153" s="744" t="s">
        <v>2484</v>
      </c>
      <c r="C153" s="743" t="s">
        <v>2346</v>
      </c>
      <c r="D153" s="745">
        <v>70</v>
      </c>
    </row>
    <row r="154" spans="1:4" x14ac:dyDescent="0.25">
      <c r="A154" s="743">
        <v>7</v>
      </c>
      <c r="B154" s="744" t="s">
        <v>2485</v>
      </c>
      <c r="C154" s="743" t="s">
        <v>2364</v>
      </c>
      <c r="D154" s="745">
        <v>193</v>
      </c>
    </row>
    <row r="155" spans="1:4" x14ac:dyDescent="0.25">
      <c r="A155" s="743">
        <v>8</v>
      </c>
      <c r="B155" s="744" t="s">
        <v>2486</v>
      </c>
      <c r="C155" s="743" t="s">
        <v>2364</v>
      </c>
      <c r="D155" s="745">
        <v>205</v>
      </c>
    </row>
    <row r="156" spans="1:4" x14ac:dyDescent="0.25">
      <c r="A156" s="743">
        <v>9</v>
      </c>
      <c r="B156" s="744" t="s">
        <v>2487</v>
      </c>
      <c r="C156" s="743" t="s">
        <v>2346</v>
      </c>
      <c r="D156" s="745">
        <v>32</v>
      </c>
    </row>
    <row r="157" spans="1:4" x14ac:dyDescent="0.25">
      <c r="A157" s="743">
        <v>10</v>
      </c>
      <c r="B157" s="744" t="s">
        <v>2488</v>
      </c>
      <c r="C157" s="743" t="s">
        <v>2364</v>
      </c>
      <c r="D157" s="745">
        <v>101</v>
      </c>
    </row>
    <row r="158" spans="1:4" x14ac:dyDescent="0.25">
      <c r="A158" s="743">
        <v>11</v>
      </c>
      <c r="B158" s="744" t="s">
        <v>2489</v>
      </c>
      <c r="C158" s="743" t="s">
        <v>2364</v>
      </c>
      <c r="D158" s="745">
        <v>143</v>
      </c>
    </row>
    <row r="159" spans="1:4" x14ac:dyDescent="0.25">
      <c r="A159" s="743">
        <v>12</v>
      </c>
      <c r="B159" s="744" t="s">
        <v>2490</v>
      </c>
      <c r="C159" s="743" t="s">
        <v>2364</v>
      </c>
      <c r="D159" s="745">
        <v>106</v>
      </c>
    </row>
    <row r="160" spans="1:4" x14ac:dyDescent="0.25">
      <c r="A160" s="743">
        <v>13</v>
      </c>
      <c r="B160" s="744" t="s">
        <v>2491</v>
      </c>
      <c r="C160" s="743" t="s">
        <v>2364</v>
      </c>
      <c r="D160" s="745">
        <v>168</v>
      </c>
    </row>
    <row r="161" spans="1:4" x14ac:dyDescent="0.25">
      <c r="A161" s="743">
        <v>14</v>
      </c>
      <c r="B161" s="744" t="s">
        <v>2492</v>
      </c>
      <c r="C161" s="743" t="s">
        <v>2348</v>
      </c>
      <c r="D161" s="745">
        <v>44</v>
      </c>
    </row>
    <row r="162" spans="1:4" x14ac:dyDescent="0.25">
      <c r="A162" s="743">
        <v>15</v>
      </c>
      <c r="B162" s="744" t="s">
        <v>2493</v>
      </c>
      <c r="C162" s="743" t="s">
        <v>2348</v>
      </c>
      <c r="D162" s="745">
        <v>110</v>
      </c>
    </row>
    <row r="163" spans="1:4" x14ac:dyDescent="0.25">
      <c r="A163" s="743">
        <v>16</v>
      </c>
      <c r="B163" s="744" t="s">
        <v>2494</v>
      </c>
      <c r="C163" s="743" t="s">
        <v>2348</v>
      </c>
      <c r="D163" s="745">
        <v>206</v>
      </c>
    </row>
    <row r="164" spans="1:4" x14ac:dyDescent="0.25">
      <c r="A164" s="743">
        <v>17</v>
      </c>
      <c r="B164" s="744" t="s">
        <v>2495</v>
      </c>
      <c r="C164" s="743" t="s">
        <v>2348</v>
      </c>
      <c r="D164" s="745">
        <v>233</v>
      </c>
    </row>
    <row r="165" spans="1:4" x14ac:dyDescent="0.25">
      <c r="A165" s="743">
        <v>18</v>
      </c>
      <c r="B165" s="744" t="s">
        <v>2496</v>
      </c>
      <c r="C165" s="743" t="s">
        <v>2364</v>
      </c>
      <c r="D165" s="745">
        <v>266</v>
      </c>
    </row>
    <row r="166" spans="1:4" x14ac:dyDescent="0.25">
      <c r="A166" s="743">
        <v>19</v>
      </c>
      <c r="B166" s="744" t="s">
        <v>2497</v>
      </c>
      <c r="C166" s="743" t="s">
        <v>2364</v>
      </c>
      <c r="D166" s="745">
        <v>272</v>
      </c>
    </row>
    <row r="167" spans="1:4" x14ac:dyDescent="0.25">
      <c r="A167" s="743">
        <v>20</v>
      </c>
      <c r="B167" s="744" t="s">
        <v>2498</v>
      </c>
      <c r="C167" s="743" t="s">
        <v>2346</v>
      </c>
      <c r="D167" s="745">
        <v>320</v>
      </c>
    </row>
    <row r="168" spans="1:4" x14ac:dyDescent="0.25">
      <c r="A168" s="743">
        <v>21</v>
      </c>
      <c r="B168" s="744" t="s">
        <v>2499</v>
      </c>
      <c r="C168" s="743" t="s">
        <v>2346</v>
      </c>
      <c r="D168" s="745">
        <v>55</v>
      </c>
    </row>
    <row r="169" spans="1:4" x14ac:dyDescent="0.25">
      <c r="A169" s="743">
        <v>22</v>
      </c>
      <c r="B169" s="744" t="s">
        <v>2500</v>
      </c>
      <c r="C169" s="743" t="s">
        <v>2501</v>
      </c>
      <c r="D169" s="745">
        <v>359</v>
      </c>
    </row>
    <row r="170" spans="1:4" x14ac:dyDescent="0.25">
      <c r="A170" s="749">
        <v>23</v>
      </c>
      <c r="B170" s="760" t="s">
        <v>2502</v>
      </c>
      <c r="C170" s="755" t="s">
        <v>2364</v>
      </c>
      <c r="D170" s="745">
        <v>345</v>
      </c>
    </row>
    <row r="171" spans="1:4" x14ac:dyDescent="0.25">
      <c r="A171" s="749">
        <v>24</v>
      </c>
      <c r="B171" s="760" t="s">
        <v>2503</v>
      </c>
      <c r="C171" s="755" t="s">
        <v>2364</v>
      </c>
      <c r="D171" s="745">
        <v>223</v>
      </c>
    </row>
    <row r="172" spans="1:4" x14ac:dyDescent="0.25">
      <c r="A172" s="749">
        <v>25</v>
      </c>
      <c r="B172" s="760" t="s">
        <v>2504</v>
      </c>
      <c r="C172" s="755" t="s">
        <v>2364</v>
      </c>
      <c r="D172" s="745">
        <v>151</v>
      </c>
    </row>
    <row r="173" spans="1:4" x14ac:dyDescent="0.25">
      <c r="A173" s="749">
        <v>26</v>
      </c>
      <c r="B173" s="760" t="s">
        <v>2505</v>
      </c>
      <c r="C173" s="755" t="s">
        <v>2364</v>
      </c>
      <c r="D173" s="745">
        <v>339</v>
      </c>
    </row>
    <row r="174" spans="1:4" x14ac:dyDescent="0.25">
      <c r="A174" s="761"/>
      <c r="B174" s="762"/>
      <c r="C174" s="763"/>
      <c r="D174" s="745"/>
    </row>
    <row r="175" spans="1:4" ht="15.75" customHeight="1" x14ac:dyDescent="0.25">
      <c r="A175" s="927" t="s">
        <v>2506</v>
      </c>
      <c r="B175" s="928"/>
      <c r="C175" s="928"/>
      <c r="D175" s="929"/>
    </row>
    <row r="176" spans="1:4" x14ac:dyDescent="0.25">
      <c r="A176" s="743">
        <v>1</v>
      </c>
      <c r="B176" s="744" t="s">
        <v>2507</v>
      </c>
      <c r="C176" s="743" t="s">
        <v>2346</v>
      </c>
      <c r="D176" s="745">
        <v>160</v>
      </c>
    </row>
    <row r="177" spans="1:4" x14ac:dyDescent="0.25">
      <c r="A177" s="743">
        <v>2</v>
      </c>
      <c r="B177" s="744" t="s">
        <v>2508</v>
      </c>
      <c r="C177" s="743" t="s">
        <v>2346</v>
      </c>
      <c r="D177" s="745">
        <v>123</v>
      </c>
    </row>
    <row r="178" spans="1:4" x14ac:dyDescent="0.25">
      <c r="A178" s="743">
        <v>3</v>
      </c>
      <c r="B178" s="744" t="s">
        <v>2509</v>
      </c>
      <c r="C178" s="743" t="s">
        <v>2346</v>
      </c>
      <c r="D178" s="745">
        <v>25</v>
      </c>
    </row>
    <row r="179" spans="1:4" x14ac:dyDescent="0.25">
      <c r="A179" s="743">
        <v>4</v>
      </c>
      <c r="B179" s="744" t="s">
        <v>2510</v>
      </c>
      <c r="C179" s="743" t="s">
        <v>2346</v>
      </c>
      <c r="D179" s="745">
        <v>74</v>
      </c>
    </row>
    <row r="180" spans="1:4" x14ac:dyDescent="0.25">
      <c r="A180" s="743">
        <v>5</v>
      </c>
      <c r="B180" s="744" t="s">
        <v>2511</v>
      </c>
      <c r="C180" s="743" t="s">
        <v>2348</v>
      </c>
      <c r="D180" s="745">
        <v>15</v>
      </c>
    </row>
    <row r="181" spans="1:4" x14ac:dyDescent="0.25">
      <c r="A181" s="743">
        <v>6</v>
      </c>
      <c r="B181" s="744" t="s">
        <v>2512</v>
      </c>
      <c r="C181" s="743" t="s">
        <v>2346</v>
      </c>
      <c r="D181" s="745">
        <v>104</v>
      </c>
    </row>
    <row r="182" spans="1:4" x14ac:dyDescent="0.25">
      <c r="A182" s="743">
        <v>7</v>
      </c>
      <c r="B182" s="744" t="s">
        <v>2513</v>
      </c>
      <c r="C182" s="743" t="s">
        <v>2346</v>
      </c>
      <c r="D182" s="745">
        <v>18</v>
      </c>
    </row>
    <row r="183" spans="1:4" x14ac:dyDescent="0.25">
      <c r="A183" s="743">
        <v>8</v>
      </c>
      <c r="B183" s="744" t="s">
        <v>2514</v>
      </c>
      <c r="C183" s="743" t="s">
        <v>2364</v>
      </c>
      <c r="D183" s="745">
        <v>244</v>
      </c>
    </row>
    <row r="184" spans="1:4" x14ac:dyDescent="0.25">
      <c r="A184" s="743">
        <v>9</v>
      </c>
      <c r="B184" s="744" t="s">
        <v>2515</v>
      </c>
      <c r="C184" s="743" t="s">
        <v>2348</v>
      </c>
      <c r="D184" s="745">
        <v>302</v>
      </c>
    </row>
    <row r="185" spans="1:4" x14ac:dyDescent="0.25">
      <c r="A185" s="743">
        <v>10</v>
      </c>
      <c r="B185" s="744" t="s">
        <v>2516</v>
      </c>
      <c r="C185" s="743" t="s">
        <v>2364</v>
      </c>
      <c r="D185" s="745">
        <v>476</v>
      </c>
    </row>
    <row r="186" spans="1:4" x14ac:dyDescent="0.25">
      <c r="A186" s="930"/>
      <c r="B186" s="930"/>
      <c r="C186" s="930"/>
      <c r="D186" s="745"/>
    </row>
    <row r="187" spans="1:4" ht="15.75" customHeight="1" x14ac:dyDescent="0.25">
      <c r="A187" s="927" t="s">
        <v>2517</v>
      </c>
      <c r="B187" s="928"/>
      <c r="C187" s="928"/>
      <c r="D187" s="929"/>
    </row>
    <row r="188" spans="1:4" x14ac:dyDescent="0.25">
      <c r="A188" s="764"/>
      <c r="B188" s="764" t="s">
        <v>2518</v>
      </c>
      <c r="C188" s="741" t="s">
        <v>2402</v>
      </c>
      <c r="D188" s="745">
        <v>118981</v>
      </c>
    </row>
    <row r="189" spans="1:4" x14ac:dyDescent="0.25">
      <c r="A189" s="743">
        <v>1</v>
      </c>
      <c r="B189" s="744" t="s">
        <v>2519</v>
      </c>
      <c r="C189" s="743" t="s">
        <v>2402</v>
      </c>
      <c r="D189" s="745">
        <v>97113</v>
      </c>
    </row>
    <row r="190" spans="1:4" x14ac:dyDescent="0.25">
      <c r="A190" s="743">
        <v>2</v>
      </c>
      <c r="B190" s="744" t="s">
        <v>2520</v>
      </c>
      <c r="C190" s="743" t="s">
        <v>2402</v>
      </c>
      <c r="D190" s="745">
        <v>105028</v>
      </c>
    </row>
    <row r="191" spans="1:4" x14ac:dyDescent="0.25">
      <c r="A191" s="743">
        <v>3</v>
      </c>
      <c r="B191" s="744" t="s">
        <v>2521</v>
      </c>
      <c r="C191" s="743" t="s">
        <v>2522</v>
      </c>
      <c r="D191" s="745">
        <v>25</v>
      </c>
    </row>
    <row r="192" spans="1:4" x14ac:dyDescent="0.25">
      <c r="A192" s="743">
        <v>4</v>
      </c>
      <c r="B192" s="744" t="s">
        <v>2523</v>
      </c>
      <c r="C192" s="743" t="s">
        <v>2522</v>
      </c>
      <c r="D192" s="745">
        <v>207</v>
      </c>
    </row>
    <row r="193" spans="1:4" x14ac:dyDescent="0.25">
      <c r="A193" s="743">
        <v>5</v>
      </c>
      <c r="B193" s="744" t="s">
        <v>2524</v>
      </c>
      <c r="C193" s="743" t="s">
        <v>2402</v>
      </c>
      <c r="D193" s="745">
        <v>42758</v>
      </c>
    </row>
    <row r="194" spans="1:4" x14ac:dyDescent="0.25">
      <c r="A194" s="743">
        <v>6</v>
      </c>
      <c r="B194" s="744" t="s">
        <v>2525</v>
      </c>
      <c r="C194" s="743" t="s">
        <v>2348</v>
      </c>
      <c r="D194" s="745">
        <v>29</v>
      </c>
    </row>
    <row r="195" spans="1:4" x14ac:dyDescent="0.25">
      <c r="A195" s="743">
        <v>7</v>
      </c>
      <c r="B195" s="744" t="s">
        <v>2526</v>
      </c>
      <c r="C195" s="743" t="s">
        <v>2348</v>
      </c>
      <c r="D195" s="745">
        <v>32</v>
      </c>
    </row>
    <row r="196" spans="1:4" x14ac:dyDescent="0.25">
      <c r="A196" s="743">
        <v>8</v>
      </c>
      <c r="B196" s="744" t="s">
        <v>2527</v>
      </c>
      <c r="C196" s="743" t="s">
        <v>2367</v>
      </c>
      <c r="D196" s="745">
        <v>71</v>
      </c>
    </row>
    <row r="197" spans="1:4" x14ac:dyDescent="0.25">
      <c r="A197" s="743">
        <v>9</v>
      </c>
      <c r="B197" s="744" t="s">
        <v>2528</v>
      </c>
      <c r="C197" s="743" t="s">
        <v>2367</v>
      </c>
      <c r="D197" s="745">
        <v>496</v>
      </c>
    </row>
    <row r="198" spans="1:4" x14ac:dyDescent="0.25">
      <c r="A198" s="743">
        <v>10</v>
      </c>
      <c r="B198" s="744" t="s">
        <v>2529</v>
      </c>
      <c r="C198" s="743" t="s">
        <v>2367</v>
      </c>
      <c r="D198" s="745">
        <v>378</v>
      </c>
    </row>
    <row r="199" spans="1:4" x14ac:dyDescent="0.25">
      <c r="A199" s="743">
        <v>11</v>
      </c>
      <c r="B199" s="744" t="s">
        <v>2530</v>
      </c>
      <c r="C199" s="765" t="s">
        <v>2531</v>
      </c>
      <c r="D199" s="745">
        <v>873</v>
      </c>
    </row>
    <row r="200" spans="1:4" x14ac:dyDescent="0.25">
      <c r="A200" s="743">
        <v>12</v>
      </c>
      <c r="B200" s="744" t="s">
        <v>2532</v>
      </c>
      <c r="C200" s="765" t="s">
        <v>2531</v>
      </c>
      <c r="D200" s="745">
        <v>578</v>
      </c>
    </row>
    <row r="201" spans="1:4" x14ac:dyDescent="0.25">
      <c r="A201" s="743">
        <v>13</v>
      </c>
      <c r="B201" s="766" t="s">
        <v>2533</v>
      </c>
      <c r="C201" s="743" t="s">
        <v>2367</v>
      </c>
      <c r="D201" s="745">
        <v>397</v>
      </c>
    </row>
    <row r="202" spans="1:4" x14ac:dyDescent="0.25">
      <c r="A202" s="743">
        <v>14</v>
      </c>
      <c r="B202" s="766" t="s">
        <v>2534</v>
      </c>
      <c r="C202" s="743" t="s">
        <v>2367</v>
      </c>
      <c r="D202" s="745">
        <v>674</v>
      </c>
    </row>
    <row r="203" spans="1:4" x14ac:dyDescent="0.25">
      <c r="A203" s="743">
        <v>15</v>
      </c>
      <c r="B203" s="744" t="s">
        <v>2535</v>
      </c>
      <c r="C203" s="765" t="s">
        <v>2531</v>
      </c>
      <c r="D203" s="745">
        <v>1148</v>
      </c>
    </row>
    <row r="204" spans="1:4" x14ac:dyDescent="0.25">
      <c r="A204" s="743">
        <v>16</v>
      </c>
      <c r="B204" s="744" t="s">
        <v>2536</v>
      </c>
      <c r="C204" s="743" t="s">
        <v>2537</v>
      </c>
      <c r="D204" s="745">
        <v>232</v>
      </c>
    </row>
    <row r="205" spans="1:4" x14ac:dyDescent="0.25">
      <c r="A205" s="743">
        <v>17</v>
      </c>
      <c r="B205" s="744" t="s">
        <v>2538</v>
      </c>
      <c r="C205" s="743" t="s">
        <v>2385</v>
      </c>
      <c r="D205" s="745">
        <v>237</v>
      </c>
    </row>
    <row r="206" spans="1:4" x14ac:dyDescent="0.25">
      <c r="A206" s="743">
        <v>18</v>
      </c>
      <c r="B206" s="744" t="s">
        <v>2539</v>
      </c>
      <c r="C206" s="743" t="s">
        <v>2348</v>
      </c>
      <c r="D206" s="745">
        <v>1030</v>
      </c>
    </row>
    <row r="207" spans="1:4" x14ac:dyDescent="0.25">
      <c r="A207" s="743">
        <v>19</v>
      </c>
      <c r="B207" s="744" t="s">
        <v>2540</v>
      </c>
      <c r="C207" s="743" t="s">
        <v>2402</v>
      </c>
      <c r="D207" s="745">
        <v>66961</v>
      </c>
    </row>
    <row r="208" spans="1:4" x14ac:dyDescent="0.25">
      <c r="A208" s="743">
        <v>20</v>
      </c>
      <c r="B208" s="744" t="s">
        <v>2541</v>
      </c>
      <c r="C208" s="743" t="s">
        <v>2402</v>
      </c>
      <c r="D208" s="745">
        <v>67703</v>
      </c>
    </row>
    <row r="209" spans="1:5" x14ac:dyDescent="0.25">
      <c r="A209" s="743">
        <v>21</v>
      </c>
      <c r="B209" s="760" t="s">
        <v>2542</v>
      </c>
      <c r="C209" s="743" t="s">
        <v>2543</v>
      </c>
      <c r="D209" s="745">
        <v>661</v>
      </c>
    </row>
    <row r="210" spans="1:5" x14ac:dyDescent="0.25">
      <c r="A210" s="743">
        <v>22</v>
      </c>
      <c r="B210" s="760" t="s">
        <v>2544</v>
      </c>
      <c r="C210" s="743" t="s">
        <v>2545</v>
      </c>
      <c r="D210" s="745">
        <v>70</v>
      </c>
    </row>
    <row r="211" spans="1:5" s="681" customFormat="1" x14ac:dyDescent="0.2">
      <c r="A211" s="756">
        <v>23</v>
      </c>
      <c r="B211" s="757" t="s">
        <v>5613</v>
      </c>
      <c r="C211" s="743" t="s">
        <v>2543</v>
      </c>
      <c r="D211" s="758">
        <v>1200</v>
      </c>
      <c r="E211" s="767"/>
    </row>
    <row r="212" spans="1:5" s="681" customFormat="1" x14ac:dyDescent="0.2">
      <c r="A212" s="756">
        <v>24</v>
      </c>
      <c r="B212" s="757" t="s">
        <v>5614</v>
      </c>
      <c r="C212" s="743" t="s">
        <v>2543</v>
      </c>
      <c r="D212" s="758">
        <v>1800</v>
      </c>
      <c r="E212" s="767"/>
    </row>
    <row r="213" spans="1:5" s="681" customFormat="1" x14ac:dyDescent="0.2">
      <c r="A213" s="756">
        <v>25</v>
      </c>
      <c r="B213" s="757" t="s">
        <v>5615</v>
      </c>
      <c r="C213" s="743" t="s">
        <v>2543</v>
      </c>
      <c r="D213" s="758">
        <v>2500</v>
      </c>
      <c r="E213" s="767"/>
    </row>
    <row r="214" spans="1:5" s="681" customFormat="1" x14ac:dyDescent="0.2">
      <c r="A214" s="756">
        <v>26</v>
      </c>
      <c r="B214" s="757" t="s">
        <v>5616</v>
      </c>
      <c r="C214" s="743" t="s">
        <v>2543</v>
      </c>
      <c r="D214" s="758">
        <v>1200</v>
      </c>
      <c r="E214" s="767"/>
    </row>
    <row r="215" spans="1:5" s="681" customFormat="1" x14ac:dyDescent="0.2">
      <c r="A215" s="756">
        <v>27</v>
      </c>
      <c r="B215" s="757" t="s">
        <v>5617</v>
      </c>
      <c r="C215" s="743" t="s">
        <v>2543</v>
      </c>
      <c r="D215" s="758">
        <v>950</v>
      </c>
      <c r="E215" s="767"/>
    </row>
    <row r="216" spans="1:5" s="681" customFormat="1" x14ac:dyDescent="0.2">
      <c r="A216" s="756">
        <v>28</v>
      </c>
      <c r="B216" s="757" t="s">
        <v>5618</v>
      </c>
      <c r="C216" s="743" t="s">
        <v>2543</v>
      </c>
      <c r="D216" s="768">
        <v>850</v>
      </c>
      <c r="E216" s="769"/>
    </row>
    <row r="217" spans="1:5" s="681" customFormat="1" x14ac:dyDescent="0.2">
      <c r="A217" s="756">
        <v>29</v>
      </c>
      <c r="B217" s="757" t="s">
        <v>5619</v>
      </c>
      <c r="C217" s="743" t="s">
        <v>2543</v>
      </c>
      <c r="D217" s="758">
        <v>1050</v>
      </c>
      <c r="E217" s="769"/>
    </row>
    <row r="218" spans="1:5" s="681" customFormat="1" x14ac:dyDescent="0.2">
      <c r="A218" s="756">
        <v>30</v>
      </c>
      <c r="B218" s="757" t="s">
        <v>5620</v>
      </c>
      <c r="C218" s="743" t="s">
        <v>2543</v>
      </c>
      <c r="D218" s="758">
        <v>750</v>
      </c>
      <c r="E218" s="769"/>
    </row>
    <row r="219" spans="1:5" s="681" customFormat="1" x14ac:dyDescent="0.2">
      <c r="A219" s="756">
        <v>31</v>
      </c>
      <c r="B219" s="757" t="s">
        <v>5621</v>
      </c>
      <c r="C219" s="743" t="s">
        <v>2543</v>
      </c>
      <c r="D219" s="768">
        <v>650</v>
      </c>
      <c r="E219" s="769"/>
    </row>
    <row r="220" spans="1:5" s="681" customFormat="1" x14ac:dyDescent="0.2">
      <c r="A220" s="756">
        <v>32</v>
      </c>
      <c r="B220" s="757" t="s">
        <v>5622</v>
      </c>
      <c r="C220" s="743" t="s">
        <v>2543</v>
      </c>
      <c r="D220" s="768">
        <v>600</v>
      </c>
      <c r="E220" s="769"/>
    </row>
    <row r="221" spans="1:5" s="681" customFormat="1" x14ac:dyDescent="0.2">
      <c r="A221" s="756">
        <v>33</v>
      </c>
      <c r="B221" s="757" t="s">
        <v>5659</v>
      </c>
      <c r="C221" s="770" t="s">
        <v>5623</v>
      </c>
      <c r="D221" s="768">
        <v>280</v>
      </c>
      <c r="E221" s="769"/>
    </row>
    <row r="222" spans="1:5" s="681" customFormat="1" x14ac:dyDescent="0.2">
      <c r="A222" s="756">
        <v>34</v>
      </c>
      <c r="B222" s="757" t="s">
        <v>5624</v>
      </c>
      <c r="C222" s="743" t="s">
        <v>2543</v>
      </c>
      <c r="D222" s="768">
        <v>1400</v>
      </c>
      <c r="E222" s="769"/>
    </row>
    <row r="223" spans="1:5" s="681" customFormat="1" ht="15" x14ac:dyDescent="0.2">
      <c r="A223" s="756">
        <v>35</v>
      </c>
      <c r="B223" s="757" t="s">
        <v>5625</v>
      </c>
      <c r="C223" s="759" t="s">
        <v>5626</v>
      </c>
      <c r="D223" s="758">
        <v>25</v>
      </c>
      <c r="E223" s="767"/>
    </row>
    <row r="224" spans="1:5" s="681" customFormat="1" x14ac:dyDescent="0.2">
      <c r="A224" s="756">
        <v>36</v>
      </c>
      <c r="B224" s="757" t="s">
        <v>5627</v>
      </c>
      <c r="C224" s="743" t="s">
        <v>2348</v>
      </c>
      <c r="D224" s="758">
        <v>6000</v>
      </c>
      <c r="E224" s="767"/>
    </row>
    <row r="225" spans="1:10" s="681" customFormat="1" x14ac:dyDescent="0.2">
      <c r="A225" s="756">
        <v>37</v>
      </c>
      <c r="B225" s="757" t="s">
        <v>5628</v>
      </c>
      <c r="C225" s="743" t="s">
        <v>2348</v>
      </c>
      <c r="D225" s="771">
        <v>120</v>
      </c>
      <c r="E225" s="767"/>
    </row>
    <row r="226" spans="1:10" s="681" customFormat="1" x14ac:dyDescent="0.2">
      <c r="A226" s="756">
        <v>38</v>
      </c>
      <c r="B226" s="757" t="s">
        <v>5658</v>
      </c>
      <c r="C226" s="772">
        <v>5.1999999999999998E-2</v>
      </c>
      <c r="D226" s="758" t="s">
        <v>5899</v>
      </c>
      <c r="E226" s="767"/>
    </row>
    <row r="227" spans="1:10" s="681" customFormat="1" x14ac:dyDescent="0.2">
      <c r="A227" s="756">
        <v>39</v>
      </c>
      <c r="B227" s="757" t="s">
        <v>5629</v>
      </c>
      <c r="C227" s="743" t="s">
        <v>2348</v>
      </c>
      <c r="D227" s="773">
        <v>350</v>
      </c>
      <c r="E227" s="767"/>
    </row>
    <row r="228" spans="1:10" s="681" customFormat="1" x14ac:dyDescent="0.2">
      <c r="A228" s="756">
        <v>40</v>
      </c>
      <c r="B228" s="757" t="s">
        <v>5630</v>
      </c>
      <c r="C228" s="743" t="s">
        <v>2348</v>
      </c>
      <c r="D228" s="758">
        <v>3800</v>
      </c>
      <c r="E228" s="767"/>
    </row>
    <row r="229" spans="1:10" s="681" customFormat="1" x14ac:dyDescent="0.2">
      <c r="A229" s="756">
        <v>41</v>
      </c>
      <c r="B229" s="757" t="s">
        <v>5631</v>
      </c>
      <c r="C229" s="743" t="s">
        <v>2348</v>
      </c>
      <c r="D229" s="758">
        <v>300</v>
      </c>
      <c r="E229" s="767"/>
    </row>
    <row r="230" spans="1:10" s="681" customFormat="1" x14ac:dyDescent="0.2">
      <c r="A230" s="756">
        <v>42</v>
      </c>
      <c r="B230" s="757" t="s">
        <v>5632</v>
      </c>
      <c r="C230" s="743" t="s">
        <v>2348</v>
      </c>
      <c r="D230" s="758">
        <v>500</v>
      </c>
      <c r="E230" s="767"/>
    </row>
    <row r="231" spans="1:10" s="681" customFormat="1" x14ac:dyDescent="0.2">
      <c r="A231" s="756">
        <v>43</v>
      </c>
      <c r="B231" s="757" t="s">
        <v>5633</v>
      </c>
      <c r="C231" s="743" t="s">
        <v>2348</v>
      </c>
      <c r="D231" s="758">
        <v>350</v>
      </c>
      <c r="E231" s="767"/>
    </row>
    <row r="232" spans="1:10" s="681" customFormat="1" x14ac:dyDescent="0.2">
      <c r="A232" s="756">
        <v>44</v>
      </c>
      <c r="B232" s="757" t="s">
        <v>5634</v>
      </c>
      <c r="C232" s="743" t="s">
        <v>2348</v>
      </c>
      <c r="D232" s="758">
        <v>6500</v>
      </c>
      <c r="E232" s="767"/>
    </row>
    <row r="233" spans="1:10" s="681" customFormat="1" x14ac:dyDescent="0.2">
      <c r="A233" s="756">
        <v>45</v>
      </c>
      <c r="B233" s="757" t="s">
        <v>5635</v>
      </c>
      <c r="C233" s="743" t="s">
        <v>2348</v>
      </c>
      <c r="D233" s="758">
        <v>1800</v>
      </c>
      <c r="E233" s="767"/>
    </row>
    <row r="234" spans="1:10" s="681" customFormat="1" x14ac:dyDescent="0.2">
      <c r="A234" s="756">
        <v>46</v>
      </c>
      <c r="B234" s="757" t="s">
        <v>5651</v>
      </c>
      <c r="C234" s="743" t="s">
        <v>2543</v>
      </c>
      <c r="D234" s="758">
        <v>6000</v>
      </c>
      <c r="E234" s="767"/>
    </row>
    <row r="235" spans="1:10" s="681" customFormat="1" x14ac:dyDescent="0.2">
      <c r="A235" s="756">
        <v>47</v>
      </c>
      <c r="B235" s="757" t="s">
        <v>5652</v>
      </c>
      <c r="C235" s="743" t="s">
        <v>2543</v>
      </c>
      <c r="D235" s="758">
        <v>2600</v>
      </c>
      <c r="E235" s="767"/>
    </row>
    <row r="236" spans="1:10" s="681" customFormat="1" x14ac:dyDescent="0.2">
      <c r="A236" s="756">
        <v>48</v>
      </c>
      <c r="B236" s="757" t="s">
        <v>5653</v>
      </c>
      <c r="C236" s="743" t="s">
        <v>2543</v>
      </c>
      <c r="D236" s="758">
        <v>2000</v>
      </c>
      <c r="E236" s="767"/>
    </row>
    <row r="237" spans="1:10" s="681" customFormat="1" x14ac:dyDescent="0.2">
      <c r="A237" s="756">
        <v>49</v>
      </c>
      <c r="B237" s="757" t="s">
        <v>5636</v>
      </c>
      <c r="C237" s="743" t="s">
        <v>2543</v>
      </c>
      <c r="D237" s="758">
        <v>1100</v>
      </c>
      <c r="E237" s="767"/>
    </row>
    <row r="238" spans="1:10" s="681" customFormat="1" x14ac:dyDescent="0.2">
      <c r="A238" s="756">
        <v>50</v>
      </c>
      <c r="B238" s="757" t="s">
        <v>5637</v>
      </c>
      <c r="C238" s="743" t="s">
        <v>2348</v>
      </c>
      <c r="D238" s="758">
        <v>2700</v>
      </c>
      <c r="E238" s="767"/>
    </row>
    <row r="239" spans="1:10" s="681" customFormat="1" ht="15" x14ac:dyDescent="0.2">
      <c r="A239" s="756">
        <v>51</v>
      </c>
      <c r="B239" s="757" t="s">
        <v>5638</v>
      </c>
      <c r="C239" s="759" t="s">
        <v>5660</v>
      </c>
      <c r="D239" s="758">
        <v>15</v>
      </c>
      <c r="E239" s="767"/>
    </row>
    <row r="240" spans="1:10" s="681" customFormat="1" x14ac:dyDescent="0.2">
      <c r="A240" s="756">
        <v>52</v>
      </c>
      <c r="B240" s="757" t="s">
        <v>5639</v>
      </c>
      <c r="C240" s="759" t="s">
        <v>5660</v>
      </c>
      <c r="D240" s="758">
        <v>40</v>
      </c>
      <c r="E240" s="767"/>
      <c r="J240" s="743" t="s">
        <v>2348</v>
      </c>
    </row>
    <row r="241" spans="1:5" s="681" customFormat="1" ht="15" x14ac:dyDescent="0.2">
      <c r="A241" s="756">
        <v>53</v>
      </c>
      <c r="B241" s="757" t="s">
        <v>5640</v>
      </c>
      <c r="C241" s="759" t="s">
        <v>5660</v>
      </c>
      <c r="D241" s="758">
        <v>70</v>
      </c>
      <c r="E241" s="767"/>
    </row>
    <row r="242" spans="1:5" s="681" customFormat="1" x14ac:dyDescent="0.2">
      <c r="A242" s="756">
        <v>54</v>
      </c>
      <c r="B242" s="757" t="s">
        <v>5654</v>
      </c>
      <c r="C242" s="743" t="s">
        <v>2543</v>
      </c>
      <c r="D242" s="758">
        <v>5000</v>
      </c>
    </row>
    <row r="243" spans="1:5" s="681" customFormat="1" x14ac:dyDescent="0.2">
      <c r="A243" s="756">
        <v>55</v>
      </c>
      <c r="B243" s="757" t="s">
        <v>5641</v>
      </c>
      <c r="C243" s="743" t="s">
        <v>2543</v>
      </c>
      <c r="D243" s="758">
        <v>2200</v>
      </c>
    </row>
    <row r="244" spans="1:5" s="681" customFormat="1" x14ac:dyDescent="0.2">
      <c r="A244" s="756">
        <v>56</v>
      </c>
      <c r="B244" s="757" t="s">
        <v>5642</v>
      </c>
      <c r="C244" s="743" t="s">
        <v>2543</v>
      </c>
      <c r="D244" s="758">
        <v>1400</v>
      </c>
    </row>
    <row r="245" spans="1:5" s="681" customFormat="1" x14ac:dyDescent="0.2">
      <c r="A245" s="756">
        <v>57</v>
      </c>
      <c r="B245" s="757" t="s">
        <v>5643</v>
      </c>
      <c r="C245" s="743" t="s">
        <v>2543</v>
      </c>
      <c r="D245" s="758">
        <v>900</v>
      </c>
    </row>
    <row r="246" spans="1:5" s="681" customFormat="1" ht="15" x14ac:dyDescent="0.2">
      <c r="A246" s="756">
        <v>58</v>
      </c>
      <c r="B246" s="757" t="s">
        <v>5655</v>
      </c>
      <c r="C246" s="759" t="s">
        <v>5644</v>
      </c>
      <c r="D246" s="758">
        <v>1050</v>
      </c>
    </row>
    <row r="247" spans="1:5" s="681" customFormat="1" x14ac:dyDescent="0.2">
      <c r="A247" s="756">
        <v>59</v>
      </c>
      <c r="B247" s="757" t="s">
        <v>5656</v>
      </c>
      <c r="C247" s="743" t="s">
        <v>2348</v>
      </c>
      <c r="D247" s="758">
        <v>250</v>
      </c>
      <c r="E247" s="767"/>
    </row>
    <row r="248" spans="1:5" s="681" customFormat="1" x14ac:dyDescent="0.2">
      <c r="A248" s="756">
        <v>60</v>
      </c>
      <c r="B248" s="757" t="s">
        <v>5657</v>
      </c>
      <c r="C248" s="743" t="s">
        <v>2543</v>
      </c>
      <c r="D248" s="758">
        <v>3000</v>
      </c>
      <c r="E248" s="767"/>
    </row>
    <row r="249" spans="1:5" s="681" customFormat="1" x14ac:dyDescent="0.2">
      <c r="A249" s="756">
        <v>61</v>
      </c>
      <c r="B249" s="757" t="s">
        <v>5645</v>
      </c>
      <c r="C249" s="743" t="s">
        <v>2348</v>
      </c>
      <c r="D249" s="758">
        <v>280</v>
      </c>
      <c r="E249" s="767"/>
    </row>
    <row r="250" spans="1:5" s="681" customFormat="1" x14ac:dyDescent="0.2">
      <c r="A250" s="756">
        <v>62</v>
      </c>
      <c r="B250" s="757" t="s">
        <v>5646</v>
      </c>
      <c r="C250" s="743" t="s">
        <v>2543</v>
      </c>
      <c r="D250" s="758">
        <v>1900</v>
      </c>
      <c r="E250" s="767"/>
    </row>
    <row r="251" spans="1:5" s="681" customFormat="1" x14ac:dyDescent="0.2">
      <c r="A251" s="756">
        <v>63</v>
      </c>
      <c r="B251" s="757" t="s">
        <v>5647</v>
      </c>
      <c r="C251" s="743" t="s">
        <v>2543</v>
      </c>
      <c r="D251" s="758">
        <v>3000</v>
      </c>
      <c r="E251" s="767"/>
    </row>
    <row r="252" spans="1:5" s="681" customFormat="1" x14ac:dyDescent="0.2">
      <c r="A252" s="756">
        <v>64</v>
      </c>
      <c r="B252" s="757" t="s">
        <v>5648</v>
      </c>
      <c r="C252" s="743" t="s">
        <v>2543</v>
      </c>
      <c r="D252" s="758">
        <v>300</v>
      </c>
      <c r="E252" s="767"/>
    </row>
    <row r="253" spans="1:5" s="681" customFormat="1" x14ac:dyDescent="0.2">
      <c r="A253" s="756">
        <v>65</v>
      </c>
      <c r="B253" s="757" t="s">
        <v>5649</v>
      </c>
      <c r="C253" s="743" t="s">
        <v>2543</v>
      </c>
      <c r="D253" s="758">
        <v>500</v>
      </c>
      <c r="E253" s="767"/>
    </row>
    <row r="254" spans="1:5" s="681" customFormat="1" x14ac:dyDescent="0.2">
      <c r="A254" s="756">
        <v>66</v>
      </c>
      <c r="B254" s="757" t="s">
        <v>5650</v>
      </c>
      <c r="C254" s="743" t="s">
        <v>2543</v>
      </c>
      <c r="D254" s="758">
        <v>700</v>
      </c>
      <c r="E254" s="767"/>
    </row>
    <row r="255" spans="1:5" x14ac:dyDescent="0.25">
      <c r="D255" s="745"/>
    </row>
    <row r="256" spans="1:5" ht="15.75" customHeight="1" x14ac:dyDescent="0.25">
      <c r="A256" s="927" t="s">
        <v>2546</v>
      </c>
      <c r="B256" s="928"/>
      <c r="C256" s="928"/>
      <c r="D256" s="929"/>
    </row>
    <row r="257" spans="1:4" x14ac:dyDescent="0.25">
      <c r="A257" s="743">
        <v>1</v>
      </c>
      <c r="B257" s="766" t="s">
        <v>2547</v>
      </c>
      <c r="C257" s="743" t="s">
        <v>2367</v>
      </c>
      <c r="D257" s="745">
        <v>149</v>
      </c>
    </row>
    <row r="258" spans="1:4" x14ac:dyDescent="0.25">
      <c r="A258" s="743">
        <v>2</v>
      </c>
      <c r="B258" s="766" t="s">
        <v>2548</v>
      </c>
      <c r="C258" s="743" t="s">
        <v>2549</v>
      </c>
      <c r="D258" s="745">
        <v>342</v>
      </c>
    </row>
    <row r="259" spans="1:4" x14ac:dyDescent="0.25">
      <c r="A259" s="743">
        <v>3</v>
      </c>
      <c r="B259" s="766" t="s">
        <v>2550</v>
      </c>
      <c r="C259" s="743" t="s">
        <v>2367</v>
      </c>
      <c r="D259" s="745">
        <v>257</v>
      </c>
    </row>
    <row r="260" spans="1:4" x14ac:dyDescent="0.25">
      <c r="A260" s="743">
        <v>4</v>
      </c>
      <c r="B260" s="766" t="s">
        <v>2551</v>
      </c>
      <c r="C260" s="743" t="s">
        <v>2552</v>
      </c>
      <c r="D260" s="745">
        <v>73990</v>
      </c>
    </row>
    <row r="261" spans="1:4" x14ac:dyDescent="0.25">
      <c r="A261" s="743">
        <v>5</v>
      </c>
      <c r="B261" s="766" t="s">
        <v>2553</v>
      </c>
      <c r="C261" s="743" t="s">
        <v>2552</v>
      </c>
      <c r="D261" s="745">
        <v>73245</v>
      </c>
    </row>
    <row r="262" spans="1:4" x14ac:dyDescent="0.25">
      <c r="A262" s="743">
        <v>6</v>
      </c>
      <c r="B262" s="766" t="s">
        <v>2554</v>
      </c>
      <c r="C262" s="743" t="s">
        <v>2367</v>
      </c>
      <c r="D262" s="745">
        <v>560</v>
      </c>
    </row>
    <row r="263" spans="1:4" x14ac:dyDescent="0.25">
      <c r="A263" s="743">
        <v>7</v>
      </c>
      <c r="B263" s="766" t="s">
        <v>2555</v>
      </c>
      <c r="C263" s="743" t="s">
        <v>2367</v>
      </c>
      <c r="D263" s="745">
        <v>493</v>
      </c>
    </row>
    <row r="264" spans="1:4" x14ac:dyDescent="0.25">
      <c r="A264" s="743">
        <v>8</v>
      </c>
      <c r="B264" s="766" t="s">
        <v>2556</v>
      </c>
      <c r="C264" s="743" t="s">
        <v>2346</v>
      </c>
      <c r="D264" s="745">
        <v>128</v>
      </c>
    </row>
    <row r="265" spans="1:4" x14ac:dyDescent="0.25">
      <c r="A265" s="743">
        <v>9</v>
      </c>
      <c r="B265" s="766" t="s">
        <v>2557</v>
      </c>
      <c r="C265" s="743" t="s">
        <v>2348</v>
      </c>
      <c r="D265" s="745">
        <v>11</v>
      </c>
    </row>
    <row r="266" spans="1:4" x14ac:dyDescent="0.25">
      <c r="A266" s="743">
        <v>10</v>
      </c>
      <c r="B266" s="766" t="s">
        <v>2558</v>
      </c>
      <c r="C266" s="743" t="s">
        <v>2346</v>
      </c>
      <c r="D266" s="745">
        <v>99</v>
      </c>
    </row>
    <row r="267" spans="1:4" x14ac:dyDescent="0.25">
      <c r="A267" s="743">
        <v>11</v>
      </c>
      <c r="B267" s="766" t="s">
        <v>2559</v>
      </c>
      <c r="C267" s="743" t="s">
        <v>2348</v>
      </c>
      <c r="D267" s="745">
        <v>24</v>
      </c>
    </row>
    <row r="268" spans="1:4" x14ac:dyDescent="0.25">
      <c r="A268" s="743">
        <v>12</v>
      </c>
      <c r="B268" s="766" t="s">
        <v>2560</v>
      </c>
      <c r="C268" s="743" t="s">
        <v>2348</v>
      </c>
      <c r="D268" s="745">
        <v>42</v>
      </c>
    </row>
    <row r="269" spans="1:4" x14ac:dyDescent="0.25">
      <c r="A269" s="743">
        <v>13</v>
      </c>
      <c r="B269" s="766" t="s">
        <v>2561</v>
      </c>
      <c r="C269" s="743" t="s">
        <v>2348</v>
      </c>
      <c r="D269" s="745">
        <v>406</v>
      </c>
    </row>
    <row r="270" spans="1:4" x14ac:dyDescent="0.25">
      <c r="A270" s="743">
        <v>14</v>
      </c>
      <c r="B270" s="766" t="s">
        <v>2562</v>
      </c>
      <c r="C270" s="743" t="s">
        <v>2348</v>
      </c>
      <c r="D270" s="745">
        <v>261</v>
      </c>
    </row>
    <row r="271" spans="1:4" ht="31.5" x14ac:dyDescent="0.25">
      <c r="A271" s="743">
        <v>15</v>
      </c>
      <c r="B271" s="766" t="s">
        <v>2563</v>
      </c>
      <c r="C271" s="743" t="s">
        <v>2367</v>
      </c>
      <c r="D271" s="745">
        <v>958</v>
      </c>
    </row>
    <row r="272" spans="1:4" x14ac:dyDescent="0.25">
      <c r="A272" s="743">
        <v>16</v>
      </c>
      <c r="B272" s="766" t="s">
        <v>2564</v>
      </c>
      <c r="C272" s="743" t="s">
        <v>2352</v>
      </c>
      <c r="D272" s="745">
        <v>715</v>
      </c>
    </row>
    <row r="273" spans="1:4" x14ac:dyDescent="0.25">
      <c r="A273" s="743">
        <v>17</v>
      </c>
      <c r="B273" s="766" t="s">
        <v>2565</v>
      </c>
      <c r="C273" s="743" t="s">
        <v>2346</v>
      </c>
      <c r="D273" s="745">
        <v>27</v>
      </c>
    </row>
    <row r="274" spans="1:4" x14ac:dyDescent="0.25">
      <c r="A274" s="743">
        <v>18</v>
      </c>
      <c r="B274" s="766" t="s">
        <v>2566</v>
      </c>
      <c r="C274" s="743" t="s">
        <v>2367</v>
      </c>
      <c r="D274" s="745">
        <v>1716</v>
      </c>
    </row>
    <row r="275" spans="1:4" ht="47.25" x14ac:dyDescent="0.25">
      <c r="A275" s="743">
        <v>19</v>
      </c>
      <c r="B275" s="766" t="s">
        <v>2567</v>
      </c>
      <c r="C275" s="743" t="s">
        <v>2346</v>
      </c>
      <c r="D275" s="745">
        <v>184</v>
      </c>
    </row>
    <row r="276" spans="1:4" x14ac:dyDescent="0.25">
      <c r="A276" s="743">
        <v>20</v>
      </c>
      <c r="B276" s="766" t="s">
        <v>2568</v>
      </c>
      <c r="C276" s="743" t="s">
        <v>2429</v>
      </c>
      <c r="D276" s="745">
        <v>264</v>
      </c>
    </row>
    <row r="277" spans="1:4" x14ac:dyDescent="0.25">
      <c r="A277" s="743">
        <v>21</v>
      </c>
      <c r="B277" s="766" t="s">
        <v>2569</v>
      </c>
      <c r="C277" s="743" t="s">
        <v>2367</v>
      </c>
      <c r="D277" s="745">
        <v>427</v>
      </c>
    </row>
    <row r="278" spans="1:4" x14ac:dyDescent="0.25">
      <c r="A278" s="743">
        <v>22</v>
      </c>
      <c r="B278" s="766" t="s">
        <v>2570</v>
      </c>
      <c r="C278" s="743" t="s">
        <v>2367</v>
      </c>
      <c r="D278" s="745">
        <v>299</v>
      </c>
    </row>
    <row r="279" spans="1:4" x14ac:dyDescent="0.25">
      <c r="A279" s="743">
        <v>23</v>
      </c>
      <c r="B279" s="766" t="s">
        <v>2571</v>
      </c>
      <c r="C279" s="743" t="s">
        <v>2367</v>
      </c>
      <c r="D279" s="745">
        <v>238</v>
      </c>
    </row>
    <row r="280" spans="1:4" x14ac:dyDescent="0.25">
      <c r="A280" s="743">
        <v>24</v>
      </c>
      <c r="B280" s="766" t="s">
        <v>2572</v>
      </c>
      <c r="C280" s="743" t="s">
        <v>2367</v>
      </c>
      <c r="D280" s="745">
        <v>952</v>
      </c>
    </row>
    <row r="281" spans="1:4" ht="31.5" x14ac:dyDescent="0.25">
      <c r="A281" s="743">
        <v>25</v>
      </c>
      <c r="B281" s="744" t="s">
        <v>2573</v>
      </c>
      <c r="C281" s="743" t="s">
        <v>2367</v>
      </c>
      <c r="D281" s="745">
        <v>825</v>
      </c>
    </row>
    <row r="282" spans="1:4" x14ac:dyDescent="0.25">
      <c r="A282" s="743">
        <v>26</v>
      </c>
      <c r="B282" s="766" t="s">
        <v>2574</v>
      </c>
      <c r="C282" s="743" t="s">
        <v>2367</v>
      </c>
      <c r="D282" s="745">
        <v>1178</v>
      </c>
    </row>
    <row r="283" spans="1:4" x14ac:dyDescent="0.25">
      <c r="A283" s="743">
        <v>27</v>
      </c>
      <c r="B283" s="766" t="s">
        <v>2575</v>
      </c>
      <c r="C283" s="743" t="s">
        <v>2367</v>
      </c>
      <c r="D283" s="745">
        <v>1454</v>
      </c>
    </row>
    <row r="284" spans="1:4" x14ac:dyDescent="0.25">
      <c r="A284" s="743">
        <v>28</v>
      </c>
      <c r="B284" s="766" t="s">
        <v>2576</v>
      </c>
      <c r="C284" s="743" t="s">
        <v>2367</v>
      </c>
      <c r="D284" s="745">
        <v>1849</v>
      </c>
    </row>
    <row r="285" spans="1:4" x14ac:dyDescent="0.25">
      <c r="A285" s="743">
        <v>29</v>
      </c>
      <c r="B285" s="766" t="s">
        <v>2577</v>
      </c>
      <c r="C285" s="743" t="s">
        <v>2346</v>
      </c>
      <c r="D285" s="745">
        <v>100</v>
      </c>
    </row>
    <row r="286" spans="1:4" x14ac:dyDescent="0.25">
      <c r="A286" s="743">
        <v>30</v>
      </c>
      <c r="B286" s="766" t="s">
        <v>2578</v>
      </c>
      <c r="C286" s="743" t="s">
        <v>2346</v>
      </c>
      <c r="D286" s="745">
        <v>1485</v>
      </c>
    </row>
    <row r="287" spans="1:4" x14ac:dyDescent="0.25">
      <c r="A287" s="743">
        <v>31</v>
      </c>
      <c r="B287" s="766" t="s">
        <v>2579</v>
      </c>
      <c r="C287" s="743" t="s">
        <v>2348</v>
      </c>
      <c r="D287" s="745">
        <v>15</v>
      </c>
    </row>
    <row r="288" spans="1:4" x14ac:dyDescent="0.25">
      <c r="A288" s="743">
        <v>32</v>
      </c>
      <c r="B288" s="766" t="s">
        <v>2580</v>
      </c>
      <c r="C288" s="743" t="s">
        <v>2348</v>
      </c>
      <c r="D288" s="745">
        <v>15</v>
      </c>
    </row>
    <row r="289" spans="1:4" x14ac:dyDescent="0.25">
      <c r="A289" s="743">
        <v>33</v>
      </c>
      <c r="B289" s="766" t="s">
        <v>2581</v>
      </c>
      <c r="C289" s="743" t="s">
        <v>2348</v>
      </c>
      <c r="D289" s="745">
        <v>63</v>
      </c>
    </row>
    <row r="290" spans="1:4" x14ac:dyDescent="0.25">
      <c r="A290" s="743">
        <v>34</v>
      </c>
      <c r="B290" s="766" t="s">
        <v>2582</v>
      </c>
      <c r="C290" s="743" t="s">
        <v>2348</v>
      </c>
      <c r="D290" s="745">
        <v>8</v>
      </c>
    </row>
    <row r="291" spans="1:4" x14ac:dyDescent="0.25">
      <c r="A291" s="743">
        <v>35</v>
      </c>
      <c r="B291" s="766" t="s">
        <v>2583</v>
      </c>
      <c r="C291" s="743" t="s">
        <v>2348</v>
      </c>
      <c r="D291" s="745">
        <v>108</v>
      </c>
    </row>
    <row r="292" spans="1:4" ht="31.5" x14ac:dyDescent="0.25">
      <c r="A292" s="743">
        <v>36</v>
      </c>
      <c r="B292" s="766" t="s">
        <v>2584</v>
      </c>
      <c r="C292" s="743" t="s">
        <v>2348</v>
      </c>
      <c r="D292" s="745">
        <v>1342</v>
      </c>
    </row>
    <row r="293" spans="1:4" x14ac:dyDescent="0.25">
      <c r="A293" s="743">
        <v>37</v>
      </c>
      <c r="B293" s="766" t="s">
        <v>2585</v>
      </c>
      <c r="C293" s="743" t="s">
        <v>2367</v>
      </c>
      <c r="D293" s="745">
        <v>270</v>
      </c>
    </row>
    <row r="294" spans="1:4" x14ac:dyDescent="0.25">
      <c r="A294" s="743">
        <v>38</v>
      </c>
      <c r="B294" s="766" t="s">
        <v>2586</v>
      </c>
      <c r="C294" s="743" t="s">
        <v>2348</v>
      </c>
      <c r="D294" s="745">
        <v>418</v>
      </c>
    </row>
    <row r="295" spans="1:4" x14ac:dyDescent="0.25">
      <c r="A295" s="743">
        <v>39</v>
      </c>
      <c r="B295" s="766" t="s">
        <v>2587</v>
      </c>
      <c r="C295" s="743" t="s">
        <v>2348</v>
      </c>
      <c r="D295" s="745">
        <v>27</v>
      </c>
    </row>
    <row r="296" spans="1:4" x14ac:dyDescent="0.25">
      <c r="A296" s="743">
        <v>40</v>
      </c>
      <c r="B296" s="766" t="s">
        <v>2588</v>
      </c>
      <c r="C296" s="743" t="s">
        <v>2367</v>
      </c>
      <c r="D296" s="745">
        <v>1034</v>
      </c>
    </row>
    <row r="297" spans="1:4" x14ac:dyDescent="0.25">
      <c r="A297" s="743">
        <v>41</v>
      </c>
      <c r="B297" s="766" t="s">
        <v>2589</v>
      </c>
      <c r="C297" s="743" t="s">
        <v>2367</v>
      </c>
      <c r="D297" s="745">
        <v>809</v>
      </c>
    </row>
    <row r="298" spans="1:4" x14ac:dyDescent="0.25">
      <c r="A298" s="743">
        <v>42</v>
      </c>
      <c r="B298" s="766" t="s">
        <v>2590</v>
      </c>
      <c r="C298" s="743" t="s">
        <v>2348</v>
      </c>
      <c r="D298" s="745">
        <v>9702</v>
      </c>
    </row>
    <row r="299" spans="1:4" x14ac:dyDescent="0.25">
      <c r="A299" s="743">
        <v>43</v>
      </c>
      <c r="B299" s="766" t="s">
        <v>2591</v>
      </c>
      <c r="C299" s="743" t="s">
        <v>2352</v>
      </c>
      <c r="D299" s="745">
        <v>75</v>
      </c>
    </row>
    <row r="300" spans="1:4" x14ac:dyDescent="0.25">
      <c r="A300" s="743">
        <v>44</v>
      </c>
      <c r="B300" s="766" t="s">
        <v>2592</v>
      </c>
      <c r="C300" s="743" t="s">
        <v>2367</v>
      </c>
      <c r="D300" s="745">
        <v>713</v>
      </c>
    </row>
    <row r="301" spans="1:4" x14ac:dyDescent="0.25">
      <c r="A301" s="743">
        <v>45</v>
      </c>
      <c r="B301" s="766" t="s">
        <v>2593</v>
      </c>
      <c r="C301" s="743" t="s">
        <v>2594</v>
      </c>
      <c r="D301" s="745">
        <v>395</v>
      </c>
    </row>
    <row r="302" spans="1:4" x14ac:dyDescent="0.25">
      <c r="A302" s="743">
        <v>46</v>
      </c>
      <c r="B302" s="766" t="s">
        <v>2595</v>
      </c>
      <c r="C302" s="743" t="s">
        <v>2596</v>
      </c>
      <c r="D302" s="745">
        <v>1143</v>
      </c>
    </row>
    <row r="303" spans="1:4" x14ac:dyDescent="0.25">
      <c r="A303" s="749">
        <v>47</v>
      </c>
      <c r="B303" s="760" t="s">
        <v>2597</v>
      </c>
      <c r="C303" s="753" t="s">
        <v>2348</v>
      </c>
      <c r="D303" s="745">
        <v>11</v>
      </c>
    </row>
    <row r="304" spans="1:4" x14ac:dyDescent="0.25">
      <c r="A304" s="749">
        <v>48</v>
      </c>
      <c r="B304" s="760" t="s">
        <v>2598</v>
      </c>
      <c r="C304" s="753" t="s">
        <v>2348</v>
      </c>
      <c r="D304" s="745">
        <v>6</v>
      </c>
    </row>
    <row r="305" spans="1:4" x14ac:dyDescent="0.25">
      <c r="A305" s="749">
        <v>49</v>
      </c>
      <c r="B305" s="760" t="s">
        <v>2599</v>
      </c>
      <c r="C305" s="753" t="s">
        <v>2346</v>
      </c>
      <c r="D305" s="745">
        <v>57</v>
      </c>
    </row>
    <row r="306" spans="1:4" x14ac:dyDescent="0.25">
      <c r="A306" s="749">
        <v>50</v>
      </c>
      <c r="B306" s="760" t="s">
        <v>2600</v>
      </c>
      <c r="C306" s="753" t="s">
        <v>2545</v>
      </c>
      <c r="D306" s="745">
        <v>8</v>
      </c>
    </row>
    <row r="307" spans="1:4" x14ac:dyDescent="0.25">
      <c r="A307" s="749">
        <v>51</v>
      </c>
      <c r="B307" s="760" t="s">
        <v>2601</v>
      </c>
      <c r="C307" s="753" t="s">
        <v>2367</v>
      </c>
      <c r="D307" s="745">
        <v>1062</v>
      </c>
    </row>
    <row r="308" spans="1:4" x14ac:dyDescent="0.25">
      <c r="A308" s="749">
        <v>52</v>
      </c>
      <c r="B308" s="760" t="s">
        <v>2602</v>
      </c>
      <c r="C308" s="753" t="s">
        <v>2346</v>
      </c>
      <c r="D308" s="745">
        <v>217</v>
      </c>
    </row>
    <row r="309" spans="1:4" x14ac:dyDescent="0.25">
      <c r="A309" s="749">
        <v>53</v>
      </c>
      <c r="B309" s="760" t="s">
        <v>2603</v>
      </c>
      <c r="C309" s="753" t="s">
        <v>2348</v>
      </c>
      <c r="D309" s="745">
        <v>2</v>
      </c>
    </row>
    <row r="310" spans="1:4" x14ac:dyDescent="0.25">
      <c r="A310" s="749">
        <v>54</v>
      </c>
      <c r="B310" s="760" t="s">
        <v>2604</v>
      </c>
      <c r="C310" s="753" t="s">
        <v>2348</v>
      </c>
      <c r="D310" s="745">
        <v>2</v>
      </c>
    </row>
    <row r="311" spans="1:4" x14ac:dyDescent="0.25">
      <c r="A311" s="749">
        <v>55</v>
      </c>
      <c r="B311" s="760" t="s">
        <v>2605</v>
      </c>
      <c r="C311" s="753" t="s">
        <v>2348</v>
      </c>
      <c r="D311" s="745">
        <v>3</v>
      </c>
    </row>
    <row r="312" spans="1:4" x14ac:dyDescent="0.25">
      <c r="A312" s="749">
        <v>55</v>
      </c>
      <c r="B312" s="775" t="s">
        <v>2606</v>
      </c>
      <c r="C312" s="753" t="s">
        <v>2543</v>
      </c>
      <c r="D312" s="745">
        <v>712</v>
      </c>
    </row>
    <row r="313" spans="1:4" x14ac:dyDescent="0.25">
      <c r="A313" s="761"/>
      <c r="B313" s="762"/>
      <c r="C313" s="763"/>
      <c r="D313" s="745"/>
    </row>
    <row r="314" spans="1:4" ht="15.75" customHeight="1" x14ac:dyDescent="0.25">
      <c r="A314" s="927" t="s">
        <v>2607</v>
      </c>
      <c r="B314" s="928"/>
      <c r="C314" s="928"/>
      <c r="D314" s="929"/>
    </row>
    <row r="315" spans="1:4" x14ac:dyDescent="0.25">
      <c r="A315" s="743">
        <v>1</v>
      </c>
      <c r="B315" s="744" t="s">
        <v>2608</v>
      </c>
      <c r="C315" s="743" t="s">
        <v>2348</v>
      </c>
      <c r="D315" s="745">
        <v>212</v>
      </c>
    </row>
    <row r="316" spans="1:4" x14ac:dyDescent="0.25">
      <c r="A316" s="743">
        <v>2</v>
      </c>
      <c r="B316" s="766" t="s">
        <v>2609</v>
      </c>
      <c r="C316" s="743" t="s">
        <v>2348</v>
      </c>
      <c r="D316" s="745">
        <v>168</v>
      </c>
    </row>
    <row r="317" spans="1:4" x14ac:dyDescent="0.25">
      <c r="A317" s="743">
        <v>3</v>
      </c>
      <c r="B317" s="766" t="s">
        <v>2610</v>
      </c>
      <c r="C317" s="743" t="s">
        <v>2348</v>
      </c>
      <c r="D317" s="745">
        <v>430</v>
      </c>
    </row>
    <row r="318" spans="1:4" x14ac:dyDescent="0.25">
      <c r="A318" s="743">
        <v>4</v>
      </c>
      <c r="B318" s="766" t="s">
        <v>2611</v>
      </c>
      <c r="C318" s="743" t="s">
        <v>2348</v>
      </c>
      <c r="D318" s="745">
        <v>85</v>
      </c>
    </row>
    <row r="319" spans="1:4" x14ac:dyDescent="0.25">
      <c r="A319" s="743">
        <v>5</v>
      </c>
      <c r="B319" s="766" t="s">
        <v>2612</v>
      </c>
      <c r="C319" s="743" t="s">
        <v>2348</v>
      </c>
      <c r="D319" s="745">
        <v>319</v>
      </c>
    </row>
    <row r="320" spans="1:4" x14ac:dyDescent="0.25">
      <c r="A320" s="743">
        <v>6</v>
      </c>
      <c r="B320" s="766" t="s">
        <v>2613</v>
      </c>
      <c r="C320" s="743" t="s">
        <v>2348</v>
      </c>
      <c r="D320" s="745">
        <v>77</v>
      </c>
    </row>
    <row r="321" spans="1:4" x14ac:dyDescent="0.25">
      <c r="A321" s="743">
        <v>7</v>
      </c>
      <c r="B321" s="766" t="s">
        <v>2614</v>
      </c>
      <c r="C321" s="743" t="s">
        <v>2348</v>
      </c>
      <c r="D321" s="745">
        <v>84</v>
      </c>
    </row>
    <row r="322" spans="1:4" x14ac:dyDescent="0.25">
      <c r="A322" s="743">
        <v>8</v>
      </c>
      <c r="B322" s="766" t="s">
        <v>2615</v>
      </c>
      <c r="C322" s="743" t="s">
        <v>2348</v>
      </c>
      <c r="D322" s="745">
        <v>93</v>
      </c>
    </row>
    <row r="323" spans="1:4" x14ac:dyDescent="0.25">
      <c r="A323" s="743">
        <v>9</v>
      </c>
      <c r="B323" s="766" t="s">
        <v>2616</v>
      </c>
      <c r="C323" s="743" t="s">
        <v>2617</v>
      </c>
      <c r="D323" s="745">
        <v>34</v>
      </c>
    </row>
    <row r="324" spans="1:4" x14ac:dyDescent="0.25">
      <c r="A324" s="743">
        <v>10</v>
      </c>
      <c r="B324" s="766" t="s">
        <v>2618</v>
      </c>
      <c r="C324" s="743" t="s">
        <v>2617</v>
      </c>
      <c r="D324" s="745">
        <v>19</v>
      </c>
    </row>
    <row r="325" spans="1:4" x14ac:dyDescent="0.25">
      <c r="A325" s="743">
        <v>11</v>
      </c>
      <c r="B325" s="766" t="s">
        <v>2619</v>
      </c>
      <c r="C325" s="743" t="s">
        <v>2348</v>
      </c>
      <c r="D325" s="745">
        <v>87</v>
      </c>
    </row>
    <row r="326" spans="1:4" x14ac:dyDescent="0.25">
      <c r="A326" s="743">
        <v>12</v>
      </c>
      <c r="B326" s="766" t="s">
        <v>2620</v>
      </c>
      <c r="C326" s="743" t="s">
        <v>2348</v>
      </c>
      <c r="D326" s="745">
        <v>100</v>
      </c>
    </row>
    <row r="327" spans="1:4" x14ac:dyDescent="0.25">
      <c r="A327" s="743">
        <v>13</v>
      </c>
      <c r="B327" s="766" t="s">
        <v>2621</v>
      </c>
      <c r="C327" s="743" t="s">
        <v>2348</v>
      </c>
      <c r="D327" s="745">
        <v>84</v>
      </c>
    </row>
    <row r="328" spans="1:4" x14ac:dyDescent="0.25">
      <c r="A328" s="743">
        <v>14</v>
      </c>
      <c r="B328" s="766" t="s">
        <v>2622</v>
      </c>
      <c r="C328" s="743" t="s">
        <v>2348</v>
      </c>
      <c r="D328" s="745">
        <v>94</v>
      </c>
    </row>
    <row r="329" spans="1:4" x14ac:dyDescent="0.25">
      <c r="A329" s="743">
        <v>15</v>
      </c>
      <c r="B329" s="766" t="s">
        <v>2623</v>
      </c>
      <c r="C329" s="743" t="s">
        <v>2348</v>
      </c>
      <c r="D329" s="745">
        <v>89</v>
      </c>
    </row>
    <row r="330" spans="1:4" x14ac:dyDescent="0.25">
      <c r="A330" s="743">
        <v>16</v>
      </c>
      <c r="B330" s="766" t="s">
        <v>2624</v>
      </c>
      <c r="C330" s="743" t="s">
        <v>2348</v>
      </c>
      <c r="D330" s="745">
        <v>2188</v>
      </c>
    </row>
    <row r="331" spans="1:4" x14ac:dyDescent="0.25">
      <c r="A331" s="743">
        <v>18</v>
      </c>
      <c r="B331" s="766" t="s">
        <v>2625</v>
      </c>
      <c r="C331" s="743" t="s">
        <v>2348</v>
      </c>
      <c r="D331" s="745">
        <v>90</v>
      </c>
    </row>
    <row r="332" spans="1:4" x14ac:dyDescent="0.25">
      <c r="A332" s="743">
        <v>19</v>
      </c>
      <c r="B332" s="766" t="s">
        <v>2626</v>
      </c>
      <c r="C332" s="743" t="s">
        <v>2348</v>
      </c>
      <c r="D332" s="745">
        <v>101</v>
      </c>
    </row>
    <row r="333" spans="1:4" x14ac:dyDescent="0.25">
      <c r="A333" s="743">
        <v>20</v>
      </c>
      <c r="B333" s="766" t="s">
        <v>2627</v>
      </c>
      <c r="C333" s="743" t="s">
        <v>2367</v>
      </c>
      <c r="D333" s="745">
        <v>284</v>
      </c>
    </row>
    <row r="334" spans="1:4" x14ac:dyDescent="0.25">
      <c r="A334" s="743">
        <v>21</v>
      </c>
      <c r="B334" s="766" t="s">
        <v>2628</v>
      </c>
      <c r="C334" s="743" t="s">
        <v>2367</v>
      </c>
      <c r="D334" s="745">
        <v>95</v>
      </c>
    </row>
    <row r="335" spans="1:4" x14ac:dyDescent="0.25">
      <c r="A335" s="743">
        <v>22</v>
      </c>
      <c r="B335" s="766" t="s">
        <v>2629</v>
      </c>
      <c r="C335" s="743" t="s">
        <v>2367</v>
      </c>
      <c r="D335" s="745">
        <v>212</v>
      </c>
    </row>
    <row r="336" spans="1:4" x14ac:dyDescent="0.25">
      <c r="A336" s="743">
        <v>23</v>
      </c>
      <c r="B336" s="766" t="s">
        <v>2630</v>
      </c>
      <c r="C336" s="743" t="s">
        <v>2367</v>
      </c>
      <c r="D336" s="745">
        <v>356</v>
      </c>
    </row>
    <row r="337" spans="1:4" x14ac:dyDescent="0.25">
      <c r="A337" s="743">
        <v>24</v>
      </c>
      <c r="B337" s="766" t="s">
        <v>2631</v>
      </c>
      <c r="C337" s="743" t="s">
        <v>2367</v>
      </c>
      <c r="D337" s="745">
        <v>231</v>
      </c>
    </row>
    <row r="338" spans="1:4" x14ac:dyDescent="0.25">
      <c r="A338" s="743">
        <v>25</v>
      </c>
      <c r="B338" s="766" t="s">
        <v>2632</v>
      </c>
      <c r="C338" s="743" t="s">
        <v>2367</v>
      </c>
      <c r="D338" s="745">
        <v>407</v>
      </c>
    </row>
    <row r="339" spans="1:4" x14ac:dyDescent="0.25">
      <c r="A339" s="743">
        <v>26</v>
      </c>
      <c r="B339" s="766" t="s">
        <v>2633</v>
      </c>
      <c r="C339" s="743" t="s">
        <v>2348</v>
      </c>
      <c r="D339" s="745">
        <v>83</v>
      </c>
    </row>
    <row r="340" spans="1:4" x14ac:dyDescent="0.25">
      <c r="A340" s="743">
        <v>27</v>
      </c>
      <c r="B340" s="766" t="s">
        <v>2634</v>
      </c>
      <c r="C340" s="743" t="s">
        <v>2348</v>
      </c>
      <c r="D340" s="745">
        <v>139</v>
      </c>
    </row>
    <row r="341" spans="1:4" x14ac:dyDescent="0.25">
      <c r="A341" s="743">
        <v>28</v>
      </c>
      <c r="B341" s="766" t="s">
        <v>2635</v>
      </c>
      <c r="C341" s="743" t="s">
        <v>2367</v>
      </c>
      <c r="D341" s="745">
        <v>428</v>
      </c>
    </row>
    <row r="342" spans="1:4" x14ac:dyDescent="0.25">
      <c r="A342" s="743">
        <v>29</v>
      </c>
      <c r="B342" s="766" t="s">
        <v>2636</v>
      </c>
      <c r="C342" s="743" t="s">
        <v>2367</v>
      </c>
      <c r="D342" s="745">
        <v>618</v>
      </c>
    </row>
    <row r="343" spans="1:4" x14ac:dyDescent="0.25">
      <c r="A343" s="743">
        <v>30</v>
      </c>
      <c r="B343" s="766" t="s">
        <v>2637</v>
      </c>
      <c r="C343" s="743" t="s">
        <v>2367</v>
      </c>
      <c r="D343" s="745">
        <v>650</v>
      </c>
    </row>
    <row r="344" spans="1:4" x14ac:dyDescent="0.25">
      <c r="A344" s="743">
        <v>31</v>
      </c>
      <c r="B344" s="766" t="s">
        <v>2638</v>
      </c>
      <c r="C344" s="743" t="s">
        <v>2346</v>
      </c>
      <c r="D344" s="745">
        <v>134</v>
      </c>
    </row>
    <row r="345" spans="1:4" x14ac:dyDescent="0.25">
      <c r="A345" s="743">
        <v>32</v>
      </c>
      <c r="B345" s="766" t="s">
        <v>2639</v>
      </c>
      <c r="C345" s="743" t="s">
        <v>2367</v>
      </c>
      <c r="D345" s="745">
        <v>1650</v>
      </c>
    </row>
    <row r="346" spans="1:4" x14ac:dyDescent="0.25">
      <c r="A346" s="743">
        <v>33</v>
      </c>
      <c r="B346" s="766" t="s">
        <v>2640</v>
      </c>
      <c r="C346" s="743" t="s">
        <v>2348</v>
      </c>
      <c r="D346" s="745">
        <v>2637</v>
      </c>
    </row>
    <row r="347" spans="1:4" x14ac:dyDescent="0.25">
      <c r="A347" s="743">
        <v>34</v>
      </c>
      <c r="B347" s="766" t="s">
        <v>2641</v>
      </c>
      <c r="C347" s="743" t="s">
        <v>2348</v>
      </c>
      <c r="D347" s="745">
        <v>920</v>
      </c>
    </row>
    <row r="348" spans="1:4" ht="31.5" x14ac:dyDescent="0.25">
      <c r="A348" s="743">
        <v>35</v>
      </c>
      <c r="B348" s="766" t="s">
        <v>2642</v>
      </c>
      <c r="C348" s="743" t="s">
        <v>2367</v>
      </c>
      <c r="D348" s="745">
        <v>1050</v>
      </c>
    </row>
    <row r="349" spans="1:4" x14ac:dyDescent="0.25">
      <c r="A349" s="743">
        <v>36</v>
      </c>
      <c r="B349" s="766" t="s">
        <v>2643</v>
      </c>
      <c r="C349" s="743" t="s">
        <v>2348</v>
      </c>
      <c r="D349" s="745">
        <v>2.5</v>
      </c>
    </row>
    <row r="350" spans="1:4" x14ac:dyDescent="0.25">
      <c r="A350" s="743">
        <v>37</v>
      </c>
      <c r="B350" s="766" t="s">
        <v>2644</v>
      </c>
      <c r="C350" s="743" t="s">
        <v>2346</v>
      </c>
      <c r="D350" s="745">
        <v>216</v>
      </c>
    </row>
    <row r="351" spans="1:4" x14ac:dyDescent="0.25">
      <c r="A351" s="743">
        <v>38</v>
      </c>
      <c r="B351" s="766" t="s">
        <v>2645</v>
      </c>
      <c r="C351" s="743" t="s">
        <v>2352</v>
      </c>
      <c r="D351" s="745">
        <v>35</v>
      </c>
    </row>
    <row r="352" spans="1:4" x14ac:dyDescent="0.25">
      <c r="A352" s="743">
        <v>39</v>
      </c>
      <c r="B352" s="766" t="s">
        <v>2646</v>
      </c>
      <c r="C352" s="743" t="s">
        <v>2617</v>
      </c>
      <c r="D352" s="745">
        <v>32</v>
      </c>
    </row>
    <row r="353" spans="1:4" ht="31.5" x14ac:dyDescent="0.25">
      <c r="A353" s="743">
        <v>40</v>
      </c>
      <c r="B353" s="766" t="s">
        <v>2647</v>
      </c>
      <c r="C353" s="743" t="s">
        <v>2348</v>
      </c>
      <c r="D353" s="745">
        <v>151</v>
      </c>
    </row>
    <row r="354" spans="1:4" x14ac:dyDescent="0.25">
      <c r="A354" s="743">
        <v>41</v>
      </c>
      <c r="B354" s="766" t="s">
        <v>2648</v>
      </c>
      <c r="C354" s="743" t="s">
        <v>2367</v>
      </c>
      <c r="D354" s="745">
        <v>1410</v>
      </c>
    </row>
    <row r="355" spans="1:4" x14ac:dyDescent="0.25">
      <c r="A355" s="743">
        <v>42</v>
      </c>
      <c r="B355" s="766" t="s">
        <v>2649</v>
      </c>
      <c r="C355" s="743" t="s">
        <v>2348</v>
      </c>
      <c r="D355" s="745">
        <v>1350</v>
      </c>
    </row>
    <row r="356" spans="1:4" x14ac:dyDescent="0.25">
      <c r="A356" s="743">
        <v>43</v>
      </c>
      <c r="B356" s="766" t="s">
        <v>2650</v>
      </c>
      <c r="C356" s="743" t="s">
        <v>2348</v>
      </c>
      <c r="D356" s="745">
        <v>99</v>
      </c>
    </row>
    <row r="357" spans="1:4" ht="31.5" x14ac:dyDescent="0.25">
      <c r="A357" s="743">
        <v>44</v>
      </c>
      <c r="B357" s="744" t="s">
        <v>2651</v>
      </c>
      <c r="C357" s="743" t="s">
        <v>2346</v>
      </c>
      <c r="D357" s="745">
        <v>53</v>
      </c>
    </row>
    <row r="358" spans="1:4" x14ac:dyDescent="0.25">
      <c r="A358" s="743">
        <v>45</v>
      </c>
      <c r="B358" s="744" t="s">
        <v>2652</v>
      </c>
      <c r="C358" s="743" t="s">
        <v>2348</v>
      </c>
      <c r="D358" s="745">
        <v>162</v>
      </c>
    </row>
    <row r="359" spans="1:4" x14ac:dyDescent="0.25">
      <c r="A359" s="743">
        <v>46</v>
      </c>
      <c r="B359" s="766" t="s">
        <v>2653</v>
      </c>
      <c r="C359" s="743" t="s">
        <v>2348</v>
      </c>
      <c r="D359" s="745">
        <v>124</v>
      </c>
    </row>
    <row r="360" spans="1:4" x14ac:dyDescent="0.25">
      <c r="A360" s="743">
        <v>47</v>
      </c>
      <c r="B360" s="766" t="s">
        <v>2654</v>
      </c>
      <c r="C360" s="743" t="s">
        <v>2346</v>
      </c>
      <c r="D360" s="745">
        <v>266</v>
      </c>
    </row>
    <row r="361" spans="1:4" x14ac:dyDescent="0.25">
      <c r="A361" s="743">
        <v>48</v>
      </c>
      <c r="B361" s="766" t="s">
        <v>2655</v>
      </c>
      <c r="C361" s="743" t="s">
        <v>2348</v>
      </c>
      <c r="D361" s="745">
        <v>7</v>
      </c>
    </row>
    <row r="362" spans="1:4" x14ac:dyDescent="0.25">
      <c r="A362" s="743">
        <v>49</v>
      </c>
      <c r="B362" s="766" t="s">
        <v>2656</v>
      </c>
      <c r="C362" s="743" t="s">
        <v>2367</v>
      </c>
      <c r="D362" s="745">
        <v>851</v>
      </c>
    </row>
    <row r="363" spans="1:4" ht="31.5" x14ac:dyDescent="0.25">
      <c r="A363" s="743">
        <v>50</v>
      </c>
      <c r="B363" s="766" t="s">
        <v>2657</v>
      </c>
      <c r="C363" s="743" t="s">
        <v>2348</v>
      </c>
      <c r="D363" s="745">
        <v>847</v>
      </c>
    </row>
    <row r="364" spans="1:4" x14ac:dyDescent="0.25">
      <c r="A364" s="743">
        <v>51</v>
      </c>
      <c r="B364" s="766" t="s">
        <v>2658</v>
      </c>
      <c r="C364" s="743" t="s">
        <v>2346</v>
      </c>
      <c r="D364" s="745">
        <v>346</v>
      </c>
    </row>
    <row r="365" spans="1:4" x14ac:dyDescent="0.25">
      <c r="A365" s="743">
        <v>52</v>
      </c>
      <c r="B365" s="766" t="s">
        <v>2659</v>
      </c>
      <c r="C365" s="743" t="s">
        <v>2367</v>
      </c>
      <c r="D365" s="745">
        <v>4600</v>
      </c>
    </row>
    <row r="366" spans="1:4" x14ac:dyDescent="0.25">
      <c r="A366" s="743">
        <v>53</v>
      </c>
      <c r="B366" s="766" t="s">
        <v>2660</v>
      </c>
      <c r="C366" s="743" t="s">
        <v>2367</v>
      </c>
      <c r="D366" s="745">
        <v>1509</v>
      </c>
    </row>
    <row r="367" spans="1:4" x14ac:dyDescent="0.25">
      <c r="A367" s="743">
        <v>54</v>
      </c>
      <c r="B367" s="744" t="s">
        <v>2661</v>
      </c>
      <c r="C367" s="743" t="s">
        <v>2367</v>
      </c>
      <c r="D367" s="745">
        <v>1650</v>
      </c>
    </row>
    <row r="368" spans="1:4" x14ac:dyDescent="0.25">
      <c r="A368" s="743">
        <v>55</v>
      </c>
      <c r="B368" s="766" t="s">
        <v>2662</v>
      </c>
      <c r="C368" s="743" t="s">
        <v>2367</v>
      </c>
      <c r="D368" s="745">
        <v>642</v>
      </c>
    </row>
    <row r="369" spans="1:4" ht="31.5" x14ac:dyDescent="0.25">
      <c r="A369" s="743">
        <v>56</v>
      </c>
      <c r="B369" s="766" t="s">
        <v>2663</v>
      </c>
      <c r="C369" s="743" t="s">
        <v>2367</v>
      </c>
      <c r="D369" s="745">
        <v>4550</v>
      </c>
    </row>
    <row r="370" spans="1:4" ht="31.5" x14ac:dyDescent="0.25">
      <c r="A370" s="743">
        <v>57</v>
      </c>
      <c r="B370" s="766" t="s">
        <v>2664</v>
      </c>
      <c r="C370" s="743" t="s">
        <v>2367</v>
      </c>
      <c r="D370" s="745">
        <v>4350</v>
      </c>
    </row>
    <row r="371" spans="1:4" x14ac:dyDescent="0.25">
      <c r="A371" s="743">
        <v>58</v>
      </c>
      <c r="B371" s="766" t="s">
        <v>2665</v>
      </c>
      <c r="C371" s="743" t="s">
        <v>2348</v>
      </c>
      <c r="D371" s="745">
        <v>94</v>
      </c>
    </row>
    <row r="372" spans="1:4" x14ac:dyDescent="0.25">
      <c r="A372" s="743">
        <v>59</v>
      </c>
      <c r="B372" s="766" t="s">
        <v>2666</v>
      </c>
      <c r="C372" s="743" t="s">
        <v>2367</v>
      </c>
      <c r="D372" s="745">
        <v>1050</v>
      </c>
    </row>
    <row r="373" spans="1:4" x14ac:dyDescent="0.25">
      <c r="A373" s="743">
        <v>60</v>
      </c>
      <c r="B373" s="766" t="s">
        <v>2610</v>
      </c>
      <c r="C373" s="743" t="s">
        <v>2537</v>
      </c>
      <c r="D373" s="745">
        <v>412</v>
      </c>
    </row>
    <row r="374" spans="1:4" x14ac:dyDescent="0.25">
      <c r="A374" s="743">
        <v>61</v>
      </c>
      <c r="B374" s="766" t="s">
        <v>2667</v>
      </c>
      <c r="C374" s="743" t="s">
        <v>2537</v>
      </c>
      <c r="D374" s="745">
        <v>400</v>
      </c>
    </row>
    <row r="375" spans="1:4" x14ac:dyDescent="0.25">
      <c r="A375" s="743">
        <v>62</v>
      </c>
      <c r="B375" s="766" t="s">
        <v>2668</v>
      </c>
      <c r="C375" s="743" t="s">
        <v>2537</v>
      </c>
      <c r="D375" s="745">
        <v>41</v>
      </c>
    </row>
    <row r="376" spans="1:4" x14ac:dyDescent="0.25">
      <c r="A376" s="743">
        <v>63</v>
      </c>
      <c r="B376" s="766" t="s">
        <v>2669</v>
      </c>
      <c r="C376" s="743" t="s">
        <v>2537</v>
      </c>
      <c r="D376" s="745">
        <v>86</v>
      </c>
    </row>
    <row r="377" spans="1:4" x14ac:dyDescent="0.25">
      <c r="A377" s="743">
        <v>64</v>
      </c>
      <c r="B377" s="766" t="s">
        <v>2670</v>
      </c>
      <c r="C377" s="743" t="s">
        <v>2537</v>
      </c>
      <c r="D377" s="745">
        <v>51</v>
      </c>
    </row>
    <row r="378" spans="1:4" x14ac:dyDescent="0.25">
      <c r="A378" s="743">
        <v>65</v>
      </c>
      <c r="B378" s="766" t="s">
        <v>2671</v>
      </c>
      <c r="C378" s="743" t="s">
        <v>2537</v>
      </c>
      <c r="D378" s="745">
        <v>82</v>
      </c>
    </row>
    <row r="379" spans="1:4" x14ac:dyDescent="0.25">
      <c r="A379" s="743">
        <v>66</v>
      </c>
      <c r="B379" s="766" t="s">
        <v>2639</v>
      </c>
      <c r="C379" s="743" t="s">
        <v>2596</v>
      </c>
      <c r="D379" s="745">
        <v>1634</v>
      </c>
    </row>
    <row r="380" spans="1:4" x14ac:dyDescent="0.25">
      <c r="A380" s="743">
        <v>67</v>
      </c>
      <c r="B380" s="766" t="s">
        <v>2640</v>
      </c>
      <c r="C380" s="743" t="s">
        <v>2537</v>
      </c>
      <c r="D380" s="745">
        <v>2592</v>
      </c>
    </row>
    <row r="381" spans="1:4" x14ac:dyDescent="0.25">
      <c r="A381" s="743">
        <v>68</v>
      </c>
      <c r="B381" s="766" t="s">
        <v>2672</v>
      </c>
      <c r="C381" s="743" t="s">
        <v>2537</v>
      </c>
      <c r="D381" s="745">
        <v>173</v>
      </c>
    </row>
    <row r="382" spans="1:4" x14ac:dyDescent="0.25">
      <c r="A382" s="743">
        <v>69</v>
      </c>
      <c r="B382" s="766" t="s">
        <v>2673</v>
      </c>
      <c r="C382" s="743" t="s">
        <v>2348</v>
      </c>
      <c r="D382" s="745">
        <v>108</v>
      </c>
    </row>
    <row r="383" spans="1:4" x14ac:dyDescent="0.25">
      <c r="A383" s="743">
        <v>70</v>
      </c>
      <c r="B383" s="766" t="s">
        <v>2674</v>
      </c>
      <c r="C383" s="743" t="s">
        <v>2348</v>
      </c>
      <c r="D383" s="745">
        <v>212</v>
      </c>
    </row>
    <row r="384" spans="1:4" x14ac:dyDescent="0.25">
      <c r="A384" s="743">
        <v>71</v>
      </c>
      <c r="B384" s="766" t="s">
        <v>2675</v>
      </c>
      <c r="C384" s="743" t="s">
        <v>2348</v>
      </c>
      <c r="D384" s="745">
        <v>135</v>
      </c>
    </row>
    <row r="385" spans="1:4" x14ac:dyDescent="0.25">
      <c r="A385" s="743">
        <v>72</v>
      </c>
      <c r="B385" s="766" t="s">
        <v>2676</v>
      </c>
      <c r="C385" s="743" t="s">
        <v>2348</v>
      </c>
      <c r="D385" s="745">
        <v>54</v>
      </c>
    </row>
    <row r="386" spans="1:4" x14ac:dyDescent="0.25">
      <c r="A386" s="743">
        <v>73</v>
      </c>
      <c r="B386" s="766" t="s">
        <v>2677</v>
      </c>
      <c r="C386" s="743" t="s">
        <v>2348</v>
      </c>
      <c r="D386" s="745">
        <v>284</v>
      </c>
    </row>
    <row r="387" spans="1:4" x14ac:dyDescent="0.25">
      <c r="A387" s="743">
        <v>74</v>
      </c>
      <c r="B387" s="766" t="s">
        <v>2678</v>
      </c>
      <c r="C387" s="743" t="s">
        <v>2424</v>
      </c>
      <c r="D387" s="745">
        <v>2345</v>
      </c>
    </row>
    <row r="388" spans="1:4" x14ac:dyDescent="0.25">
      <c r="A388" s="743">
        <v>75</v>
      </c>
      <c r="B388" s="766" t="s">
        <v>2679</v>
      </c>
      <c r="C388" s="743" t="s">
        <v>2424</v>
      </c>
      <c r="D388" s="745">
        <v>539</v>
      </c>
    </row>
    <row r="389" spans="1:4" x14ac:dyDescent="0.25">
      <c r="A389" s="749">
        <v>76</v>
      </c>
      <c r="B389" s="766" t="s">
        <v>2680</v>
      </c>
      <c r="C389" s="743" t="s">
        <v>2348</v>
      </c>
      <c r="D389" s="745">
        <v>87</v>
      </c>
    </row>
    <row r="390" spans="1:4" x14ac:dyDescent="0.25">
      <c r="A390" s="749">
        <v>77</v>
      </c>
      <c r="B390" s="766" t="s">
        <v>2681</v>
      </c>
      <c r="C390" s="743" t="s">
        <v>2346</v>
      </c>
      <c r="D390" s="745">
        <v>63</v>
      </c>
    </row>
    <row r="391" spans="1:4" x14ac:dyDescent="0.25">
      <c r="A391" s="749">
        <v>78</v>
      </c>
      <c r="B391" s="766" t="s">
        <v>2682</v>
      </c>
      <c r="C391" s="743" t="s">
        <v>2367</v>
      </c>
      <c r="D391" s="745">
        <v>583</v>
      </c>
    </row>
    <row r="392" spans="1:4" x14ac:dyDescent="0.25">
      <c r="A392" s="749">
        <v>79</v>
      </c>
      <c r="B392" s="766" t="s">
        <v>2683</v>
      </c>
      <c r="C392" s="743" t="s">
        <v>2352</v>
      </c>
      <c r="D392" s="745">
        <v>34</v>
      </c>
    </row>
    <row r="393" spans="1:4" x14ac:dyDescent="0.25">
      <c r="A393" s="749">
        <v>80</v>
      </c>
      <c r="B393" s="766" t="s">
        <v>2684</v>
      </c>
      <c r="C393" s="743" t="s">
        <v>2367</v>
      </c>
      <c r="D393" s="745">
        <v>566</v>
      </c>
    </row>
    <row r="394" spans="1:4" x14ac:dyDescent="0.25">
      <c r="A394" s="749">
        <v>81</v>
      </c>
      <c r="B394" s="766" t="s">
        <v>2685</v>
      </c>
      <c r="C394" s="743" t="s">
        <v>2367</v>
      </c>
      <c r="D394" s="745">
        <v>1020</v>
      </c>
    </row>
    <row r="395" spans="1:4" x14ac:dyDescent="0.25">
      <c r="A395" s="749">
        <v>82</v>
      </c>
      <c r="B395" s="766" t="s">
        <v>2686</v>
      </c>
      <c r="C395" s="743" t="s">
        <v>2346</v>
      </c>
      <c r="D395" s="745">
        <v>316</v>
      </c>
    </row>
    <row r="396" spans="1:4" x14ac:dyDescent="0.25">
      <c r="A396" s="749">
        <v>83</v>
      </c>
      <c r="B396" s="766" t="s">
        <v>2687</v>
      </c>
      <c r="C396" s="743" t="s">
        <v>2348</v>
      </c>
      <c r="D396" s="745">
        <v>74</v>
      </c>
    </row>
    <row r="397" spans="1:4" x14ac:dyDescent="0.25">
      <c r="A397" s="749">
        <v>84</v>
      </c>
      <c r="B397" s="766" t="s">
        <v>2688</v>
      </c>
      <c r="C397" s="743" t="s">
        <v>2348</v>
      </c>
      <c r="D397" s="745">
        <v>54</v>
      </c>
    </row>
    <row r="398" spans="1:4" x14ac:dyDescent="0.25">
      <c r="A398" s="749">
        <v>85</v>
      </c>
      <c r="B398" s="766" t="s">
        <v>2689</v>
      </c>
      <c r="C398" s="743" t="s">
        <v>2424</v>
      </c>
      <c r="D398" s="745">
        <v>547</v>
      </c>
    </row>
    <row r="399" spans="1:4" x14ac:dyDescent="0.25">
      <c r="A399" s="749">
        <v>86</v>
      </c>
      <c r="B399" s="766" t="s">
        <v>2690</v>
      </c>
      <c r="C399" s="743" t="s">
        <v>2691</v>
      </c>
      <c r="D399" s="745">
        <v>92734</v>
      </c>
    </row>
    <row r="400" spans="1:4" x14ac:dyDescent="0.25">
      <c r="A400" s="749">
        <v>87</v>
      </c>
      <c r="B400" s="766" t="s">
        <v>2692</v>
      </c>
      <c r="C400" s="743" t="s">
        <v>2693</v>
      </c>
      <c r="D400" s="745">
        <v>140</v>
      </c>
    </row>
    <row r="401" spans="1:5" x14ac:dyDescent="0.25">
      <c r="A401" s="749">
        <v>88</v>
      </c>
      <c r="B401" s="766" t="s">
        <v>2694</v>
      </c>
      <c r="C401" s="743" t="s">
        <v>2424</v>
      </c>
      <c r="D401" s="745">
        <v>3041</v>
      </c>
    </row>
    <row r="402" spans="1:5" x14ac:dyDescent="0.25">
      <c r="A402" s="749">
        <v>89</v>
      </c>
      <c r="B402" s="766" t="s">
        <v>2695</v>
      </c>
      <c r="C402" s="743" t="s">
        <v>2691</v>
      </c>
      <c r="D402" s="745">
        <v>98424</v>
      </c>
    </row>
    <row r="403" spans="1:5" x14ac:dyDescent="0.25">
      <c r="A403" s="749">
        <v>90</v>
      </c>
      <c r="B403" s="766" t="s">
        <v>2696</v>
      </c>
      <c r="C403" s="743" t="s">
        <v>2617</v>
      </c>
      <c r="D403" s="745">
        <v>11</v>
      </c>
    </row>
    <row r="404" spans="1:5" x14ac:dyDescent="0.25">
      <c r="A404" s="749">
        <v>91</v>
      </c>
      <c r="B404" s="766" t="s">
        <v>2697</v>
      </c>
      <c r="C404" s="743" t="s">
        <v>2346</v>
      </c>
      <c r="D404" s="745">
        <v>267</v>
      </c>
    </row>
    <row r="405" spans="1:5" x14ac:dyDescent="0.25">
      <c r="A405" s="749">
        <v>92</v>
      </c>
      <c r="B405" s="766" t="s">
        <v>2698</v>
      </c>
      <c r="C405" s="743" t="s">
        <v>2402</v>
      </c>
      <c r="D405" s="745">
        <v>74388</v>
      </c>
    </row>
    <row r="406" spans="1:5" x14ac:dyDescent="0.25">
      <c r="A406" s="749">
        <v>93</v>
      </c>
      <c r="B406" s="766" t="s">
        <v>2699</v>
      </c>
      <c r="C406" s="743" t="s">
        <v>2348</v>
      </c>
      <c r="D406" s="745">
        <v>260</v>
      </c>
    </row>
    <row r="407" spans="1:5" ht="31.5" x14ac:dyDescent="0.25">
      <c r="A407" s="749">
        <v>94</v>
      </c>
      <c r="B407" s="766" t="s">
        <v>2700</v>
      </c>
      <c r="C407" s="743" t="s">
        <v>2543</v>
      </c>
      <c r="D407" s="745">
        <v>1470</v>
      </c>
    </row>
    <row r="408" spans="1:5" x14ac:dyDescent="0.25">
      <c r="A408" s="749">
        <v>95</v>
      </c>
      <c r="B408" s="766" t="s">
        <v>2701</v>
      </c>
      <c r="C408" s="743" t="s">
        <v>2364</v>
      </c>
      <c r="D408" s="745">
        <v>344</v>
      </c>
    </row>
    <row r="409" spans="1:5" x14ac:dyDescent="0.25">
      <c r="A409" s="749">
        <v>96</v>
      </c>
      <c r="B409" s="766" t="s">
        <v>2702</v>
      </c>
      <c r="C409" s="743" t="s">
        <v>2367</v>
      </c>
      <c r="D409" s="745">
        <v>900</v>
      </c>
    </row>
    <row r="410" spans="1:5" x14ac:dyDescent="0.25">
      <c r="A410" s="749">
        <v>97</v>
      </c>
      <c r="B410" s="766" t="s">
        <v>2703</v>
      </c>
      <c r="C410" s="743" t="s">
        <v>2543</v>
      </c>
      <c r="D410" s="745">
        <v>522</v>
      </c>
    </row>
    <row r="411" spans="1:5" x14ac:dyDescent="0.25">
      <c r="A411" s="749">
        <v>98</v>
      </c>
      <c r="B411" s="766" t="s">
        <v>2704</v>
      </c>
      <c r="C411" s="743" t="s">
        <v>2346</v>
      </c>
      <c r="D411" s="745">
        <v>266</v>
      </c>
    </row>
    <row r="412" spans="1:5" x14ac:dyDescent="0.25">
      <c r="A412" s="749">
        <v>99</v>
      </c>
      <c r="B412" s="766" t="s">
        <v>2705</v>
      </c>
      <c r="C412" s="743" t="s">
        <v>2348</v>
      </c>
      <c r="D412" s="745">
        <v>170</v>
      </c>
    </row>
    <row r="413" spans="1:5" x14ac:dyDescent="0.25">
      <c r="A413" s="749">
        <v>100</v>
      </c>
      <c r="B413" s="766" t="s">
        <v>2706</v>
      </c>
      <c r="C413" s="743" t="s">
        <v>2367</v>
      </c>
      <c r="D413" s="745">
        <v>288</v>
      </c>
    </row>
    <row r="414" spans="1:5" ht="31.5" x14ac:dyDescent="0.25">
      <c r="A414" s="749">
        <v>101</v>
      </c>
      <c r="B414" s="766" t="s">
        <v>2707</v>
      </c>
      <c r="C414" s="743" t="s">
        <v>2367</v>
      </c>
      <c r="D414" s="745">
        <v>1120</v>
      </c>
    </row>
    <row r="415" spans="1:5" s="681" customFormat="1" x14ac:dyDescent="0.2">
      <c r="A415" s="756">
        <v>101</v>
      </c>
      <c r="B415" s="757" t="s">
        <v>5661</v>
      </c>
      <c r="C415" s="743" t="s">
        <v>2367</v>
      </c>
      <c r="D415" s="758" t="s">
        <v>5662</v>
      </c>
      <c r="E415" s="767"/>
    </row>
    <row r="416" spans="1:5" s="681" customFormat="1" x14ac:dyDescent="0.2">
      <c r="A416" s="756">
        <v>102</v>
      </c>
      <c r="B416" s="757" t="s">
        <v>5663</v>
      </c>
      <c r="C416" s="743" t="s">
        <v>2367</v>
      </c>
      <c r="D416" s="758" t="s">
        <v>5664</v>
      </c>
      <c r="E416" s="767"/>
    </row>
    <row r="417" spans="1:5" s="681" customFormat="1" x14ac:dyDescent="0.2">
      <c r="A417" s="756">
        <v>103</v>
      </c>
      <c r="B417" s="757" t="s">
        <v>5665</v>
      </c>
      <c r="C417" s="743" t="s">
        <v>2367</v>
      </c>
      <c r="D417" s="758">
        <v>2500</v>
      </c>
      <c r="E417" s="767"/>
    </row>
    <row r="418" spans="1:5" s="681" customFormat="1" x14ac:dyDescent="0.2">
      <c r="A418" s="756">
        <v>104</v>
      </c>
      <c r="B418" s="757" t="s">
        <v>5666</v>
      </c>
      <c r="C418" s="743" t="s">
        <v>2367</v>
      </c>
      <c r="D418" s="758">
        <v>1200</v>
      </c>
      <c r="E418" s="767"/>
    </row>
    <row r="419" spans="1:5" s="681" customFormat="1" ht="15" x14ac:dyDescent="0.2">
      <c r="A419" s="756">
        <v>105</v>
      </c>
      <c r="B419" s="757" t="s">
        <v>5667</v>
      </c>
      <c r="C419" s="759" t="s">
        <v>5674</v>
      </c>
      <c r="D419" s="758">
        <v>400</v>
      </c>
      <c r="E419" s="767"/>
    </row>
    <row r="420" spans="1:5" s="681" customFormat="1" x14ac:dyDescent="0.2">
      <c r="A420" s="756">
        <v>106</v>
      </c>
      <c r="B420" s="757" t="s">
        <v>5668</v>
      </c>
      <c r="C420" s="743" t="s">
        <v>2367</v>
      </c>
      <c r="D420" s="758">
        <v>1500</v>
      </c>
      <c r="E420" s="767"/>
    </row>
    <row r="421" spans="1:5" s="681" customFormat="1" ht="15" x14ac:dyDescent="0.2">
      <c r="A421" s="756">
        <v>107</v>
      </c>
      <c r="B421" s="757" t="s">
        <v>5669</v>
      </c>
      <c r="C421" s="759" t="s">
        <v>5673</v>
      </c>
      <c r="D421" s="758">
        <v>450</v>
      </c>
      <c r="E421" s="767"/>
    </row>
    <row r="422" spans="1:5" s="681" customFormat="1" x14ac:dyDescent="0.2">
      <c r="A422" s="756">
        <v>108</v>
      </c>
      <c r="B422" s="757" t="s">
        <v>5670</v>
      </c>
      <c r="C422" s="743" t="s">
        <v>2367</v>
      </c>
      <c r="D422" s="758">
        <v>1500</v>
      </c>
      <c r="E422" s="767"/>
    </row>
    <row r="423" spans="1:5" s="681" customFormat="1" x14ac:dyDescent="0.2">
      <c r="A423" s="756">
        <v>109</v>
      </c>
      <c r="B423" s="757" t="s">
        <v>5671</v>
      </c>
      <c r="C423" s="743" t="s">
        <v>2367</v>
      </c>
      <c r="D423" s="758">
        <v>2500</v>
      </c>
      <c r="E423" s="767"/>
    </row>
    <row r="424" spans="1:5" s="681" customFormat="1" x14ac:dyDescent="0.2">
      <c r="A424" s="756">
        <v>110</v>
      </c>
      <c r="B424" s="757" t="s">
        <v>5672</v>
      </c>
      <c r="C424" s="743" t="s">
        <v>2367</v>
      </c>
      <c r="D424" s="758">
        <v>1100</v>
      </c>
      <c r="E424" s="767"/>
    </row>
    <row r="425" spans="1:5" ht="15.75" customHeight="1" x14ac:dyDescent="0.25">
      <c r="A425" s="927" t="s">
        <v>2708</v>
      </c>
      <c r="B425" s="928"/>
      <c r="C425" s="928"/>
      <c r="D425" s="929"/>
    </row>
    <row r="426" spans="1:5" x14ac:dyDescent="0.25">
      <c r="A426" s="743">
        <v>1</v>
      </c>
      <c r="B426" s="766" t="s">
        <v>2709</v>
      </c>
      <c r="C426" s="743" t="s">
        <v>2352</v>
      </c>
      <c r="D426" s="745">
        <v>1040</v>
      </c>
    </row>
    <row r="427" spans="1:5" x14ac:dyDescent="0.25">
      <c r="A427" s="743">
        <v>2</v>
      </c>
      <c r="B427" s="766" t="s">
        <v>2710</v>
      </c>
      <c r="C427" s="743" t="s">
        <v>2352</v>
      </c>
      <c r="D427" s="745">
        <v>1275</v>
      </c>
    </row>
    <row r="428" spans="1:5" x14ac:dyDescent="0.25">
      <c r="A428" s="743">
        <v>3</v>
      </c>
      <c r="B428" s="766" t="s">
        <v>2711</v>
      </c>
      <c r="C428" s="743" t="s">
        <v>2352</v>
      </c>
      <c r="D428" s="745">
        <v>175</v>
      </c>
    </row>
    <row r="429" spans="1:5" x14ac:dyDescent="0.25">
      <c r="A429" s="743">
        <v>4</v>
      </c>
      <c r="B429" s="766" t="s">
        <v>2712</v>
      </c>
      <c r="C429" s="743" t="s">
        <v>2352</v>
      </c>
      <c r="D429" s="745">
        <v>218</v>
      </c>
    </row>
    <row r="430" spans="1:5" x14ac:dyDescent="0.25">
      <c r="A430" s="743">
        <v>5</v>
      </c>
      <c r="B430" s="766" t="s">
        <v>2713</v>
      </c>
      <c r="C430" s="743" t="s">
        <v>2352</v>
      </c>
      <c r="D430" s="745">
        <v>202</v>
      </c>
    </row>
    <row r="431" spans="1:5" x14ac:dyDescent="0.25">
      <c r="A431" s="743">
        <v>6</v>
      </c>
      <c r="B431" s="766" t="s">
        <v>2714</v>
      </c>
      <c r="C431" s="743" t="s">
        <v>2352</v>
      </c>
      <c r="D431" s="745">
        <v>244</v>
      </c>
    </row>
    <row r="432" spans="1:5" x14ac:dyDescent="0.25">
      <c r="A432" s="743">
        <v>7</v>
      </c>
      <c r="B432" s="766" t="s">
        <v>2715</v>
      </c>
      <c r="C432" s="743" t="s">
        <v>2352</v>
      </c>
      <c r="D432" s="745">
        <v>248</v>
      </c>
    </row>
    <row r="433" spans="1:4" x14ac:dyDescent="0.25">
      <c r="A433" s="743">
        <v>8</v>
      </c>
      <c r="B433" s="766" t="s">
        <v>2716</v>
      </c>
      <c r="C433" s="743" t="s">
        <v>2352</v>
      </c>
      <c r="D433" s="745">
        <v>335</v>
      </c>
    </row>
    <row r="434" spans="1:4" x14ac:dyDescent="0.25">
      <c r="A434" s="743">
        <v>9</v>
      </c>
      <c r="B434" s="766" t="s">
        <v>2717</v>
      </c>
      <c r="C434" s="743" t="s">
        <v>2352</v>
      </c>
      <c r="D434" s="745">
        <v>306</v>
      </c>
    </row>
    <row r="435" spans="1:4" x14ac:dyDescent="0.25">
      <c r="A435" s="743">
        <v>10</v>
      </c>
      <c r="B435" s="766" t="s">
        <v>2718</v>
      </c>
      <c r="C435" s="743" t="s">
        <v>2352</v>
      </c>
      <c r="D435" s="745">
        <v>364</v>
      </c>
    </row>
    <row r="436" spans="1:4" x14ac:dyDescent="0.25">
      <c r="A436" s="743">
        <v>11</v>
      </c>
      <c r="B436" s="766" t="s">
        <v>2719</v>
      </c>
      <c r="C436" s="743" t="s">
        <v>2352</v>
      </c>
      <c r="D436" s="745">
        <v>363</v>
      </c>
    </row>
    <row r="437" spans="1:4" x14ac:dyDescent="0.25">
      <c r="A437" s="743">
        <v>12</v>
      </c>
      <c r="B437" s="766" t="s">
        <v>2720</v>
      </c>
      <c r="C437" s="743" t="s">
        <v>2352</v>
      </c>
      <c r="D437" s="745">
        <v>419</v>
      </c>
    </row>
    <row r="438" spans="1:4" x14ac:dyDescent="0.25">
      <c r="A438" s="743">
        <v>13</v>
      </c>
      <c r="B438" s="766" t="s">
        <v>2721</v>
      </c>
      <c r="C438" s="743" t="s">
        <v>2352</v>
      </c>
      <c r="D438" s="745">
        <v>487</v>
      </c>
    </row>
    <row r="439" spans="1:4" x14ac:dyDescent="0.25">
      <c r="A439" s="743">
        <v>14</v>
      </c>
      <c r="B439" s="766" t="s">
        <v>2722</v>
      </c>
      <c r="C439" s="743" t="s">
        <v>2352</v>
      </c>
      <c r="D439" s="745">
        <v>565</v>
      </c>
    </row>
    <row r="440" spans="1:4" x14ac:dyDescent="0.25">
      <c r="A440" s="743">
        <v>15</v>
      </c>
      <c r="B440" s="766" t="s">
        <v>2723</v>
      </c>
      <c r="C440" s="743" t="s">
        <v>2352</v>
      </c>
      <c r="D440" s="745">
        <v>615</v>
      </c>
    </row>
    <row r="441" spans="1:4" x14ac:dyDescent="0.25">
      <c r="A441" s="743">
        <v>16</v>
      </c>
      <c r="B441" s="766" t="s">
        <v>2724</v>
      </c>
      <c r="C441" s="743" t="s">
        <v>2352</v>
      </c>
      <c r="D441" s="745">
        <v>721</v>
      </c>
    </row>
    <row r="442" spans="1:4" x14ac:dyDescent="0.25">
      <c r="A442" s="743">
        <v>17</v>
      </c>
      <c r="B442" s="744" t="s">
        <v>2725</v>
      </c>
      <c r="C442" s="743" t="s">
        <v>2352</v>
      </c>
      <c r="D442" s="745">
        <v>752</v>
      </c>
    </row>
    <row r="443" spans="1:4" x14ac:dyDescent="0.25">
      <c r="A443" s="743">
        <v>18</v>
      </c>
      <c r="B443" s="766" t="s">
        <v>2726</v>
      </c>
      <c r="C443" s="743" t="s">
        <v>2352</v>
      </c>
      <c r="D443" s="745">
        <v>968</v>
      </c>
    </row>
    <row r="444" spans="1:4" x14ac:dyDescent="0.25">
      <c r="A444" s="743">
        <v>19</v>
      </c>
      <c r="B444" s="766" t="s">
        <v>2727</v>
      </c>
      <c r="C444" s="743" t="s">
        <v>2348</v>
      </c>
      <c r="D444" s="745">
        <v>131</v>
      </c>
    </row>
    <row r="445" spans="1:4" x14ac:dyDescent="0.25">
      <c r="A445" s="743">
        <v>20</v>
      </c>
      <c r="B445" s="766" t="s">
        <v>2728</v>
      </c>
      <c r="C445" s="743" t="s">
        <v>2348</v>
      </c>
      <c r="D445" s="745">
        <v>30</v>
      </c>
    </row>
    <row r="446" spans="1:4" x14ac:dyDescent="0.25">
      <c r="A446" s="743">
        <v>21</v>
      </c>
      <c r="B446" s="766" t="s">
        <v>2729</v>
      </c>
      <c r="C446" s="743" t="s">
        <v>2348</v>
      </c>
      <c r="D446" s="745">
        <v>167</v>
      </c>
    </row>
    <row r="447" spans="1:4" x14ac:dyDescent="0.25">
      <c r="A447" s="743">
        <v>22</v>
      </c>
      <c r="B447" s="766" t="s">
        <v>2730</v>
      </c>
      <c r="C447" s="743" t="s">
        <v>2348</v>
      </c>
      <c r="D447" s="745">
        <v>29</v>
      </c>
    </row>
    <row r="448" spans="1:4" x14ac:dyDescent="0.25">
      <c r="A448" s="743">
        <v>23</v>
      </c>
      <c r="B448" s="766" t="s">
        <v>2731</v>
      </c>
      <c r="C448" s="743" t="s">
        <v>2348</v>
      </c>
      <c r="D448" s="745">
        <v>21</v>
      </c>
    </row>
    <row r="449" spans="1:4" x14ac:dyDescent="0.25">
      <c r="A449" s="743">
        <v>24</v>
      </c>
      <c r="B449" s="766" t="s">
        <v>2732</v>
      </c>
      <c r="C449" s="743" t="s">
        <v>2348</v>
      </c>
      <c r="D449" s="745">
        <v>1286</v>
      </c>
    </row>
    <row r="450" spans="1:4" x14ac:dyDescent="0.25">
      <c r="A450" s="743">
        <v>25</v>
      </c>
      <c r="B450" s="766" t="s">
        <v>2733</v>
      </c>
      <c r="C450" s="743" t="s">
        <v>2346</v>
      </c>
      <c r="D450" s="745">
        <v>108</v>
      </c>
    </row>
    <row r="451" spans="1:4" x14ac:dyDescent="0.25">
      <c r="A451" s="743">
        <v>26</v>
      </c>
      <c r="B451" s="766" t="s">
        <v>2734</v>
      </c>
      <c r="C451" s="743" t="s">
        <v>2348</v>
      </c>
      <c r="D451" s="745">
        <v>75</v>
      </c>
    </row>
    <row r="452" spans="1:4" x14ac:dyDescent="0.25">
      <c r="A452" s="743">
        <v>27</v>
      </c>
      <c r="B452" s="766" t="s">
        <v>2735</v>
      </c>
      <c r="C452" s="743" t="s">
        <v>2348</v>
      </c>
      <c r="D452" s="745">
        <v>7</v>
      </c>
    </row>
    <row r="453" spans="1:4" x14ac:dyDescent="0.25">
      <c r="A453" s="743">
        <v>28</v>
      </c>
      <c r="B453" s="766" t="s">
        <v>2736</v>
      </c>
      <c r="C453" s="743" t="s">
        <v>2348</v>
      </c>
      <c r="D453" s="745">
        <v>8</v>
      </c>
    </row>
    <row r="454" spans="1:4" x14ac:dyDescent="0.25">
      <c r="A454" s="743">
        <v>29</v>
      </c>
      <c r="B454" s="766" t="s">
        <v>2737</v>
      </c>
      <c r="C454" s="743" t="s">
        <v>2348</v>
      </c>
      <c r="D454" s="745">
        <v>110</v>
      </c>
    </row>
    <row r="455" spans="1:4" x14ac:dyDescent="0.25">
      <c r="A455" s="743">
        <v>30</v>
      </c>
      <c r="B455" s="766" t="s">
        <v>2738</v>
      </c>
      <c r="C455" s="743" t="s">
        <v>2348</v>
      </c>
      <c r="D455" s="745">
        <v>684</v>
      </c>
    </row>
    <row r="456" spans="1:4" x14ac:dyDescent="0.25">
      <c r="A456" s="743">
        <v>31</v>
      </c>
      <c r="B456" s="766" t="s">
        <v>2739</v>
      </c>
      <c r="C456" s="743" t="s">
        <v>2348</v>
      </c>
      <c r="D456" s="745">
        <v>394</v>
      </c>
    </row>
    <row r="457" spans="1:4" x14ac:dyDescent="0.25">
      <c r="A457" s="743">
        <v>32</v>
      </c>
      <c r="B457" s="766" t="s">
        <v>2740</v>
      </c>
      <c r="C457" s="743" t="s">
        <v>2348</v>
      </c>
      <c r="D457" s="745">
        <v>903</v>
      </c>
    </row>
    <row r="458" spans="1:4" x14ac:dyDescent="0.25">
      <c r="A458" s="743">
        <v>33</v>
      </c>
      <c r="B458" s="744" t="s">
        <v>2741</v>
      </c>
      <c r="C458" s="743" t="s">
        <v>2348</v>
      </c>
      <c r="D458" s="745">
        <v>418</v>
      </c>
    </row>
    <row r="459" spans="1:4" x14ac:dyDescent="0.25">
      <c r="A459" s="743">
        <v>34</v>
      </c>
      <c r="B459" s="766" t="s">
        <v>2742</v>
      </c>
      <c r="C459" s="743" t="s">
        <v>2348</v>
      </c>
      <c r="D459" s="745">
        <v>684</v>
      </c>
    </row>
    <row r="460" spans="1:4" x14ac:dyDescent="0.25">
      <c r="A460" s="743">
        <v>35</v>
      </c>
      <c r="B460" s="766" t="s">
        <v>2743</v>
      </c>
      <c r="C460" s="743" t="s">
        <v>2348</v>
      </c>
      <c r="D460" s="745">
        <v>323</v>
      </c>
    </row>
    <row r="461" spans="1:4" x14ac:dyDescent="0.25">
      <c r="A461" s="743">
        <v>36</v>
      </c>
      <c r="B461" s="766" t="s">
        <v>2744</v>
      </c>
      <c r="C461" s="743" t="s">
        <v>2348</v>
      </c>
      <c r="D461" s="745">
        <v>382</v>
      </c>
    </row>
    <row r="462" spans="1:4" x14ac:dyDescent="0.25">
      <c r="A462" s="743">
        <v>37</v>
      </c>
      <c r="B462" s="766" t="s">
        <v>2745</v>
      </c>
      <c r="C462" s="743" t="s">
        <v>2348</v>
      </c>
      <c r="D462" s="745">
        <v>113</v>
      </c>
    </row>
    <row r="463" spans="1:4" x14ac:dyDescent="0.25">
      <c r="A463" s="743">
        <v>38</v>
      </c>
      <c r="B463" s="766" t="s">
        <v>2746</v>
      </c>
      <c r="C463" s="743" t="s">
        <v>2348</v>
      </c>
      <c r="D463" s="745">
        <v>142</v>
      </c>
    </row>
    <row r="464" spans="1:4" x14ac:dyDescent="0.25">
      <c r="A464" s="743">
        <v>39</v>
      </c>
      <c r="B464" s="766" t="s">
        <v>2747</v>
      </c>
      <c r="C464" s="743" t="s">
        <v>2348</v>
      </c>
      <c r="D464" s="745">
        <v>80</v>
      </c>
    </row>
    <row r="465" spans="1:4" x14ac:dyDescent="0.25">
      <c r="A465" s="743">
        <v>40</v>
      </c>
      <c r="B465" s="766" t="s">
        <v>2748</v>
      </c>
      <c r="C465" s="743" t="s">
        <v>2348</v>
      </c>
      <c r="D465" s="745">
        <v>51</v>
      </c>
    </row>
    <row r="466" spans="1:4" x14ac:dyDescent="0.25">
      <c r="A466" s="743">
        <v>41</v>
      </c>
      <c r="B466" s="766" t="s">
        <v>2749</v>
      </c>
      <c r="C466" s="743" t="s">
        <v>2549</v>
      </c>
      <c r="D466" s="745">
        <v>139</v>
      </c>
    </row>
    <row r="467" spans="1:4" x14ac:dyDescent="0.25">
      <c r="A467" s="743">
        <v>42</v>
      </c>
      <c r="B467" s="766" t="s">
        <v>2750</v>
      </c>
      <c r="C467" s="743" t="s">
        <v>2348</v>
      </c>
      <c r="D467" s="745">
        <v>318</v>
      </c>
    </row>
    <row r="468" spans="1:4" x14ac:dyDescent="0.25">
      <c r="A468" s="743">
        <v>43</v>
      </c>
      <c r="B468" s="766" t="s">
        <v>2751</v>
      </c>
      <c r="C468" s="743" t="s">
        <v>2348</v>
      </c>
      <c r="D468" s="745">
        <v>259</v>
      </c>
    </row>
    <row r="469" spans="1:4" x14ac:dyDescent="0.25">
      <c r="A469" s="743">
        <v>44</v>
      </c>
      <c r="B469" s="766" t="s">
        <v>2752</v>
      </c>
      <c r="C469" s="743" t="s">
        <v>2348</v>
      </c>
      <c r="D469" s="745">
        <v>595</v>
      </c>
    </row>
    <row r="470" spans="1:4" x14ac:dyDescent="0.25">
      <c r="A470" s="743">
        <v>45</v>
      </c>
      <c r="B470" s="766" t="s">
        <v>2753</v>
      </c>
      <c r="C470" s="743" t="s">
        <v>2348</v>
      </c>
      <c r="D470" s="745">
        <v>385</v>
      </c>
    </row>
    <row r="471" spans="1:4" x14ac:dyDescent="0.25">
      <c r="A471" s="743">
        <v>46</v>
      </c>
      <c r="B471" s="766" t="s">
        <v>2754</v>
      </c>
      <c r="C471" s="743" t="s">
        <v>2348</v>
      </c>
      <c r="D471" s="745">
        <v>735</v>
      </c>
    </row>
    <row r="472" spans="1:4" x14ac:dyDescent="0.25">
      <c r="A472" s="743">
        <v>47</v>
      </c>
      <c r="B472" s="766" t="s">
        <v>2755</v>
      </c>
      <c r="C472" s="743" t="s">
        <v>2348</v>
      </c>
      <c r="D472" s="745">
        <v>299</v>
      </c>
    </row>
    <row r="473" spans="1:4" x14ac:dyDescent="0.25">
      <c r="A473" s="743">
        <v>48</v>
      </c>
      <c r="B473" s="766" t="s">
        <v>2756</v>
      </c>
      <c r="C473" s="743" t="s">
        <v>2348</v>
      </c>
      <c r="D473" s="745">
        <v>615</v>
      </c>
    </row>
    <row r="474" spans="1:4" x14ac:dyDescent="0.25">
      <c r="A474" s="743">
        <v>49</v>
      </c>
      <c r="B474" s="766" t="s">
        <v>2757</v>
      </c>
      <c r="C474" s="743" t="s">
        <v>2348</v>
      </c>
      <c r="D474" s="745">
        <v>4040</v>
      </c>
    </row>
    <row r="475" spans="1:4" x14ac:dyDescent="0.25">
      <c r="A475" s="743">
        <v>50</v>
      </c>
      <c r="B475" s="766" t="s">
        <v>2758</v>
      </c>
      <c r="C475" s="743" t="s">
        <v>2348</v>
      </c>
      <c r="D475" s="745">
        <v>5831</v>
      </c>
    </row>
    <row r="476" spans="1:4" x14ac:dyDescent="0.25">
      <c r="A476" s="743">
        <v>51</v>
      </c>
      <c r="B476" s="766" t="s">
        <v>2759</v>
      </c>
      <c r="C476" s="743" t="s">
        <v>2348</v>
      </c>
      <c r="D476" s="745">
        <v>7735</v>
      </c>
    </row>
    <row r="477" spans="1:4" x14ac:dyDescent="0.25">
      <c r="A477" s="743">
        <v>52</v>
      </c>
      <c r="B477" s="766" t="s">
        <v>2760</v>
      </c>
      <c r="C477" s="743" t="s">
        <v>2348</v>
      </c>
      <c r="D477" s="745">
        <v>14820</v>
      </c>
    </row>
    <row r="478" spans="1:4" x14ac:dyDescent="0.25">
      <c r="A478" s="743">
        <v>53</v>
      </c>
      <c r="B478" s="766" t="s">
        <v>2761</v>
      </c>
      <c r="C478" s="743" t="s">
        <v>2348</v>
      </c>
      <c r="D478" s="745">
        <v>484</v>
      </c>
    </row>
    <row r="479" spans="1:4" x14ac:dyDescent="0.25">
      <c r="A479" s="743">
        <v>54</v>
      </c>
      <c r="B479" s="766" t="s">
        <v>2762</v>
      </c>
      <c r="C479" s="743" t="s">
        <v>2348</v>
      </c>
      <c r="D479" s="745">
        <v>365</v>
      </c>
    </row>
    <row r="480" spans="1:4" x14ac:dyDescent="0.25">
      <c r="A480" s="743">
        <v>55</v>
      </c>
      <c r="B480" s="766" t="s">
        <v>2763</v>
      </c>
      <c r="C480" s="743" t="s">
        <v>2348</v>
      </c>
      <c r="D480" s="745">
        <v>1175</v>
      </c>
    </row>
    <row r="481" spans="1:4" x14ac:dyDescent="0.25">
      <c r="A481" s="743">
        <v>56</v>
      </c>
      <c r="B481" s="766" t="s">
        <v>2764</v>
      </c>
      <c r="C481" s="743" t="s">
        <v>2352</v>
      </c>
      <c r="D481" s="745">
        <v>1035</v>
      </c>
    </row>
    <row r="482" spans="1:4" x14ac:dyDescent="0.25">
      <c r="A482" s="743">
        <v>57</v>
      </c>
      <c r="B482" s="766" t="s">
        <v>2765</v>
      </c>
      <c r="C482" s="743" t="s">
        <v>2352</v>
      </c>
      <c r="D482" s="745">
        <v>1900</v>
      </c>
    </row>
    <row r="483" spans="1:4" x14ac:dyDescent="0.25">
      <c r="A483" s="743">
        <v>58</v>
      </c>
      <c r="B483" s="766" t="s">
        <v>2766</v>
      </c>
      <c r="C483" s="743" t="s">
        <v>2352</v>
      </c>
      <c r="D483" s="745">
        <v>820</v>
      </c>
    </row>
    <row r="484" spans="1:4" x14ac:dyDescent="0.25">
      <c r="A484" s="743">
        <v>59</v>
      </c>
      <c r="B484" s="766" t="s">
        <v>2767</v>
      </c>
      <c r="C484" s="743" t="s">
        <v>2348</v>
      </c>
      <c r="D484" s="745">
        <v>304</v>
      </c>
    </row>
    <row r="485" spans="1:4" x14ac:dyDescent="0.25">
      <c r="A485" s="743">
        <v>60</v>
      </c>
      <c r="B485" s="766" t="s">
        <v>2768</v>
      </c>
      <c r="C485" s="743" t="s">
        <v>2348</v>
      </c>
      <c r="D485" s="745">
        <v>439</v>
      </c>
    </row>
    <row r="486" spans="1:4" x14ac:dyDescent="0.25">
      <c r="A486" s="743">
        <v>61</v>
      </c>
      <c r="B486" s="766" t="s">
        <v>2769</v>
      </c>
      <c r="C486" s="743" t="s">
        <v>2348</v>
      </c>
      <c r="D486" s="745">
        <v>559</v>
      </c>
    </row>
    <row r="487" spans="1:4" x14ac:dyDescent="0.25">
      <c r="A487" s="743">
        <v>62</v>
      </c>
      <c r="B487" s="766" t="s">
        <v>2770</v>
      </c>
      <c r="C487" s="743" t="s">
        <v>2348</v>
      </c>
      <c r="D487" s="745">
        <v>335</v>
      </c>
    </row>
    <row r="488" spans="1:4" x14ac:dyDescent="0.25">
      <c r="A488" s="743">
        <v>63</v>
      </c>
      <c r="B488" s="766" t="s">
        <v>2771</v>
      </c>
      <c r="C488" s="743" t="s">
        <v>2348</v>
      </c>
      <c r="D488" s="745">
        <v>650</v>
      </c>
    </row>
    <row r="489" spans="1:4" x14ac:dyDescent="0.25">
      <c r="A489" s="743">
        <v>64</v>
      </c>
      <c r="B489" s="766" t="s">
        <v>2772</v>
      </c>
      <c r="C489" s="743" t="s">
        <v>2348</v>
      </c>
      <c r="D489" s="745">
        <v>783</v>
      </c>
    </row>
    <row r="490" spans="1:4" x14ac:dyDescent="0.25">
      <c r="A490" s="743">
        <v>65</v>
      </c>
      <c r="B490" s="766" t="s">
        <v>2773</v>
      </c>
      <c r="C490" s="743" t="s">
        <v>2348</v>
      </c>
      <c r="D490" s="745">
        <v>2249</v>
      </c>
    </row>
    <row r="491" spans="1:4" x14ac:dyDescent="0.25">
      <c r="A491" s="743">
        <v>66</v>
      </c>
      <c r="B491" s="766" t="s">
        <v>2774</v>
      </c>
      <c r="C491" s="743" t="s">
        <v>2348</v>
      </c>
      <c r="D491" s="745">
        <v>441</v>
      </c>
    </row>
    <row r="492" spans="1:4" x14ac:dyDescent="0.25">
      <c r="A492" s="743">
        <v>67</v>
      </c>
      <c r="B492" s="766" t="s">
        <v>2775</v>
      </c>
      <c r="C492" s="743" t="s">
        <v>2348</v>
      </c>
      <c r="D492" s="745">
        <v>678</v>
      </c>
    </row>
    <row r="493" spans="1:4" x14ac:dyDescent="0.25">
      <c r="A493" s="743">
        <v>68</v>
      </c>
      <c r="B493" s="766" t="s">
        <v>2776</v>
      </c>
      <c r="C493" s="743" t="s">
        <v>2348</v>
      </c>
      <c r="D493" s="745">
        <v>995</v>
      </c>
    </row>
    <row r="494" spans="1:4" x14ac:dyDescent="0.25">
      <c r="A494" s="743">
        <v>69</v>
      </c>
      <c r="B494" s="766" t="s">
        <v>2777</v>
      </c>
      <c r="C494" s="743" t="s">
        <v>2348</v>
      </c>
      <c r="D494" s="745">
        <v>285</v>
      </c>
    </row>
    <row r="495" spans="1:4" x14ac:dyDescent="0.25">
      <c r="A495" s="743">
        <v>70</v>
      </c>
      <c r="B495" s="766" t="s">
        <v>2778</v>
      </c>
      <c r="C495" s="743" t="s">
        <v>2348</v>
      </c>
      <c r="D495" s="745">
        <v>1511</v>
      </c>
    </row>
    <row r="496" spans="1:4" x14ac:dyDescent="0.25">
      <c r="A496" s="743">
        <v>71</v>
      </c>
      <c r="B496" s="766" t="s">
        <v>2779</v>
      </c>
      <c r="C496" s="743" t="s">
        <v>2348</v>
      </c>
      <c r="D496" s="745">
        <v>1569</v>
      </c>
    </row>
    <row r="497" spans="1:4" x14ac:dyDescent="0.25">
      <c r="A497" s="743">
        <v>72</v>
      </c>
      <c r="B497" s="766" t="s">
        <v>2780</v>
      </c>
      <c r="C497" s="743" t="s">
        <v>2348</v>
      </c>
      <c r="D497" s="745">
        <v>1316</v>
      </c>
    </row>
    <row r="498" spans="1:4" x14ac:dyDescent="0.25">
      <c r="A498" s="743">
        <v>73</v>
      </c>
      <c r="B498" s="766" t="s">
        <v>2781</v>
      </c>
      <c r="C498" s="743" t="s">
        <v>2348</v>
      </c>
      <c r="D498" s="745">
        <v>1809</v>
      </c>
    </row>
    <row r="499" spans="1:4" x14ac:dyDescent="0.25">
      <c r="A499" s="743">
        <v>74</v>
      </c>
      <c r="B499" s="766" t="s">
        <v>2782</v>
      </c>
      <c r="C499" s="743" t="s">
        <v>2348</v>
      </c>
      <c r="D499" s="745">
        <v>59</v>
      </c>
    </row>
    <row r="500" spans="1:4" x14ac:dyDescent="0.25">
      <c r="A500" s="743">
        <v>75</v>
      </c>
      <c r="B500" s="766" t="s">
        <v>2783</v>
      </c>
      <c r="C500" s="743" t="s">
        <v>2348</v>
      </c>
      <c r="D500" s="745">
        <v>2415</v>
      </c>
    </row>
    <row r="501" spans="1:4" x14ac:dyDescent="0.25">
      <c r="A501" s="743">
        <v>76</v>
      </c>
      <c r="B501" s="766" t="s">
        <v>2784</v>
      </c>
      <c r="C501" s="743" t="s">
        <v>2348</v>
      </c>
      <c r="D501" s="745">
        <v>913</v>
      </c>
    </row>
    <row r="502" spans="1:4" x14ac:dyDescent="0.25">
      <c r="A502" s="743">
        <v>77</v>
      </c>
      <c r="B502" s="766" t="s">
        <v>2785</v>
      </c>
      <c r="C502" s="743" t="s">
        <v>2348</v>
      </c>
      <c r="D502" s="745">
        <v>2318</v>
      </c>
    </row>
    <row r="503" spans="1:4" x14ac:dyDescent="0.25">
      <c r="A503" s="743">
        <v>78</v>
      </c>
      <c r="B503" s="766" t="s">
        <v>2786</v>
      </c>
      <c r="C503" s="743" t="s">
        <v>2348</v>
      </c>
      <c r="D503" s="745">
        <v>9250</v>
      </c>
    </row>
    <row r="504" spans="1:4" x14ac:dyDescent="0.25">
      <c r="A504" s="743">
        <v>79</v>
      </c>
      <c r="B504" s="766" t="s">
        <v>2787</v>
      </c>
      <c r="C504" s="743" t="s">
        <v>2348</v>
      </c>
      <c r="D504" s="745">
        <v>12729</v>
      </c>
    </row>
    <row r="505" spans="1:4" x14ac:dyDescent="0.25">
      <c r="A505" s="743">
        <v>80</v>
      </c>
      <c r="B505" s="766" t="s">
        <v>2788</v>
      </c>
      <c r="C505" s="743" t="s">
        <v>2348</v>
      </c>
      <c r="D505" s="745">
        <v>633</v>
      </c>
    </row>
    <row r="506" spans="1:4" x14ac:dyDescent="0.25">
      <c r="A506" s="743">
        <v>81</v>
      </c>
      <c r="B506" s="766" t="s">
        <v>2789</v>
      </c>
      <c r="C506" s="743" t="s">
        <v>2348</v>
      </c>
      <c r="D506" s="745">
        <v>254</v>
      </c>
    </row>
    <row r="507" spans="1:4" x14ac:dyDescent="0.25">
      <c r="A507" s="743">
        <v>82</v>
      </c>
      <c r="B507" s="766" t="s">
        <v>2790</v>
      </c>
      <c r="C507" s="743" t="s">
        <v>2348</v>
      </c>
      <c r="D507" s="745">
        <v>1308</v>
      </c>
    </row>
    <row r="508" spans="1:4" x14ac:dyDescent="0.25">
      <c r="A508" s="743">
        <v>83</v>
      </c>
      <c r="B508" s="766" t="s">
        <v>2791</v>
      </c>
      <c r="C508" s="743" t="s">
        <v>2348</v>
      </c>
      <c r="D508" s="745">
        <v>17</v>
      </c>
    </row>
    <row r="509" spans="1:4" x14ac:dyDescent="0.25">
      <c r="A509" s="743">
        <v>84</v>
      </c>
      <c r="B509" s="766" t="s">
        <v>2792</v>
      </c>
      <c r="C509" s="743" t="s">
        <v>2348</v>
      </c>
      <c r="D509" s="745">
        <v>5064</v>
      </c>
    </row>
    <row r="510" spans="1:4" x14ac:dyDescent="0.25">
      <c r="A510" s="743">
        <v>85</v>
      </c>
      <c r="B510" s="766" t="s">
        <v>2793</v>
      </c>
      <c r="C510" s="743" t="s">
        <v>2348</v>
      </c>
      <c r="D510" s="745">
        <v>5080</v>
      </c>
    </row>
    <row r="511" spans="1:4" x14ac:dyDescent="0.25">
      <c r="A511" s="743">
        <v>86</v>
      </c>
      <c r="B511" s="766" t="s">
        <v>2794</v>
      </c>
      <c r="C511" s="743" t="s">
        <v>2348</v>
      </c>
      <c r="D511" s="745">
        <v>2800</v>
      </c>
    </row>
    <row r="512" spans="1:4" x14ac:dyDescent="0.25">
      <c r="A512" s="743">
        <v>87</v>
      </c>
      <c r="B512" s="766" t="s">
        <v>2795</v>
      </c>
      <c r="C512" s="743" t="s">
        <v>2348</v>
      </c>
      <c r="D512" s="745">
        <v>2663</v>
      </c>
    </row>
    <row r="513" spans="1:4" x14ac:dyDescent="0.25">
      <c r="A513" s="743">
        <v>88</v>
      </c>
      <c r="B513" s="766" t="s">
        <v>2796</v>
      </c>
      <c r="C513" s="743" t="s">
        <v>2348</v>
      </c>
      <c r="D513" s="745">
        <v>1072</v>
      </c>
    </row>
    <row r="514" spans="1:4" x14ac:dyDescent="0.25">
      <c r="A514" s="743">
        <v>89</v>
      </c>
      <c r="B514" s="766" t="s">
        <v>2797</v>
      </c>
      <c r="C514" s="743" t="s">
        <v>2348</v>
      </c>
      <c r="D514" s="745">
        <v>792</v>
      </c>
    </row>
    <row r="515" spans="1:4" x14ac:dyDescent="0.25">
      <c r="A515" s="743">
        <v>90</v>
      </c>
      <c r="B515" s="766" t="s">
        <v>2798</v>
      </c>
      <c r="C515" s="743" t="s">
        <v>2348</v>
      </c>
      <c r="D515" s="745">
        <v>1052</v>
      </c>
    </row>
    <row r="516" spans="1:4" x14ac:dyDescent="0.25">
      <c r="A516" s="743">
        <v>91</v>
      </c>
      <c r="B516" s="766" t="s">
        <v>2799</v>
      </c>
      <c r="C516" s="743" t="s">
        <v>2348</v>
      </c>
      <c r="D516" s="745">
        <v>772</v>
      </c>
    </row>
    <row r="517" spans="1:4" x14ac:dyDescent="0.25">
      <c r="A517" s="743">
        <v>92</v>
      </c>
      <c r="B517" s="766" t="s">
        <v>2800</v>
      </c>
      <c r="C517" s="743" t="s">
        <v>2348</v>
      </c>
      <c r="D517" s="745">
        <v>1396</v>
      </c>
    </row>
    <row r="518" spans="1:4" x14ac:dyDescent="0.25">
      <c r="A518" s="743">
        <v>93</v>
      </c>
      <c r="B518" s="766" t="s">
        <v>2801</v>
      </c>
      <c r="C518" s="743" t="s">
        <v>2348</v>
      </c>
      <c r="D518" s="745">
        <v>1625</v>
      </c>
    </row>
    <row r="519" spans="1:4" x14ac:dyDescent="0.25">
      <c r="A519" s="743">
        <v>94</v>
      </c>
      <c r="B519" s="766" t="s">
        <v>2802</v>
      </c>
      <c r="C519" s="743" t="s">
        <v>2348</v>
      </c>
      <c r="D519" s="745">
        <v>4919</v>
      </c>
    </row>
    <row r="520" spans="1:4" x14ac:dyDescent="0.25">
      <c r="A520" s="743">
        <v>95</v>
      </c>
      <c r="B520" s="766" t="s">
        <v>2803</v>
      </c>
      <c r="C520" s="743" t="s">
        <v>2348</v>
      </c>
      <c r="D520" s="745">
        <v>659</v>
      </c>
    </row>
    <row r="521" spans="1:4" x14ac:dyDescent="0.25">
      <c r="A521" s="743">
        <v>96</v>
      </c>
      <c r="B521" s="766" t="s">
        <v>2804</v>
      </c>
      <c r="C521" s="743" t="s">
        <v>2348</v>
      </c>
      <c r="D521" s="745">
        <v>4746</v>
      </c>
    </row>
    <row r="522" spans="1:4" x14ac:dyDescent="0.25">
      <c r="A522" s="743">
        <v>97</v>
      </c>
      <c r="B522" s="766" t="s">
        <v>2805</v>
      </c>
      <c r="C522" s="743" t="s">
        <v>2346</v>
      </c>
      <c r="D522" s="745">
        <v>84</v>
      </c>
    </row>
    <row r="523" spans="1:4" x14ac:dyDescent="0.25">
      <c r="A523" s="743">
        <v>98</v>
      </c>
      <c r="B523" s="766" t="s">
        <v>2806</v>
      </c>
      <c r="C523" s="743" t="s">
        <v>2346</v>
      </c>
      <c r="D523" s="745">
        <v>420</v>
      </c>
    </row>
    <row r="524" spans="1:4" x14ac:dyDescent="0.25">
      <c r="A524" s="743">
        <v>99</v>
      </c>
      <c r="B524" s="766" t="s">
        <v>2807</v>
      </c>
      <c r="C524" s="743" t="s">
        <v>2348</v>
      </c>
      <c r="D524" s="745">
        <v>78</v>
      </c>
    </row>
    <row r="525" spans="1:4" x14ac:dyDescent="0.25">
      <c r="A525" s="743">
        <v>100</v>
      </c>
      <c r="B525" s="766" t="s">
        <v>2808</v>
      </c>
      <c r="C525" s="743" t="s">
        <v>2348</v>
      </c>
      <c r="D525" s="745">
        <v>93</v>
      </c>
    </row>
    <row r="526" spans="1:4" x14ac:dyDescent="0.25">
      <c r="A526" s="743">
        <v>101</v>
      </c>
      <c r="B526" s="766" t="s">
        <v>2809</v>
      </c>
      <c r="C526" s="743" t="s">
        <v>2348</v>
      </c>
      <c r="D526" s="745">
        <v>137</v>
      </c>
    </row>
    <row r="527" spans="1:4" x14ac:dyDescent="0.25">
      <c r="A527" s="743">
        <v>102</v>
      </c>
      <c r="B527" s="766" t="s">
        <v>2810</v>
      </c>
      <c r="C527" s="743" t="s">
        <v>2346</v>
      </c>
      <c r="D527" s="745">
        <v>73</v>
      </c>
    </row>
    <row r="528" spans="1:4" x14ac:dyDescent="0.25">
      <c r="A528" s="743">
        <v>103</v>
      </c>
      <c r="B528" s="766" t="s">
        <v>2811</v>
      </c>
      <c r="C528" s="743" t="s">
        <v>2352</v>
      </c>
      <c r="D528" s="745">
        <v>48</v>
      </c>
    </row>
    <row r="529" spans="1:4" x14ac:dyDescent="0.25">
      <c r="A529" s="743">
        <v>104</v>
      </c>
      <c r="B529" s="766" t="s">
        <v>2812</v>
      </c>
      <c r="C529" s="743" t="s">
        <v>2348</v>
      </c>
      <c r="D529" s="745">
        <v>51</v>
      </c>
    </row>
    <row r="530" spans="1:4" x14ac:dyDescent="0.25">
      <c r="A530" s="743">
        <v>105</v>
      </c>
      <c r="B530" s="766" t="s">
        <v>2813</v>
      </c>
      <c r="C530" s="743" t="s">
        <v>2348</v>
      </c>
      <c r="D530" s="745">
        <v>313</v>
      </c>
    </row>
    <row r="531" spans="1:4" x14ac:dyDescent="0.25">
      <c r="A531" s="743">
        <v>106</v>
      </c>
      <c r="B531" s="766" t="s">
        <v>2814</v>
      </c>
      <c r="C531" s="743" t="s">
        <v>2348</v>
      </c>
      <c r="D531" s="745">
        <v>405</v>
      </c>
    </row>
    <row r="532" spans="1:4" x14ac:dyDescent="0.25">
      <c r="A532" s="743">
        <v>107</v>
      </c>
      <c r="B532" s="766" t="s">
        <v>2815</v>
      </c>
      <c r="C532" s="743" t="s">
        <v>2348</v>
      </c>
      <c r="D532" s="745">
        <v>592</v>
      </c>
    </row>
    <row r="533" spans="1:4" x14ac:dyDescent="0.25">
      <c r="A533" s="743">
        <v>108</v>
      </c>
      <c r="B533" s="766" t="s">
        <v>2816</v>
      </c>
      <c r="C533" s="743" t="s">
        <v>2348</v>
      </c>
      <c r="D533" s="745">
        <v>67</v>
      </c>
    </row>
    <row r="534" spans="1:4" x14ac:dyDescent="0.25">
      <c r="A534" s="743">
        <v>109</v>
      </c>
      <c r="B534" s="766" t="s">
        <v>2817</v>
      </c>
      <c r="C534" s="743" t="s">
        <v>2348</v>
      </c>
      <c r="D534" s="745">
        <v>80</v>
      </c>
    </row>
    <row r="535" spans="1:4" x14ac:dyDescent="0.25">
      <c r="A535" s="743">
        <v>110</v>
      </c>
      <c r="B535" s="766" t="s">
        <v>2818</v>
      </c>
      <c r="C535" s="743" t="s">
        <v>2348</v>
      </c>
      <c r="D535" s="745">
        <v>133</v>
      </c>
    </row>
    <row r="536" spans="1:4" x14ac:dyDescent="0.25">
      <c r="A536" s="743">
        <v>111</v>
      </c>
      <c r="B536" s="766" t="s">
        <v>2819</v>
      </c>
      <c r="C536" s="743" t="s">
        <v>2348</v>
      </c>
      <c r="D536" s="745">
        <v>195</v>
      </c>
    </row>
    <row r="537" spans="1:4" x14ac:dyDescent="0.25">
      <c r="A537" s="743">
        <v>112</v>
      </c>
      <c r="B537" s="766" t="s">
        <v>2820</v>
      </c>
      <c r="C537" s="743" t="s">
        <v>2348</v>
      </c>
      <c r="D537" s="745">
        <v>494</v>
      </c>
    </row>
    <row r="538" spans="1:4" x14ac:dyDescent="0.25">
      <c r="A538" s="743">
        <v>113</v>
      </c>
      <c r="B538" s="766" t="s">
        <v>2821</v>
      </c>
      <c r="C538" s="743" t="s">
        <v>2348</v>
      </c>
      <c r="D538" s="745">
        <v>27</v>
      </c>
    </row>
    <row r="539" spans="1:4" x14ac:dyDescent="0.25">
      <c r="A539" s="743">
        <v>114</v>
      </c>
      <c r="B539" s="766" t="s">
        <v>2822</v>
      </c>
      <c r="C539" s="743" t="s">
        <v>2348</v>
      </c>
      <c r="D539" s="745">
        <v>37</v>
      </c>
    </row>
    <row r="540" spans="1:4" x14ac:dyDescent="0.25">
      <c r="A540" s="743">
        <v>115</v>
      </c>
      <c r="B540" s="766" t="s">
        <v>2823</v>
      </c>
      <c r="C540" s="743" t="s">
        <v>2348</v>
      </c>
      <c r="D540" s="745">
        <v>47</v>
      </c>
    </row>
    <row r="541" spans="1:4" x14ac:dyDescent="0.25">
      <c r="A541" s="743">
        <v>116</v>
      </c>
      <c r="B541" s="766" t="s">
        <v>2824</v>
      </c>
      <c r="C541" s="743" t="s">
        <v>2348</v>
      </c>
      <c r="D541" s="745">
        <v>78</v>
      </c>
    </row>
    <row r="542" spans="1:4" x14ac:dyDescent="0.25">
      <c r="A542" s="743">
        <v>117</v>
      </c>
      <c r="B542" s="766" t="s">
        <v>2825</v>
      </c>
      <c r="C542" s="743" t="s">
        <v>2348</v>
      </c>
      <c r="D542" s="745">
        <v>88</v>
      </c>
    </row>
    <row r="543" spans="1:4" x14ac:dyDescent="0.25">
      <c r="A543" s="743">
        <v>118</v>
      </c>
      <c r="B543" s="766" t="s">
        <v>2826</v>
      </c>
      <c r="C543" s="743" t="s">
        <v>2348</v>
      </c>
      <c r="D543" s="745">
        <v>142</v>
      </c>
    </row>
    <row r="544" spans="1:4" x14ac:dyDescent="0.25">
      <c r="A544" s="743">
        <v>119</v>
      </c>
      <c r="B544" s="766" t="s">
        <v>2827</v>
      </c>
      <c r="C544" s="743" t="s">
        <v>2348</v>
      </c>
      <c r="D544" s="745">
        <v>215</v>
      </c>
    </row>
    <row r="545" spans="1:4" x14ac:dyDescent="0.25">
      <c r="A545" s="743">
        <v>120</v>
      </c>
      <c r="B545" s="766" t="s">
        <v>2828</v>
      </c>
      <c r="C545" s="743" t="s">
        <v>2348</v>
      </c>
      <c r="D545" s="745">
        <v>323</v>
      </c>
    </row>
    <row r="546" spans="1:4" x14ac:dyDescent="0.25">
      <c r="A546" s="743">
        <v>121</v>
      </c>
      <c r="B546" s="766" t="s">
        <v>2829</v>
      </c>
      <c r="C546" s="743" t="s">
        <v>2348</v>
      </c>
      <c r="D546" s="745">
        <v>174</v>
      </c>
    </row>
    <row r="547" spans="1:4" x14ac:dyDescent="0.25">
      <c r="A547" s="743">
        <v>122</v>
      </c>
      <c r="B547" s="766" t="s">
        <v>2830</v>
      </c>
      <c r="C547" s="743" t="s">
        <v>2348</v>
      </c>
      <c r="D547" s="745">
        <v>2970</v>
      </c>
    </row>
    <row r="548" spans="1:4" x14ac:dyDescent="0.25">
      <c r="A548" s="743">
        <v>123</v>
      </c>
      <c r="B548" s="766" t="s">
        <v>2831</v>
      </c>
      <c r="C548" s="743" t="s">
        <v>2348</v>
      </c>
      <c r="D548" s="745">
        <v>585</v>
      </c>
    </row>
    <row r="549" spans="1:4" x14ac:dyDescent="0.25">
      <c r="A549" s="743">
        <v>124</v>
      </c>
      <c r="B549" s="766" t="s">
        <v>2832</v>
      </c>
      <c r="C549" s="743" t="s">
        <v>2348</v>
      </c>
      <c r="D549" s="745">
        <v>882</v>
      </c>
    </row>
    <row r="550" spans="1:4" x14ac:dyDescent="0.25">
      <c r="A550" s="743">
        <v>125</v>
      </c>
      <c r="B550" s="766" t="s">
        <v>2833</v>
      </c>
      <c r="C550" s="743" t="s">
        <v>2348</v>
      </c>
      <c r="D550" s="745">
        <v>1978</v>
      </c>
    </row>
    <row r="551" spans="1:4" x14ac:dyDescent="0.25">
      <c r="A551" s="743">
        <v>126</v>
      </c>
      <c r="B551" s="766" t="s">
        <v>2834</v>
      </c>
      <c r="C551" s="743" t="s">
        <v>2348</v>
      </c>
      <c r="D551" s="745">
        <v>179</v>
      </c>
    </row>
    <row r="552" spans="1:4" x14ac:dyDescent="0.25">
      <c r="A552" s="743">
        <v>127</v>
      </c>
      <c r="B552" s="766" t="s">
        <v>2835</v>
      </c>
      <c r="C552" s="743" t="s">
        <v>2348</v>
      </c>
      <c r="D552" s="745">
        <v>188</v>
      </c>
    </row>
    <row r="553" spans="1:4" x14ac:dyDescent="0.25">
      <c r="A553" s="743">
        <v>128</v>
      </c>
      <c r="B553" s="766" t="s">
        <v>2836</v>
      </c>
      <c r="C553" s="743" t="s">
        <v>2348</v>
      </c>
      <c r="D553" s="745">
        <v>310</v>
      </c>
    </row>
    <row r="554" spans="1:4" x14ac:dyDescent="0.25">
      <c r="A554" s="743">
        <v>129</v>
      </c>
      <c r="B554" s="766" t="s">
        <v>2837</v>
      </c>
      <c r="C554" s="743" t="s">
        <v>2352</v>
      </c>
      <c r="D554" s="745">
        <v>126</v>
      </c>
    </row>
    <row r="555" spans="1:4" x14ac:dyDescent="0.25">
      <c r="A555" s="743">
        <v>130</v>
      </c>
      <c r="B555" s="766" t="s">
        <v>2838</v>
      </c>
      <c r="C555" s="743" t="s">
        <v>2352</v>
      </c>
      <c r="D555" s="745">
        <v>171</v>
      </c>
    </row>
    <row r="556" spans="1:4" x14ac:dyDescent="0.25">
      <c r="A556" s="743">
        <v>131</v>
      </c>
      <c r="B556" s="766" t="s">
        <v>2839</v>
      </c>
      <c r="C556" s="743" t="s">
        <v>2352</v>
      </c>
      <c r="D556" s="745">
        <v>239</v>
      </c>
    </row>
    <row r="557" spans="1:4" x14ac:dyDescent="0.25">
      <c r="A557" s="743">
        <v>132</v>
      </c>
      <c r="B557" s="766" t="s">
        <v>2840</v>
      </c>
      <c r="C557" s="743" t="s">
        <v>2352</v>
      </c>
      <c r="D557" s="745">
        <v>173</v>
      </c>
    </row>
    <row r="558" spans="1:4" x14ac:dyDescent="0.25">
      <c r="A558" s="743">
        <v>133</v>
      </c>
      <c r="B558" s="766" t="s">
        <v>2841</v>
      </c>
      <c r="C558" s="743" t="s">
        <v>2348</v>
      </c>
      <c r="D558" s="745">
        <v>130</v>
      </c>
    </row>
    <row r="559" spans="1:4" x14ac:dyDescent="0.25">
      <c r="A559" s="743">
        <v>134</v>
      </c>
      <c r="B559" s="766" t="s">
        <v>2842</v>
      </c>
      <c r="C559" s="743" t="s">
        <v>2348</v>
      </c>
      <c r="D559" s="745">
        <v>219</v>
      </c>
    </row>
    <row r="560" spans="1:4" x14ac:dyDescent="0.25">
      <c r="A560" s="743">
        <v>135</v>
      </c>
      <c r="B560" s="766" t="s">
        <v>2843</v>
      </c>
      <c r="C560" s="743" t="s">
        <v>2348</v>
      </c>
      <c r="D560" s="745">
        <v>337</v>
      </c>
    </row>
    <row r="561" spans="1:4" x14ac:dyDescent="0.25">
      <c r="A561" s="743">
        <v>136</v>
      </c>
      <c r="B561" s="766" t="s">
        <v>2844</v>
      </c>
      <c r="C561" s="743" t="s">
        <v>2549</v>
      </c>
      <c r="D561" s="745">
        <v>137</v>
      </c>
    </row>
    <row r="562" spans="1:4" x14ac:dyDescent="0.25">
      <c r="A562" s="743">
        <v>137</v>
      </c>
      <c r="B562" s="766" t="s">
        <v>2845</v>
      </c>
      <c r="C562" s="743" t="s">
        <v>2348</v>
      </c>
      <c r="D562" s="745">
        <v>636</v>
      </c>
    </row>
    <row r="563" spans="1:4" x14ac:dyDescent="0.25">
      <c r="A563" s="743">
        <v>138</v>
      </c>
      <c r="B563" s="766" t="s">
        <v>2846</v>
      </c>
      <c r="C563" s="743" t="s">
        <v>2348</v>
      </c>
      <c r="D563" s="745">
        <v>783</v>
      </c>
    </row>
    <row r="564" spans="1:4" x14ac:dyDescent="0.25">
      <c r="A564" s="743">
        <v>139</v>
      </c>
      <c r="B564" s="766" t="s">
        <v>2847</v>
      </c>
      <c r="C564" s="743" t="s">
        <v>2348</v>
      </c>
      <c r="D564" s="745">
        <v>1389</v>
      </c>
    </row>
    <row r="565" spans="1:4" x14ac:dyDescent="0.25">
      <c r="A565" s="743">
        <v>140</v>
      </c>
      <c r="B565" s="766" t="s">
        <v>2848</v>
      </c>
      <c r="C565" s="743" t="s">
        <v>2348</v>
      </c>
      <c r="D565" s="745">
        <v>1911</v>
      </c>
    </row>
    <row r="566" spans="1:4" x14ac:dyDescent="0.25">
      <c r="A566" s="743">
        <v>141</v>
      </c>
      <c r="B566" s="766" t="s">
        <v>2849</v>
      </c>
      <c r="C566" s="743" t="s">
        <v>2348</v>
      </c>
      <c r="D566" s="745">
        <v>3106</v>
      </c>
    </row>
    <row r="567" spans="1:4" x14ac:dyDescent="0.25">
      <c r="A567" s="743">
        <v>142</v>
      </c>
      <c r="B567" s="766" t="s">
        <v>2850</v>
      </c>
      <c r="C567" s="743" t="s">
        <v>2348</v>
      </c>
      <c r="D567" s="745">
        <v>712</v>
      </c>
    </row>
    <row r="568" spans="1:4" x14ac:dyDescent="0.25">
      <c r="A568" s="743">
        <v>143</v>
      </c>
      <c r="B568" s="766" t="s">
        <v>2851</v>
      </c>
      <c r="C568" s="743" t="s">
        <v>2348</v>
      </c>
      <c r="D568" s="745">
        <v>331</v>
      </c>
    </row>
    <row r="569" spans="1:4" x14ac:dyDescent="0.25">
      <c r="A569" s="743">
        <v>144</v>
      </c>
      <c r="B569" s="766" t="s">
        <v>2852</v>
      </c>
      <c r="C569" s="743" t="s">
        <v>2348</v>
      </c>
      <c r="D569" s="745">
        <v>98</v>
      </c>
    </row>
    <row r="570" spans="1:4" x14ac:dyDescent="0.25">
      <c r="A570" s="743">
        <v>145</v>
      </c>
      <c r="B570" s="766" t="s">
        <v>2853</v>
      </c>
      <c r="C570" s="743" t="s">
        <v>2348</v>
      </c>
      <c r="D570" s="745">
        <v>695</v>
      </c>
    </row>
    <row r="571" spans="1:4" x14ac:dyDescent="0.25">
      <c r="A571" s="743">
        <v>146</v>
      </c>
      <c r="B571" s="766" t="s">
        <v>2854</v>
      </c>
      <c r="C571" s="743" t="s">
        <v>2348</v>
      </c>
      <c r="D571" s="745">
        <v>292</v>
      </c>
    </row>
    <row r="572" spans="1:4" x14ac:dyDescent="0.25">
      <c r="A572" s="743">
        <v>147</v>
      </c>
      <c r="B572" s="766" t="s">
        <v>2855</v>
      </c>
      <c r="C572" s="743" t="s">
        <v>2348</v>
      </c>
      <c r="D572" s="745">
        <v>430</v>
      </c>
    </row>
    <row r="573" spans="1:4" x14ac:dyDescent="0.25">
      <c r="A573" s="743">
        <v>148</v>
      </c>
      <c r="B573" s="766" t="s">
        <v>2856</v>
      </c>
      <c r="C573" s="743" t="s">
        <v>2348</v>
      </c>
      <c r="D573" s="745">
        <v>197</v>
      </c>
    </row>
    <row r="574" spans="1:4" x14ac:dyDescent="0.25">
      <c r="A574" s="743">
        <v>149</v>
      </c>
      <c r="B574" s="766" t="s">
        <v>2857</v>
      </c>
      <c r="C574" s="743" t="s">
        <v>2348</v>
      </c>
      <c r="D574" s="745">
        <v>417</v>
      </c>
    </row>
    <row r="575" spans="1:4" x14ac:dyDescent="0.25">
      <c r="A575" s="743">
        <v>150</v>
      </c>
      <c r="B575" s="766" t="s">
        <v>2858</v>
      </c>
      <c r="C575" s="743" t="s">
        <v>2348</v>
      </c>
      <c r="D575" s="745">
        <v>376</v>
      </c>
    </row>
    <row r="576" spans="1:4" x14ac:dyDescent="0.25">
      <c r="A576" s="743">
        <v>151</v>
      </c>
      <c r="B576" s="766" t="s">
        <v>2859</v>
      </c>
      <c r="C576" s="743" t="s">
        <v>2348</v>
      </c>
      <c r="D576" s="745">
        <v>92</v>
      </c>
    </row>
    <row r="577" spans="1:4" x14ac:dyDescent="0.25">
      <c r="A577" s="743">
        <v>152</v>
      </c>
      <c r="B577" s="766" t="s">
        <v>2860</v>
      </c>
      <c r="C577" s="743" t="s">
        <v>2348</v>
      </c>
      <c r="D577" s="745">
        <v>98</v>
      </c>
    </row>
    <row r="578" spans="1:4" x14ac:dyDescent="0.25">
      <c r="A578" s="743">
        <v>153</v>
      </c>
      <c r="B578" s="766" t="s">
        <v>2861</v>
      </c>
      <c r="C578" s="743" t="s">
        <v>2348</v>
      </c>
      <c r="D578" s="745">
        <v>959</v>
      </c>
    </row>
    <row r="579" spans="1:4" x14ac:dyDescent="0.25">
      <c r="A579" s="743">
        <v>154</v>
      </c>
      <c r="B579" s="766" t="s">
        <v>2862</v>
      </c>
      <c r="C579" s="743" t="s">
        <v>2348</v>
      </c>
      <c r="D579" s="745">
        <v>2131</v>
      </c>
    </row>
    <row r="580" spans="1:4" x14ac:dyDescent="0.25">
      <c r="A580" s="743">
        <v>155</v>
      </c>
      <c r="B580" s="766" t="s">
        <v>2863</v>
      </c>
      <c r="C580" s="743" t="s">
        <v>2348</v>
      </c>
      <c r="D580" s="745">
        <v>661</v>
      </c>
    </row>
    <row r="581" spans="1:4" x14ac:dyDescent="0.25">
      <c r="A581" s="743">
        <v>156</v>
      </c>
      <c r="B581" s="766" t="s">
        <v>2864</v>
      </c>
      <c r="C581" s="743" t="s">
        <v>2348</v>
      </c>
      <c r="D581" s="745">
        <v>245</v>
      </c>
    </row>
    <row r="582" spans="1:4" x14ac:dyDescent="0.25">
      <c r="A582" s="743">
        <v>157</v>
      </c>
      <c r="B582" s="766" t="s">
        <v>2865</v>
      </c>
      <c r="C582" s="743" t="s">
        <v>2348</v>
      </c>
      <c r="D582" s="745">
        <v>190</v>
      </c>
    </row>
    <row r="583" spans="1:4" x14ac:dyDescent="0.25">
      <c r="A583" s="743">
        <v>158</v>
      </c>
      <c r="B583" s="766" t="s">
        <v>2866</v>
      </c>
      <c r="C583" s="743" t="s">
        <v>2549</v>
      </c>
      <c r="D583" s="745">
        <v>199</v>
      </c>
    </row>
    <row r="584" spans="1:4" x14ac:dyDescent="0.25">
      <c r="A584" s="743">
        <v>159</v>
      </c>
      <c r="B584" s="766" t="s">
        <v>2867</v>
      </c>
      <c r="C584" s="743" t="s">
        <v>2348</v>
      </c>
      <c r="D584" s="745">
        <v>124</v>
      </c>
    </row>
    <row r="585" spans="1:4" x14ac:dyDescent="0.25">
      <c r="A585" s="743">
        <v>160</v>
      </c>
      <c r="B585" s="766" t="s">
        <v>2868</v>
      </c>
      <c r="C585" s="743" t="s">
        <v>2348</v>
      </c>
      <c r="D585" s="745">
        <v>371</v>
      </c>
    </row>
    <row r="586" spans="1:4" x14ac:dyDescent="0.25">
      <c r="A586" s="743">
        <v>161</v>
      </c>
      <c r="B586" s="766" t="s">
        <v>2869</v>
      </c>
      <c r="C586" s="743" t="s">
        <v>2346</v>
      </c>
      <c r="D586" s="745">
        <v>120</v>
      </c>
    </row>
    <row r="587" spans="1:4" x14ac:dyDescent="0.25">
      <c r="A587" s="743">
        <v>162</v>
      </c>
      <c r="B587" s="766" t="s">
        <v>2870</v>
      </c>
      <c r="C587" s="743" t="s">
        <v>2348</v>
      </c>
      <c r="D587" s="745">
        <v>119</v>
      </c>
    </row>
    <row r="588" spans="1:4" x14ac:dyDescent="0.25">
      <c r="A588" s="743">
        <v>163</v>
      </c>
      <c r="B588" s="766" t="s">
        <v>2871</v>
      </c>
      <c r="C588" s="743" t="s">
        <v>2352</v>
      </c>
      <c r="D588" s="745">
        <v>385</v>
      </c>
    </row>
    <row r="589" spans="1:4" x14ac:dyDescent="0.25">
      <c r="A589" s="743">
        <v>164</v>
      </c>
      <c r="B589" s="766" t="s">
        <v>2872</v>
      </c>
      <c r="C589" s="743" t="s">
        <v>2348</v>
      </c>
      <c r="D589" s="745">
        <v>371</v>
      </c>
    </row>
    <row r="590" spans="1:4" x14ac:dyDescent="0.25">
      <c r="A590" s="743">
        <v>165</v>
      </c>
      <c r="B590" s="766" t="s">
        <v>2873</v>
      </c>
      <c r="C590" s="743" t="s">
        <v>2348</v>
      </c>
      <c r="D590" s="745">
        <v>56</v>
      </c>
    </row>
    <row r="591" spans="1:4" x14ac:dyDescent="0.25">
      <c r="A591" s="743">
        <v>166</v>
      </c>
      <c r="B591" s="766" t="s">
        <v>2874</v>
      </c>
      <c r="C591" s="743" t="s">
        <v>2348</v>
      </c>
      <c r="D591" s="745">
        <v>210</v>
      </c>
    </row>
    <row r="592" spans="1:4" x14ac:dyDescent="0.25">
      <c r="A592" s="743">
        <v>167</v>
      </c>
      <c r="B592" s="766" t="s">
        <v>2875</v>
      </c>
      <c r="C592" s="743" t="s">
        <v>2348</v>
      </c>
      <c r="D592" s="745">
        <v>391</v>
      </c>
    </row>
    <row r="593" spans="1:4" x14ac:dyDescent="0.25">
      <c r="A593" s="743">
        <v>168</v>
      </c>
      <c r="B593" s="766" t="s">
        <v>2876</v>
      </c>
      <c r="C593" s="743" t="s">
        <v>2348</v>
      </c>
      <c r="D593" s="745">
        <v>280</v>
      </c>
    </row>
    <row r="594" spans="1:4" x14ac:dyDescent="0.25">
      <c r="A594" s="743">
        <v>169</v>
      </c>
      <c r="B594" s="766" t="s">
        <v>2877</v>
      </c>
      <c r="C594" s="743" t="s">
        <v>2348</v>
      </c>
      <c r="D594" s="745">
        <v>552</v>
      </c>
    </row>
    <row r="595" spans="1:4" x14ac:dyDescent="0.25">
      <c r="A595" s="743">
        <v>170</v>
      </c>
      <c r="B595" s="766" t="s">
        <v>2878</v>
      </c>
      <c r="C595" s="743" t="s">
        <v>2348</v>
      </c>
      <c r="D595" s="745">
        <v>346</v>
      </c>
    </row>
    <row r="596" spans="1:4" x14ac:dyDescent="0.25">
      <c r="A596" s="743">
        <v>171</v>
      </c>
      <c r="B596" s="766" t="s">
        <v>2879</v>
      </c>
      <c r="C596" s="743" t="s">
        <v>2352</v>
      </c>
      <c r="D596" s="745">
        <v>195</v>
      </c>
    </row>
    <row r="597" spans="1:4" x14ac:dyDescent="0.25">
      <c r="A597" s="743">
        <v>172</v>
      </c>
      <c r="B597" s="766" t="s">
        <v>2880</v>
      </c>
      <c r="C597" s="743" t="s">
        <v>2346</v>
      </c>
      <c r="D597" s="745">
        <v>353</v>
      </c>
    </row>
    <row r="598" spans="1:4" x14ac:dyDescent="0.25">
      <c r="A598" s="743">
        <v>173</v>
      </c>
      <c r="B598" s="766" t="s">
        <v>2881</v>
      </c>
      <c r="C598" s="743" t="s">
        <v>2364</v>
      </c>
      <c r="D598" s="745">
        <v>375</v>
      </c>
    </row>
    <row r="599" spans="1:4" x14ac:dyDescent="0.25">
      <c r="A599" s="743">
        <v>174</v>
      </c>
      <c r="B599" s="766" t="s">
        <v>2882</v>
      </c>
      <c r="C599" s="743" t="s">
        <v>2348</v>
      </c>
      <c r="D599" s="745">
        <v>153</v>
      </c>
    </row>
    <row r="600" spans="1:4" x14ac:dyDescent="0.25">
      <c r="A600" s="743">
        <v>175</v>
      </c>
      <c r="B600" s="766" t="s">
        <v>2883</v>
      </c>
      <c r="C600" s="743" t="s">
        <v>2348</v>
      </c>
      <c r="D600" s="745">
        <v>160</v>
      </c>
    </row>
    <row r="601" spans="1:4" x14ac:dyDescent="0.25">
      <c r="A601" s="743">
        <v>176</v>
      </c>
      <c r="B601" s="766" t="s">
        <v>2884</v>
      </c>
      <c r="C601" s="743" t="s">
        <v>2348</v>
      </c>
      <c r="D601" s="745">
        <v>782</v>
      </c>
    </row>
    <row r="602" spans="1:4" x14ac:dyDescent="0.25">
      <c r="A602" s="743">
        <v>177</v>
      </c>
      <c r="B602" s="766" t="s">
        <v>2885</v>
      </c>
      <c r="C602" s="743" t="s">
        <v>2348</v>
      </c>
      <c r="D602" s="745">
        <v>323</v>
      </c>
    </row>
    <row r="603" spans="1:4" x14ac:dyDescent="0.25">
      <c r="A603" s="743">
        <v>178</v>
      </c>
      <c r="B603" s="766" t="s">
        <v>2886</v>
      </c>
      <c r="C603" s="743" t="s">
        <v>2352</v>
      </c>
      <c r="D603" s="745">
        <v>32</v>
      </c>
    </row>
    <row r="604" spans="1:4" x14ac:dyDescent="0.25">
      <c r="A604" s="743">
        <v>179</v>
      </c>
      <c r="B604" s="766" t="s">
        <v>2887</v>
      </c>
      <c r="C604" s="743" t="s">
        <v>2352</v>
      </c>
      <c r="D604" s="745">
        <v>60</v>
      </c>
    </row>
    <row r="605" spans="1:4" x14ac:dyDescent="0.25">
      <c r="A605" s="743">
        <v>180</v>
      </c>
      <c r="B605" s="766" t="s">
        <v>2888</v>
      </c>
      <c r="C605" s="743" t="s">
        <v>2352</v>
      </c>
      <c r="D605" s="745">
        <v>80</v>
      </c>
    </row>
    <row r="606" spans="1:4" x14ac:dyDescent="0.25">
      <c r="A606" s="743">
        <v>181</v>
      </c>
      <c r="B606" s="766" t="s">
        <v>2889</v>
      </c>
      <c r="C606" s="743" t="s">
        <v>2352</v>
      </c>
      <c r="D606" s="745">
        <v>124</v>
      </c>
    </row>
    <row r="607" spans="1:4" x14ac:dyDescent="0.25">
      <c r="A607" s="743">
        <v>182</v>
      </c>
      <c r="B607" s="766" t="s">
        <v>2890</v>
      </c>
      <c r="C607" s="743" t="s">
        <v>2352</v>
      </c>
      <c r="D607" s="745">
        <v>166</v>
      </c>
    </row>
    <row r="608" spans="1:4" x14ac:dyDescent="0.25">
      <c r="A608" s="743">
        <v>183</v>
      </c>
      <c r="B608" s="766" t="s">
        <v>2891</v>
      </c>
      <c r="C608" s="743" t="s">
        <v>2352</v>
      </c>
      <c r="D608" s="745">
        <v>282</v>
      </c>
    </row>
    <row r="609" spans="1:4" x14ac:dyDescent="0.25">
      <c r="A609" s="743">
        <v>184</v>
      </c>
      <c r="B609" s="766" t="s">
        <v>2892</v>
      </c>
      <c r="C609" s="743" t="s">
        <v>2352</v>
      </c>
      <c r="D609" s="745">
        <v>366</v>
      </c>
    </row>
    <row r="610" spans="1:4" x14ac:dyDescent="0.25">
      <c r="A610" s="743">
        <v>185</v>
      </c>
      <c r="B610" s="766" t="s">
        <v>2893</v>
      </c>
      <c r="C610" s="743" t="s">
        <v>2352</v>
      </c>
      <c r="D610" s="745">
        <v>244</v>
      </c>
    </row>
    <row r="611" spans="1:4" x14ac:dyDescent="0.25">
      <c r="A611" s="743">
        <v>186</v>
      </c>
      <c r="B611" s="766" t="s">
        <v>2894</v>
      </c>
      <c r="C611" s="743" t="s">
        <v>2352</v>
      </c>
      <c r="D611" s="745">
        <v>279</v>
      </c>
    </row>
    <row r="612" spans="1:4" x14ac:dyDescent="0.25">
      <c r="A612" s="743">
        <v>187</v>
      </c>
      <c r="B612" s="766" t="s">
        <v>2895</v>
      </c>
      <c r="C612" s="743" t="s">
        <v>2352</v>
      </c>
      <c r="D612" s="745">
        <v>252</v>
      </c>
    </row>
    <row r="613" spans="1:4" x14ac:dyDescent="0.25">
      <c r="A613" s="743">
        <v>188</v>
      </c>
      <c r="B613" s="766" t="s">
        <v>2896</v>
      </c>
      <c r="C613" s="743" t="s">
        <v>2352</v>
      </c>
      <c r="D613" s="745">
        <v>348</v>
      </c>
    </row>
    <row r="614" spans="1:4" x14ac:dyDescent="0.25">
      <c r="A614" s="743">
        <v>189</v>
      </c>
      <c r="B614" s="766" t="s">
        <v>2897</v>
      </c>
      <c r="C614" s="743" t="s">
        <v>2352</v>
      </c>
      <c r="D614" s="745">
        <v>255</v>
      </c>
    </row>
    <row r="615" spans="1:4" x14ac:dyDescent="0.25">
      <c r="A615" s="743">
        <v>190</v>
      </c>
      <c r="B615" s="766" t="s">
        <v>2898</v>
      </c>
      <c r="C615" s="743" t="s">
        <v>2352</v>
      </c>
      <c r="D615" s="745">
        <v>392</v>
      </c>
    </row>
    <row r="616" spans="1:4" x14ac:dyDescent="0.25">
      <c r="A616" s="743">
        <v>191</v>
      </c>
      <c r="B616" s="766" t="s">
        <v>2899</v>
      </c>
      <c r="C616" s="743" t="s">
        <v>2352</v>
      </c>
      <c r="D616" s="745">
        <v>566</v>
      </c>
    </row>
    <row r="617" spans="1:4" x14ac:dyDescent="0.25">
      <c r="A617" s="743">
        <v>192</v>
      </c>
      <c r="B617" s="766" t="s">
        <v>2900</v>
      </c>
      <c r="C617" s="743" t="s">
        <v>2348</v>
      </c>
      <c r="D617" s="745">
        <v>738</v>
      </c>
    </row>
    <row r="618" spans="1:4" x14ac:dyDescent="0.25">
      <c r="A618" s="743">
        <v>193</v>
      </c>
      <c r="B618" s="766" t="s">
        <v>2901</v>
      </c>
      <c r="C618" s="743" t="s">
        <v>2352</v>
      </c>
      <c r="D618" s="745">
        <v>770</v>
      </c>
    </row>
    <row r="619" spans="1:4" x14ac:dyDescent="0.25">
      <c r="A619" s="743">
        <v>194</v>
      </c>
      <c r="B619" s="766" t="s">
        <v>2902</v>
      </c>
      <c r="C619" s="743" t="s">
        <v>2352</v>
      </c>
      <c r="D619" s="745">
        <v>774</v>
      </c>
    </row>
    <row r="620" spans="1:4" x14ac:dyDescent="0.25">
      <c r="A620" s="743">
        <v>195</v>
      </c>
      <c r="B620" s="766" t="s">
        <v>2903</v>
      </c>
      <c r="C620" s="743" t="s">
        <v>2348</v>
      </c>
      <c r="D620" s="745">
        <v>9</v>
      </c>
    </row>
    <row r="621" spans="1:4" x14ac:dyDescent="0.25">
      <c r="A621" s="743">
        <v>196</v>
      </c>
      <c r="B621" s="766" t="s">
        <v>2904</v>
      </c>
      <c r="C621" s="743" t="s">
        <v>2348</v>
      </c>
      <c r="D621" s="745">
        <v>11</v>
      </c>
    </row>
    <row r="622" spans="1:4" x14ac:dyDescent="0.25">
      <c r="A622" s="743">
        <v>197</v>
      </c>
      <c r="B622" s="766" t="s">
        <v>2905</v>
      </c>
      <c r="C622" s="743" t="s">
        <v>2348</v>
      </c>
      <c r="D622" s="745">
        <v>15</v>
      </c>
    </row>
    <row r="623" spans="1:4" x14ac:dyDescent="0.25">
      <c r="A623" s="743">
        <v>198</v>
      </c>
      <c r="B623" s="766" t="s">
        <v>2906</v>
      </c>
      <c r="C623" s="743" t="s">
        <v>2348</v>
      </c>
      <c r="D623" s="745">
        <v>17</v>
      </c>
    </row>
    <row r="624" spans="1:4" x14ac:dyDescent="0.25">
      <c r="A624" s="743">
        <v>199</v>
      </c>
      <c r="B624" s="766" t="s">
        <v>2907</v>
      </c>
      <c r="C624" s="743" t="s">
        <v>2348</v>
      </c>
      <c r="D624" s="745">
        <v>25</v>
      </c>
    </row>
    <row r="625" spans="1:4" x14ac:dyDescent="0.25">
      <c r="A625" s="743">
        <v>200</v>
      </c>
      <c r="B625" s="766" t="s">
        <v>2908</v>
      </c>
      <c r="C625" s="743" t="s">
        <v>2348</v>
      </c>
      <c r="D625" s="745">
        <v>41</v>
      </c>
    </row>
    <row r="626" spans="1:4" x14ac:dyDescent="0.25">
      <c r="A626" s="743">
        <v>201</v>
      </c>
      <c r="B626" s="766" t="s">
        <v>2909</v>
      </c>
      <c r="C626" s="743" t="s">
        <v>2348</v>
      </c>
      <c r="D626" s="745">
        <v>61</v>
      </c>
    </row>
    <row r="627" spans="1:4" x14ac:dyDescent="0.25">
      <c r="A627" s="743">
        <v>202</v>
      </c>
      <c r="B627" s="766" t="s">
        <v>2910</v>
      </c>
      <c r="C627" s="743" t="s">
        <v>2348</v>
      </c>
      <c r="D627" s="745">
        <v>1073</v>
      </c>
    </row>
    <row r="628" spans="1:4" x14ac:dyDescent="0.25">
      <c r="A628" s="743">
        <v>203</v>
      </c>
      <c r="B628" s="766" t="s">
        <v>2911</v>
      </c>
      <c r="C628" s="743" t="s">
        <v>2348</v>
      </c>
      <c r="D628" s="745">
        <v>1653</v>
      </c>
    </row>
    <row r="629" spans="1:4" x14ac:dyDescent="0.25">
      <c r="A629" s="743">
        <v>204</v>
      </c>
      <c r="B629" s="766" t="s">
        <v>2912</v>
      </c>
      <c r="C629" s="743" t="s">
        <v>2364</v>
      </c>
      <c r="D629" s="745">
        <v>14</v>
      </c>
    </row>
    <row r="630" spans="1:4" ht="31.5" x14ac:dyDescent="0.25">
      <c r="A630" s="743">
        <v>205</v>
      </c>
      <c r="B630" s="766" t="s">
        <v>2913</v>
      </c>
      <c r="C630" s="743" t="s">
        <v>2348</v>
      </c>
      <c r="D630" s="745">
        <v>7322</v>
      </c>
    </row>
    <row r="631" spans="1:4" x14ac:dyDescent="0.25">
      <c r="A631" s="743">
        <v>206</v>
      </c>
      <c r="B631" s="766" t="s">
        <v>2914</v>
      </c>
      <c r="C631" s="743" t="s">
        <v>2348</v>
      </c>
      <c r="D631" s="745">
        <v>874</v>
      </c>
    </row>
    <row r="632" spans="1:4" x14ac:dyDescent="0.25">
      <c r="A632" s="743">
        <v>207</v>
      </c>
      <c r="B632" s="766" t="s">
        <v>2915</v>
      </c>
      <c r="C632" s="743" t="s">
        <v>2348</v>
      </c>
      <c r="D632" s="745">
        <v>894</v>
      </c>
    </row>
    <row r="633" spans="1:4" ht="31.5" x14ac:dyDescent="0.25">
      <c r="A633" s="743">
        <v>208</v>
      </c>
      <c r="B633" s="766" t="s">
        <v>2916</v>
      </c>
      <c r="C633" s="743" t="s">
        <v>2348</v>
      </c>
      <c r="D633" s="745">
        <v>1119</v>
      </c>
    </row>
    <row r="634" spans="1:4" x14ac:dyDescent="0.25">
      <c r="A634" s="743">
        <v>209</v>
      </c>
      <c r="B634" s="766" t="s">
        <v>2917</v>
      </c>
      <c r="C634" s="743" t="s">
        <v>2348</v>
      </c>
      <c r="D634" s="745">
        <v>778</v>
      </c>
    </row>
    <row r="635" spans="1:4" ht="31.5" x14ac:dyDescent="0.25">
      <c r="A635" s="743">
        <v>210</v>
      </c>
      <c r="B635" s="766" t="s">
        <v>2918</v>
      </c>
      <c r="C635" s="743" t="s">
        <v>2348</v>
      </c>
      <c r="D635" s="745">
        <v>658</v>
      </c>
    </row>
    <row r="636" spans="1:4" x14ac:dyDescent="0.25">
      <c r="A636" s="743">
        <v>211</v>
      </c>
      <c r="B636" s="766" t="s">
        <v>2919</v>
      </c>
      <c r="C636" s="743" t="s">
        <v>2348</v>
      </c>
      <c r="D636" s="745">
        <v>982</v>
      </c>
    </row>
    <row r="637" spans="1:4" ht="31.5" x14ac:dyDescent="0.25">
      <c r="A637" s="743">
        <v>212</v>
      </c>
      <c r="B637" s="766" t="s">
        <v>2920</v>
      </c>
      <c r="C637" s="743" t="s">
        <v>2348</v>
      </c>
      <c r="D637" s="745">
        <v>795</v>
      </c>
    </row>
    <row r="638" spans="1:4" ht="31.5" x14ac:dyDescent="0.25">
      <c r="A638" s="743">
        <v>213</v>
      </c>
      <c r="B638" s="766" t="s">
        <v>2921</v>
      </c>
      <c r="C638" s="743" t="s">
        <v>2348</v>
      </c>
      <c r="D638" s="745">
        <v>799</v>
      </c>
    </row>
    <row r="639" spans="1:4" ht="31.5" x14ac:dyDescent="0.25">
      <c r="A639" s="743">
        <v>214</v>
      </c>
      <c r="B639" s="766" t="s">
        <v>2922</v>
      </c>
      <c r="C639" s="743" t="s">
        <v>2348</v>
      </c>
      <c r="D639" s="745">
        <v>794</v>
      </c>
    </row>
    <row r="640" spans="1:4" ht="31.5" x14ac:dyDescent="0.25">
      <c r="A640" s="743">
        <v>215</v>
      </c>
      <c r="B640" s="766" t="s">
        <v>2923</v>
      </c>
      <c r="C640" s="743" t="s">
        <v>2348</v>
      </c>
      <c r="D640" s="745">
        <v>1997</v>
      </c>
    </row>
    <row r="641" spans="1:4" ht="31.5" x14ac:dyDescent="0.25">
      <c r="A641" s="743">
        <v>216</v>
      </c>
      <c r="B641" s="766" t="s">
        <v>2924</v>
      </c>
      <c r="C641" s="743" t="s">
        <v>2348</v>
      </c>
      <c r="D641" s="745">
        <v>686</v>
      </c>
    </row>
    <row r="642" spans="1:4" ht="47.25" x14ac:dyDescent="0.25">
      <c r="A642" s="743">
        <v>217</v>
      </c>
      <c r="B642" s="766" t="s">
        <v>2925</v>
      </c>
      <c r="C642" s="743" t="s">
        <v>2348</v>
      </c>
      <c r="D642" s="745">
        <v>2511</v>
      </c>
    </row>
    <row r="643" spans="1:4" ht="47.25" x14ac:dyDescent="0.25">
      <c r="A643" s="743">
        <v>218</v>
      </c>
      <c r="B643" s="766" t="s">
        <v>2926</v>
      </c>
      <c r="C643" s="743" t="s">
        <v>2348</v>
      </c>
      <c r="D643" s="745">
        <v>3036</v>
      </c>
    </row>
    <row r="644" spans="1:4" ht="31.5" x14ac:dyDescent="0.25">
      <c r="A644" s="743">
        <v>219</v>
      </c>
      <c r="B644" s="766" t="s">
        <v>2927</v>
      </c>
      <c r="C644" s="743" t="s">
        <v>2348</v>
      </c>
      <c r="D644" s="745">
        <v>2608</v>
      </c>
    </row>
    <row r="645" spans="1:4" ht="47.25" x14ac:dyDescent="0.25">
      <c r="A645" s="743">
        <v>220</v>
      </c>
      <c r="B645" s="766" t="s">
        <v>2928</v>
      </c>
      <c r="C645" s="743" t="s">
        <v>2348</v>
      </c>
      <c r="D645" s="745">
        <v>3428</v>
      </c>
    </row>
    <row r="646" spans="1:4" ht="47.25" x14ac:dyDescent="0.25">
      <c r="A646" s="743">
        <v>221</v>
      </c>
      <c r="B646" s="766" t="s">
        <v>2929</v>
      </c>
      <c r="C646" s="743" t="s">
        <v>2348</v>
      </c>
      <c r="D646" s="745">
        <v>3495</v>
      </c>
    </row>
    <row r="647" spans="1:4" ht="31.5" x14ac:dyDescent="0.25">
      <c r="A647" s="743">
        <v>222</v>
      </c>
      <c r="B647" s="766" t="s">
        <v>2930</v>
      </c>
      <c r="C647" s="743" t="s">
        <v>2348</v>
      </c>
      <c r="D647" s="745">
        <v>2318</v>
      </c>
    </row>
    <row r="648" spans="1:4" ht="31.5" x14ac:dyDescent="0.25">
      <c r="A648" s="743">
        <v>223</v>
      </c>
      <c r="B648" s="766" t="s">
        <v>2931</v>
      </c>
      <c r="C648" s="743" t="s">
        <v>2348</v>
      </c>
      <c r="D648" s="745">
        <v>3237</v>
      </c>
    </row>
    <row r="649" spans="1:4" ht="31.5" x14ac:dyDescent="0.25">
      <c r="A649" s="743">
        <v>224</v>
      </c>
      <c r="B649" s="766" t="s">
        <v>2932</v>
      </c>
      <c r="C649" s="743" t="s">
        <v>2348</v>
      </c>
      <c r="D649" s="745">
        <v>1188</v>
      </c>
    </row>
    <row r="650" spans="1:4" ht="31.5" x14ac:dyDescent="0.25">
      <c r="A650" s="743">
        <v>225</v>
      </c>
      <c r="B650" s="766" t="s">
        <v>2933</v>
      </c>
      <c r="C650" s="743" t="s">
        <v>2348</v>
      </c>
      <c r="D650" s="745">
        <v>1529</v>
      </c>
    </row>
    <row r="651" spans="1:4" ht="31.5" x14ac:dyDescent="0.25">
      <c r="A651" s="743">
        <v>226</v>
      </c>
      <c r="B651" s="766" t="s">
        <v>2934</v>
      </c>
      <c r="C651" s="743" t="s">
        <v>2348</v>
      </c>
      <c r="D651" s="745">
        <v>484</v>
      </c>
    </row>
    <row r="652" spans="1:4" ht="31.5" x14ac:dyDescent="0.25">
      <c r="A652" s="743">
        <v>227</v>
      </c>
      <c r="B652" s="766" t="s">
        <v>2935</v>
      </c>
      <c r="C652" s="743" t="s">
        <v>2348</v>
      </c>
      <c r="D652" s="745">
        <v>1553</v>
      </c>
    </row>
    <row r="653" spans="1:4" ht="31.5" x14ac:dyDescent="0.25">
      <c r="A653" s="743">
        <v>228</v>
      </c>
      <c r="B653" s="766" t="s">
        <v>2936</v>
      </c>
      <c r="C653" s="743" t="s">
        <v>2348</v>
      </c>
      <c r="D653" s="745">
        <v>974</v>
      </c>
    </row>
    <row r="654" spans="1:4" ht="31.5" x14ac:dyDescent="0.25">
      <c r="A654" s="743">
        <v>229</v>
      </c>
      <c r="B654" s="766" t="s">
        <v>2937</v>
      </c>
      <c r="C654" s="743" t="s">
        <v>2348</v>
      </c>
      <c r="D654" s="745">
        <v>898</v>
      </c>
    </row>
    <row r="655" spans="1:4" ht="31.5" x14ac:dyDescent="0.25">
      <c r="A655" s="743">
        <v>230</v>
      </c>
      <c r="B655" s="766" t="s">
        <v>2938</v>
      </c>
      <c r="C655" s="743" t="s">
        <v>2348</v>
      </c>
      <c r="D655" s="745">
        <v>758</v>
      </c>
    </row>
    <row r="656" spans="1:4" ht="31.5" x14ac:dyDescent="0.25">
      <c r="A656" s="743">
        <v>231</v>
      </c>
      <c r="B656" s="766" t="s">
        <v>2939</v>
      </c>
      <c r="C656" s="743" t="s">
        <v>2348</v>
      </c>
      <c r="D656" s="745">
        <v>977</v>
      </c>
    </row>
    <row r="657" spans="1:4" ht="31.5" x14ac:dyDescent="0.25">
      <c r="A657" s="743">
        <v>232</v>
      </c>
      <c r="B657" s="766" t="s">
        <v>2940</v>
      </c>
      <c r="C657" s="743" t="s">
        <v>2348</v>
      </c>
      <c r="D657" s="745">
        <v>999</v>
      </c>
    </row>
    <row r="658" spans="1:4" ht="31.5" x14ac:dyDescent="0.25">
      <c r="A658" s="743">
        <v>233</v>
      </c>
      <c r="B658" s="766" t="s">
        <v>2941</v>
      </c>
      <c r="C658" s="743" t="s">
        <v>2348</v>
      </c>
      <c r="D658" s="745">
        <v>2238</v>
      </c>
    </row>
    <row r="659" spans="1:4" ht="31.5" x14ac:dyDescent="0.25">
      <c r="A659" s="743">
        <v>234</v>
      </c>
      <c r="B659" s="766" t="s">
        <v>2942</v>
      </c>
      <c r="C659" s="743" t="s">
        <v>2348</v>
      </c>
      <c r="D659" s="745">
        <v>900</v>
      </c>
    </row>
    <row r="660" spans="1:4" ht="31.5" x14ac:dyDescent="0.25">
      <c r="A660" s="743">
        <v>235</v>
      </c>
      <c r="B660" s="766" t="s">
        <v>2943</v>
      </c>
      <c r="C660" s="743" t="s">
        <v>2348</v>
      </c>
      <c r="D660" s="745">
        <v>1792</v>
      </c>
    </row>
    <row r="661" spans="1:4" ht="31.5" x14ac:dyDescent="0.25">
      <c r="A661" s="743">
        <v>236</v>
      </c>
      <c r="B661" s="766" t="s">
        <v>2944</v>
      </c>
      <c r="C661" s="743" t="s">
        <v>2348</v>
      </c>
      <c r="D661" s="745">
        <v>1553</v>
      </c>
    </row>
    <row r="662" spans="1:4" ht="31.5" x14ac:dyDescent="0.25">
      <c r="A662" s="743">
        <v>237</v>
      </c>
      <c r="B662" s="766" t="s">
        <v>2945</v>
      </c>
      <c r="C662" s="743" t="s">
        <v>2348</v>
      </c>
      <c r="D662" s="745">
        <v>1883</v>
      </c>
    </row>
    <row r="663" spans="1:4" ht="31.5" x14ac:dyDescent="0.25">
      <c r="A663" s="743">
        <v>238</v>
      </c>
      <c r="B663" s="766" t="s">
        <v>2946</v>
      </c>
      <c r="C663" s="743" t="s">
        <v>2348</v>
      </c>
      <c r="D663" s="745">
        <v>1189</v>
      </c>
    </row>
    <row r="664" spans="1:4" ht="47.25" x14ac:dyDescent="0.25">
      <c r="A664" s="743">
        <v>239</v>
      </c>
      <c r="B664" s="766" t="s">
        <v>2947</v>
      </c>
      <c r="C664" s="743" t="s">
        <v>2348</v>
      </c>
      <c r="D664" s="745">
        <v>3564</v>
      </c>
    </row>
    <row r="665" spans="1:4" ht="47.25" x14ac:dyDescent="0.25">
      <c r="A665" s="743">
        <v>240</v>
      </c>
      <c r="B665" s="766" t="s">
        <v>2948</v>
      </c>
      <c r="C665" s="743" t="s">
        <v>2348</v>
      </c>
      <c r="D665" s="745">
        <v>3991</v>
      </c>
    </row>
    <row r="666" spans="1:4" ht="47.25" x14ac:dyDescent="0.25">
      <c r="A666" s="743">
        <v>241</v>
      </c>
      <c r="B666" s="766" t="s">
        <v>2949</v>
      </c>
      <c r="C666" s="743" t="s">
        <v>2348</v>
      </c>
      <c r="D666" s="745">
        <v>3250</v>
      </c>
    </row>
    <row r="667" spans="1:4" ht="47.25" x14ac:dyDescent="0.25">
      <c r="A667" s="743">
        <v>242</v>
      </c>
      <c r="B667" s="766" t="s">
        <v>2950</v>
      </c>
      <c r="C667" s="743" t="s">
        <v>2348</v>
      </c>
      <c r="D667" s="745">
        <v>4128</v>
      </c>
    </row>
    <row r="668" spans="1:4" ht="31.5" x14ac:dyDescent="0.25">
      <c r="A668" s="743">
        <v>243</v>
      </c>
      <c r="B668" s="766" t="s">
        <v>2951</v>
      </c>
      <c r="C668" s="743" t="s">
        <v>2348</v>
      </c>
      <c r="D668" s="745">
        <v>4165</v>
      </c>
    </row>
    <row r="669" spans="1:4" ht="47.25" x14ac:dyDescent="0.25">
      <c r="A669" s="743">
        <v>244</v>
      </c>
      <c r="B669" s="766" t="s">
        <v>2952</v>
      </c>
      <c r="C669" s="743" t="s">
        <v>2348</v>
      </c>
      <c r="D669" s="745">
        <v>4975</v>
      </c>
    </row>
    <row r="670" spans="1:4" x14ac:dyDescent="0.25">
      <c r="A670" s="743">
        <v>245</v>
      </c>
      <c r="B670" s="766" t="s">
        <v>2953</v>
      </c>
      <c r="C670" s="743" t="s">
        <v>2348</v>
      </c>
      <c r="D670" s="745">
        <v>1443</v>
      </c>
    </row>
    <row r="671" spans="1:4" x14ac:dyDescent="0.25">
      <c r="A671" s="743">
        <v>246</v>
      </c>
      <c r="B671" s="766" t="s">
        <v>2954</v>
      </c>
      <c r="C671" s="743" t="s">
        <v>2352</v>
      </c>
      <c r="D671" s="745">
        <v>62</v>
      </c>
    </row>
    <row r="672" spans="1:4" x14ac:dyDescent="0.25">
      <c r="A672" s="743">
        <v>247</v>
      </c>
      <c r="B672" s="766" t="s">
        <v>2955</v>
      </c>
      <c r="C672" s="743" t="s">
        <v>2352</v>
      </c>
      <c r="D672" s="745">
        <v>88</v>
      </c>
    </row>
    <row r="673" spans="1:4" x14ac:dyDescent="0.25">
      <c r="A673" s="743">
        <v>248</v>
      </c>
      <c r="B673" s="766" t="s">
        <v>2956</v>
      </c>
      <c r="C673" s="743" t="s">
        <v>2352</v>
      </c>
      <c r="D673" s="745">
        <v>140</v>
      </c>
    </row>
    <row r="674" spans="1:4" x14ac:dyDescent="0.25">
      <c r="A674" s="743">
        <v>249</v>
      </c>
      <c r="B674" s="766" t="s">
        <v>2957</v>
      </c>
      <c r="C674" s="743" t="s">
        <v>2352</v>
      </c>
      <c r="D674" s="745">
        <v>194</v>
      </c>
    </row>
    <row r="675" spans="1:4" x14ac:dyDescent="0.25">
      <c r="A675" s="743">
        <v>250</v>
      </c>
      <c r="B675" s="766" t="s">
        <v>2958</v>
      </c>
      <c r="C675" s="743" t="s">
        <v>2352</v>
      </c>
      <c r="D675" s="745">
        <v>280</v>
      </c>
    </row>
    <row r="676" spans="1:4" x14ac:dyDescent="0.25">
      <c r="A676" s="743">
        <v>251</v>
      </c>
      <c r="B676" s="766" t="s">
        <v>2959</v>
      </c>
      <c r="C676" s="743" t="s">
        <v>2352</v>
      </c>
      <c r="D676" s="745">
        <v>442</v>
      </c>
    </row>
    <row r="677" spans="1:4" x14ac:dyDescent="0.25">
      <c r="A677" s="743">
        <v>252</v>
      </c>
      <c r="B677" s="766" t="s">
        <v>2960</v>
      </c>
      <c r="C677" s="743" t="s">
        <v>2348</v>
      </c>
      <c r="D677" s="745">
        <v>15</v>
      </c>
    </row>
    <row r="678" spans="1:4" x14ac:dyDescent="0.25">
      <c r="A678" s="743">
        <v>253</v>
      </c>
      <c r="B678" s="766" t="s">
        <v>2961</v>
      </c>
      <c r="C678" s="743" t="s">
        <v>2348</v>
      </c>
      <c r="D678" s="745">
        <v>17</v>
      </c>
    </row>
    <row r="679" spans="1:4" x14ac:dyDescent="0.25">
      <c r="A679" s="743">
        <v>254</v>
      </c>
      <c r="B679" s="766" t="s">
        <v>2962</v>
      </c>
      <c r="C679" s="743" t="s">
        <v>2348</v>
      </c>
      <c r="D679" s="745">
        <v>29</v>
      </c>
    </row>
    <row r="680" spans="1:4" x14ac:dyDescent="0.25">
      <c r="A680" s="743">
        <v>255</v>
      </c>
      <c r="B680" s="766" t="s">
        <v>2963</v>
      </c>
      <c r="C680" s="743" t="s">
        <v>2348</v>
      </c>
      <c r="D680" s="745">
        <v>57</v>
      </c>
    </row>
    <row r="681" spans="1:4" x14ac:dyDescent="0.25">
      <c r="A681" s="743">
        <v>256</v>
      </c>
      <c r="B681" s="766" t="s">
        <v>2964</v>
      </c>
      <c r="C681" s="743" t="s">
        <v>2348</v>
      </c>
      <c r="D681" s="745">
        <v>105</v>
      </c>
    </row>
    <row r="682" spans="1:4" x14ac:dyDescent="0.25">
      <c r="A682" s="743">
        <v>257</v>
      </c>
      <c r="B682" s="766" t="s">
        <v>2965</v>
      </c>
      <c r="C682" s="743" t="s">
        <v>2348</v>
      </c>
      <c r="D682" s="745">
        <v>198</v>
      </c>
    </row>
    <row r="683" spans="1:4" x14ac:dyDescent="0.25">
      <c r="A683" s="743">
        <v>258</v>
      </c>
      <c r="B683" s="766" t="s">
        <v>5601</v>
      </c>
      <c r="C683" s="743" t="s">
        <v>2352</v>
      </c>
      <c r="D683" s="745">
        <v>47</v>
      </c>
    </row>
    <row r="684" spans="1:4" x14ac:dyDescent="0.25">
      <c r="A684" s="743">
        <v>259</v>
      </c>
      <c r="B684" s="766" t="s">
        <v>5602</v>
      </c>
      <c r="C684" s="743" t="s">
        <v>2352</v>
      </c>
      <c r="D684" s="745">
        <v>73</v>
      </c>
    </row>
    <row r="685" spans="1:4" x14ac:dyDescent="0.25">
      <c r="A685" s="743">
        <v>260</v>
      </c>
      <c r="B685" s="766" t="s">
        <v>5603</v>
      </c>
      <c r="C685" s="743" t="s">
        <v>2352</v>
      </c>
      <c r="D685" s="745">
        <v>125</v>
      </c>
    </row>
    <row r="686" spans="1:4" x14ac:dyDescent="0.25">
      <c r="A686" s="743">
        <v>261</v>
      </c>
      <c r="B686" s="766" t="s">
        <v>5604</v>
      </c>
      <c r="C686" s="743" t="s">
        <v>2352</v>
      </c>
      <c r="D686" s="745">
        <v>179</v>
      </c>
    </row>
    <row r="687" spans="1:4" x14ac:dyDescent="0.25">
      <c r="A687" s="743">
        <v>262</v>
      </c>
      <c r="B687" s="766" t="s">
        <v>5605</v>
      </c>
      <c r="C687" s="743" t="s">
        <v>2352</v>
      </c>
      <c r="D687" s="745">
        <v>265</v>
      </c>
    </row>
    <row r="688" spans="1:4" x14ac:dyDescent="0.25">
      <c r="A688" s="743">
        <v>263</v>
      </c>
      <c r="B688" s="766" t="s">
        <v>5606</v>
      </c>
      <c r="C688" s="743" t="s">
        <v>2352</v>
      </c>
      <c r="D688" s="745">
        <v>427</v>
      </c>
    </row>
    <row r="689" spans="1:4" x14ac:dyDescent="0.25">
      <c r="A689" s="743">
        <v>264</v>
      </c>
      <c r="B689" s="766" t="s">
        <v>5607</v>
      </c>
      <c r="C689" s="743" t="s">
        <v>2348</v>
      </c>
      <c r="D689" s="745">
        <v>14</v>
      </c>
    </row>
    <row r="690" spans="1:4" x14ac:dyDescent="0.25">
      <c r="A690" s="743">
        <v>265</v>
      </c>
      <c r="B690" s="766" t="s">
        <v>5608</v>
      </c>
      <c r="C690" s="743" t="s">
        <v>2348</v>
      </c>
      <c r="D690" s="745">
        <v>16</v>
      </c>
    </row>
    <row r="691" spans="1:4" x14ac:dyDescent="0.25">
      <c r="A691" s="743">
        <v>266</v>
      </c>
      <c r="B691" s="766" t="s">
        <v>5609</v>
      </c>
      <c r="C691" s="743" t="s">
        <v>2348</v>
      </c>
      <c r="D691" s="745">
        <v>27</v>
      </c>
    </row>
    <row r="692" spans="1:4" x14ac:dyDescent="0.25">
      <c r="A692" s="743">
        <v>267</v>
      </c>
      <c r="B692" s="766" t="s">
        <v>5610</v>
      </c>
      <c r="C692" s="743" t="s">
        <v>2348</v>
      </c>
      <c r="D692" s="745">
        <v>54</v>
      </c>
    </row>
    <row r="693" spans="1:4" x14ac:dyDescent="0.25">
      <c r="A693" s="743">
        <v>268</v>
      </c>
      <c r="B693" s="766" t="s">
        <v>5611</v>
      </c>
      <c r="C693" s="743" t="s">
        <v>2348</v>
      </c>
      <c r="D693" s="745">
        <v>102</v>
      </c>
    </row>
    <row r="694" spans="1:4" x14ac:dyDescent="0.25">
      <c r="A694" s="743">
        <v>269</v>
      </c>
      <c r="B694" s="766" t="s">
        <v>5612</v>
      </c>
      <c r="C694" s="743" t="s">
        <v>2348</v>
      </c>
      <c r="D694" s="745">
        <v>192</v>
      </c>
    </row>
    <row r="695" spans="1:4" x14ac:dyDescent="0.25">
      <c r="A695" s="743">
        <v>270</v>
      </c>
      <c r="B695" s="766" t="s">
        <v>2966</v>
      </c>
      <c r="C695" s="743" t="s">
        <v>2348</v>
      </c>
      <c r="D695" s="745">
        <v>22</v>
      </c>
    </row>
    <row r="696" spans="1:4" x14ac:dyDescent="0.25">
      <c r="A696" s="743">
        <v>271</v>
      </c>
      <c r="B696" s="766" t="s">
        <v>2967</v>
      </c>
      <c r="C696" s="743" t="s">
        <v>2348</v>
      </c>
      <c r="D696" s="745">
        <v>27</v>
      </c>
    </row>
    <row r="697" spans="1:4" x14ac:dyDescent="0.25">
      <c r="A697" s="743">
        <v>272</v>
      </c>
      <c r="B697" s="766" t="s">
        <v>2968</v>
      </c>
      <c r="C697" s="743" t="s">
        <v>2348</v>
      </c>
      <c r="D697" s="745">
        <v>41</v>
      </c>
    </row>
    <row r="698" spans="1:4" x14ac:dyDescent="0.25">
      <c r="A698" s="743">
        <v>273</v>
      </c>
      <c r="B698" s="766" t="s">
        <v>2969</v>
      </c>
      <c r="C698" s="743" t="s">
        <v>2348</v>
      </c>
      <c r="D698" s="745">
        <v>89</v>
      </c>
    </row>
    <row r="699" spans="1:4" x14ac:dyDescent="0.25">
      <c r="A699" s="743">
        <v>274</v>
      </c>
      <c r="B699" s="766" t="s">
        <v>2970</v>
      </c>
      <c r="C699" s="743" t="s">
        <v>2348</v>
      </c>
      <c r="D699" s="745">
        <v>161</v>
      </c>
    </row>
    <row r="700" spans="1:4" x14ac:dyDescent="0.25">
      <c r="A700" s="743">
        <v>275</v>
      </c>
      <c r="B700" s="766" t="s">
        <v>2971</v>
      </c>
      <c r="C700" s="743" t="s">
        <v>2348</v>
      </c>
      <c r="D700" s="745">
        <v>207</v>
      </c>
    </row>
    <row r="701" spans="1:4" x14ac:dyDescent="0.25">
      <c r="A701" s="743">
        <v>276</v>
      </c>
      <c r="B701" s="766" t="s">
        <v>2972</v>
      </c>
      <c r="C701" s="743" t="s">
        <v>2348</v>
      </c>
      <c r="D701" s="745">
        <v>27</v>
      </c>
    </row>
    <row r="702" spans="1:4" x14ac:dyDescent="0.25">
      <c r="A702" s="743">
        <v>277</v>
      </c>
      <c r="B702" s="766" t="s">
        <v>2973</v>
      </c>
      <c r="C702" s="743" t="s">
        <v>2348</v>
      </c>
      <c r="D702" s="745">
        <v>36</v>
      </c>
    </row>
    <row r="703" spans="1:4" x14ac:dyDescent="0.25">
      <c r="A703" s="743">
        <v>278</v>
      </c>
      <c r="B703" s="766" t="s">
        <v>2974</v>
      </c>
      <c r="C703" s="743" t="s">
        <v>2348</v>
      </c>
      <c r="D703" s="745">
        <v>52</v>
      </c>
    </row>
    <row r="704" spans="1:4" x14ac:dyDescent="0.25">
      <c r="A704" s="743">
        <v>279</v>
      </c>
      <c r="B704" s="766" t="s">
        <v>2975</v>
      </c>
      <c r="C704" s="743" t="s">
        <v>2348</v>
      </c>
      <c r="D704" s="745">
        <v>119</v>
      </c>
    </row>
    <row r="705" spans="1:4" x14ac:dyDescent="0.25">
      <c r="A705" s="743">
        <v>280</v>
      </c>
      <c r="B705" s="766" t="s">
        <v>2976</v>
      </c>
      <c r="C705" s="743" t="s">
        <v>2348</v>
      </c>
      <c r="D705" s="745">
        <v>197</v>
      </c>
    </row>
    <row r="706" spans="1:4" x14ac:dyDescent="0.25">
      <c r="A706" s="743">
        <v>281</v>
      </c>
      <c r="B706" s="766" t="s">
        <v>2977</v>
      </c>
      <c r="C706" s="743" t="s">
        <v>2348</v>
      </c>
      <c r="D706" s="745">
        <v>410</v>
      </c>
    </row>
    <row r="707" spans="1:4" x14ac:dyDescent="0.25">
      <c r="A707" s="743">
        <v>282</v>
      </c>
      <c r="B707" s="766" t="s">
        <v>2978</v>
      </c>
      <c r="C707" s="743" t="s">
        <v>2348</v>
      </c>
      <c r="D707" s="745">
        <v>13</v>
      </c>
    </row>
    <row r="708" spans="1:4" x14ac:dyDescent="0.25">
      <c r="A708" s="743">
        <v>283</v>
      </c>
      <c r="B708" s="766" t="s">
        <v>2979</v>
      </c>
      <c r="C708" s="743" t="s">
        <v>2348</v>
      </c>
      <c r="D708" s="745">
        <v>17</v>
      </c>
    </row>
    <row r="709" spans="1:4" x14ac:dyDescent="0.25">
      <c r="A709" s="743">
        <v>284</v>
      </c>
      <c r="B709" s="766" t="s">
        <v>2980</v>
      </c>
      <c r="C709" s="743" t="s">
        <v>2348</v>
      </c>
      <c r="D709" s="745">
        <v>23</v>
      </c>
    </row>
    <row r="710" spans="1:4" x14ac:dyDescent="0.25">
      <c r="A710" s="743">
        <v>285</v>
      </c>
      <c r="B710" s="766" t="s">
        <v>2981</v>
      </c>
      <c r="C710" s="743" t="s">
        <v>2348</v>
      </c>
      <c r="D710" s="745">
        <v>47</v>
      </c>
    </row>
    <row r="711" spans="1:4" x14ac:dyDescent="0.25">
      <c r="A711" s="743">
        <v>286</v>
      </c>
      <c r="B711" s="766" t="s">
        <v>2982</v>
      </c>
      <c r="C711" s="743" t="s">
        <v>2348</v>
      </c>
      <c r="D711" s="745">
        <v>69</v>
      </c>
    </row>
    <row r="712" spans="1:4" x14ac:dyDescent="0.25">
      <c r="A712" s="743">
        <v>287</v>
      </c>
      <c r="B712" s="766" t="s">
        <v>2983</v>
      </c>
      <c r="C712" s="743" t="s">
        <v>2348</v>
      </c>
      <c r="D712" s="745">
        <v>141</v>
      </c>
    </row>
    <row r="713" spans="1:4" x14ac:dyDescent="0.25">
      <c r="A713" s="743">
        <v>288</v>
      </c>
      <c r="B713" s="766" t="s">
        <v>2984</v>
      </c>
      <c r="C713" s="743" t="s">
        <v>2348</v>
      </c>
      <c r="D713" s="745">
        <v>122</v>
      </c>
    </row>
    <row r="714" spans="1:4" x14ac:dyDescent="0.25">
      <c r="A714" s="743">
        <v>289</v>
      </c>
      <c r="B714" s="766" t="s">
        <v>2985</v>
      </c>
      <c r="C714" s="743" t="s">
        <v>2348</v>
      </c>
      <c r="D714" s="745">
        <v>177</v>
      </c>
    </row>
    <row r="715" spans="1:4" x14ac:dyDescent="0.25">
      <c r="A715" s="743">
        <v>290</v>
      </c>
      <c r="B715" s="766" t="s">
        <v>2986</v>
      </c>
      <c r="C715" s="743" t="s">
        <v>2348</v>
      </c>
      <c r="D715" s="745">
        <v>333</v>
      </c>
    </row>
    <row r="716" spans="1:4" x14ac:dyDescent="0.25">
      <c r="A716" s="743">
        <v>291</v>
      </c>
      <c r="B716" s="766" t="s">
        <v>2987</v>
      </c>
      <c r="C716" s="743" t="s">
        <v>2348</v>
      </c>
      <c r="D716" s="745">
        <v>581</v>
      </c>
    </row>
    <row r="717" spans="1:4" x14ac:dyDescent="0.25">
      <c r="A717" s="743">
        <v>292</v>
      </c>
      <c r="B717" s="766" t="s">
        <v>2988</v>
      </c>
      <c r="C717" s="743" t="s">
        <v>2348</v>
      </c>
      <c r="D717" s="745">
        <v>932</v>
      </c>
    </row>
    <row r="718" spans="1:4" x14ac:dyDescent="0.25">
      <c r="A718" s="743">
        <v>293</v>
      </c>
      <c r="B718" s="766" t="s">
        <v>2989</v>
      </c>
      <c r="C718" s="743" t="s">
        <v>2990</v>
      </c>
      <c r="D718" s="745">
        <v>1502</v>
      </c>
    </row>
    <row r="719" spans="1:4" x14ac:dyDescent="0.25">
      <c r="A719" s="743">
        <v>294</v>
      </c>
      <c r="B719" s="766" t="s">
        <v>2991</v>
      </c>
      <c r="C719" s="743" t="s">
        <v>2348</v>
      </c>
      <c r="D719" s="745">
        <v>1597</v>
      </c>
    </row>
    <row r="720" spans="1:4" x14ac:dyDescent="0.25">
      <c r="A720" s="743">
        <v>295</v>
      </c>
      <c r="B720" s="766" t="s">
        <v>2992</v>
      </c>
      <c r="C720" s="743" t="s">
        <v>2348</v>
      </c>
      <c r="D720" s="745">
        <v>173</v>
      </c>
    </row>
    <row r="721" spans="1:4" x14ac:dyDescent="0.25">
      <c r="A721" s="743">
        <v>296</v>
      </c>
      <c r="B721" s="766" t="s">
        <v>2993</v>
      </c>
      <c r="C721" s="743" t="s">
        <v>2348</v>
      </c>
      <c r="D721" s="745">
        <v>223</v>
      </c>
    </row>
    <row r="722" spans="1:4" x14ac:dyDescent="0.25">
      <c r="A722" s="743">
        <v>297</v>
      </c>
      <c r="B722" s="766" t="s">
        <v>2994</v>
      </c>
      <c r="C722" s="743" t="s">
        <v>2348</v>
      </c>
      <c r="D722" s="745">
        <v>328</v>
      </c>
    </row>
    <row r="723" spans="1:4" x14ac:dyDescent="0.25">
      <c r="A723" s="743">
        <v>298</v>
      </c>
      <c r="B723" s="766" t="s">
        <v>2995</v>
      </c>
      <c r="C723" s="743" t="s">
        <v>2348</v>
      </c>
      <c r="D723" s="745">
        <v>667</v>
      </c>
    </row>
    <row r="724" spans="1:4" x14ac:dyDescent="0.25">
      <c r="A724" s="743">
        <v>299</v>
      </c>
      <c r="B724" s="766" t="s">
        <v>2996</v>
      </c>
      <c r="C724" s="743" t="s">
        <v>2348</v>
      </c>
      <c r="D724" s="745">
        <v>826</v>
      </c>
    </row>
    <row r="725" spans="1:4" x14ac:dyDescent="0.25">
      <c r="A725" s="743">
        <v>300</v>
      </c>
      <c r="B725" s="766" t="s">
        <v>2997</v>
      </c>
      <c r="C725" s="743" t="s">
        <v>2348</v>
      </c>
      <c r="D725" s="745">
        <v>1513</v>
      </c>
    </row>
    <row r="726" spans="1:4" x14ac:dyDescent="0.25">
      <c r="A726" s="743">
        <v>301</v>
      </c>
      <c r="B726" s="766" t="s">
        <v>2998</v>
      </c>
      <c r="C726" s="743" t="s">
        <v>2348</v>
      </c>
      <c r="D726" s="745">
        <v>18</v>
      </c>
    </row>
    <row r="727" spans="1:4" x14ac:dyDescent="0.25">
      <c r="A727" s="743">
        <v>302</v>
      </c>
      <c r="B727" s="766" t="s">
        <v>2999</v>
      </c>
      <c r="C727" s="743" t="s">
        <v>2348</v>
      </c>
      <c r="D727" s="745">
        <v>26</v>
      </c>
    </row>
    <row r="728" spans="1:4" x14ac:dyDescent="0.25">
      <c r="A728" s="743">
        <v>303</v>
      </c>
      <c r="B728" s="766" t="s">
        <v>3000</v>
      </c>
      <c r="C728" s="743" t="s">
        <v>2348</v>
      </c>
      <c r="D728" s="745">
        <v>36</v>
      </c>
    </row>
    <row r="729" spans="1:4" x14ac:dyDescent="0.25">
      <c r="A729" s="743">
        <v>304</v>
      </c>
      <c r="B729" s="766" t="s">
        <v>3001</v>
      </c>
      <c r="C729" s="743" t="s">
        <v>2348</v>
      </c>
      <c r="D729" s="745">
        <v>63</v>
      </c>
    </row>
    <row r="730" spans="1:4" x14ac:dyDescent="0.25">
      <c r="A730" s="743">
        <v>305</v>
      </c>
      <c r="B730" s="766" t="s">
        <v>3002</v>
      </c>
      <c r="C730" s="743" t="s">
        <v>2348</v>
      </c>
      <c r="D730" s="745">
        <v>94</v>
      </c>
    </row>
    <row r="731" spans="1:4" x14ac:dyDescent="0.25">
      <c r="A731" s="743">
        <v>306</v>
      </c>
      <c r="B731" s="766" t="s">
        <v>3003</v>
      </c>
      <c r="C731" s="743" t="s">
        <v>2348</v>
      </c>
      <c r="D731" s="745">
        <v>174</v>
      </c>
    </row>
    <row r="732" spans="1:4" x14ac:dyDescent="0.25">
      <c r="A732" s="743">
        <v>307</v>
      </c>
      <c r="B732" s="766" t="s">
        <v>3004</v>
      </c>
      <c r="C732" s="743" t="s">
        <v>2348</v>
      </c>
      <c r="D732" s="745">
        <v>166</v>
      </c>
    </row>
    <row r="733" spans="1:4" x14ac:dyDescent="0.25">
      <c r="A733" s="743">
        <v>308</v>
      </c>
      <c r="B733" s="766" t="s">
        <v>3005</v>
      </c>
      <c r="C733" s="743" t="s">
        <v>2348</v>
      </c>
      <c r="D733" s="745">
        <v>204</v>
      </c>
    </row>
    <row r="734" spans="1:4" x14ac:dyDescent="0.25">
      <c r="A734" s="743">
        <v>309</v>
      </c>
      <c r="B734" s="766" t="s">
        <v>3006</v>
      </c>
      <c r="C734" s="743" t="s">
        <v>2348</v>
      </c>
      <c r="D734" s="745">
        <v>323</v>
      </c>
    </row>
    <row r="735" spans="1:4" x14ac:dyDescent="0.25">
      <c r="A735" s="743">
        <v>310</v>
      </c>
      <c r="B735" s="766" t="s">
        <v>3007</v>
      </c>
      <c r="C735" s="743" t="s">
        <v>2348</v>
      </c>
      <c r="D735" s="745">
        <v>651</v>
      </c>
    </row>
    <row r="736" spans="1:4" x14ac:dyDescent="0.25">
      <c r="A736" s="743">
        <v>311</v>
      </c>
      <c r="B736" s="766" t="s">
        <v>3008</v>
      </c>
      <c r="C736" s="743" t="s">
        <v>2348</v>
      </c>
      <c r="D736" s="745">
        <v>763</v>
      </c>
    </row>
    <row r="737" spans="1:4" x14ac:dyDescent="0.25">
      <c r="A737" s="743">
        <v>312</v>
      </c>
      <c r="B737" s="766" t="s">
        <v>3009</v>
      </c>
      <c r="C737" s="743" t="s">
        <v>2348</v>
      </c>
      <c r="D737" s="745">
        <v>1439</v>
      </c>
    </row>
    <row r="738" spans="1:4" x14ac:dyDescent="0.25">
      <c r="A738" s="743">
        <v>313</v>
      </c>
      <c r="B738" s="766" t="s">
        <v>3010</v>
      </c>
      <c r="C738" s="743" t="s">
        <v>2348</v>
      </c>
      <c r="D738" s="745">
        <v>25</v>
      </c>
    </row>
    <row r="739" spans="1:4" x14ac:dyDescent="0.25">
      <c r="A739" s="743">
        <v>314</v>
      </c>
      <c r="B739" s="766" t="s">
        <v>3011</v>
      </c>
      <c r="C739" s="743" t="s">
        <v>2348</v>
      </c>
      <c r="D739" s="745">
        <v>34</v>
      </c>
    </row>
    <row r="740" spans="1:4" x14ac:dyDescent="0.25">
      <c r="A740" s="743">
        <v>315</v>
      </c>
      <c r="B740" s="766" t="s">
        <v>3012</v>
      </c>
      <c r="C740" s="743" t="s">
        <v>2348</v>
      </c>
      <c r="D740" s="745">
        <v>48</v>
      </c>
    </row>
    <row r="741" spans="1:4" x14ac:dyDescent="0.25">
      <c r="A741" s="743">
        <v>316</v>
      </c>
      <c r="B741" s="766" t="s">
        <v>3013</v>
      </c>
      <c r="C741" s="743" t="s">
        <v>2348</v>
      </c>
      <c r="D741" s="745">
        <v>93</v>
      </c>
    </row>
    <row r="742" spans="1:4" x14ac:dyDescent="0.25">
      <c r="A742" s="743">
        <v>317</v>
      </c>
      <c r="B742" s="766" t="s">
        <v>3014</v>
      </c>
      <c r="C742" s="743" t="s">
        <v>2348</v>
      </c>
      <c r="D742" s="745">
        <v>117</v>
      </c>
    </row>
    <row r="743" spans="1:4" x14ac:dyDescent="0.25">
      <c r="A743" s="743">
        <v>318</v>
      </c>
      <c r="B743" s="766" t="s">
        <v>3015</v>
      </c>
      <c r="C743" s="743" t="s">
        <v>2348</v>
      </c>
      <c r="D743" s="745">
        <v>131</v>
      </c>
    </row>
    <row r="744" spans="1:4" x14ac:dyDescent="0.25">
      <c r="A744" s="743">
        <v>319</v>
      </c>
      <c r="B744" s="766" t="s">
        <v>3016</v>
      </c>
      <c r="C744" s="743" t="s">
        <v>2348</v>
      </c>
      <c r="D744" s="745">
        <v>181</v>
      </c>
    </row>
    <row r="745" spans="1:4" x14ac:dyDescent="0.25">
      <c r="A745" s="743">
        <v>320</v>
      </c>
      <c r="B745" s="766" t="s">
        <v>3017</v>
      </c>
      <c r="C745" s="743" t="s">
        <v>2348</v>
      </c>
      <c r="D745" s="745">
        <v>295</v>
      </c>
    </row>
    <row r="746" spans="1:4" x14ac:dyDescent="0.25">
      <c r="A746" s="743">
        <v>321</v>
      </c>
      <c r="B746" s="766" t="s">
        <v>3018</v>
      </c>
      <c r="C746" s="743" t="s">
        <v>2348</v>
      </c>
      <c r="D746" s="745">
        <v>535</v>
      </c>
    </row>
    <row r="747" spans="1:4" x14ac:dyDescent="0.25">
      <c r="A747" s="743">
        <v>322</v>
      </c>
      <c r="B747" s="766" t="s">
        <v>3019</v>
      </c>
      <c r="C747" s="743" t="s">
        <v>2348</v>
      </c>
      <c r="D747" s="745">
        <v>36</v>
      </c>
    </row>
    <row r="748" spans="1:4" x14ac:dyDescent="0.25">
      <c r="A748" s="743">
        <v>323</v>
      </c>
      <c r="B748" s="766" t="s">
        <v>3020</v>
      </c>
      <c r="C748" s="743" t="s">
        <v>2348</v>
      </c>
      <c r="D748" s="745">
        <v>70</v>
      </c>
    </row>
    <row r="749" spans="1:4" x14ac:dyDescent="0.25">
      <c r="A749" s="743">
        <v>324</v>
      </c>
      <c r="B749" s="766" t="s">
        <v>3021</v>
      </c>
      <c r="C749" s="743" t="s">
        <v>2348</v>
      </c>
      <c r="D749" s="745">
        <v>70</v>
      </c>
    </row>
    <row r="750" spans="1:4" x14ac:dyDescent="0.25">
      <c r="A750" s="743">
        <v>325</v>
      </c>
      <c r="B750" s="766" t="s">
        <v>3022</v>
      </c>
      <c r="C750" s="743" t="s">
        <v>2348</v>
      </c>
      <c r="D750" s="745">
        <v>115</v>
      </c>
    </row>
    <row r="751" spans="1:4" x14ac:dyDescent="0.25">
      <c r="A751" s="743">
        <v>326</v>
      </c>
      <c r="B751" s="766" t="s">
        <v>3023</v>
      </c>
      <c r="C751" s="743" t="s">
        <v>2348</v>
      </c>
      <c r="D751" s="745">
        <v>36</v>
      </c>
    </row>
    <row r="752" spans="1:4" x14ac:dyDescent="0.25">
      <c r="A752" s="743">
        <v>327</v>
      </c>
      <c r="B752" s="766" t="s">
        <v>3024</v>
      </c>
      <c r="C752" s="743" t="s">
        <v>2348</v>
      </c>
      <c r="D752" s="745">
        <v>103</v>
      </c>
    </row>
    <row r="753" spans="1:4" x14ac:dyDescent="0.25">
      <c r="A753" s="743">
        <v>328</v>
      </c>
      <c r="B753" s="766" t="s">
        <v>3025</v>
      </c>
      <c r="C753" s="743" t="s">
        <v>2348</v>
      </c>
      <c r="D753" s="745">
        <v>18</v>
      </c>
    </row>
    <row r="754" spans="1:4" x14ac:dyDescent="0.25">
      <c r="A754" s="743">
        <v>329</v>
      </c>
      <c r="B754" s="766" t="s">
        <v>3026</v>
      </c>
      <c r="C754" s="743" t="s">
        <v>2348</v>
      </c>
      <c r="D754" s="745">
        <v>4185</v>
      </c>
    </row>
    <row r="755" spans="1:4" ht="31.5" x14ac:dyDescent="0.25">
      <c r="A755" s="743">
        <v>330</v>
      </c>
      <c r="B755" s="766" t="s">
        <v>3027</v>
      </c>
      <c r="C755" s="743" t="s">
        <v>2348</v>
      </c>
      <c r="D755" s="745">
        <v>2698</v>
      </c>
    </row>
    <row r="756" spans="1:4" x14ac:dyDescent="0.25">
      <c r="A756" s="743">
        <v>331</v>
      </c>
      <c r="B756" s="766" t="s">
        <v>3028</v>
      </c>
      <c r="C756" s="743" t="s">
        <v>2348</v>
      </c>
      <c r="D756" s="745">
        <v>3778</v>
      </c>
    </row>
    <row r="757" spans="1:4" ht="31.5" x14ac:dyDescent="0.25">
      <c r="A757" s="743">
        <v>332</v>
      </c>
      <c r="B757" s="766" t="s">
        <v>3029</v>
      </c>
      <c r="C757" s="743" t="s">
        <v>2348</v>
      </c>
      <c r="D757" s="745">
        <v>2337</v>
      </c>
    </row>
    <row r="758" spans="1:4" x14ac:dyDescent="0.25">
      <c r="A758" s="743">
        <v>333</v>
      </c>
      <c r="B758" s="766" t="s">
        <v>3030</v>
      </c>
      <c r="C758" s="743" t="s">
        <v>2348</v>
      </c>
      <c r="D758" s="745">
        <v>614</v>
      </c>
    </row>
    <row r="759" spans="1:4" x14ac:dyDescent="0.25">
      <c r="A759" s="743">
        <v>334</v>
      </c>
      <c r="B759" s="766" t="s">
        <v>3031</v>
      </c>
      <c r="C759" s="743" t="s">
        <v>2348</v>
      </c>
      <c r="D759" s="745">
        <v>989</v>
      </c>
    </row>
    <row r="760" spans="1:4" x14ac:dyDescent="0.25">
      <c r="A760" s="743">
        <v>335</v>
      </c>
      <c r="B760" s="766" t="s">
        <v>3032</v>
      </c>
      <c r="C760" s="743" t="s">
        <v>2348</v>
      </c>
      <c r="D760" s="745">
        <v>1663</v>
      </c>
    </row>
    <row r="761" spans="1:4" x14ac:dyDescent="0.25">
      <c r="A761" s="743">
        <v>336</v>
      </c>
      <c r="B761" s="766" t="s">
        <v>3033</v>
      </c>
      <c r="C761" s="743" t="s">
        <v>2348</v>
      </c>
      <c r="D761" s="745">
        <v>2851</v>
      </c>
    </row>
    <row r="762" spans="1:4" x14ac:dyDescent="0.25">
      <c r="A762" s="743">
        <v>337</v>
      </c>
      <c r="B762" s="766" t="s">
        <v>3034</v>
      </c>
      <c r="C762" s="743" t="s">
        <v>2348</v>
      </c>
      <c r="D762" s="745">
        <v>4078</v>
      </c>
    </row>
    <row r="763" spans="1:4" x14ac:dyDescent="0.25">
      <c r="A763" s="743">
        <v>338</v>
      </c>
      <c r="B763" s="766" t="s">
        <v>3035</v>
      </c>
      <c r="C763" s="743" t="s">
        <v>2348</v>
      </c>
      <c r="D763" s="745">
        <v>6974</v>
      </c>
    </row>
    <row r="764" spans="1:4" x14ac:dyDescent="0.25">
      <c r="A764" s="743">
        <v>339</v>
      </c>
      <c r="B764" s="766" t="s">
        <v>3036</v>
      </c>
      <c r="C764" s="743" t="s">
        <v>2348</v>
      </c>
      <c r="D764" s="745">
        <v>1655</v>
      </c>
    </row>
    <row r="765" spans="1:4" x14ac:dyDescent="0.25">
      <c r="A765" s="743">
        <v>340</v>
      </c>
      <c r="B765" s="766" t="s">
        <v>3037</v>
      </c>
      <c r="C765" s="743" t="s">
        <v>2348</v>
      </c>
      <c r="D765" s="745">
        <v>2600</v>
      </c>
    </row>
    <row r="766" spans="1:4" x14ac:dyDescent="0.25">
      <c r="A766" s="743">
        <v>341</v>
      </c>
      <c r="B766" s="766" t="s">
        <v>3038</v>
      </c>
      <c r="C766" s="743" t="s">
        <v>2348</v>
      </c>
      <c r="D766" s="745">
        <v>4079</v>
      </c>
    </row>
    <row r="767" spans="1:4" x14ac:dyDescent="0.25">
      <c r="A767" s="743">
        <v>342</v>
      </c>
      <c r="B767" s="766" t="s">
        <v>3039</v>
      </c>
      <c r="C767" s="743" t="s">
        <v>2348</v>
      </c>
      <c r="D767" s="745">
        <v>6768</v>
      </c>
    </row>
    <row r="768" spans="1:4" x14ac:dyDescent="0.25">
      <c r="A768" s="743">
        <v>343</v>
      </c>
      <c r="B768" s="766" t="s">
        <v>3040</v>
      </c>
      <c r="C768" s="743" t="s">
        <v>2348</v>
      </c>
      <c r="D768" s="745">
        <v>9140</v>
      </c>
    </row>
    <row r="769" spans="1:4" x14ac:dyDescent="0.25">
      <c r="A769" s="743">
        <v>344</v>
      </c>
      <c r="B769" s="766" t="s">
        <v>3041</v>
      </c>
      <c r="C769" s="743" t="s">
        <v>2348</v>
      </c>
      <c r="D769" s="745">
        <v>14638</v>
      </c>
    </row>
    <row r="770" spans="1:4" x14ac:dyDescent="0.25">
      <c r="A770" s="743">
        <v>345</v>
      </c>
      <c r="B770" s="766" t="s">
        <v>3042</v>
      </c>
      <c r="C770" s="743" t="s">
        <v>2348</v>
      </c>
      <c r="D770" s="745">
        <v>21282</v>
      </c>
    </row>
    <row r="771" spans="1:4" x14ac:dyDescent="0.25">
      <c r="A771" s="743">
        <v>346</v>
      </c>
      <c r="B771" s="766" t="s">
        <v>3043</v>
      </c>
      <c r="C771" s="743" t="s">
        <v>2348</v>
      </c>
      <c r="D771" s="745">
        <v>1837</v>
      </c>
    </row>
    <row r="772" spans="1:4" x14ac:dyDescent="0.25">
      <c r="A772" s="743">
        <v>347</v>
      </c>
      <c r="B772" s="766" t="s">
        <v>3044</v>
      </c>
      <c r="C772" s="743" t="s">
        <v>2348</v>
      </c>
      <c r="D772" s="745">
        <v>2653</v>
      </c>
    </row>
    <row r="773" spans="1:4" x14ac:dyDescent="0.25">
      <c r="A773" s="743">
        <v>348</v>
      </c>
      <c r="B773" s="766" t="s">
        <v>3045</v>
      </c>
      <c r="C773" s="743" t="s">
        <v>2348</v>
      </c>
      <c r="D773" s="745">
        <v>7400</v>
      </c>
    </row>
    <row r="774" spans="1:4" x14ac:dyDescent="0.25">
      <c r="A774" s="743">
        <v>349</v>
      </c>
      <c r="B774" s="766" t="s">
        <v>3046</v>
      </c>
      <c r="C774" s="743" t="s">
        <v>2348</v>
      </c>
      <c r="D774" s="745">
        <v>14112</v>
      </c>
    </row>
    <row r="775" spans="1:4" x14ac:dyDescent="0.25">
      <c r="A775" s="743">
        <v>350</v>
      </c>
      <c r="B775" s="766" t="s">
        <v>3047</v>
      </c>
      <c r="C775" s="743" t="s">
        <v>2348</v>
      </c>
      <c r="D775" s="745">
        <v>889</v>
      </c>
    </row>
    <row r="776" spans="1:4" x14ac:dyDescent="0.25">
      <c r="A776" s="743">
        <v>351</v>
      </c>
      <c r="B776" s="766" t="s">
        <v>3048</v>
      </c>
      <c r="C776" s="743" t="s">
        <v>2348</v>
      </c>
      <c r="D776" s="745">
        <v>2088</v>
      </c>
    </row>
    <row r="777" spans="1:4" x14ac:dyDescent="0.25">
      <c r="A777" s="743">
        <v>352</v>
      </c>
      <c r="B777" s="766" t="s">
        <v>3049</v>
      </c>
      <c r="C777" s="743" t="s">
        <v>2348</v>
      </c>
      <c r="D777" s="745">
        <v>44</v>
      </c>
    </row>
    <row r="778" spans="1:4" x14ac:dyDescent="0.25">
      <c r="A778" s="743">
        <v>353</v>
      </c>
      <c r="B778" s="766" t="s">
        <v>3050</v>
      </c>
      <c r="C778" s="743" t="s">
        <v>2348</v>
      </c>
      <c r="D778" s="745">
        <v>3018</v>
      </c>
    </row>
    <row r="779" spans="1:4" x14ac:dyDescent="0.25">
      <c r="A779" s="743">
        <v>354</v>
      </c>
      <c r="B779" s="766" t="s">
        <v>3051</v>
      </c>
      <c r="C779" s="743" t="s">
        <v>2348</v>
      </c>
      <c r="D779" s="745">
        <v>2978</v>
      </c>
    </row>
    <row r="780" spans="1:4" x14ac:dyDescent="0.25">
      <c r="A780" s="743">
        <v>355</v>
      </c>
      <c r="B780" s="766" t="s">
        <v>3052</v>
      </c>
      <c r="C780" s="743" t="s">
        <v>2352</v>
      </c>
      <c r="D780" s="745">
        <v>187</v>
      </c>
    </row>
    <row r="781" spans="1:4" x14ac:dyDescent="0.25">
      <c r="A781" s="743">
        <v>356</v>
      </c>
      <c r="B781" s="766" t="s">
        <v>3053</v>
      </c>
      <c r="C781" s="743" t="s">
        <v>2348</v>
      </c>
      <c r="D781" s="745">
        <v>75</v>
      </c>
    </row>
    <row r="782" spans="1:4" x14ac:dyDescent="0.25">
      <c r="A782" s="743">
        <v>357</v>
      </c>
      <c r="B782" s="766" t="s">
        <v>3054</v>
      </c>
      <c r="C782" s="743" t="s">
        <v>2348</v>
      </c>
      <c r="D782" s="745">
        <v>1299</v>
      </c>
    </row>
    <row r="783" spans="1:4" x14ac:dyDescent="0.25">
      <c r="A783" s="743">
        <v>358</v>
      </c>
      <c r="B783" s="766" t="s">
        <v>3055</v>
      </c>
      <c r="C783" s="743" t="s">
        <v>2352</v>
      </c>
      <c r="D783" s="745">
        <v>107</v>
      </c>
    </row>
    <row r="784" spans="1:4" x14ac:dyDescent="0.25">
      <c r="A784" s="743">
        <v>359</v>
      </c>
      <c r="B784" s="766" t="s">
        <v>3056</v>
      </c>
      <c r="C784" s="743" t="s">
        <v>2352</v>
      </c>
      <c r="D784" s="745">
        <v>246</v>
      </c>
    </row>
    <row r="785" spans="1:4" x14ac:dyDescent="0.25">
      <c r="A785" s="743">
        <v>360</v>
      </c>
      <c r="B785" s="766" t="s">
        <v>2774</v>
      </c>
      <c r="C785" s="743" t="s">
        <v>2348</v>
      </c>
      <c r="D785" s="745">
        <v>962</v>
      </c>
    </row>
    <row r="786" spans="1:4" ht="31.5" x14ac:dyDescent="0.25">
      <c r="A786" s="743">
        <v>361</v>
      </c>
      <c r="B786" s="766" t="s">
        <v>3057</v>
      </c>
      <c r="C786" s="743" t="s">
        <v>2348</v>
      </c>
      <c r="D786" s="745">
        <v>11813</v>
      </c>
    </row>
    <row r="787" spans="1:4" x14ac:dyDescent="0.25">
      <c r="A787" s="743">
        <v>362</v>
      </c>
      <c r="B787" s="766" t="s">
        <v>3058</v>
      </c>
      <c r="C787" s="743" t="s">
        <v>2352</v>
      </c>
      <c r="D787" s="745">
        <v>1724</v>
      </c>
    </row>
    <row r="788" spans="1:4" x14ac:dyDescent="0.25">
      <c r="A788" s="743">
        <v>363</v>
      </c>
      <c r="B788" s="766" t="s">
        <v>3059</v>
      </c>
      <c r="C788" s="743" t="s">
        <v>2348</v>
      </c>
      <c r="D788" s="745">
        <v>1716</v>
      </c>
    </row>
    <row r="789" spans="1:4" x14ac:dyDescent="0.25">
      <c r="A789" s="743">
        <v>364</v>
      </c>
      <c r="B789" s="766" t="s">
        <v>3060</v>
      </c>
      <c r="C789" s="743" t="s">
        <v>2348</v>
      </c>
      <c r="D789" s="745">
        <v>937</v>
      </c>
    </row>
    <row r="790" spans="1:4" x14ac:dyDescent="0.25">
      <c r="A790" s="743">
        <v>365</v>
      </c>
      <c r="B790" s="766" t="s">
        <v>3061</v>
      </c>
      <c r="C790" s="743" t="s">
        <v>2352</v>
      </c>
      <c r="D790" s="745">
        <v>468</v>
      </c>
    </row>
    <row r="791" spans="1:4" x14ac:dyDescent="0.25">
      <c r="A791" s="743">
        <v>366</v>
      </c>
      <c r="B791" s="766" t="s">
        <v>3062</v>
      </c>
      <c r="C791" s="743" t="s">
        <v>2352</v>
      </c>
      <c r="D791" s="745">
        <v>218</v>
      </c>
    </row>
    <row r="792" spans="1:4" x14ac:dyDescent="0.25">
      <c r="A792" s="743">
        <v>367</v>
      </c>
      <c r="B792" s="766" t="s">
        <v>3063</v>
      </c>
      <c r="C792" s="743" t="s">
        <v>2429</v>
      </c>
      <c r="D792" s="745">
        <v>300</v>
      </c>
    </row>
    <row r="793" spans="1:4" x14ac:dyDescent="0.25">
      <c r="A793" s="743">
        <f>A792+1</f>
        <v>368</v>
      </c>
      <c r="B793" s="766" t="s">
        <v>3064</v>
      </c>
      <c r="C793" s="743" t="s">
        <v>2352</v>
      </c>
      <c r="D793" s="745">
        <v>739</v>
      </c>
    </row>
    <row r="794" spans="1:4" x14ac:dyDescent="0.25">
      <c r="A794" s="743">
        <v>369</v>
      </c>
      <c r="B794" s="766" t="s">
        <v>3065</v>
      </c>
      <c r="C794" s="743" t="s">
        <v>2352</v>
      </c>
      <c r="D794" s="745">
        <v>1052</v>
      </c>
    </row>
    <row r="795" spans="1:4" ht="31.5" x14ac:dyDescent="0.25">
      <c r="A795" s="743">
        <v>370</v>
      </c>
      <c r="B795" s="766" t="s">
        <v>3066</v>
      </c>
      <c r="C795" s="743" t="s">
        <v>2348</v>
      </c>
      <c r="D795" s="745">
        <v>5913</v>
      </c>
    </row>
    <row r="796" spans="1:4" x14ac:dyDescent="0.25">
      <c r="A796" s="749">
        <v>371</v>
      </c>
      <c r="B796" s="766" t="s">
        <v>3067</v>
      </c>
      <c r="C796" s="743" t="s">
        <v>2348</v>
      </c>
      <c r="D796" s="745">
        <v>347</v>
      </c>
    </row>
    <row r="797" spans="1:4" x14ac:dyDescent="0.25">
      <c r="A797" s="749">
        <v>372</v>
      </c>
      <c r="B797" s="766" t="s">
        <v>3068</v>
      </c>
      <c r="C797" s="743" t="s">
        <v>2348</v>
      </c>
      <c r="D797" s="745">
        <v>1696</v>
      </c>
    </row>
    <row r="798" spans="1:4" x14ac:dyDescent="0.25">
      <c r="A798" s="749">
        <v>373</v>
      </c>
      <c r="B798" s="766" t="s">
        <v>3069</v>
      </c>
      <c r="C798" s="743" t="s">
        <v>2352</v>
      </c>
      <c r="D798" s="745">
        <v>598</v>
      </c>
    </row>
    <row r="799" spans="1:4" x14ac:dyDescent="0.25">
      <c r="A799" s="749">
        <v>374</v>
      </c>
      <c r="B799" s="766" t="s">
        <v>3070</v>
      </c>
      <c r="C799" s="743" t="s">
        <v>2346</v>
      </c>
      <c r="D799" s="745">
        <v>111</v>
      </c>
    </row>
    <row r="800" spans="1:4" x14ac:dyDescent="0.25">
      <c r="A800" s="749">
        <v>375</v>
      </c>
      <c r="B800" s="766" t="s">
        <v>3071</v>
      </c>
      <c r="C800" s="743" t="s">
        <v>2348</v>
      </c>
      <c r="D800" s="745">
        <v>486</v>
      </c>
    </row>
    <row r="801" spans="1:4" x14ac:dyDescent="0.25">
      <c r="A801" s="749">
        <v>376</v>
      </c>
      <c r="B801" s="766" t="s">
        <v>3072</v>
      </c>
      <c r="C801" s="743" t="s">
        <v>2348</v>
      </c>
      <c r="D801" s="745">
        <v>888</v>
      </c>
    </row>
    <row r="802" spans="1:4" ht="31.5" x14ac:dyDescent="0.25">
      <c r="A802" s="749">
        <v>377</v>
      </c>
      <c r="B802" s="766" t="s">
        <v>3073</v>
      </c>
      <c r="C802" s="743" t="s">
        <v>2348</v>
      </c>
      <c r="D802" s="745">
        <v>1157</v>
      </c>
    </row>
    <row r="803" spans="1:4" x14ac:dyDescent="0.25">
      <c r="A803" s="749">
        <v>378</v>
      </c>
      <c r="B803" s="766" t="s">
        <v>3074</v>
      </c>
      <c r="C803" s="743" t="s">
        <v>2348</v>
      </c>
      <c r="D803" s="745">
        <v>497</v>
      </c>
    </row>
    <row r="804" spans="1:4" x14ac:dyDescent="0.25">
      <c r="A804" s="749">
        <v>379</v>
      </c>
      <c r="B804" s="766" t="s">
        <v>3075</v>
      </c>
      <c r="C804" s="743" t="s">
        <v>2348</v>
      </c>
      <c r="D804" s="745">
        <v>317</v>
      </c>
    </row>
    <row r="805" spans="1:4" x14ac:dyDescent="0.25">
      <c r="A805" s="749">
        <v>380</v>
      </c>
      <c r="B805" s="766" t="s">
        <v>3076</v>
      </c>
      <c r="C805" s="743" t="s">
        <v>2348</v>
      </c>
      <c r="D805" s="745">
        <v>298</v>
      </c>
    </row>
    <row r="806" spans="1:4" x14ac:dyDescent="0.25">
      <c r="A806" s="749">
        <v>381</v>
      </c>
      <c r="B806" s="766" t="s">
        <v>3077</v>
      </c>
      <c r="C806" s="743" t="s">
        <v>2348</v>
      </c>
      <c r="D806" s="745">
        <v>415</v>
      </c>
    </row>
    <row r="807" spans="1:4" s="776" customFormat="1" x14ac:dyDescent="0.25">
      <c r="A807" s="749">
        <v>382</v>
      </c>
      <c r="B807" s="766" t="s">
        <v>3078</v>
      </c>
      <c r="C807" s="743" t="s">
        <v>2348</v>
      </c>
      <c r="D807" s="745">
        <v>419</v>
      </c>
    </row>
    <row r="808" spans="1:4" s="776" customFormat="1" x14ac:dyDescent="0.25">
      <c r="A808" s="749">
        <v>383</v>
      </c>
      <c r="B808" s="777" t="s">
        <v>3079</v>
      </c>
      <c r="C808" s="755" t="s">
        <v>2348</v>
      </c>
      <c r="D808" s="745">
        <v>5187</v>
      </c>
    </row>
    <row r="809" spans="1:4" s="776" customFormat="1" x14ac:dyDescent="0.25">
      <c r="A809" s="749">
        <v>384</v>
      </c>
      <c r="B809" s="777" t="s">
        <v>3080</v>
      </c>
      <c r="C809" s="755" t="s">
        <v>2367</v>
      </c>
      <c r="D809" s="745">
        <v>1101</v>
      </c>
    </row>
    <row r="810" spans="1:4" s="776" customFormat="1" x14ac:dyDescent="0.25">
      <c r="A810" s="749">
        <v>385</v>
      </c>
      <c r="B810" s="777" t="s">
        <v>3081</v>
      </c>
      <c r="C810" s="755" t="s">
        <v>2348</v>
      </c>
      <c r="D810" s="745">
        <v>777</v>
      </c>
    </row>
    <row r="811" spans="1:4" s="776" customFormat="1" x14ac:dyDescent="0.25">
      <c r="A811" s="778">
        <v>386</v>
      </c>
      <c r="B811" s="760" t="s">
        <v>3082</v>
      </c>
      <c r="C811" s="753" t="s">
        <v>2348</v>
      </c>
      <c r="D811" s="745">
        <v>1818</v>
      </c>
    </row>
    <row r="812" spans="1:4" s="776" customFormat="1" x14ac:dyDescent="0.25">
      <c r="A812" s="778">
        <v>387</v>
      </c>
      <c r="B812" s="760" t="s">
        <v>3083</v>
      </c>
      <c r="C812" s="753" t="s">
        <v>2348</v>
      </c>
      <c r="D812" s="745">
        <v>240</v>
      </c>
    </row>
    <row r="813" spans="1:4" s="776" customFormat="1" x14ac:dyDescent="0.25">
      <c r="A813" s="778">
        <v>388</v>
      </c>
      <c r="B813" s="760" t="s">
        <v>3084</v>
      </c>
      <c r="C813" s="753" t="s">
        <v>2348</v>
      </c>
      <c r="D813" s="745">
        <v>467</v>
      </c>
    </row>
    <row r="814" spans="1:4" s="776" customFormat="1" x14ac:dyDescent="0.25">
      <c r="A814" s="778">
        <v>389</v>
      </c>
      <c r="B814" s="760" t="s">
        <v>3085</v>
      </c>
      <c r="C814" s="753" t="s">
        <v>2348</v>
      </c>
      <c r="D814" s="745">
        <v>261</v>
      </c>
    </row>
    <row r="815" spans="1:4" s="776" customFormat="1" x14ac:dyDescent="0.25">
      <c r="A815" s="778">
        <v>390</v>
      </c>
      <c r="B815" s="760" t="s">
        <v>3086</v>
      </c>
      <c r="C815" s="753" t="s">
        <v>2348</v>
      </c>
      <c r="D815" s="745">
        <v>510</v>
      </c>
    </row>
    <row r="816" spans="1:4" s="776" customFormat="1" x14ac:dyDescent="0.25">
      <c r="A816" s="778">
        <v>391</v>
      </c>
      <c r="B816" s="760" t="s">
        <v>3087</v>
      </c>
      <c r="C816" s="753" t="s">
        <v>2348</v>
      </c>
      <c r="D816" s="745">
        <v>266</v>
      </c>
    </row>
    <row r="817" spans="1:4" s="776" customFormat="1" x14ac:dyDescent="0.25">
      <c r="A817" s="778">
        <v>392</v>
      </c>
      <c r="B817" s="760" t="s">
        <v>3088</v>
      </c>
      <c r="C817" s="753" t="s">
        <v>2348</v>
      </c>
      <c r="D817" s="745">
        <v>400</v>
      </c>
    </row>
    <row r="818" spans="1:4" s="776" customFormat="1" x14ac:dyDescent="0.25">
      <c r="A818" s="778">
        <v>393</v>
      </c>
      <c r="B818" s="760" t="s">
        <v>3089</v>
      </c>
      <c r="C818" s="753" t="s">
        <v>2348</v>
      </c>
      <c r="D818" s="745">
        <v>30</v>
      </c>
    </row>
    <row r="819" spans="1:4" s="776" customFormat="1" x14ac:dyDescent="0.25">
      <c r="A819" s="778">
        <v>394</v>
      </c>
      <c r="B819" s="760" t="s">
        <v>3090</v>
      </c>
      <c r="C819" s="755" t="s">
        <v>2348</v>
      </c>
      <c r="D819" s="745">
        <v>8547</v>
      </c>
    </row>
    <row r="820" spans="1:4" s="776" customFormat="1" x14ac:dyDescent="0.25">
      <c r="A820" s="778">
        <v>395</v>
      </c>
      <c r="B820" s="760" t="s">
        <v>3091</v>
      </c>
      <c r="C820" s="755" t="s">
        <v>2348</v>
      </c>
      <c r="D820" s="745">
        <v>713</v>
      </c>
    </row>
    <row r="821" spans="1:4" s="776" customFormat="1" x14ac:dyDescent="0.25">
      <c r="A821" s="778">
        <v>396</v>
      </c>
      <c r="B821" s="760" t="s">
        <v>3092</v>
      </c>
      <c r="C821" s="755" t="s">
        <v>2348</v>
      </c>
      <c r="D821" s="745">
        <v>466</v>
      </c>
    </row>
    <row r="822" spans="1:4" s="776" customFormat="1" x14ac:dyDescent="0.25">
      <c r="A822" s="778">
        <v>397</v>
      </c>
      <c r="B822" s="760" t="s">
        <v>3093</v>
      </c>
      <c r="C822" s="755" t="s">
        <v>2348</v>
      </c>
      <c r="D822" s="745">
        <v>511</v>
      </c>
    </row>
    <row r="823" spans="1:4" s="776" customFormat="1" x14ac:dyDescent="0.25">
      <c r="A823" s="761"/>
      <c r="B823" s="762"/>
      <c r="C823" s="763"/>
      <c r="D823" s="745"/>
    </row>
    <row r="824" spans="1:4" s="776" customFormat="1" ht="15.75" customHeight="1" x14ac:dyDescent="0.25">
      <c r="A824" s="927" t="s">
        <v>3094</v>
      </c>
      <c r="B824" s="928"/>
      <c r="C824" s="928"/>
      <c r="D824" s="929"/>
    </row>
    <row r="825" spans="1:4" s="776" customFormat="1" x14ac:dyDescent="0.25">
      <c r="A825" s="779">
        <v>1</v>
      </c>
      <c r="B825" s="766" t="s">
        <v>3095</v>
      </c>
      <c r="C825" s="765" t="s">
        <v>3096</v>
      </c>
      <c r="D825" s="745">
        <v>320</v>
      </c>
    </row>
    <row r="826" spans="1:4" s="776" customFormat="1" x14ac:dyDescent="0.25">
      <c r="A826" s="779">
        <v>2</v>
      </c>
      <c r="B826" s="766" t="s">
        <v>3097</v>
      </c>
      <c r="C826" s="765" t="s">
        <v>2379</v>
      </c>
      <c r="D826" s="745">
        <v>428</v>
      </c>
    </row>
    <row r="827" spans="1:4" s="776" customFormat="1" x14ac:dyDescent="0.25">
      <c r="A827" s="779">
        <v>3</v>
      </c>
      <c r="B827" s="766" t="s">
        <v>3098</v>
      </c>
      <c r="C827" s="765" t="s">
        <v>2379</v>
      </c>
      <c r="D827" s="745">
        <v>566</v>
      </c>
    </row>
    <row r="828" spans="1:4" s="776" customFormat="1" x14ac:dyDescent="0.25">
      <c r="A828" s="779">
        <v>4</v>
      </c>
      <c r="B828" s="766" t="s">
        <v>3099</v>
      </c>
      <c r="C828" s="765" t="s">
        <v>2379</v>
      </c>
      <c r="D828" s="745">
        <v>344</v>
      </c>
    </row>
    <row r="829" spans="1:4" s="776" customFormat="1" x14ac:dyDescent="0.25">
      <c r="A829" s="779">
        <v>5</v>
      </c>
      <c r="B829" s="766" t="s">
        <v>3100</v>
      </c>
      <c r="C829" s="765" t="s">
        <v>2379</v>
      </c>
      <c r="D829" s="745">
        <v>501</v>
      </c>
    </row>
    <row r="830" spans="1:4" s="776" customFormat="1" x14ac:dyDescent="0.25">
      <c r="A830" s="779">
        <v>6</v>
      </c>
      <c r="B830" s="766" t="s">
        <v>3101</v>
      </c>
      <c r="C830" s="765" t="s">
        <v>2522</v>
      </c>
      <c r="D830" s="745">
        <v>184</v>
      </c>
    </row>
    <row r="831" spans="1:4" s="776" customFormat="1" x14ac:dyDescent="0.25">
      <c r="A831" s="779">
        <v>7</v>
      </c>
      <c r="B831" s="766" t="s">
        <v>3102</v>
      </c>
      <c r="C831" s="765" t="s">
        <v>2552</v>
      </c>
      <c r="D831" s="745">
        <v>58245</v>
      </c>
    </row>
    <row r="832" spans="1:4" s="776" customFormat="1" x14ac:dyDescent="0.25">
      <c r="A832" s="779">
        <v>8</v>
      </c>
      <c r="B832" s="766" t="s">
        <v>3103</v>
      </c>
      <c r="C832" s="765" t="s">
        <v>2346</v>
      </c>
      <c r="D832" s="745">
        <v>96</v>
      </c>
    </row>
    <row r="833" spans="1:4" s="776" customFormat="1" x14ac:dyDescent="0.25">
      <c r="A833" s="779">
        <v>9</v>
      </c>
      <c r="B833" s="766" t="s">
        <v>3104</v>
      </c>
      <c r="C833" s="765" t="s">
        <v>2522</v>
      </c>
      <c r="D833" s="745">
        <v>225</v>
      </c>
    </row>
    <row r="834" spans="1:4" s="776" customFormat="1" x14ac:dyDescent="0.25">
      <c r="A834" s="779">
        <v>10</v>
      </c>
      <c r="B834" s="766" t="s">
        <v>3105</v>
      </c>
      <c r="C834" s="765" t="s">
        <v>2385</v>
      </c>
      <c r="D834" s="745">
        <v>58.25</v>
      </c>
    </row>
    <row r="835" spans="1:4" s="776" customFormat="1" x14ac:dyDescent="0.25">
      <c r="A835" s="779">
        <v>12</v>
      </c>
      <c r="B835" s="766" t="s">
        <v>3106</v>
      </c>
      <c r="C835" s="765" t="s">
        <v>2537</v>
      </c>
      <c r="D835" s="745">
        <v>368</v>
      </c>
    </row>
    <row r="836" spans="1:4" s="776" customFormat="1" x14ac:dyDescent="0.25">
      <c r="A836" s="779">
        <v>14</v>
      </c>
      <c r="B836" s="766" t="s">
        <v>3107</v>
      </c>
      <c r="C836" s="765" t="s">
        <v>2531</v>
      </c>
      <c r="D836" s="745">
        <v>1308</v>
      </c>
    </row>
    <row r="837" spans="1:4" s="776" customFormat="1" x14ac:dyDescent="0.25">
      <c r="A837" s="779">
        <v>15</v>
      </c>
      <c r="B837" s="766" t="s">
        <v>3108</v>
      </c>
      <c r="C837" s="765" t="s">
        <v>2531</v>
      </c>
      <c r="D837" s="745">
        <v>2733</v>
      </c>
    </row>
    <row r="838" spans="1:4" s="776" customFormat="1" x14ac:dyDescent="0.25">
      <c r="A838" s="779">
        <v>16</v>
      </c>
      <c r="B838" s="766" t="s">
        <v>3109</v>
      </c>
      <c r="C838" s="765" t="s">
        <v>3110</v>
      </c>
      <c r="D838" s="745">
        <v>34</v>
      </c>
    </row>
    <row r="839" spans="1:4" s="776" customFormat="1" x14ac:dyDescent="0.25">
      <c r="A839" s="779">
        <v>17</v>
      </c>
      <c r="B839" s="766" t="s">
        <v>3111</v>
      </c>
      <c r="C839" s="765" t="s">
        <v>2531</v>
      </c>
      <c r="D839" s="745">
        <v>29</v>
      </c>
    </row>
    <row r="840" spans="1:4" s="776" customFormat="1" x14ac:dyDescent="0.25">
      <c r="A840" s="779">
        <v>18</v>
      </c>
      <c r="B840" s="766" t="s">
        <v>3112</v>
      </c>
      <c r="C840" s="765" t="s">
        <v>3113</v>
      </c>
      <c r="D840" s="745">
        <v>28</v>
      </c>
    </row>
    <row r="841" spans="1:4" s="776" customFormat="1" x14ac:dyDescent="0.25">
      <c r="A841" s="779">
        <v>20</v>
      </c>
      <c r="B841" s="766" t="s">
        <v>3114</v>
      </c>
      <c r="C841" s="765" t="s">
        <v>2348</v>
      </c>
      <c r="D841" s="745">
        <v>9719</v>
      </c>
    </row>
    <row r="842" spans="1:4" s="776" customFormat="1" x14ac:dyDescent="0.25">
      <c r="A842" s="779">
        <v>21</v>
      </c>
      <c r="B842" s="766" t="s">
        <v>3115</v>
      </c>
      <c r="C842" s="765" t="s">
        <v>2346</v>
      </c>
      <c r="D842" s="745">
        <v>27</v>
      </c>
    </row>
    <row r="843" spans="1:4" s="776" customFormat="1" x14ac:dyDescent="0.25">
      <c r="A843" s="779">
        <v>22</v>
      </c>
      <c r="B843" s="766" t="s">
        <v>3116</v>
      </c>
      <c r="C843" s="765" t="s">
        <v>2385</v>
      </c>
      <c r="D843" s="745">
        <v>500</v>
      </c>
    </row>
    <row r="844" spans="1:4" s="776" customFormat="1" x14ac:dyDescent="0.25">
      <c r="A844" s="779">
        <v>23</v>
      </c>
      <c r="B844" s="766" t="s">
        <v>3117</v>
      </c>
      <c r="C844" s="765" t="s">
        <v>3113</v>
      </c>
      <c r="D844" s="745">
        <v>80</v>
      </c>
    </row>
    <row r="845" spans="1:4" s="776" customFormat="1" x14ac:dyDescent="0.25">
      <c r="A845" s="779">
        <v>24</v>
      </c>
      <c r="B845" s="766" t="s">
        <v>3118</v>
      </c>
      <c r="C845" s="765" t="s">
        <v>3119</v>
      </c>
      <c r="D845" s="745">
        <v>264</v>
      </c>
    </row>
    <row r="846" spans="1:4" s="776" customFormat="1" x14ac:dyDescent="0.25">
      <c r="A846" s="779">
        <v>25</v>
      </c>
      <c r="B846" s="766" t="s">
        <v>2655</v>
      </c>
      <c r="C846" s="765" t="s">
        <v>2537</v>
      </c>
      <c r="D846" s="745">
        <v>8</v>
      </c>
    </row>
    <row r="847" spans="1:4" s="776" customFormat="1" x14ac:dyDescent="0.25">
      <c r="A847" s="779">
        <v>26</v>
      </c>
      <c r="B847" s="766" t="s">
        <v>3120</v>
      </c>
      <c r="C847" s="765" t="s">
        <v>2413</v>
      </c>
      <c r="D847" s="745">
        <v>267</v>
      </c>
    </row>
    <row r="848" spans="1:4" s="776" customFormat="1" x14ac:dyDescent="0.25">
      <c r="A848" s="779">
        <v>27</v>
      </c>
      <c r="B848" s="766" t="s">
        <v>3121</v>
      </c>
      <c r="C848" s="765" t="s">
        <v>2413</v>
      </c>
      <c r="D848" s="745">
        <v>218</v>
      </c>
    </row>
    <row r="849" spans="1:4" x14ac:dyDescent="0.25">
      <c r="A849" s="779">
        <v>28</v>
      </c>
      <c r="B849" s="766" t="s">
        <v>3122</v>
      </c>
      <c r="C849" s="765" t="s">
        <v>3113</v>
      </c>
      <c r="D849" s="745">
        <v>41</v>
      </c>
    </row>
    <row r="850" spans="1:4" x14ac:dyDescent="0.25">
      <c r="A850" s="779">
        <v>29</v>
      </c>
      <c r="B850" s="766" t="s">
        <v>3123</v>
      </c>
      <c r="C850" s="765" t="s">
        <v>2531</v>
      </c>
      <c r="D850" s="745">
        <v>264</v>
      </c>
    </row>
    <row r="851" spans="1:4" x14ac:dyDescent="0.25">
      <c r="A851" s="779">
        <v>30</v>
      </c>
      <c r="B851" s="777" t="s">
        <v>3124</v>
      </c>
      <c r="C851" s="780" t="s">
        <v>3113</v>
      </c>
      <c r="D851" s="745">
        <v>27</v>
      </c>
    </row>
    <row r="852" spans="1:4" x14ac:dyDescent="0.25">
      <c r="A852" s="779">
        <v>31</v>
      </c>
      <c r="B852" s="760" t="s">
        <v>3125</v>
      </c>
      <c r="C852" s="753" t="s">
        <v>2348</v>
      </c>
      <c r="D852" s="745">
        <v>84</v>
      </c>
    </row>
    <row r="853" spans="1:4" x14ac:dyDescent="0.25">
      <c r="A853" s="779">
        <v>32</v>
      </c>
      <c r="B853" s="760" t="s">
        <v>3126</v>
      </c>
      <c r="C853" s="753" t="s">
        <v>2348</v>
      </c>
      <c r="D853" s="745">
        <v>108</v>
      </c>
    </row>
    <row r="854" spans="1:4" x14ac:dyDescent="0.25">
      <c r="A854" s="779">
        <v>816</v>
      </c>
      <c r="B854" s="760" t="s">
        <v>3127</v>
      </c>
      <c r="C854" s="753" t="s">
        <v>2522</v>
      </c>
      <c r="D854" s="745">
        <v>203</v>
      </c>
    </row>
    <row r="855" spans="1:4" x14ac:dyDescent="0.25">
      <c r="A855" s="791">
        <f>A854+1</f>
        <v>817</v>
      </c>
      <c r="B855" s="760" t="s">
        <v>3128</v>
      </c>
      <c r="C855" s="753" t="s">
        <v>3129</v>
      </c>
      <c r="D855" s="745">
        <v>510</v>
      </c>
    </row>
    <row r="856" spans="1:4" x14ac:dyDescent="0.25">
      <c r="A856" s="791">
        <f t="shared" ref="A856:A864" si="0">A855+1</f>
        <v>818</v>
      </c>
      <c r="B856" s="760" t="s">
        <v>3130</v>
      </c>
      <c r="C856" s="753" t="s">
        <v>2545</v>
      </c>
      <c r="D856" s="745">
        <v>315</v>
      </c>
    </row>
    <row r="857" spans="1:4" x14ac:dyDescent="0.25">
      <c r="A857" s="791">
        <f t="shared" si="0"/>
        <v>819</v>
      </c>
      <c r="B857" s="760" t="s">
        <v>3131</v>
      </c>
      <c r="C857" s="753" t="s">
        <v>2346</v>
      </c>
      <c r="D857" s="745">
        <v>375</v>
      </c>
    </row>
    <row r="858" spans="1:4" x14ac:dyDescent="0.25">
      <c r="A858" s="791">
        <f t="shared" si="0"/>
        <v>820</v>
      </c>
      <c r="B858" s="760" t="s">
        <v>3132</v>
      </c>
      <c r="C858" s="753" t="s">
        <v>2348</v>
      </c>
      <c r="D858" s="745">
        <v>169</v>
      </c>
    </row>
    <row r="859" spans="1:4" x14ac:dyDescent="0.25">
      <c r="A859" s="791">
        <f t="shared" si="0"/>
        <v>821</v>
      </c>
      <c r="B859" s="760" t="s">
        <v>3133</v>
      </c>
      <c r="C859" s="753" t="s">
        <v>2364</v>
      </c>
      <c r="D859" s="745">
        <v>354</v>
      </c>
    </row>
    <row r="860" spans="1:4" x14ac:dyDescent="0.25">
      <c r="A860" s="791">
        <f t="shared" si="0"/>
        <v>822</v>
      </c>
      <c r="B860" s="760" t="s">
        <v>3134</v>
      </c>
      <c r="C860" s="753" t="s">
        <v>2346</v>
      </c>
      <c r="D860" s="745">
        <v>3671</v>
      </c>
    </row>
    <row r="861" spans="1:4" x14ac:dyDescent="0.25">
      <c r="A861" s="791">
        <f t="shared" si="0"/>
        <v>823</v>
      </c>
      <c r="B861" s="760" t="s">
        <v>3135</v>
      </c>
      <c r="C861" s="753" t="s">
        <v>2346</v>
      </c>
      <c r="D861" s="745">
        <v>10</v>
      </c>
    </row>
    <row r="862" spans="1:4" x14ac:dyDescent="0.25">
      <c r="A862" s="791">
        <f t="shared" si="0"/>
        <v>824</v>
      </c>
      <c r="B862" s="760" t="s">
        <v>3136</v>
      </c>
      <c r="C862" s="753" t="s">
        <v>2348</v>
      </c>
      <c r="D862" s="745">
        <v>1650</v>
      </c>
    </row>
    <row r="863" spans="1:4" x14ac:dyDescent="0.25">
      <c r="A863" s="791">
        <f t="shared" si="0"/>
        <v>825</v>
      </c>
      <c r="B863" s="760" t="s">
        <v>3137</v>
      </c>
      <c r="C863" s="753" t="s">
        <v>2348</v>
      </c>
      <c r="D863" s="745">
        <v>80</v>
      </c>
    </row>
    <row r="864" spans="1:4" x14ac:dyDescent="0.25">
      <c r="A864" s="791">
        <f t="shared" si="0"/>
        <v>826</v>
      </c>
      <c r="B864" s="760" t="s">
        <v>3138</v>
      </c>
      <c r="C864" s="753" t="s">
        <v>2348</v>
      </c>
      <c r="D864" s="745">
        <v>40</v>
      </c>
    </row>
    <row r="865" spans="1:4" x14ac:dyDescent="0.25">
      <c r="A865" s="779">
        <v>44</v>
      </c>
      <c r="B865" s="760" t="s">
        <v>3139</v>
      </c>
      <c r="C865" s="753" t="s">
        <v>2348</v>
      </c>
      <c r="D865" s="745">
        <v>15</v>
      </c>
    </row>
    <row r="866" spans="1:4" x14ac:dyDescent="0.25">
      <c r="A866" s="792">
        <f>A864+1</f>
        <v>827</v>
      </c>
      <c r="B866" s="781"/>
      <c r="C866" s="782"/>
      <c r="D866" s="745"/>
    </row>
    <row r="867" spans="1:4" s="783" customFormat="1" ht="15.75" customHeight="1" x14ac:dyDescent="0.25">
      <c r="A867" s="935">
        <f>A866+1</f>
        <v>828</v>
      </c>
      <c r="B867" s="928"/>
      <c r="C867" s="928"/>
      <c r="D867" s="929"/>
    </row>
    <row r="868" spans="1:4" x14ac:dyDescent="0.25">
      <c r="A868" s="793">
        <f t="shared" ref="A868:A874" si="1">A867+1</f>
        <v>829</v>
      </c>
      <c r="B868" s="784" t="s">
        <v>3140</v>
      </c>
      <c r="C868" s="785" t="s">
        <v>2352</v>
      </c>
      <c r="D868" s="745">
        <v>8815</v>
      </c>
    </row>
    <row r="869" spans="1:4" x14ac:dyDescent="0.25">
      <c r="A869" s="793">
        <f t="shared" si="1"/>
        <v>830</v>
      </c>
      <c r="B869" s="766" t="s">
        <v>3141</v>
      </c>
      <c r="C869" s="743" t="s">
        <v>2352</v>
      </c>
      <c r="D869" s="745">
        <v>8658</v>
      </c>
    </row>
    <row r="870" spans="1:4" x14ac:dyDescent="0.25">
      <c r="A870" s="793">
        <f t="shared" si="1"/>
        <v>831</v>
      </c>
      <c r="B870" s="766" t="s">
        <v>3142</v>
      </c>
      <c r="C870" s="743" t="s">
        <v>2352</v>
      </c>
      <c r="D870" s="745">
        <v>6626</v>
      </c>
    </row>
    <row r="871" spans="1:4" x14ac:dyDescent="0.25">
      <c r="A871" s="793">
        <f t="shared" si="1"/>
        <v>832</v>
      </c>
      <c r="B871" s="766" t="s">
        <v>3143</v>
      </c>
      <c r="C871" s="743" t="s">
        <v>2352</v>
      </c>
      <c r="D871" s="745">
        <v>5963</v>
      </c>
    </row>
    <row r="872" spans="1:4" x14ac:dyDescent="0.25">
      <c r="A872" s="793">
        <f t="shared" si="1"/>
        <v>833</v>
      </c>
      <c r="B872" s="766" t="s">
        <v>3144</v>
      </c>
      <c r="C872" s="743" t="s">
        <v>2352</v>
      </c>
      <c r="D872" s="745">
        <v>5294</v>
      </c>
    </row>
    <row r="873" spans="1:4" x14ac:dyDescent="0.25">
      <c r="A873" s="793">
        <f t="shared" si="1"/>
        <v>834</v>
      </c>
      <c r="B873" s="766" t="s">
        <v>3145</v>
      </c>
      <c r="C873" s="743" t="s">
        <v>2352</v>
      </c>
      <c r="D873" s="745">
        <v>4150</v>
      </c>
    </row>
    <row r="874" spans="1:4" x14ac:dyDescent="0.25">
      <c r="A874" s="793">
        <f t="shared" si="1"/>
        <v>835</v>
      </c>
      <c r="B874" s="766" t="s">
        <v>3146</v>
      </c>
      <c r="C874" s="743" t="s">
        <v>2352</v>
      </c>
      <c r="D874" s="745">
        <v>3120</v>
      </c>
    </row>
    <row r="875" spans="1:4" x14ac:dyDescent="0.25">
      <c r="A875" s="765">
        <v>8</v>
      </c>
      <c r="B875" s="766" t="s">
        <v>3147</v>
      </c>
      <c r="C875" s="743" t="s">
        <v>2352</v>
      </c>
      <c r="D875" s="745">
        <v>2353</v>
      </c>
    </row>
    <row r="876" spans="1:4" x14ac:dyDescent="0.25">
      <c r="A876" s="765">
        <f>A874+1</f>
        <v>836</v>
      </c>
      <c r="B876" s="766" t="s">
        <v>3148</v>
      </c>
      <c r="C876" s="743" t="s">
        <v>2352</v>
      </c>
      <c r="D876" s="745">
        <v>2085</v>
      </c>
    </row>
    <row r="877" spans="1:4" x14ac:dyDescent="0.25">
      <c r="A877" s="765">
        <f>A876+1</f>
        <v>837</v>
      </c>
      <c r="B877" s="766" t="s">
        <v>3149</v>
      </c>
      <c r="C877" s="743" t="s">
        <v>2352</v>
      </c>
      <c r="D877" s="745">
        <v>3763</v>
      </c>
    </row>
    <row r="878" spans="1:4" x14ac:dyDescent="0.25">
      <c r="A878" s="765">
        <f t="shared" ref="A878:A895" si="2">A877+1</f>
        <v>838</v>
      </c>
      <c r="B878" s="766" t="s">
        <v>3150</v>
      </c>
      <c r="C878" s="743" t="s">
        <v>2348</v>
      </c>
      <c r="D878" s="745">
        <v>575</v>
      </c>
    </row>
    <row r="879" spans="1:4" x14ac:dyDescent="0.25">
      <c r="A879" s="765">
        <f t="shared" si="2"/>
        <v>839</v>
      </c>
      <c r="B879" s="766" t="s">
        <v>3151</v>
      </c>
      <c r="C879" s="743" t="s">
        <v>2352</v>
      </c>
      <c r="D879" s="745">
        <v>5497</v>
      </c>
    </row>
    <row r="880" spans="1:4" x14ac:dyDescent="0.25">
      <c r="A880" s="765">
        <f t="shared" si="2"/>
        <v>840</v>
      </c>
      <c r="B880" s="766" t="s">
        <v>3152</v>
      </c>
      <c r="C880" s="743" t="s">
        <v>2348</v>
      </c>
      <c r="D880" s="745">
        <v>803</v>
      </c>
    </row>
    <row r="881" spans="1:4" x14ac:dyDescent="0.25">
      <c r="A881" s="765">
        <f t="shared" si="2"/>
        <v>841</v>
      </c>
      <c r="B881" s="766" t="s">
        <v>3153</v>
      </c>
      <c r="C881" s="743" t="s">
        <v>2352</v>
      </c>
      <c r="D881" s="745">
        <v>9170</v>
      </c>
    </row>
    <row r="882" spans="1:4" x14ac:dyDescent="0.25">
      <c r="A882" s="765">
        <f t="shared" si="2"/>
        <v>842</v>
      </c>
      <c r="B882" s="766" t="s">
        <v>3154</v>
      </c>
      <c r="C882" s="743" t="s">
        <v>2352</v>
      </c>
      <c r="D882" s="745">
        <v>3299</v>
      </c>
    </row>
    <row r="883" spans="1:4" x14ac:dyDescent="0.25">
      <c r="A883" s="765">
        <f t="shared" si="2"/>
        <v>843</v>
      </c>
      <c r="B883" s="766" t="s">
        <v>3155</v>
      </c>
      <c r="C883" s="743" t="s">
        <v>2348</v>
      </c>
      <c r="D883" s="745">
        <v>465</v>
      </c>
    </row>
    <row r="884" spans="1:4" x14ac:dyDescent="0.25">
      <c r="A884" s="765">
        <f t="shared" si="2"/>
        <v>844</v>
      </c>
      <c r="B884" s="766" t="s">
        <v>3156</v>
      </c>
      <c r="C884" s="743" t="s">
        <v>2352</v>
      </c>
      <c r="D884" s="745">
        <v>2758</v>
      </c>
    </row>
    <row r="885" spans="1:4" x14ac:dyDescent="0.25">
      <c r="A885" s="765">
        <f t="shared" si="2"/>
        <v>845</v>
      </c>
      <c r="B885" s="766" t="s">
        <v>3157</v>
      </c>
      <c r="C885" s="743" t="s">
        <v>2348</v>
      </c>
      <c r="D885" s="745">
        <v>282</v>
      </c>
    </row>
    <row r="886" spans="1:4" x14ac:dyDescent="0.25">
      <c r="A886" s="765">
        <f t="shared" si="2"/>
        <v>846</v>
      </c>
      <c r="B886" s="766" t="s">
        <v>3158</v>
      </c>
      <c r="C886" s="743" t="s">
        <v>2352</v>
      </c>
      <c r="D886" s="745">
        <v>2332</v>
      </c>
    </row>
    <row r="887" spans="1:4" x14ac:dyDescent="0.25">
      <c r="A887" s="765">
        <f t="shared" si="2"/>
        <v>847</v>
      </c>
      <c r="B887" s="766" t="s">
        <v>3159</v>
      </c>
      <c r="C887" s="743" t="s">
        <v>2352</v>
      </c>
      <c r="D887" s="745">
        <v>1655</v>
      </c>
    </row>
    <row r="888" spans="1:4" x14ac:dyDescent="0.25">
      <c r="A888" s="765">
        <f t="shared" si="2"/>
        <v>848</v>
      </c>
      <c r="B888" s="766" t="s">
        <v>3160</v>
      </c>
      <c r="C888" s="743" t="s">
        <v>2348</v>
      </c>
      <c r="D888" s="745">
        <v>261</v>
      </c>
    </row>
    <row r="889" spans="1:4" x14ac:dyDescent="0.25">
      <c r="A889" s="765">
        <f t="shared" si="2"/>
        <v>849</v>
      </c>
      <c r="B889" s="766" t="s">
        <v>3161</v>
      </c>
      <c r="C889" s="743" t="s">
        <v>2352</v>
      </c>
      <c r="D889" s="745">
        <v>1318</v>
      </c>
    </row>
    <row r="890" spans="1:4" x14ac:dyDescent="0.25">
      <c r="A890" s="765">
        <f t="shared" si="2"/>
        <v>850</v>
      </c>
      <c r="B890" s="766" t="s">
        <v>3162</v>
      </c>
      <c r="C890" s="743" t="s">
        <v>2352</v>
      </c>
      <c r="D890" s="745">
        <v>1074</v>
      </c>
    </row>
    <row r="891" spans="1:4" x14ac:dyDescent="0.25">
      <c r="A891" s="765">
        <f t="shared" si="2"/>
        <v>851</v>
      </c>
      <c r="B891" s="766" t="s">
        <v>3163</v>
      </c>
      <c r="C891" s="743" t="s">
        <v>2348</v>
      </c>
      <c r="D891" s="745">
        <v>107</v>
      </c>
    </row>
    <row r="892" spans="1:4" x14ac:dyDescent="0.25">
      <c r="A892" s="765">
        <f t="shared" si="2"/>
        <v>852</v>
      </c>
      <c r="B892" s="766" t="s">
        <v>3164</v>
      </c>
      <c r="C892" s="743" t="s">
        <v>2352</v>
      </c>
      <c r="D892" s="745">
        <v>327</v>
      </c>
    </row>
    <row r="893" spans="1:4" x14ac:dyDescent="0.25">
      <c r="A893" s="765">
        <f t="shared" si="2"/>
        <v>853</v>
      </c>
      <c r="B893" s="766" t="s">
        <v>3165</v>
      </c>
      <c r="C893" s="743" t="s">
        <v>2352</v>
      </c>
      <c r="D893" s="745">
        <v>346</v>
      </c>
    </row>
    <row r="894" spans="1:4" x14ac:dyDescent="0.25">
      <c r="A894" s="765">
        <f t="shared" si="2"/>
        <v>854</v>
      </c>
      <c r="B894" s="766" t="s">
        <v>3166</v>
      </c>
      <c r="C894" s="743" t="s">
        <v>2352</v>
      </c>
      <c r="D894" s="745">
        <v>392</v>
      </c>
    </row>
    <row r="895" spans="1:4" x14ac:dyDescent="0.25">
      <c r="A895" s="765">
        <f t="shared" si="2"/>
        <v>855</v>
      </c>
      <c r="B895" s="766" t="s">
        <v>3167</v>
      </c>
      <c r="C895" s="743" t="s">
        <v>2352</v>
      </c>
      <c r="D895" s="745">
        <v>642</v>
      </c>
    </row>
    <row r="896" spans="1:4" x14ac:dyDescent="0.25">
      <c r="A896" s="765">
        <v>29</v>
      </c>
      <c r="B896" s="766" t="s">
        <v>3168</v>
      </c>
      <c r="C896" s="743" t="s">
        <v>2352</v>
      </c>
      <c r="D896" s="745">
        <v>8266</v>
      </c>
    </row>
    <row r="897" spans="1:4" x14ac:dyDescent="0.25">
      <c r="A897" s="765">
        <f>A895+1</f>
        <v>856</v>
      </c>
      <c r="B897" s="766" t="s">
        <v>3169</v>
      </c>
      <c r="C897" s="743" t="s">
        <v>2352</v>
      </c>
      <c r="D897" s="745">
        <v>9824</v>
      </c>
    </row>
    <row r="898" spans="1:4" x14ac:dyDescent="0.25">
      <c r="A898" s="765">
        <f>A897+1</f>
        <v>857</v>
      </c>
      <c r="B898" s="766" t="s">
        <v>3170</v>
      </c>
      <c r="C898" s="743" t="s">
        <v>2352</v>
      </c>
      <c r="D898" s="745">
        <v>6629</v>
      </c>
    </row>
    <row r="899" spans="1:4" ht="15.75" customHeight="1" x14ac:dyDescent="0.25">
      <c r="A899" s="927" t="s">
        <v>3171</v>
      </c>
      <c r="B899" s="928"/>
      <c r="C899" s="928"/>
      <c r="D899" s="929"/>
    </row>
    <row r="900" spans="1:4" x14ac:dyDescent="0.25">
      <c r="A900" s="765">
        <v>1</v>
      </c>
      <c r="B900" s="766" t="s">
        <v>3063</v>
      </c>
      <c r="C900" s="743" t="s">
        <v>2552</v>
      </c>
      <c r="D900" s="745">
        <v>6000</v>
      </c>
    </row>
    <row r="901" spans="1:4" x14ac:dyDescent="0.25">
      <c r="A901" s="765">
        <v>2</v>
      </c>
      <c r="B901" s="766" t="s">
        <v>3172</v>
      </c>
      <c r="C901" s="743" t="s">
        <v>2552</v>
      </c>
      <c r="D901" s="745">
        <v>62575</v>
      </c>
    </row>
    <row r="902" spans="1:4" x14ac:dyDescent="0.25">
      <c r="A902" s="765">
        <v>3</v>
      </c>
      <c r="B902" s="766" t="s">
        <v>3173</v>
      </c>
      <c r="C902" s="743" t="s">
        <v>2552</v>
      </c>
      <c r="D902" s="745">
        <v>61000</v>
      </c>
    </row>
    <row r="903" spans="1:4" x14ac:dyDescent="0.25">
      <c r="A903" s="765">
        <v>4</v>
      </c>
      <c r="B903" s="766" t="s">
        <v>3174</v>
      </c>
      <c r="C903" s="743" t="s">
        <v>2552</v>
      </c>
      <c r="D903" s="745">
        <v>63755</v>
      </c>
    </row>
    <row r="904" spans="1:4" x14ac:dyDescent="0.25">
      <c r="A904" s="765">
        <v>5</v>
      </c>
      <c r="B904" s="766" t="s">
        <v>3175</v>
      </c>
      <c r="C904" s="743" t="s">
        <v>2552</v>
      </c>
      <c r="D904" s="745">
        <v>65720</v>
      </c>
    </row>
    <row r="905" spans="1:4" x14ac:dyDescent="0.25">
      <c r="A905" s="765">
        <v>6</v>
      </c>
      <c r="B905" s="766" t="s">
        <v>3176</v>
      </c>
      <c r="C905" s="743" t="s">
        <v>2552</v>
      </c>
      <c r="D905" s="745">
        <v>49488</v>
      </c>
    </row>
    <row r="906" spans="1:4" x14ac:dyDescent="0.25">
      <c r="A906" s="765">
        <v>7</v>
      </c>
      <c r="B906" s="766" t="s">
        <v>3177</v>
      </c>
      <c r="C906" s="743" t="s">
        <v>2552</v>
      </c>
      <c r="D906" s="745">
        <v>49862</v>
      </c>
    </row>
    <row r="907" spans="1:4" x14ac:dyDescent="0.25">
      <c r="A907" s="765">
        <v>8</v>
      </c>
      <c r="B907" s="766" t="s">
        <v>3178</v>
      </c>
      <c r="C907" s="743" t="s">
        <v>2552</v>
      </c>
      <c r="D907" s="745">
        <v>52764</v>
      </c>
    </row>
    <row r="908" spans="1:4" x14ac:dyDescent="0.25">
      <c r="A908" s="765">
        <v>9</v>
      </c>
      <c r="B908" s="766" t="s">
        <v>3179</v>
      </c>
      <c r="C908" s="743" t="s">
        <v>2552</v>
      </c>
      <c r="D908" s="745">
        <v>59411</v>
      </c>
    </row>
    <row r="909" spans="1:4" x14ac:dyDescent="0.25">
      <c r="A909" s="765">
        <v>10</v>
      </c>
      <c r="B909" s="766" t="s">
        <v>3180</v>
      </c>
      <c r="C909" s="743" t="s">
        <v>2552</v>
      </c>
      <c r="D909" s="745">
        <v>64748</v>
      </c>
    </row>
    <row r="910" spans="1:4" x14ac:dyDescent="0.25">
      <c r="A910" s="765" t="s">
        <v>3181</v>
      </c>
      <c r="B910" s="766" t="s">
        <v>3182</v>
      </c>
      <c r="C910" s="743" t="s">
        <v>2552</v>
      </c>
      <c r="D910" s="745">
        <v>57913</v>
      </c>
    </row>
    <row r="911" spans="1:4" ht="31.5" x14ac:dyDescent="0.25">
      <c r="A911" s="765">
        <v>12</v>
      </c>
      <c r="B911" s="766" t="s">
        <v>5184</v>
      </c>
      <c r="C911" s="743" t="s">
        <v>2402</v>
      </c>
      <c r="D911" s="745">
        <v>1670</v>
      </c>
    </row>
    <row r="912" spans="1:4" x14ac:dyDescent="0.25">
      <c r="A912" s="765">
        <v>13</v>
      </c>
      <c r="B912" s="766" t="s">
        <v>5185</v>
      </c>
      <c r="C912" s="743" t="s">
        <v>2402</v>
      </c>
      <c r="D912" s="745">
        <v>1200</v>
      </c>
    </row>
    <row r="913" spans="1:4" x14ac:dyDescent="0.25">
      <c r="A913" s="765">
        <v>14</v>
      </c>
      <c r="B913" s="766" t="s">
        <v>3183</v>
      </c>
      <c r="C913" s="743" t="s">
        <v>2402</v>
      </c>
      <c r="D913" s="745">
        <v>1781</v>
      </c>
    </row>
    <row r="914" spans="1:4" x14ac:dyDescent="0.25">
      <c r="A914" s="765">
        <v>15</v>
      </c>
      <c r="B914" s="766" t="s">
        <v>3184</v>
      </c>
      <c r="C914" s="743" t="s">
        <v>2348</v>
      </c>
      <c r="D914" s="745">
        <v>8.5</v>
      </c>
    </row>
    <row r="915" spans="1:4" x14ac:dyDescent="0.25">
      <c r="A915" s="765">
        <v>16</v>
      </c>
      <c r="B915" s="766" t="s">
        <v>3185</v>
      </c>
      <c r="C915" s="743" t="s">
        <v>2402</v>
      </c>
      <c r="D915" s="745">
        <v>653</v>
      </c>
    </row>
    <row r="916" spans="1:4" x14ac:dyDescent="0.25">
      <c r="A916" s="765">
        <v>17</v>
      </c>
      <c r="B916" s="766" t="s">
        <v>3186</v>
      </c>
      <c r="C916" s="743" t="s">
        <v>2402</v>
      </c>
      <c r="D916" s="745">
        <v>900</v>
      </c>
    </row>
    <row r="917" spans="1:4" x14ac:dyDescent="0.25">
      <c r="A917" s="765">
        <v>18</v>
      </c>
      <c r="B917" s="766" t="s">
        <v>3187</v>
      </c>
      <c r="C917" s="743" t="s">
        <v>2402</v>
      </c>
      <c r="D917" s="745">
        <v>1050</v>
      </c>
    </row>
    <row r="918" spans="1:4" x14ac:dyDescent="0.25">
      <c r="A918" s="765">
        <v>19</v>
      </c>
      <c r="B918" s="766" t="s">
        <v>3188</v>
      </c>
      <c r="C918" s="743" t="s">
        <v>2402</v>
      </c>
      <c r="D918" s="745">
        <v>1050</v>
      </c>
    </row>
    <row r="919" spans="1:4" x14ac:dyDescent="0.25">
      <c r="A919" s="765">
        <v>20</v>
      </c>
      <c r="B919" s="766" t="s">
        <v>3189</v>
      </c>
      <c r="C919" s="743" t="s">
        <v>2402</v>
      </c>
      <c r="D919" s="745">
        <v>1050</v>
      </c>
    </row>
    <row r="920" spans="1:4" x14ac:dyDescent="0.25">
      <c r="A920" s="765">
        <v>21</v>
      </c>
      <c r="B920" s="766" t="s">
        <v>3190</v>
      </c>
      <c r="C920" s="743" t="s">
        <v>2402</v>
      </c>
      <c r="D920" s="745">
        <v>1050</v>
      </c>
    </row>
    <row r="921" spans="1:4" x14ac:dyDescent="0.25">
      <c r="A921" s="765">
        <v>22</v>
      </c>
      <c r="B921" s="766" t="s">
        <v>3191</v>
      </c>
      <c r="C921" s="743" t="s">
        <v>2402</v>
      </c>
      <c r="D921" s="745">
        <v>1050</v>
      </c>
    </row>
    <row r="922" spans="1:4" x14ac:dyDescent="0.25">
      <c r="A922" s="765">
        <v>23</v>
      </c>
      <c r="B922" s="766" t="s">
        <v>3192</v>
      </c>
      <c r="C922" s="743" t="s">
        <v>2402</v>
      </c>
      <c r="D922" s="745">
        <v>835</v>
      </c>
    </row>
    <row r="923" spans="1:4" x14ac:dyDescent="0.25">
      <c r="A923" s="765">
        <v>24</v>
      </c>
      <c r="B923" s="766" t="s">
        <v>3193</v>
      </c>
      <c r="C923" s="743" t="s">
        <v>2402</v>
      </c>
      <c r="D923" s="745">
        <v>313</v>
      </c>
    </row>
    <row r="924" spans="1:4" x14ac:dyDescent="0.25">
      <c r="A924" s="765">
        <v>25</v>
      </c>
      <c r="B924" s="766" t="s">
        <v>3194</v>
      </c>
      <c r="C924" s="743" t="s">
        <v>2402</v>
      </c>
      <c r="D924" s="745">
        <v>316</v>
      </c>
    </row>
    <row r="925" spans="1:4" x14ac:dyDescent="0.25">
      <c r="A925" s="765">
        <v>26</v>
      </c>
      <c r="B925" s="766" t="s">
        <v>3195</v>
      </c>
      <c r="C925" s="743" t="s">
        <v>3196</v>
      </c>
      <c r="D925" s="745">
        <v>213</v>
      </c>
    </row>
    <row r="926" spans="1:4" x14ac:dyDescent="0.25">
      <c r="A926" s="765">
        <v>27</v>
      </c>
      <c r="B926" s="766" t="s">
        <v>3197</v>
      </c>
      <c r="C926" s="743" t="s">
        <v>2346</v>
      </c>
      <c r="D926" s="745">
        <v>36</v>
      </c>
    </row>
    <row r="927" spans="1:4" x14ac:dyDescent="0.25">
      <c r="A927" s="765">
        <v>28</v>
      </c>
      <c r="B927" s="766" t="s">
        <v>3198</v>
      </c>
      <c r="C927" s="743" t="s">
        <v>2364</v>
      </c>
      <c r="D927" s="745">
        <v>193</v>
      </c>
    </row>
    <row r="928" spans="1:4" x14ac:dyDescent="0.25">
      <c r="A928" s="765">
        <v>29</v>
      </c>
      <c r="B928" s="766" t="s">
        <v>3199</v>
      </c>
      <c r="C928" s="743" t="s">
        <v>2346</v>
      </c>
      <c r="D928" s="745">
        <v>218</v>
      </c>
    </row>
    <row r="929" spans="1:4" x14ac:dyDescent="0.25">
      <c r="A929" s="765">
        <v>30</v>
      </c>
      <c r="B929" s="766" t="s">
        <v>3200</v>
      </c>
      <c r="C929" s="743" t="s">
        <v>2552</v>
      </c>
      <c r="D929" s="745">
        <v>40000</v>
      </c>
    </row>
    <row r="930" spans="1:4" x14ac:dyDescent="0.25">
      <c r="A930" s="765">
        <v>31</v>
      </c>
      <c r="B930" s="766" t="s">
        <v>3201</v>
      </c>
      <c r="C930" s="743" t="s">
        <v>2552</v>
      </c>
      <c r="D930" s="745">
        <v>42500</v>
      </c>
    </row>
    <row r="931" spans="1:4" ht="31.5" x14ac:dyDescent="0.25">
      <c r="A931" s="765">
        <f>A929+1</f>
        <v>31</v>
      </c>
      <c r="B931" s="766" t="s">
        <v>3202</v>
      </c>
      <c r="C931" s="743" t="s">
        <v>2346</v>
      </c>
      <c r="D931" s="745">
        <v>65</v>
      </c>
    </row>
    <row r="932" spans="1:4" x14ac:dyDescent="0.25">
      <c r="A932" s="765">
        <f>A931+1</f>
        <v>32</v>
      </c>
      <c r="B932" s="766" t="s">
        <v>3203</v>
      </c>
      <c r="C932" s="743" t="s">
        <v>3204</v>
      </c>
      <c r="D932" s="745">
        <v>364</v>
      </c>
    </row>
    <row r="933" spans="1:4" x14ac:dyDescent="0.25">
      <c r="A933" s="765">
        <v>34</v>
      </c>
      <c r="B933" s="766" t="s">
        <v>3205</v>
      </c>
      <c r="C933" s="743" t="s">
        <v>2552</v>
      </c>
      <c r="D933" s="745">
        <v>4300</v>
      </c>
    </row>
    <row r="934" spans="1:4" x14ac:dyDescent="0.25">
      <c r="A934" s="930"/>
      <c r="B934" s="930"/>
      <c r="C934" s="930"/>
      <c r="D934" s="745"/>
    </row>
    <row r="935" spans="1:4" ht="15.75" customHeight="1" x14ac:dyDescent="0.25">
      <c r="A935" s="927" t="s">
        <v>3206</v>
      </c>
      <c r="B935" s="928"/>
      <c r="C935" s="928"/>
      <c r="D935" s="929"/>
    </row>
    <row r="936" spans="1:4" x14ac:dyDescent="0.25">
      <c r="A936" s="765">
        <v>1</v>
      </c>
      <c r="B936" s="766" t="s">
        <v>3207</v>
      </c>
      <c r="C936" s="743" t="s">
        <v>2552</v>
      </c>
      <c r="D936" s="745">
        <v>52764</v>
      </c>
    </row>
    <row r="937" spans="1:4" x14ac:dyDescent="0.25">
      <c r="A937" s="765">
        <v>2</v>
      </c>
      <c r="B937" s="766" t="s">
        <v>3208</v>
      </c>
      <c r="C937" s="743" t="s">
        <v>2402</v>
      </c>
      <c r="D937" s="745">
        <v>928</v>
      </c>
    </row>
    <row r="938" spans="1:4" ht="31.5" x14ac:dyDescent="0.25">
      <c r="A938" s="765">
        <v>3</v>
      </c>
      <c r="B938" s="766" t="s">
        <v>3209</v>
      </c>
      <c r="C938" s="743" t="s">
        <v>2402</v>
      </c>
      <c r="D938" s="745">
        <v>943</v>
      </c>
    </row>
    <row r="939" spans="1:4" x14ac:dyDescent="0.25">
      <c r="A939" s="765">
        <v>4</v>
      </c>
      <c r="B939" s="766" t="s">
        <v>3210</v>
      </c>
      <c r="C939" s="743" t="s">
        <v>2402</v>
      </c>
      <c r="D939" s="745">
        <v>840</v>
      </c>
    </row>
    <row r="940" spans="1:4" x14ac:dyDescent="0.25">
      <c r="A940" s="765">
        <v>5</v>
      </c>
      <c r="B940" s="766" t="s">
        <v>3211</v>
      </c>
      <c r="C940" s="743" t="s">
        <v>2402</v>
      </c>
      <c r="D940" s="745">
        <v>1600</v>
      </c>
    </row>
    <row r="941" spans="1:4" x14ac:dyDescent="0.25">
      <c r="A941" s="765">
        <v>6</v>
      </c>
      <c r="B941" s="766" t="s">
        <v>3212</v>
      </c>
      <c r="C941" s="743" t="s">
        <v>2402</v>
      </c>
      <c r="D941" s="745">
        <v>1600</v>
      </c>
    </row>
    <row r="942" spans="1:4" x14ac:dyDescent="0.25">
      <c r="A942" s="765">
        <v>7</v>
      </c>
      <c r="B942" s="766" t="s">
        <v>3213</v>
      </c>
      <c r="C942" s="743" t="s">
        <v>2402</v>
      </c>
      <c r="D942" s="745">
        <v>316</v>
      </c>
    </row>
    <row r="943" spans="1:4" ht="31.5" x14ac:dyDescent="0.25">
      <c r="A943" s="765">
        <v>8</v>
      </c>
      <c r="B943" s="766" t="s">
        <v>5186</v>
      </c>
      <c r="C943" s="743" t="s">
        <v>2402</v>
      </c>
      <c r="D943" s="745">
        <v>1745</v>
      </c>
    </row>
    <row r="944" spans="1:4" ht="31.5" x14ac:dyDescent="0.25">
      <c r="A944" s="765">
        <v>9</v>
      </c>
      <c r="B944" s="766" t="s">
        <v>3214</v>
      </c>
      <c r="C944" s="743" t="s">
        <v>2402</v>
      </c>
      <c r="D944" s="745">
        <v>738</v>
      </c>
    </row>
    <row r="945" spans="1:4" x14ac:dyDescent="0.25">
      <c r="A945" s="765">
        <v>10</v>
      </c>
      <c r="B945" s="766" t="s">
        <v>3215</v>
      </c>
      <c r="C945" s="743" t="s">
        <v>2402</v>
      </c>
      <c r="D945" s="745">
        <v>1050</v>
      </c>
    </row>
    <row r="946" spans="1:4" ht="31.5" x14ac:dyDescent="0.25">
      <c r="A946" s="765">
        <v>11</v>
      </c>
      <c r="B946" s="766" t="s">
        <v>5187</v>
      </c>
      <c r="C946" s="743" t="s">
        <v>2402</v>
      </c>
      <c r="D946" s="745">
        <v>1050</v>
      </c>
    </row>
    <row r="947" spans="1:4" ht="31.5" x14ac:dyDescent="0.25">
      <c r="A947" s="765">
        <f>A945+1</f>
        <v>11</v>
      </c>
      <c r="B947" s="766" t="s">
        <v>5188</v>
      </c>
      <c r="C947" s="743" t="s">
        <v>2402</v>
      </c>
      <c r="D947" s="745">
        <v>1050</v>
      </c>
    </row>
    <row r="948" spans="1:4" ht="31.5" x14ac:dyDescent="0.25">
      <c r="A948" s="765">
        <f>A947+1</f>
        <v>12</v>
      </c>
      <c r="B948" s="766" t="s">
        <v>5189</v>
      </c>
      <c r="C948" s="743" t="s">
        <v>2402</v>
      </c>
      <c r="D948" s="745">
        <v>1050</v>
      </c>
    </row>
    <row r="949" spans="1:4" ht="31.5" x14ac:dyDescent="0.25">
      <c r="A949" s="765">
        <f t="shared" ref="A949:A959" si="3">A948+1</f>
        <v>13</v>
      </c>
      <c r="B949" s="766" t="s">
        <v>5190</v>
      </c>
      <c r="C949" s="743" t="s">
        <v>2402</v>
      </c>
      <c r="D949" s="745">
        <v>1050</v>
      </c>
    </row>
    <row r="950" spans="1:4" x14ac:dyDescent="0.25">
      <c r="A950" s="765">
        <f t="shared" si="3"/>
        <v>14</v>
      </c>
      <c r="B950" s="766" t="s">
        <v>3216</v>
      </c>
      <c r="C950" s="743" t="s">
        <v>2402</v>
      </c>
      <c r="D950" s="745">
        <v>1050</v>
      </c>
    </row>
    <row r="951" spans="1:4" ht="31.5" x14ac:dyDescent="0.25">
      <c r="A951" s="765">
        <f t="shared" si="3"/>
        <v>15</v>
      </c>
      <c r="B951" s="766" t="s">
        <v>3217</v>
      </c>
      <c r="C951" s="743" t="s">
        <v>2402</v>
      </c>
      <c r="D951" s="745">
        <v>1050</v>
      </c>
    </row>
    <row r="952" spans="1:4" ht="31.5" x14ac:dyDescent="0.25">
      <c r="A952" s="765">
        <f t="shared" si="3"/>
        <v>16</v>
      </c>
      <c r="B952" s="766" t="s">
        <v>5191</v>
      </c>
      <c r="C952" s="743" t="s">
        <v>2402</v>
      </c>
      <c r="D952" s="745">
        <v>1050</v>
      </c>
    </row>
    <row r="953" spans="1:4" ht="31.5" x14ac:dyDescent="0.25">
      <c r="A953" s="765">
        <f t="shared" si="3"/>
        <v>17</v>
      </c>
      <c r="B953" s="766" t="s">
        <v>3218</v>
      </c>
      <c r="C953" s="743" t="s">
        <v>2402</v>
      </c>
      <c r="D953" s="745">
        <v>918</v>
      </c>
    </row>
    <row r="954" spans="1:4" x14ac:dyDescent="0.25">
      <c r="A954" s="765">
        <f t="shared" si="3"/>
        <v>18</v>
      </c>
      <c r="B954" s="766" t="s">
        <v>3219</v>
      </c>
      <c r="C954" s="743" t="s">
        <v>2402</v>
      </c>
      <c r="D954" s="745">
        <v>918</v>
      </c>
    </row>
    <row r="955" spans="1:4" ht="31.5" x14ac:dyDescent="0.25">
      <c r="A955" s="765">
        <f t="shared" si="3"/>
        <v>19</v>
      </c>
      <c r="B955" s="766" t="s">
        <v>3220</v>
      </c>
      <c r="C955" s="743" t="s">
        <v>2402</v>
      </c>
      <c r="D955" s="745">
        <v>918</v>
      </c>
    </row>
    <row r="956" spans="1:4" x14ac:dyDescent="0.25">
      <c r="A956" s="765">
        <f t="shared" si="3"/>
        <v>20</v>
      </c>
      <c r="B956" s="766" t="s">
        <v>3221</v>
      </c>
      <c r="C956" s="743" t="s">
        <v>2402</v>
      </c>
      <c r="D956" s="745">
        <v>918</v>
      </c>
    </row>
    <row r="957" spans="1:4" x14ac:dyDescent="0.25">
      <c r="A957" s="765">
        <f t="shared" si="3"/>
        <v>21</v>
      </c>
      <c r="B957" s="766" t="s">
        <v>3222</v>
      </c>
      <c r="C957" s="743" t="s">
        <v>2402</v>
      </c>
      <c r="D957" s="745">
        <v>1050</v>
      </c>
    </row>
    <row r="958" spans="1:4" x14ac:dyDescent="0.25">
      <c r="A958" s="765">
        <f t="shared" si="3"/>
        <v>22</v>
      </c>
      <c r="B958" s="766" t="s">
        <v>3223</v>
      </c>
      <c r="C958" s="743" t="s">
        <v>2402</v>
      </c>
      <c r="D958" s="745">
        <v>1050</v>
      </c>
    </row>
    <row r="959" spans="1:4" x14ac:dyDescent="0.25">
      <c r="A959" s="765">
        <f t="shared" si="3"/>
        <v>23</v>
      </c>
      <c r="B959" s="766" t="s">
        <v>3224</v>
      </c>
      <c r="C959" s="743" t="s">
        <v>2402</v>
      </c>
      <c r="D959" s="745">
        <v>1050</v>
      </c>
    </row>
    <row r="960" spans="1:4" x14ac:dyDescent="0.25">
      <c r="A960" s="765">
        <v>25</v>
      </c>
      <c r="B960" s="766" t="s">
        <v>3225</v>
      </c>
      <c r="C960" s="743" t="s">
        <v>2402</v>
      </c>
      <c r="D960" s="745">
        <v>1050</v>
      </c>
    </row>
    <row r="961" spans="1:4" x14ac:dyDescent="0.25">
      <c r="A961" s="765">
        <f>A959+1</f>
        <v>24</v>
      </c>
      <c r="B961" s="766" t="s">
        <v>3226</v>
      </c>
      <c r="C961" s="743" t="s">
        <v>2402</v>
      </c>
      <c r="D961" s="745">
        <v>1050</v>
      </c>
    </row>
    <row r="962" spans="1:4" x14ac:dyDescent="0.25">
      <c r="A962" s="765">
        <f>A961+1</f>
        <v>25</v>
      </c>
      <c r="B962" s="766" t="s">
        <v>3227</v>
      </c>
      <c r="C962" s="743" t="s">
        <v>2402</v>
      </c>
      <c r="D962" s="745">
        <v>1050</v>
      </c>
    </row>
    <row r="963" spans="1:4" x14ac:dyDescent="0.25">
      <c r="A963" s="765">
        <f t="shared" ref="A963:A969" si="4">A962+1</f>
        <v>26</v>
      </c>
      <c r="B963" s="766" t="s">
        <v>3228</v>
      </c>
      <c r="C963" s="743" t="s">
        <v>2402</v>
      </c>
      <c r="D963" s="745">
        <v>1050</v>
      </c>
    </row>
    <row r="964" spans="1:4" x14ac:dyDescent="0.25">
      <c r="A964" s="765">
        <f t="shared" si="4"/>
        <v>27</v>
      </c>
      <c r="B964" s="766" t="s">
        <v>3229</v>
      </c>
      <c r="C964" s="743" t="s">
        <v>2402</v>
      </c>
      <c r="D964" s="745">
        <v>1050</v>
      </c>
    </row>
    <row r="965" spans="1:4" x14ac:dyDescent="0.25">
      <c r="A965" s="765">
        <f t="shared" si="4"/>
        <v>28</v>
      </c>
      <c r="B965" s="766" t="s">
        <v>3230</v>
      </c>
      <c r="C965" s="743" t="s">
        <v>2402</v>
      </c>
      <c r="D965" s="745">
        <v>1050</v>
      </c>
    </row>
    <row r="966" spans="1:4" x14ac:dyDescent="0.25">
      <c r="A966" s="765">
        <f t="shared" si="4"/>
        <v>29</v>
      </c>
      <c r="B966" s="766" t="s">
        <v>3231</v>
      </c>
      <c r="C966" s="743" t="s">
        <v>2402</v>
      </c>
      <c r="D966" s="745">
        <v>1050</v>
      </c>
    </row>
    <row r="967" spans="1:4" x14ac:dyDescent="0.25">
      <c r="A967" s="765">
        <f t="shared" si="4"/>
        <v>30</v>
      </c>
      <c r="B967" s="766" t="s">
        <v>3232</v>
      </c>
      <c r="C967" s="743" t="s">
        <v>2402</v>
      </c>
      <c r="D967" s="745">
        <v>1050</v>
      </c>
    </row>
    <row r="968" spans="1:4" x14ac:dyDescent="0.25">
      <c r="A968" s="765">
        <f t="shared" si="4"/>
        <v>31</v>
      </c>
      <c r="B968" s="766" t="s">
        <v>3233</v>
      </c>
      <c r="C968" s="743" t="s">
        <v>2402</v>
      </c>
      <c r="D968" s="745">
        <v>1050</v>
      </c>
    </row>
    <row r="969" spans="1:4" x14ac:dyDescent="0.25">
      <c r="A969" s="765">
        <f t="shared" si="4"/>
        <v>32</v>
      </c>
      <c r="B969" s="766" t="s">
        <v>3234</v>
      </c>
      <c r="C969" s="743" t="s">
        <v>2402</v>
      </c>
      <c r="D969" s="745">
        <v>1050</v>
      </c>
    </row>
    <row r="970" spans="1:4" x14ac:dyDescent="0.25">
      <c r="A970" s="765">
        <v>35</v>
      </c>
      <c r="B970" s="766" t="s">
        <v>3235</v>
      </c>
      <c r="C970" s="743" t="s">
        <v>2402</v>
      </c>
      <c r="D970" s="745">
        <v>1050</v>
      </c>
    </row>
    <row r="971" spans="1:4" x14ac:dyDescent="0.25">
      <c r="A971" s="765">
        <f>A969+1</f>
        <v>33</v>
      </c>
      <c r="B971" s="766" t="s">
        <v>3236</v>
      </c>
      <c r="C971" s="743" t="s">
        <v>2402</v>
      </c>
      <c r="D971" s="745">
        <v>1050</v>
      </c>
    </row>
    <row r="972" spans="1:4" x14ac:dyDescent="0.25">
      <c r="A972" s="765">
        <f>A971+1</f>
        <v>34</v>
      </c>
      <c r="B972" s="766" t="s">
        <v>3237</v>
      </c>
      <c r="C972" s="743" t="s">
        <v>2402</v>
      </c>
      <c r="D972" s="745">
        <v>1050</v>
      </c>
    </row>
    <row r="973" spans="1:4" x14ac:dyDescent="0.25">
      <c r="A973" s="765">
        <f t="shared" ref="A973:A981" si="5">A972+1</f>
        <v>35</v>
      </c>
      <c r="B973" s="766" t="s">
        <v>3238</v>
      </c>
      <c r="C973" s="743" t="s">
        <v>2402</v>
      </c>
      <c r="D973" s="745">
        <v>1050</v>
      </c>
    </row>
    <row r="974" spans="1:4" x14ac:dyDescent="0.25">
      <c r="A974" s="765">
        <f t="shared" si="5"/>
        <v>36</v>
      </c>
      <c r="B974" s="766" t="s">
        <v>3239</v>
      </c>
      <c r="C974" s="743" t="s">
        <v>2402</v>
      </c>
      <c r="D974" s="745">
        <v>1050</v>
      </c>
    </row>
    <row r="975" spans="1:4" x14ac:dyDescent="0.25">
      <c r="A975" s="765">
        <f t="shared" si="5"/>
        <v>37</v>
      </c>
      <c r="B975" s="766" t="s">
        <v>3240</v>
      </c>
      <c r="C975" s="743" t="s">
        <v>2402</v>
      </c>
      <c r="D975" s="745">
        <v>1050</v>
      </c>
    </row>
    <row r="976" spans="1:4" x14ac:dyDescent="0.25">
      <c r="A976" s="765">
        <f t="shared" si="5"/>
        <v>38</v>
      </c>
      <c r="B976" s="766" t="s">
        <v>3241</v>
      </c>
      <c r="C976" s="743" t="s">
        <v>2402</v>
      </c>
      <c r="D976" s="745">
        <v>1050</v>
      </c>
    </row>
    <row r="977" spans="1:4" x14ac:dyDescent="0.25">
      <c r="A977" s="765">
        <f t="shared" si="5"/>
        <v>39</v>
      </c>
      <c r="B977" s="766" t="s">
        <v>3242</v>
      </c>
      <c r="C977" s="743" t="s">
        <v>2402</v>
      </c>
      <c r="D977" s="745">
        <v>1050</v>
      </c>
    </row>
    <row r="978" spans="1:4" x14ac:dyDescent="0.25">
      <c r="A978" s="765">
        <f t="shared" si="5"/>
        <v>40</v>
      </c>
      <c r="B978" s="766" t="s">
        <v>3243</v>
      </c>
      <c r="C978" s="743" t="s">
        <v>2402</v>
      </c>
      <c r="D978" s="745">
        <v>1050</v>
      </c>
    </row>
    <row r="979" spans="1:4" x14ac:dyDescent="0.25">
      <c r="A979" s="765">
        <f t="shared" si="5"/>
        <v>41</v>
      </c>
      <c r="B979" s="766" t="s">
        <v>3244</v>
      </c>
      <c r="C979" s="743" t="s">
        <v>2402</v>
      </c>
      <c r="D979" s="745">
        <v>1050</v>
      </c>
    </row>
    <row r="980" spans="1:4" x14ac:dyDescent="0.25">
      <c r="A980" s="765">
        <f t="shared" si="5"/>
        <v>42</v>
      </c>
      <c r="B980" s="766" t="s">
        <v>3245</v>
      </c>
      <c r="C980" s="743" t="s">
        <v>2402</v>
      </c>
      <c r="D980" s="745">
        <v>1050</v>
      </c>
    </row>
    <row r="981" spans="1:4" x14ac:dyDescent="0.25">
      <c r="A981" s="765">
        <f t="shared" si="5"/>
        <v>43</v>
      </c>
      <c r="B981" s="766" t="s">
        <v>3246</v>
      </c>
      <c r="C981" s="743" t="s">
        <v>2402</v>
      </c>
      <c r="D981" s="745">
        <v>1050</v>
      </c>
    </row>
    <row r="982" spans="1:4" x14ac:dyDescent="0.25">
      <c r="A982" s="765">
        <v>47</v>
      </c>
      <c r="B982" s="766" t="s">
        <v>3247</v>
      </c>
      <c r="C982" s="743" t="s">
        <v>2402</v>
      </c>
      <c r="D982" s="745">
        <v>1050</v>
      </c>
    </row>
    <row r="983" spans="1:4" x14ac:dyDescent="0.25">
      <c r="A983" s="765">
        <f>A981+1</f>
        <v>44</v>
      </c>
      <c r="B983" s="766" t="s">
        <v>3248</v>
      </c>
      <c r="C983" s="743" t="s">
        <v>2402</v>
      </c>
      <c r="D983" s="745">
        <v>1050</v>
      </c>
    </row>
    <row r="984" spans="1:4" x14ac:dyDescent="0.25">
      <c r="A984" s="765">
        <f>A983+1</f>
        <v>45</v>
      </c>
      <c r="B984" s="766" t="s">
        <v>3249</v>
      </c>
      <c r="C984" s="743" t="s">
        <v>2402</v>
      </c>
      <c r="D984" s="745">
        <v>1050</v>
      </c>
    </row>
    <row r="985" spans="1:4" x14ac:dyDescent="0.25">
      <c r="A985" s="765">
        <f t="shared" ref="A985:A1000" si="6">A984+1</f>
        <v>46</v>
      </c>
      <c r="B985" s="766" t="s">
        <v>3250</v>
      </c>
      <c r="C985" s="743" t="s">
        <v>2402</v>
      </c>
      <c r="D985" s="745">
        <v>1050</v>
      </c>
    </row>
    <row r="986" spans="1:4" x14ac:dyDescent="0.25">
      <c r="A986" s="765">
        <f t="shared" si="6"/>
        <v>47</v>
      </c>
      <c r="B986" s="766" t="s">
        <v>3251</v>
      </c>
      <c r="C986" s="743" t="s">
        <v>2402</v>
      </c>
      <c r="D986" s="745">
        <v>1050</v>
      </c>
    </row>
    <row r="987" spans="1:4" x14ac:dyDescent="0.25">
      <c r="A987" s="765">
        <f t="shared" si="6"/>
        <v>48</v>
      </c>
      <c r="B987" s="766" t="s">
        <v>3252</v>
      </c>
      <c r="C987" s="743" t="s">
        <v>2402</v>
      </c>
      <c r="D987" s="745">
        <v>1050</v>
      </c>
    </row>
    <row r="988" spans="1:4" x14ac:dyDescent="0.25">
      <c r="A988" s="765">
        <f t="shared" si="6"/>
        <v>49</v>
      </c>
      <c r="B988" s="766" t="s">
        <v>3253</v>
      </c>
      <c r="C988" s="743" t="s">
        <v>2346</v>
      </c>
      <c r="D988" s="745">
        <v>74</v>
      </c>
    </row>
    <row r="989" spans="1:4" x14ac:dyDescent="0.25">
      <c r="A989" s="765">
        <f t="shared" si="6"/>
        <v>50</v>
      </c>
      <c r="B989" s="766" t="s">
        <v>3254</v>
      </c>
      <c r="C989" s="743" t="s">
        <v>2552</v>
      </c>
      <c r="D989" s="745">
        <v>40000</v>
      </c>
    </row>
    <row r="990" spans="1:4" x14ac:dyDescent="0.25">
      <c r="A990" s="765">
        <f t="shared" si="6"/>
        <v>51</v>
      </c>
      <c r="B990" s="766" t="s">
        <v>3255</v>
      </c>
      <c r="C990" s="743" t="s">
        <v>2552</v>
      </c>
      <c r="D990" s="745">
        <v>49862</v>
      </c>
    </row>
    <row r="991" spans="1:4" x14ac:dyDescent="0.25">
      <c r="A991" s="765">
        <f t="shared" si="6"/>
        <v>52</v>
      </c>
      <c r="B991" s="766" t="s">
        <v>3256</v>
      </c>
      <c r="C991" s="743" t="s">
        <v>2552</v>
      </c>
      <c r="D991" s="745">
        <v>49488</v>
      </c>
    </row>
    <row r="992" spans="1:4" x14ac:dyDescent="0.25">
      <c r="A992" s="765">
        <f t="shared" si="6"/>
        <v>53</v>
      </c>
      <c r="B992" s="766" t="s">
        <v>3257</v>
      </c>
      <c r="C992" s="743" t="s">
        <v>2552</v>
      </c>
      <c r="D992" s="745">
        <v>49000</v>
      </c>
    </row>
    <row r="993" spans="1:4" x14ac:dyDescent="0.25">
      <c r="A993" s="765">
        <f t="shared" si="6"/>
        <v>54</v>
      </c>
      <c r="B993" s="766" t="s">
        <v>3258</v>
      </c>
      <c r="C993" s="743" t="s">
        <v>2552</v>
      </c>
      <c r="D993" s="745">
        <v>40000</v>
      </c>
    </row>
    <row r="994" spans="1:4" x14ac:dyDescent="0.25">
      <c r="A994" s="765">
        <f t="shared" si="6"/>
        <v>55</v>
      </c>
      <c r="B994" s="766" t="s">
        <v>3259</v>
      </c>
      <c r="C994" s="743" t="s">
        <v>2552</v>
      </c>
      <c r="D994" s="745">
        <v>55580</v>
      </c>
    </row>
    <row r="995" spans="1:4" x14ac:dyDescent="0.25">
      <c r="A995" s="765">
        <f t="shared" si="6"/>
        <v>56</v>
      </c>
      <c r="B995" s="766" t="s">
        <v>3260</v>
      </c>
      <c r="C995" s="743" t="s">
        <v>2367</v>
      </c>
      <c r="D995" s="745">
        <v>75</v>
      </c>
    </row>
    <row r="996" spans="1:4" x14ac:dyDescent="0.25">
      <c r="A996" s="765">
        <f t="shared" si="6"/>
        <v>57</v>
      </c>
      <c r="B996" s="766" t="s">
        <v>3261</v>
      </c>
      <c r="C996" s="743" t="s">
        <v>2367</v>
      </c>
      <c r="D996" s="745">
        <v>103</v>
      </c>
    </row>
    <row r="997" spans="1:4" x14ac:dyDescent="0.25">
      <c r="A997" s="765">
        <f t="shared" si="6"/>
        <v>58</v>
      </c>
      <c r="B997" s="766" t="s">
        <v>3262</v>
      </c>
      <c r="C997" s="743" t="s">
        <v>2367</v>
      </c>
      <c r="D997" s="745">
        <v>78</v>
      </c>
    </row>
    <row r="998" spans="1:4" x14ac:dyDescent="0.25">
      <c r="A998" s="765">
        <f t="shared" si="6"/>
        <v>59</v>
      </c>
      <c r="B998" s="766" t="s">
        <v>3263</v>
      </c>
      <c r="C998" s="743" t="s">
        <v>2367</v>
      </c>
      <c r="D998" s="745">
        <v>68</v>
      </c>
    </row>
    <row r="999" spans="1:4" x14ac:dyDescent="0.25">
      <c r="A999" s="765">
        <f t="shared" si="6"/>
        <v>60</v>
      </c>
      <c r="B999" s="766" t="s">
        <v>3264</v>
      </c>
      <c r="C999" s="743" t="s">
        <v>2367</v>
      </c>
      <c r="D999" s="745">
        <v>63</v>
      </c>
    </row>
    <row r="1000" spans="1:4" x14ac:dyDescent="0.25">
      <c r="A1000" s="765">
        <f t="shared" si="6"/>
        <v>61</v>
      </c>
      <c r="B1000" s="766" t="s">
        <v>3265</v>
      </c>
      <c r="C1000" s="743" t="s">
        <v>2364</v>
      </c>
      <c r="D1000" s="745">
        <v>70</v>
      </c>
    </row>
    <row r="1001" spans="1:4" x14ac:dyDescent="0.25">
      <c r="A1001" s="765">
        <v>66</v>
      </c>
      <c r="B1001" s="766" t="s">
        <v>3266</v>
      </c>
      <c r="C1001" s="743" t="s">
        <v>2364</v>
      </c>
      <c r="D1001" s="745">
        <v>248</v>
      </c>
    </row>
    <row r="1002" spans="1:4" x14ac:dyDescent="0.25">
      <c r="A1002" s="765">
        <f>A1000+1</f>
        <v>62</v>
      </c>
      <c r="B1002" s="766" t="s">
        <v>3267</v>
      </c>
      <c r="C1002" s="743" t="s">
        <v>2352</v>
      </c>
      <c r="D1002" s="745">
        <v>414</v>
      </c>
    </row>
    <row r="1003" spans="1:4" x14ac:dyDescent="0.25">
      <c r="A1003" s="765">
        <f>A1002+1</f>
        <v>63</v>
      </c>
      <c r="B1003" s="766" t="s">
        <v>3268</v>
      </c>
      <c r="C1003" s="743" t="s">
        <v>2005</v>
      </c>
      <c r="D1003" s="745">
        <v>660</v>
      </c>
    </row>
    <row r="1004" spans="1:4" ht="31.5" x14ac:dyDescent="0.25">
      <c r="A1004" s="765">
        <f>A1003+1</f>
        <v>64</v>
      </c>
      <c r="B1004" s="766" t="s">
        <v>5192</v>
      </c>
      <c r="C1004" s="743" t="s">
        <v>2348</v>
      </c>
      <c r="D1004" s="745">
        <v>4035</v>
      </c>
    </row>
    <row r="1005" spans="1:4" ht="31.5" x14ac:dyDescent="0.25">
      <c r="A1005" s="765">
        <f>A1004+1</f>
        <v>65</v>
      </c>
      <c r="B1005" s="766" t="s">
        <v>5193</v>
      </c>
      <c r="C1005" s="743" t="s">
        <v>2348</v>
      </c>
      <c r="D1005" s="745">
        <v>3378</v>
      </c>
    </row>
    <row r="1006" spans="1:4" x14ac:dyDescent="0.25">
      <c r="A1006" s="782">
        <f>A1005+1</f>
        <v>66</v>
      </c>
      <c r="B1006" s="781"/>
      <c r="C1006" s="786"/>
    </row>
    <row r="1007" spans="1:4" x14ac:dyDescent="0.25">
      <c r="A1007" s="931" t="s">
        <v>79</v>
      </c>
      <c r="B1007" s="931"/>
      <c r="C1007" s="931"/>
      <c r="D1007" s="931"/>
    </row>
    <row r="1008" spans="1:4" ht="21.6" customHeight="1" x14ac:dyDescent="0.25">
      <c r="A1008" s="738">
        <v>1</v>
      </c>
      <c r="B1008" s="665" t="s">
        <v>5331</v>
      </c>
      <c r="C1008" s="738" t="s">
        <v>5332</v>
      </c>
      <c r="D1008" s="737">
        <v>118</v>
      </c>
    </row>
    <row r="1009" spans="1:4" ht="21.6" customHeight="1" x14ac:dyDescent="0.25">
      <c r="A1009" s="738">
        <v>2</v>
      </c>
      <c r="B1009" s="665" t="s">
        <v>5333</v>
      </c>
      <c r="C1009" s="738" t="s">
        <v>5332</v>
      </c>
      <c r="D1009" s="737">
        <v>160</v>
      </c>
    </row>
    <row r="1010" spans="1:4" ht="37.15" customHeight="1" x14ac:dyDescent="0.25">
      <c r="A1010" s="738">
        <v>3</v>
      </c>
      <c r="B1010" s="787" t="s">
        <v>5964</v>
      </c>
      <c r="C1010" s="738" t="s">
        <v>2002</v>
      </c>
      <c r="D1010" s="737">
        <v>158</v>
      </c>
    </row>
    <row r="1011" spans="1:4" ht="21.6" customHeight="1" x14ac:dyDescent="0.25">
      <c r="A1011" s="738">
        <v>4</v>
      </c>
      <c r="B1011" s="665" t="s">
        <v>5334</v>
      </c>
      <c r="C1011" s="738" t="s">
        <v>5332</v>
      </c>
      <c r="D1011" s="737">
        <v>260</v>
      </c>
    </row>
    <row r="1012" spans="1:4" ht="21.6" customHeight="1" x14ac:dyDescent="0.25">
      <c r="A1012" s="738">
        <v>5</v>
      </c>
      <c r="B1012" s="665" t="s">
        <v>5335</v>
      </c>
      <c r="C1012" s="738" t="s">
        <v>2002</v>
      </c>
      <c r="D1012" s="737">
        <v>250</v>
      </c>
    </row>
    <row r="1013" spans="1:4" ht="21.6" customHeight="1" x14ac:dyDescent="0.25">
      <c r="A1013" s="738">
        <v>6</v>
      </c>
      <c r="B1013" s="665" t="s">
        <v>5336</v>
      </c>
      <c r="C1013" s="738" t="s">
        <v>5337</v>
      </c>
      <c r="D1013" s="737">
        <v>962.5</v>
      </c>
    </row>
    <row r="1014" spans="1:4" ht="21.6" customHeight="1" x14ac:dyDescent="0.25">
      <c r="A1014" s="738">
        <v>7</v>
      </c>
      <c r="B1014" s="665" t="s">
        <v>5338</v>
      </c>
      <c r="C1014" s="738" t="s">
        <v>5332</v>
      </c>
      <c r="D1014" s="737">
        <v>245</v>
      </c>
    </row>
    <row r="1015" spans="1:4" ht="21.6" customHeight="1" x14ac:dyDescent="0.25">
      <c r="A1015" s="738">
        <v>8</v>
      </c>
      <c r="B1015" s="665" t="s">
        <v>5339</v>
      </c>
      <c r="C1015" s="738" t="s">
        <v>5332</v>
      </c>
      <c r="D1015" s="737">
        <v>748.25</v>
      </c>
    </row>
    <row r="1016" spans="1:4" ht="21.6" customHeight="1" x14ac:dyDescent="0.25">
      <c r="A1016" s="738">
        <v>9</v>
      </c>
      <c r="B1016" s="665" t="s">
        <v>5340</v>
      </c>
      <c r="C1016" s="738" t="s">
        <v>5341</v>
      </c>
      <c r="D1016" s="737">
        <v>1050</v>
      </c>
    </row>
    <row r="1017" spans="1:4" ht="21.6" customHeight="1" x14ac:dyDescent="0.25">
      <c r="A1017" s="738">
        <v>10</v>
      </c>
      <c r="B1017" s="665" t="s">
        <v>5342</v>
      </c>
      <c r="C1017" s="738" t="s">
        <v>5332</v>
      </c>
      <c r="D1017" s="737">
        <v>210</v>
      </c>
    </row>
    <row r="1018" spans="1:4" ht="21.6" customHeight="1" x14ac:dyDescent="0.25">
      <c r="A1018" s="738">
        <v>11</v>
      </c>
      <c r="B1018" s="665" t="s">
        <v>5343</v>
      </c>
      <c r="C1018" s="738" t="s">
        <v>5344</v>
      </c>
      <c r="D1018" s="737">
        <v>90.2</v>
      </c>
    </row>
    <row r="1019" spans="1:4" ht="63" x14ac:dyDescent="0.25">
      <c r="A1019" s="738">
        <v>12</v>
      </c>
      <c r="B1019" s="665" t="s">
        <v>5345</v>
      </c>
      <c r="C1019" s="738" t="s">
        <v>5341</v>
      </c>
      <c r="D1019" s="737">
        <v>6315</v>
      </c>
    </row>
    <row r="1020" spans="1:4" ht="47.25" x14ac:dyDescent="0.25">
      <c r="A1020" s="738">
        <v>13</v>
      </c>
      <c r="B1020" s="665" t="s">
        <v>5346</v>
      </c>
      <c r="C1020" s="738" t="s">
        <v>5347</v>
      </c>
      <c r="D1020" s="737">
        <v>2200</v>
      </c>
    </row>
    <row r="1021" spans="1:4" ht="31.5" x14ac:dyDescent="0.25">
      <c r="A1021" s="738">
        <v>14</v>
      </c>
      <c r="B1021" s="665" t="s">
        <v>5348</v>
      </c>
      <c r="C1021" s="738" t="s">
        <v>5347</v>
      </c>
      <c r="D1021" s="737">
        <v>577</v>
      </c>
    </row>
    <row r="1022" spans="1:4" ht="63" x14ac:dyDescent="0.25">
      <c r="A1022" s="738">
        <v>15</v>
      </c>
      <c r="B1022" s="665" t="s">
        <v>5349</v>
      </c>
      <c r="C1022" s="738" t="s">
        <v>5347</v>
      </c>
      <c r="D1022" s="737">
        <v>2650</v>
      </c>
    </row>
    <row r="1023" spans="1:4" x14ac:dyDescent="0.25">
      <c r="A1023" s="738">
        <v>16</v>
      </c>
      <c r="B1023" s="665" t="s">
        <v>5350</v>
      </c>
      <c r="C1023" s="738" t="s">
        <v>5351</v>
      </c>
      <c r="D1023" s="737">
        <v>0.05</v>
      </c>
    </row>
    <row r="1024" spans="1:4" x14ac:dyDescent="0.25">
      <c r="A1024" s="738">
        <v>17</v>
      </c>
      <c r="B1024" s="665" t="s">
        <v>5352</v>
      </c>
      <c r="C1024" s="738" t="s">
        <v>5332</v>
      </c>
      <c r="D1024" s="737">
        <v>334</v>
      </c>
    </row>
    <row r="1025" spans="1:4" ht="31.5" x14ac:dyDescent="0.25">
      <c r="A1025" s="738">
        <v>18</v>
      </c>
      <c r="B1025" s="665" t="s">
        <v>5353</v>
      </c>
      <c r="C1025" s="738" t="s">
        <v>5341</v>
      </c>
      <c r="D1025" s="737">
        <v>1278</v>
      </c>
    </row>
    <row r="1026" spans="1:4" ht="47.25" x14ac:dyDescent="0.25">
      <c r="A1026" s="738">
        <v>19</v>
      </c>
      <c r="B1026" s="665" t="s">
        <v>5354</v>
      </c>
      <c r="C1026" s="738" t="s">
        <v>5341</v>
      </c>
      <c r="D1026" s="737">
        <v>2400</v>
      </c>
    </row>
    <row r="1027" spans="1:4" x14ac:dyDescent="0.25">
      <c r="A1027" s="738">
        <v>20</v>
      </c>
      <c r="B1027" s="665" t="s">
        <v>5355</v>
      </c>
      <c r="C1027" s="738" t="s">
        <v>5341</v>
      </c>
      <c r="D1027" s="737">
        <v>1600</v>
      </c>
    </row>
    <row r="1028" spans="1:4" ht="31.5" x14ac:dyDescent="0.25">
      <c r="A1028" s="738">
        <v>21</v>
      </c>
      <c r="B1028" s="665" t="s">
        <v>5356</v>
      </c>
      <c r="C1028" s="738" t="s">
        <v>5341</v>
      </c>
      <c r="D1028" s="737">
        <v>1732</v>
      </c>
    </row>
    <row r="1029" spans="1:4" ht="31.5" x14ac:dyDescent="0.25">
      <c r="A1029" s="738">
        <v>22</v>
      </c>
      <c r="B1029" s="665" t="s">
        <v>5357</v>
      </c>
      <c r="C1029" s="738" t="s">
        <v>5341</v>
      </c>
      <c r="D1029" s="737">
        <v>1374</v>
      </c>
    </row>
    <row r="1030" spans="1:4" ht="31.5" x14ac:dyDescent="0.25">
      <c r="A1030" s="738">
        <v>23</v>
      </c>
      <c r="B1030" s="665" t="s">
        <v>5358</v>
      </c>
      <c r="C1030" s="738" t="s">
        <v>5341</v>
      </c>
      <c r="D1030" s="737">
        <v>1832</v>
      </c>
    </row>
    <row r="1031" spans="1:4" ht="31.5" x14ac:dyDescent="0.25">
      <c r="A1031" s="738">
        <v>24</v>
      </c>
      <c r="B1031" s="665" t="s">
        <v>5359</v>
      </c>
      <c r="C1031" s="738" t="s">
        <v>5341</v>
      </c>
      <c r="D1031" s="737">
        <v>4770</v>
      </c>
    </row>
    <row r="1032" spans="1:4" x14ac:dyDescent="0.25">
      <c r="A1032" s="738">
        <v>25</v>
      </c>
      <c r="B1032" s="665" t="s">
        <v>5360</v>
      </c>
      <c r="C1032" s="738" t="s">
        <v>5332</v>
      </c>
      <c r="D1032" s="737">
        <v>160</v>
      </c>
    </row>
    <row r="1033" spans="1:4" x14ac:dyDescent="0.25">
      <c r="A1033" s="738">
        <v>26</v>
      </c>
      <c r="B1033" s="665" t="s">
        <v>5361</v>
      </c>
      <c r="C1033" s="738" t="s">
        <v>5344</v>
      </c>
      <c r="D1033" s="737">
        <v>307</v>
      </c>
    </row>
    <row r="1034" spans="1:4" x14ac:dyDescent="0.25">
      <c r="A1034" s="738">
        <v>27</v>
      </c>
      <c r="B1034" s="665" t="s">
        <v>5362</v>
      </c>
      <c r="C1034" s="738" t="s">
        <v>5344</v>
      </c>
      <c r="D1034" s="737">
        <v>60</v>
      </c>
    </row>
    <row r="1035" spans="1:4" x14ac:dyDescent="0.25">
      <c r="A1035" s="738">
        <v>28</v>
      </c>
      <c r="B1035" s="665" t="s">
        <v>5363</v>
      </c>
      <c r="C1035" s="738" t="s">
        <v>5332</v>
      </c>
      <c r="D1035" s="737">
        <v>95</v>
      </c>
    </row>
    <row r="1036" spans="1:4" x14ac:dyDescent="0.25">
      <c r="A1036" s="738">
        <v>29</v>
      </c>
      <c r="B1036" s="665" t="s">
        <v>5364</v>
      </c>
      <c r="C1036" s="738" t="s">
        <v>5347</v>
      </c>
      <c r="D1036" s="737">
        <v>40</v>
      </c>
    </row>
    <row r="1037" spans="1:4" x14ac:dyDescent="0.25">
      <c r="A1037" s="738">
        <v>30</v>
      </c>
      <c r="B1037" s="665" t="s">
        <v>5365</v>
      </c>
      <c r="C1037" s="738" t="s">
        <v>5366</v>
      </c>
      <c r="D1037" s="737">
        <v>1280</v>
      </c>
    </row>
    <row r="1038" spans="1:4" x14ac:dyDescent="0.25">
      <c r="A1038" s="738">
        <v>31</v>
      </c>
      <c r="B1038" s="665" t="s">
        <v>5367</v>
      </c>
      <c r="C1038" s="738" t="s">
        <v>5344</v>
      </c>
      <c r="D1038" s="737">
        <v>198</v>
      </c>
    </row>
    <row r="1039" spans="1:4" x14ac:dyDescent="0.25">
      <c r="A1039" s="738">
        <v>32</v>
      </c>
      <c r="B1039" s="665" t="s">
        <v>5368</v>
      </c>
      <c r="C1039" s="738" t="s">
        <v>5366</v>
      </c>
      <c r="D1039" s="737">
        <v>1506</v>
      </c>
    </row>
    <row r="1040" spans="1:4" x14ac:dyDescent="0.25">
      <c r="A1040" s="932" t="s">
        <v>5441</v>
      </c>
      <c r="B1040" s="933"/>
      <c r="C1040" s="933"/>
      <c r="D1040" s="934"/>
    </row>
    <row r="1041" spans="1:4" x14ac:dyDescent="0.25">
      <c r="A1041" s="666">
        <v>1</v>
      </c>
      <c r="B1041" s="788" t="s">
        <v>5431</v>
      </c>
      <c r="C1041" s="789" t="s">
        <v>5440</v>
      </c>
      <c r="D1041" s="790">
        <v>390</v>
      </c>
    </row>
    <row r="1042" spans="1:4" x14ac:dyDescent="0.25">
      <c r="A1042" s="666">
        <v>2</v>
      </c>
      <c r="B1042" s="788" t="s">
        <v>5432</v>
      </c>
      <c r="C1042" s="789" t="s">
        <v>5440</v>
      </c>
      <c r="D1042" s="790">
        <v>400</v>
      </c>
    </row>
    <row r="1043" spans="1:4" x14ac:dyDescent="0.25">
      <c r="A1043" s="666">
        <v>3</v>
      </c>
      <c r="B1043" s="788" t="s">
        <v>5433</v>
      </c>
      <c r="C1043" s="789" t="s">
        <v>5440</v>
      </c>
      <c r="D1043" s="790">
        <v>405</v>
      </c>
    </row>
    <row r="1044" spans="1:4" x14ac:dyDescent="0.25">
      <c r="A1044" s="666">
        <v>4</v>
      </c>
      <c r="B1044" s="788" t="s">
        <v>5434</v>
      </c>
      <c r="C1044" s="789" t="s">
        <v>5440</v>
      </c>
      <c r="D1044" s="790">
        <v>655</v>
      </c>
    </row>
    <row r="1045" spans="1:4" x14ac:dyDescent="0.25">
      <c r="A1045" s="666">
        <v>5</v>
      </c>
      <c r="B1045" s="788" t="s">
        <v>5435</v>
      </c>
      <c r="C1045" s="789" t="s">
        <v>5440</v>
      </c>
      <c r="D1045" s="790">
        <v>657</v>
      </c>
    </row>
    <row r="1046" spans="1:4" x14ac:dyDescent="0.25">
      <c r="A1046" s="666">
        <v>6</v>
      </c>
      <c r="B1046" s="788" t="s">
        <v>5436</v>
      </c>
      <c r="C1046" s="789" t="s">
        <v>5440</v>
      </c>
      <c r="D1046" s="790">
        <v>660</v>
      </c>
    </row>
    <row r="1047" spans="1:4" x14ac:dyDescent="0.25">
      <c r="A1047" s="666">
        <v>7</v>
      </c>
      <c r="B1047" s="788" t="s">
        <v>5437</v>
      </c>
      <c r="C1047" s="789" t="s">
        <v>5440</v>
      </c>
      <c r="D1047" s="790">
        <v>662</v>
      </c>
    </row>
    <row r="1048" spans="1:4" x14ac:dyDescent="0.25">
      <c r="A1048" s="666">
        <v>8</v>
      </c>
      <c r="B1048" s="788" t="s">
        <v>5438</v>
      </c>
      <c r="C1048" s="789" t="s">
        <v>5440</v>
      </c>
      <c r="D1048" s="789">
        <v>665</v>
      </c>
    </row>
    <row r="1049" spans="1:4" x14ac:dyDescent="0.25">
      <c r="A1049" s="666">
        <v>9</v>
      </c>
      <c r="B1049" s="788" t="s">
        <v>5439</v>
      </c>
      <c r="C1049" s="789" t="s">
        <v>5440</v>
      </c>
      <c r="D1049" s="789">
        <v>670</v>
      </c>
    </row>
    <row r="1053" spans="1:4" x14ac:dyDescent="0.25">
      <c r="B1053" s="925" t="s">
        <v>5194</v>
      </c>
      <c r="C1053" s="925"/>
      <c r="D1053" s="925"/>
    </row>
    <row r="1054" spans="1:4" x14ac:dyDescent="0.25">
      <c r="B1054" s="925" t="s">
        <v>5195</v>
      </c>
      <c r="C1054" s="925"/>
      <c r="D1054" s="925"/>
    </row>
    <row r="1055" spans="1:4" x14ac:dyDescent="0.25">
      <c r="B1055" s="925" t="s">
        <v>4794</v>
      </c>
      <c r="C1055" s="925"/>
      <c r="D1055" s="925"/>
    </row>
    <row r="2104" ht="192.75" customHeight="1" x14ac:dyDescent="0.25"/>
    <row r="2105" ht="180" customHeight="1" x14ac:dyDescent="0.25"/>
    <row r="2106" ht="180.75" customHeight="1" x14ac:dyDescent="0.25"/>
    <row r="2147" spans="5:5" ht="409.5" x14ac:dyDescent="0.25">
      <c r="E2147" s="663" t="s">
        <v>5535</v>
      </c>
    </row>
    <row r="2149" spans="5:5" ht="409.5" x14ac:dyDescent="0.25">
      <c r="E2149" s="663" t="s">
        <v>5534</v>
      </c>
    </row>
    <row r="2165" spans="1:9" x14ac:dyDescent="0.25">
      <c r="A2165" s="926"/>
      <c r="B2165" s="926"/>
      <c r="C2165" s="926"/>
      <c r="D2165" s="926"/>
      <c r="E2165" s="926"/>
      <c r="F2165" s="926"/>
      <c r="G2165" s="926"/>
      <c r="H2165" s="926"/>
      <c r="I2165" s="926"/>
    </row>
    <row r="2191" ht="226.5" customHeight="1" x14ac:dyDescent="0.25"/>
    <row r="2192" ht="238.5" customHeight="1" x14ac:dyDescent="0.25"/>
    <row r="2261" spans="5:5" ht="409.5" x14ac:dyDescent="0.25">
      <c r="E2261" s="663" t="s">
        <v>5537</v>
      </c>
    </row>
    <row r="2262" spans="5:5" ht="409.5" x14ac:dyDescent="0.25">
      <c r="E2262" s="663" t="s">
        <v>5536</v>
      </c>
    </row>
    <row r="2263" spans="5:5" ht="409.5" x14ac:dyDescent="0.25">
      <c r="E2263" s="663" t="s">
        <v>4734</v>
      </c>
    </row>
    <row r="2277" spans="5:5" ht="409.5" x14ac:dyDescent="0.25">
      <c r="E2277" s="663" t="s">
        <v>2015</v>
      </c>
    </row>
    <row r="2313" spans="5:5" ht="409.5" x14ac:dyDescent="0.25">
      <c r="E2313" s="663" t="s">
        <v>4747</v>
      </c>
    </row>
    <row r="2331" spans="5:5" ht="409.5" x14ac:dyDescent="0.25">
      <c r="E2331" s="663" t="s">
        <v>2334</v>
      </c>
    </row>
    <row r="2332" spans="5:5" ht="409.5" x14ac:dyDescent="0.25">
      <c r="E2332" s="663" t="s">
        <v>2335</v>
      </c>
    </row>
    <row r="2333" spans="5:5" ht="409.5" x14ac:dyDescent="0.25">
      <c r="E2333" s="663" t="s">
        <v>5512</v>
      </c>
    </row>
    <row r="2334" spans="5:5" ht="409.5" x14ac:dyDescent="0.25">
      <c r="E2334" s="663" t="s">
        <v>5513</v>
      </c>
    </row>
    <row r="2335" spans="5:5" ht="409.5" x14ac:dyDescent="0.25">
      <c r="E2335" s="663" t="s">
        <v>5514</v>
      </c>
    </row>
    <row r="2336" spans="5:5" ht="409.5" x14ac:dyDescent="0.25">
      <c r="E2336" s="663" t="s">
        <v>5515</v>
      </c>
    </row>
    <row r="2338" spans="5:5" ht="409.5" x14ac:dyDescent="0.25">
      <c r="E2338" s="663" t="s">
        <v>5516</v>
      </c>
    </row>
    <row r="2339" spans="5:5" ht="409.5" x14ac:dyDescent="0.25">
      <c r="E2339" s="663" t="s">
        <v>5517</v>
      </c>
    </row>
    <row r="2340" spans="5:5" ht="409.5" x14ac:dyDescent="0.25">
      <c r="E2340" s="663" t="s">
        <v>5518</v>
      </c>
    </row>
    <row r="2341" spans="5:5" ht="409.5" x14ac:dyDescent="0.25">
      <c r="E2341" s="663" t="s">
        <v>5519</v>
      </c>
    </row>
    <row r="2342" spans="5:5" ht="409.5" x14ac:dyDescent="0.25">
      <c r="E2342" s="663" t="s">
        <v>5509</v>
      </c>
    </row>
    <row r="2343" spans="5:5" ht="409.5" x14ac:dyDescent="0.25">
      <c r="E2343" s="663" t="s">
        <v>5510</v>
      </c>
    </row>
    <row r="2344" spans="5:5" ht="409.5" x14ac:dyDescent="0.25">
      <c r="E2344" s="663" t="s">
        <v>5533</v>
      </c>
    </row>
    <row r="2346" spans="5:5" ht="409.5" x14ac:dyDescent="0.25">
      <c r="E2346" s="663" t="s">
        <v>5531</v>
      </c>
    </row>
    <row r="2347" spans="5:5" ht="409.5" x14ac:dyDescent="0.25">
      <c r="E2347" s="663" t="s">
        <v>5532</v>
      </c>
    </row>
    <row r="2348" spans="5:5" ht="409.5" x14ac:dyDescent="0.25">
      <c r="E2348" s="663" t="s">
        <v>5521</v>
      </c>
    </row>
    <row r="2349" spans="5:5" ht="409.5" x14ac:dyDescent="0.25">
      <c r="E2349" s="663" t="s">
        <v>5520</v>
      </c>
    </row>
    <row r="2350" spans="5:5" ht="409.5" x14ac:dyDescent="0.25">
      <c r="E2350" s="663" t="s">
        <v>5529</v>
      </c>
    </row>
    <row r="2351" spans="5:5" ht="409.5" x14ac:dyDescent="0.25">
      <c r="E2351" s="663" t="s">
        <v>5530</v>
      </c>
    </row>
    <row r="2352" spans="5:5" ht="409.5" x14ac:dyDescent="0.25">
      <c r="E2352" s="663" t="s">
        <v>5522</v>
      </c>
    </row>
    <row r="2353" spans="5:5" ht="409.5" x14ac:dyDescent="0.25">
      <c r="E2353" s="663" t="s">
        <v>5523</v>
      </c>
    </row>
    <row r="2354" spans="5:5" ht="409.5" x14ac:dyDescent="0.25">
      <c r="E2354" s="663" t="s">
        <v>5524</v>
      </c>
    </row>
    <row r="2355" spans="5:5" ht="409.5" x14ac:dyDescent="0.25">
      <c r="E2355" s="663" t="s">
        <v>5525</v>
      </c>
    </row>
    <row r="2357" spans="5:5" ht="409.5" x14ac:dyDescent="0.25">
      <c r="E2357" s="663" t="s">
        <v>5511</v>
      </c>
    </row>
    <row r="2358" spans="5:5" ht="409.5" x14ac:dyDescent="0.25">
      <c r="E2358" s="663" t="s">
        <v>5526</v>
      </c>
    </row>
    <row r="2368" spans="5:5" ht="409.5" x14ac:dyDescent="0.25">
      <c r="E2368" s="663" t="s">
        <v>5527</v>
      </c>
    </row>
    <row r="2369" spans="5:5" ht="409.5" x14ac:dyDescent="0.25">
      <c r="E2369" s="663" t="s">
        <v>5528</v>
      </c>
    </row>
  </sheetData>
  <mergeCells count="39">
    <mergeCell ref="A20:D20"/>
    <mergeCell ref="A1:D1"/>
    <mergeCell ref="A4:D4"/>
    <mergeCell ref="A12:C12"/>
    <mergeCell ref="A13:D13"/>
    <mergeCell ref="A19:C19"/>
    <mergeCell ref="A83:D83"/>
    <mergeCell ref="A36:C36"/>
    <mergeCell ref="A37:D37"/>
    <mergeCell ref="A43:C43"/>
    <mergeCell ref="A44:D44"/>
    <mergeCell ref="A48:C48"/>
    <mergeCell ref="A49:D49"/>
    <mergeCell ref="A57:C57"/>
    <mergeCell ref="A58:D58"/>
    <mergeCell ref="A70:C70"/>
    <mergeCell ref="A71:D71"/>
    <mergeCell ref="A82:C82"/>
    <mergeCell ref="A867:D867"/>
    <mergeCell ref="A87:C87"/>
    <mergeCell ref="A88:D88"/>
    <mergeCell ref="A146:C146"/>
    <mergeCell ref="A147:D147"/>
    <mergeCell ref="A175:D175"/>
    <mergeCell ref="A186:C186"/>
    <mergeCell ref="A187:D187"/>
    <mergeCell ref="A256:D256"/>
    <mergeCell ref="A314:D314"/>
    <mergeCell ref="A425:D425"/>
    <mergeCell ref="A824:D824"/>
    <mergeCell ref="B1054:D1054"/>
    <mergeCell ref="B1055:D1055"/>
    <mergeCell ref="A2165:I2165"/>
    <mergeCell ref="A899:D899"/>
    <mergeCell ref="A934:C934"/>
    <mergeCell ref="A935:D935"/>
    <mergeCell ref="A1007:D1007"/>
    <mergeCell ref="A1040:D1040"/>
    <mergeCell ref="B1053:D1053"/>
  </mergeCells>
  <pageMargins left="1.0629921259842521" right="0.47244094488188981" top="0.74803149606299213" bottom="0.74803149606299213" header="0.31496062992125984" footer="0.31496062992125984"/>
  <pageSetup paperSize="9" scale="80" firstPageNumber="512" orientation="portrait" r:id="rId1"/>
  <rowBreaks count="1" manualBreakCount="1">
    <brk id="2399"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03"/>
  <sheetViews>
    <sheetView view="pageBreakPreview" zoomScale="70" zoomScaleNormal="100" zoomScaleSheetLayoutView="70" workbookViewId="0">
      <selection activeCell="O131" sqref="O131"/>
    </sheetView>
  </sheetViews>
  <sheetFormatPr defaultColWidth="9.140625" defaultRowHeight="12.75" x14ac:dyDescent="0.25"/>
  <cols>
    <col min="1" max="1" width="6.85546875" style="548" customWidth="1"/>
    <col min="2" max="2" width="46" style="542" customWidth="1"/>
    <col min="3" max="3" width="9.140625" style="548"/>
    <col min="4" max="4" width="9.5703125" style="548" bestFit="1" customWidth="1"/>
    <col min="5" max="16384" width="9.140625" style="542"/>
  </cols>
  <sheetData>
    <row r="1" spans="1:4" x14ac:dyDescent="0.25">
      <c r="A1" s="939" t="s">
        <v>5443</v>
      </c>
      <c r="B1" s="939"/>
      <c r="C1" s="939"/>
      <c r="D1" s="939"/>
    </row>
    <row r="2" spans="1:4" x14ac:dyDescent="0.25">
      <c r="A2" s="543"/>
      <c r="B2" s="543"/>
      <c r="C2" s="543"/>
    </row>
    <row r="3" spans="1:4" ht="25.5" x14ac:dyDescent="0.25">
      <c r="A3" s="544" t="s">
        <v>2341</v>
      </c>
      <c r="B3" s="544" t="s">
        <v>2342</v>
      </c>
      <c r="C3" s="544" t="s">
        <v>2343</v>
      </c>
      <c r="D3" s="544" t="s">
        <v>5196</v>
      </c>
    </row>
    <row r="4" spans="1:4" x14ac:dyDescent="0.25">
      <c r="A4" s="547">
        <v>1</v>
      </c>
      <c r="B4" s="546" t="s">
        <v>3417</v>
      </c>
      <c r="C4" s="545" t="s">
        <v>1289</v>
      </c>
      <c r="D4" s="583">
        <v>648</v>
      </c>
    </row>
    <row r="5" spans="1:4" x14ac:dyDescent="0.25">
      <c r="A5" s="547">
        <v>2</v>
      </c>
      <c r="B5" s="546" t="s">
        <v>3418</v>
      </c>
      <c r="C5" s="545" t="s">
        <v>1289</v>
      </c>
      <c r="D5" s="583">
        <v>648</v>
      </c>
    </row>
    <row r="6" spans="1:4" x14ac:dyDescent="0.25">
      <c r="A6" s="547">
        <v>3</v>
      </c>
      <c r="B6" s="546" t="s">
        <v>3419</v>
      </c>
      <c r="C6" s="545" t="s">
        <v>1289</v>
      </c>
      <c r="D6" s="583">
        <v>677</v>
      </c>
    </row>
    <row r="7" spans="1:4" x14ac:dyDescent="0.25">
      <c r="A7" s="547">
        <v>4</v>
      </c>
      <c r="B7" s="546" t="s">
        <v>3420</v>
      </c>
      <c r="C7" s="545" t="s">
        <v>1289</v>
      </c>
      <c r="D7" s="583">
        <v>677</v>
      </c>
    </row>
    <row r="8" spans="1:4" x14ac:dyDescent="0.25">
      <c r="A8" s="719">
        <v>5</v>
      </c>
      <c r="B8" s="720" t="s">
        <v>3421</v>
      </c>
      <c r="C8" s="721" t="s">
        <v>1289</v>
      </c>
      <c r="D8" s="722">
        <v>677</v>
      </c>
    </row>
    <row r="9" spans="1:4" x14ac:dyDescent="0.25">
      <c r="A9" s="547">
        <v>6</v>
      </c>
      <c r="B9" s="546" t="s">
        <v>3422</v>
      </c>
      <c r="C9" s="545" t="s">
        <v>1289</v>
      </c>
      <c r="D9" s="583">
        <v>677</v>
      </c>
    </row>
    <row r="10" spans="1:4" x14ac:dyDescent="0.25">
      <c r="A10" s="547">
        <v>7</v>
      </c>
      <c r="B10" s="546" t="s">
        <v>3423</v>
      </c>
      <c r="C10" s="545" t="s">
        <v>1289</v>
      </c>
      <c r="D10" s="583">
        <v>677</v>
      </c>
    </row>
    <row r="11" spans="1:4" x14ac:dyDescent="0.25">
      <c r="A11" s="547">
        <v>8</v>
      </c>
      <c r="B11" s="546" t="s">
        <v>3424</v>
      </c>
      <c r="C11" s="545" t="s">
        <v>1289</v>
      </c>
      <c r="D11" s="583">
        <v>677</v>
      </c>
    </row>
    <row r="12" spans="1:4" x14ac:dyDescent="0.25">
      <c r="A12" s="547">
        <v>9</v>
      </c>
      <c r="B12" s="546" t="s">
        <v>3425</v>
      </c>
      <c r="C12" s="545" t="s">
        <v>1289</v>
      </c>
      <c r="D12" s="583">
        <v>648</v>
      </c>
    </row>
    <row r="13" spans="1:4" x14ac:dyDescent="0.25">
      <c r="A13" s="719">
        <v>10</v>
      </c>
      <c r="B13" s="720" t="s">
        <v>3426</v>
      </c>
      <c r="C13" s="721" t="s">
        <v>1289</v>
      </c>
      <c r="D13" s="722">
        <v>677</v>
      </c>
    </row>
    <row r="14" spans="1:4" x14ac:dyDescent="0.25">
      <c r="A14" s="547">
        <v>11</v>
      </c>
      <c r="B14" s="546" t="s">
        <v>3427</v>
      </c>
      <c r="C14" s="545" t="s">
        <v>1289</v>
      </c>
      <c r="D14" s="583">
        <v>677</v>
      </c>
    </row>
    <row r="15" spans="1:4" x14ac:dyDescent="0.25">
      <c r="A15" s="547">
        <v>12</v>
      </c>
      <c r="B15" s="546" t="s">
        <v>3428</v>
      </c>
      <c r="C15" s="545" t="s">
        <v>1289</v>
      </c>
      <c r="D15" s="583">
        <v>677</v>
      </c>
    </row>
    <row r="16" spans="1:4" x14ac:dyDescent="0.25">
      <c r="A16" s="547">
        <v>13</v>
      </c>
      <c r="B16" s="546" t="s">
        <v>3429</v>
      </c>
      <c r="C16" s="545" t="s">
        <v>1289</v>
      </c>
      <c r="D16" s="583">
        <v>677</v>
      </c>
    </row>
    <row r="17" spans="1:4" x14ac:dyDescent="0.25">
      <c r="A17" s="547">
        <v>14</v>
      </c>
      <c r="B17" s="546" t="s">
        <v>3430</v>
      </c>
      <c r="C17" s="545" t="s">
        <v>1289</v>
      </c>
      <c r="D17" s="583">
        <v>677</v>
      </c>
    </row>
    <row r="18" spans="1:4" x14ac:dyDescent="0.25">
      <c r="A18" s="547">
        <v>15</v>
      </c>
      <c r="B18" s="546" t="s">
        <v>3431</v>
      </c>
      <c r="C18" s="545" t="s">
        <v>1289</v>
      </c>
      <c r="D18" s="583">
        <v>677</v>
      </c>
    </row>
    <row r="19" spans="1:4" x14ac:dyDescent="0.25">
      <c r="A19" s="547">
        <v>16</v>
      </c>
      <c r="B19" s="546" t="s">
        <v>3432</v>
      </c>
      <c r="C19" s="545" t="s">
        <v>1289</v>
      </c>
      <c r="D19" s="583">
        <v>648</v>
      </c>
    </row>
    <row r="20" spans="1:4" x14ac:dyDescent="0.25">
      <c r="A20" s="547">
        <v>17</v>
      </c>
      <c r="B20" s="546" t="s">
        <v>5197</v>
      </c>
      <c r="C20" s="545" t="s">
        <v>1289</v>
      </c>
      <c r="D20" s="583">
        <v>648</v>
      </c>
    </row>
    <row r="21" spans="1:4" x14ac:dyDescent="0.25">
      <c r="A21" s="547">
        <v>18</v>
      </c>
      <c r="B21" s="546" t="s">
        <v>3433</v>
      </c>
      <c r="C21" s="545" t="s">
        <v>1289</v>
      </c>
      <c r="D21" s="583">
        <v>677</v>
      </c>
    </row>
    <row r="22" spans="1:4" x14ac:dyDescent="0.25">
      <c r="A22" s="547">
        <v>19</v>
      </c>
      <c r="B22" s="546" t="s">
        <v>3434</v>
      </c>
      <c r="C22" s="545" t="s">
        <v>1289</v>
      </c>
      <c r="D22" s="583">
        <v>677</v>
      </c>
    </row>
    <row r="23" spans="1:4" x14ac:dyDescent="0.25">
      <c r="A23" s="547">
        <v>20</v>
      </c>
      <c r="B23" s="546" t="s">
        <v>5198</v>
      </c>
      <c r="C23" s="545" t="s">
        <v>1289</v>
      </c>
      <c r="D23" s="583">
        <v>648</v>
      </c>
    </row>
    <row r="24" spans="1:4" x14ac:dyDescent="0.25">
      <c r="A24" s="547">
        <v>21</v>
      </c>
      <c r="B24" s="546" t="s">
        <v>3435</v>
      </c>
      <c r="C24" s="545" t="s">
        <v>1289</v>
      </c>
      <c r="D24" s="583">
        <v>677</v>
      </c>
    </row>
    <row r="25" spans="1:4" x14ac:dyDescent="0.25">
      <c r="A25" s="547">
        <v>22</v>
      </c>
      <c r="B25" s="546" t="s">
        <v>3436</v>
      </c>
      <c r="C25" s="545" t="s">
        <v>1289</v>
      </c>
      <c r="D25" s="583">
        <v>677</v>
      </c>
    </row>
    <row r="26" spans="1:4" x14ac:dyDescent="0.25">
      <c r="A26" s="547">
        <v>23</v>
      </c>
      <c r="B26" s="546" t="s">
        <v>3437</v>
      </c>
      <c r="C26" s="545" t="s">
        <v>1289</v>
      </c>
      <c r="D26" s="583">
        <v>648</v>
      </c>
    </row>
    <row r="27" spans="1:4" x14ac:dyDescent="0.25">
      <c r="A27" s="547">
        <v>24</v>
      </c>
      <c r="B27" s="546" t="s">
        <v>3438</v>
      </c>
      <c r="C27" s="545" t="s">
        <v>1289</v>
      </c>
      <c r="D27" s="583">
        <v>648</v>
      </c>
    </row>
    <row r="28" spans="1:4" x14ac:dyDescent="0.25">
      <c r="A28" s="547">
        <v>25</v>
      </c>
      <c r="B28" s="546" t="s">
        <v>3439</v>
      </c>
      <c r="C28" s="545" t="s">
        <v>1289</v>
      </c>
      <c r="D28" s="583">
        <v>648</v>
      </c>
    </row>
    <row r="29" spans="1:4" x14ac:dyDescent="0.25">
      <c r="A29" s="547">
        <v>26</v>
      </c>
      <c r="B29" s="546" t="s">
        <v>3440</v>
      </c>
      <c r="C29" s="545" t="s">
        <v>1289</v>
      </c>
      <c r="D29" s="583">
        <v>615</v>
      </c>
    </row>
    <row r="30" spans="1:4" x14ac:dyDescent="0.25">
      <c r="A30" s="547">
        <v>27</v>
      </c>
      <c r="B30" s="546" t="s">
        <v>3441</v>
      </c>
      <c r="C30" s="545" t="s">
        <v>1289</v>
      </c>
      <c r="D30" s="583">
        <v>648</v>
      </c>
    </row>
    <row r="31" spans="1:4" x14ac:dyDescent="0.25">
      <c r="A31" s="547">
        <v>28</v>
      </c>
      <c r="B31" s="546" t="s">
        <v>3442</v>
      </c>
      <c r="C31" s="545" t="s">
        <v>1289</v>
      </c>
      <c r="D31" s="583">
        <v>615</v>
      </c>
    </row>
    <row r="32" spans="1:4" x14ac:dyDescent="0.25">
      <c r="A32" s="547">
        <v>29</v>
      </c>
      <c r="B32" s="546" t="s">
        <v>3443</v>
      </c>
      <c r="C32" s="545" t="s">
        <v>1289</v>
      </c>
      <c r="D32" s="583">
        <v>677</v>
      </c>
    </row>
    <row r="33" spans="1:4" x14ac:dyDescent="0.25">
      <c r="A33" s="547">
        <v>30</v>
      </c>
      <c r="B33" s="546" t="s">
        <v>3444</v>
      </c>
      <c r="C33" s="545" t="s">
        <v>1289</v>
      </c>
      <c r="D33" s="583">
        <v>648</v>
      </c>
    </row>
    <row r="34" spans="1:4" x14ac:dyDescent="0.25">
      <c r="A34" s="547">
        <v>31</v>
      </c>
      <c r="B34" s="546" t="s">
        <v>3445</v>
      </c>
      <c r="C34" s="545" t="s">
        <v>1289</v>
      </c>
      <c r="D34" s="583">
        <v>648</v>
      </c>
    </row>
    <row r="35" spans="1:4" x14ac:dyDescent="0.25">
      <c r="A35" s="547">
        <v>32</v>
      </c>
      <c r="B35" s="546" t="s">
        <v>3446</v>
      </c>
      <c r="C35" s="545" t="s">
        <v>1289</v>
      </c>
      <c r="D35" s="583">
        <v>648</v>
      </c>
    </row>
    <row r="36" spans="1:4" x14ac:dyDescent="0.25">
      <c r="A36" s="547">
        <v>33</v>
      </c>
      <c r="B36" s="546" t="s">
        <v>3447</v>
      </c>
      <c r="C36" s="545" t="s">
        <v>1289</v>
      </c>
      <c r="D36" s="583">
        <v>615</v>
      </c>
    </row>
    <row r="37" spans="1:4" x14ac:dyDescent="0.25">
      <c r="A37" s="547">
        <v>34</v>
      </c>
      <c r="B37" s="546" t="s">
        <v>3448</v>
      </c>
      <c r="C37" s="545" t="s">
        <v>1289</v>
      </c>
      <c r="D37" s="583">
        <v>648</v>
      </c>
    </row>
    <row r="38" spans="1:4" x14ac:dyDescent="0.25">
      <c r="A38" s="547">
        <v>35</v>
      </c>
      <c r="B38" s="546" t="s">
        <v>3449</v>
      </c>
      <c r="C38" s="545" t="s">
        <v>1289</v>
      </c>
      <c r="D38" s="583">
        <v>648</v>
      </c>
    </row>
    <row r="39" spans="1:4" x14ac:dyDescent="0.25">
      <c r="A39" s="547">
        <v>36</v>
      </c>
      <c r="B39" s="546" t="s">
        <v>3450</v>
      </c>
      <c r="C39" s="545" t="s">
        <v>1289</v>
      </c>
      <c r="D39" s="583">
        <v>615</v>
      </c>
    </row>
    <row r="40" spans="1:4" x14ac:dyDescent="0.25">
      <c r="A40" s="547">
        <v>37</v>
      </c>
      <c r="B40" s="546" t="s">
        <v>3451</v>
      </c>
      <c r="C40" s="545" t="s">
        <v>1289</v>
      </c>
      <c r="D40" s="583">
        <v>615</v>
      </c>
    </row>
    <row r="41" spans="1:4" x14ac:dyDescent="0.25">
      <c r="A41" s="547">
        <v>38</v>
      </c>
      <c r="B41" s="546" t="s">
        <v>3452</v>
      </c>
      <c r="C41" s="545" t="s">
        <v>1289</v>
      </c>
      <c r="D41" s="583">
        <v>615</v>
      </c>
    </row>
    <row r="42" spans="1:4" x14ac:dyDescent="0.25">
      <c r="A42" s="547">
        <v>39</v>
      </c>
      <c r="B42" s="546" t="s">
        <v>3453</v>
      </c>
      <c r="C42" s="545" t="s">
        <v>1289</v>
      </c>
      <c r="D42" s="583">
        <v>677</v>
      </c>
    </row>
    <row r="43" spans="1:4" x14ac:dyDescent="0.25">
      <c r="A43" s="547">
        <v>40</v>
      </c>
      <c r="B43" s="546" t="s">
        <v>3454</v>
      </c>
      <c r="C43" s="545" t="s">
        <v>1289</v>
      </c>
      <c r="D43" s="583">
        <v>677</v>
      </c>
    </row>
    <row r="44" spans="1:4" x14ac:dyDescent="0.25">
      <c r="A44" s="547">
        <v>41</v>
      </c>
      <c r="B44" s="546" t="s">
        <v>3455</v>
      </c>
      <c r="C44" s="545" t="s">
        <v>1289</v>
      </c>
      <c r="D44" s="583">
        <v>677</v>
      </c>
    </row>
    <row r="45" spans="1:4" x14ac:dyDescent="0.25">
      <c r="A45" s="547">
        <v>42</v>
      </c>
      <c r="B45" s="546" t="s">
        <v>3456</v>
      </c>
      <c r="C45" s="545" t="s">
        <v>1289</v>
      </c>
      <c r="D45" s="583">
        <v>677</v>
      </c>
    </row>
    <row r="46" spans="1:4" x14ac:dyDescent="0.25">
      <c r="A46" s="547">
        <v>43</v>
      </c>
      <c r="B46" s="546" t="s">
        <v>3457</v>
      </c>
      <c r="C46" s="545" t="s">
        <v>1289</v>
      </c>
      <c r="D46" s="583">
        <v>615</v>
      </c>
    </row>
    <row r="47" spans="1:4" x14ac:dyDescent="0.25">
      <c r="A47" s="547">
        <v>44</v>
      </c>
      <c r="B47" s="546" t="s">
        <v>3458</v>
      </c>
      <c r="C47" s="545" t="s">
        <v>1289</v>
      </c>
      <c r="D47" s="583">
        <v>615</v>
      </c>
    </row>
    <row r="48" spans="1:4" x14ac:dyDescent="0.25">
      <c r="A48" s="547">
        <v>45</v>
      </c>
      <c r="B48" s="546" t="s">
        <v>3459</v>
      </c>
      <c r="C48" s="545" t="s">
        <v>1289</v>
      </c>
      <c r="D48" s="583">
        <v>648</v>
      </c>
    </row>
    <row r="49" spans="1:4" x14ac:dyDescent="0.25">
      <c r="A49" s="547">
        <v>46</v>
      </c>
      <c r="B49" s="546" t="s">
        <v>3460</v>
      </c>
      <c r="C49" s="545" t="s">
        <v>1289</v>
      </c>
      <c r="D49" s="583">
        <v>648</v>
      </c>
    </row>
    <row r="50" spans="1:4" x14ac:dyDescent="0.25">
      <c r="A50" s="547">
        <v>47</v>
      </c>
      <c r="B50" s="546" t="s">
        <v>3461</v>
      </c>
      <c r="C50" s="545" t="s">
        <v>1289</v>
      </c>
      <c r="D50" s="583">
        <v>648</v>
      </c>
    </row>
    <row r="51" spans="1:4" x14ac:dyDescent="0.25">
      <c r="A51" s="547">
        <v>48</v>
      </c>
      <c r="B51" s="546" t="s">
        <v>3462</v>
      </c>
      <c r="C51" s="545" t="s">
        <v>1289</v>
      </c>
      <c r="D51" s="583">
        <v>677</v>
      </c>
    </row>
    <row r="52" spans="1:4" x14ac:dyDescent="0.25">
      <c r="A52" s="547">
        <v>49</v>
      </c>
      <c r="B52" s="546" t="s">
        <v>3463</v>
      </c>
      <c r="C52" s="545" t="s">
        <v>1289</v>
      </c>
      <c r="D52" s="583">
        <v>648</v>
      </c>
    </row>
    <row r="53" spans="1:4" x14ac:dyDescent="0.25">
      <c r="A53" s="547">
        <v>50</v>
      </c>
      <c r="B53" s="546" t="s">
        <v>3464</v>
      </c>
      <c r="C53" s="545" t="s">
        <v>1289</v>
      </c>
      <c r="D53" s="583">
        <v>677</v>
      </c>
    </row>
    <row r="54" spans="1:4" x14ac:dyDescent="0.25">
      <c r="A54" s="547">
        <v>51</v>
      </c>
      <c r="B54" s="546" t="s">
        <v>3465</v>
      </c>
      <c r="C54" s="545" t="s">
        <v>1289</v>
      </c>
      <c r="D54" s="583">
        <v>648</v>
      </c>
    </row>
    <row r="55" spans="1:4" x14ac:dyDescent="0.25">
      <c r="A55" s="547">
        <v>52</v>
      </c>
      <c r="B55" s="546" t="s">
        <v>3466</v>
      </c>
      <c r="C55" s="545" t="s">
        <v>1289</v>
      </c>
      <c r="D55" s="583">
        <v>677</v>
      </c>
    </row>
    <row r="56" spans="1:4" x14ac:dyDescent="0.25">
      <c r="A56" s="547">
        <v>53</v>
      </c>
      <c r="B56" s="546" t="s">
        <v>3467</v>
      </c>
      <c r="C56" s="545" t="s">
        <v>1289</v>
      </c>
      <c r="D56" s="583">
        <v>677</v>
      </c>
    </row>
    <row r="57" spans="1:4" x14ac:dyDescent="0.25">
      <c r="A57" s="547">
        <v>54</v>
      </c>
      <c r="B57" s="546" t="s">
        <v>3468</v>
      </c>
      <c r="C57" s="545" t="s">
        <v>1289</v>
      </c>
      <c r="D57" s="583">
        <v>677</v>
      </c>
    </row>
    <row r="58" spans="1:4" x14ac:dyDescent="0.25">
      <c r="A58" s="547">
        <v>55</v>
      </c>
      <c r="B58" s="546" t="s">
        <v>3469</v>
      </c>
      <c r="C58" s="545" t="s">
        <v>1289</v>
      </c>
      <c r="D58" s="583">
        <v>677</v>
      </c>
    </row>
    <row r="59" spans="1:4" x14ac:dyDescent="0.25">
      <c r="A59" s="547">
        <v>56</v>
      </c>
      <c r="B59" s="546" t="s">
        <v>3470</v>
      </c>
      <c r="C59" s="545" t="s">
        <v>1289</v>
      </c>
      <c r="D59" s="583">
        <v>615</v>
      </c>
    </row>
    <row r="60" spans="1:4" x14ac:dyDescent="0.25">
      <c r="A60" s="547">
        <v>57</v>
      </c>
      <c r="B60" s="546" t="s">
        <v>3471</v>
      </c>
      <c r="C60" s="545" t="s">
        <v>1289</v>
      </c>
      <c r="D60" s="583">
        <v>615</v>
      </c>
    </row>
    <row r="61" spans="1:4" x14ac:dyDescent="0.25">
      <c r="A61" s="547">
        <v>58</v>
      </c>
      <c r="B61" s="546" t="s">
        <v>3472</v>
      </c>
      <c r="C61" s="545" t="s">
        <v>1289</v>
      </c>
      <c r="D61" s="583">
        <v>677</v>
      </c>
    </row>
    <row r="62" spans="1:4" x14ac:dyDescent="0.25">
      <c r="A62" s="547">
        <v>59</v>
      </c>
      <c r="B62" s="546" t="s">
        <v>3473</v>
      </c>
      <c r="C62" s="545" t="s">
        <v>1289</v>
      </c>
      <c r="D62" s="583">
        <v>677</v>
      </c>
    </row>
    <row r="63" spans="1:4" x14ac:dyDescent="0.25">
      <c r="A63" s="547">
        <v>60</v>
      </c>
      <c r="B63" s="546" t="s">
        <v>3474</v>
      </c>
      <c r="C63" s="545" t="s">
        <v>1289</v>
      </c>
      <c r="D63" s="583">
        <v>677</v>
      </c>
    </row>
    <row r="64" spans="1:4" x14ac:dyDescent="0.25">
      <c r="A64" s="547">
        <v>61</v>
      </c>
      <c r="B64" s="546" t="s">
        <v>3475</v>
      </c>
      <c r="C64" s="545" t="s">
        <v>1289</v>
      </c>
      <c r="D64" s="583">
        <v>615</v>
      </c>
    </row>
    <row r="65" spans="1:4" x14ac:dyDescent="0.25">
      <c r="A65" s="547">
        <v>62</v>
      </c>
      <c r="B65" s="546" t="s">
        <v>3476</v>
      </c>
      <c r="C65" s="545" t="s">
        <v>1289</v>
      </c>
      <c r="D65" s="583">
        <v>648</v>
      </c>
    </row>
    <row r="66" spans="1:4" x14ac:dyDescent="0.25">
      <c r="A66" s="547">
        <v>63</v>
      </c>
      <c r="B66" s="546" t="s">
        <v>3477</v>
      </c>
      <c r="C66" s="545" t="s">
        <v>1289</v>
      </c>
      <c r="D66" s="583">
        <v>648</v>
      </c>
    </row>
    <row r="67" spans="1:4" x14ac:dyDescent="0.25">
      <c r="A67" s="547">
        <v>64</v>
      </c>
      <c r="B67" s="546" t="s">
        <v>3478</v>
      </c>
      <c r="C67" s="545" t="s">
        <v>1289</v>
      </c>
      <c r="D67" s="583">
        <v>648</v>
      </c>
    </row>
    <row r="68" spans="1:4" x14ac:dyDescent="0.25">
      <c r="A68" s="547">
        <v>65</v>
      </c>
      <c r="B68" s="546" t="s">
        <v>3479</v>
      </c>
      <c r="C68" s="545" t="s">
        <v>1289</v>
      </c>
      <c r="D68" s="584">
        <v>2413</v>
      </c>
    </row>
    <row r="69" spans="1:4" x14ac:dyDescent="0.25">
      <c r="A69" s="547">
        <v>66</v>
      </c>
      <c r="B69" s="546" t="s">
        <v>3480</v>
      </c>
      <c r="C69" s="545" t="s">
        <v>1289</v>
      </c>
      <c r="D69" s="583">
        <v>677</v>
      </c>
    </row>
    <row r="70" spans="1:4" x14ac:dyDescent="0.25">
      <c r="A70" s="547">
        <v>67</v>
      </c>
      <c r="B70" s="546" t="s">
        <v>3481</v>
      </c>
      <c r="C70" s="545" t="s">
        <v>1289</v>
      </c>
      <c r="D70" s="584">
        <v>1209</v>
      </c>
    </row>
    <row r="71" spans="1:4" x14ac:dyDescent="0.25">
      <c r="A71" s="547">
        <v>68</v>
      </c>
      <c r="B71" s="546" t="s">
        <v>3482</v>
      </c>
      <c r="C71" s="545" t="s">
        <v>1289</v>
      </c>
      <c r="D71" s="583">
        <v>648</v>
      </c>
    </row>
    <row r="72" spans="1:4" x14ac:dyDescent="0.25">
      <c r="A72" s="547">
        <v>69</v>
      </c>
      <c r="B72" s="546" t="s">
        <v>3483</v>
      </c>
      <c r="C72" s="545" t="s">
        <v>1289</v>
      </c>
      <c r="D72" s="583">
        <v>648</v>
      </c>
    </row>
    <row r="73" spans="1:4" x14ac:dyDescent="0.25">
      <c r="A73" s="547">
        <v>70</v>
      </c>
      <c r="B73" s="546" t="s">
        <v>3484</v>
      </c>
      <c r="C73" s="545" t="s">
        <v>1289</v>
      </c>
      <c r="D73" s="584">
        <v>1700</v>
      </c>
    </row>
    <row r="74" spans="1:4" x14ac:dyDescent="0.25">
      <c r="A74" s="547">
        <v>71</v>
      </c>
      <c r="B74" s="546" t="s">
        <v>3485</v>
      </c>
      <c r="C74" s="545" t="s">
        <v>1289</v>
      </c>
      <c r="D74" s="584">
        <v>1172</v>
      </c>
    </row>
    <row r="75" spans="1:4" x14ac:dyDescent="0.25">
      <c r="A75" s="547">
        <v>72</v>
      </c>
      <c r="B75" s="546" t="s">
        <v>3486</v>
      </c>
      <c r="C75" s="545" t="s">
        <v>1289</v>
      </c>
      <c r="D75" s="584">
        <v>1700</v>
      </c>
    </row>
    <row r="76" spans="1:4" x14ac:dyDescent="0.25">
      <c r="A76" s="547">
        <v>73</v>
      </c>
      <c r="B76" s="546" t="s">
        <v>3487</v>
      </c>
      <c r="C76" s="545" t="s">
        <v>1289</v>
      </c>
      <c r="D76" s="583">
        <v>615</v>
      </c>
    </row>
    <row r="77" spans="1:4" x14ac:dyDescent="0.25">
      <c r="A77" s="547">
        <v>74</v>
      </c>
      <c r="B77" s="546" t="s">
        <v>3488</v>
      </c>
      <c r="C77" s="545" t="s">
        <v>1289</v>
      </c>
      <c r="D77" s="584">
        <v>919</v>
      </c>
    </row>
    <row r="78" spans="1:4" x14ac:dyDescent="0.25">
      <c r="A78" s="547">
        <v>75</v>
      </c>
      <c r="B78" s="546" t="s">
        <v>3489</v>
      </c>
      <c r="C78" s="545" t="s">
        <v>1289</v>
      </c>
      <c r="D78" s="584">
        <v>1172</v>
      </c>
    </row>
    <row r="79" spans="1:4" x14ac:dyDescent="0.25">
      <c r="A79" s="547">
        <v>76</v>
      </c>
      <c r="B79" s="546" t="s">
        <v>3490</v>
      </c>
      <c r="C79" s="545" t="s">
        <v>1289</v>
      </c>
      <c r="D79" s="584">
        <v>1700</v>
      </c>
    </row>
    <row r="80" spans="1:4" x14ac:dyDescent="0.25">
      <c r="A80" s="547">
        <v>77</v>
      </c>
      <c r="B80" s="546" t="s">
        <v>3491</v>
      </c>
      <c r="C80" s="545" t="s">
        <v>1289</v>
      </c>
      <c r="D80" s="584">
        <v>2477</v>
      </c>
    </row>
    <row r="81" spans="1:4" x14ac:dyDescent="0.25">
      <c r="A81" s="547">
        <v>78</v>
      </c>
      <c r="B81" s="546" t="s">
        <v>3492</v>
      </c>
      <c r="C81" s="545" t="s">
        <v>1289</v>
      </c>
      <c r="D81" s="584">
        <v>919</v>
      </c>
    </row>
    <row r="82" spans="1:4" x14ac:dyDescent="0.25">
      <c r="A82" s="547">
        <v>79</v>
      </c>
      <c r="B82" s="546" t="s">
        <v>3493</v>
      </c>
      <c r="C82" s="545" t="s">
        <v>1289</v>
      </c>
      <c r="D82" s="583">
        <v>677</v>
      </c>
    </row>
    <row r="83" spans="1:4" x14ac:dyDescent="0.25">
      <c r="A83" s="547">
        <v>80</v>
      </c>
      <c r="B83" s="546" t="s">
        <v>3494</v>
      </c>
      <c r="C83" s="545" t="s">
        <v>1289</v>
      </c>
      <c r="D83" s="583">
        <v>615</v>
      </c>
    </row>
    <row r="84" spans="1:4" x14ac:dyDescent="0.25">
      <c r="A84" s="547">
        <v>81</v>
      </c>
      <c r="B84" s="546" t="s">
        <v>3495</v>
      </c>
      <c r="C84" s="545" t="s">
        <v>1289</v>
      </c>
      <c r="D84" s="584">
        <v>1035</v>
      </c>
    </row>
    <row r="85" spans="1:4" x14ac:dyDescent="0.25">
      <c r="A85" s="547">
        <v>82</v>
      </c>
      <c r="B85" s="546" t="s">
        <v>3496</v>
      </c>
      <c r="C85" s="545" t="s">
        <v>1289</v>
      </c>
      <c r="D85" s="583">
        <v>615</v>
      </c>
    </row>
    <row r="86" spans="1:4" x14ac:dyDescent="0.25">
      <c r="A86" s="547">
        <v>83</v>
      </c>
      <c r="B86" s="546" t="s">
        <v>3497</v>
      </c>
      <c r="C86" s="545" t="s">
        <v>1289</v>
      </c>
      <c r="D86" s="584">
        <v>2477</v>
      </c>
    </row>
    <row r="87" spans="1:4" x14ac:dyDescent="0.25">
      <c r="A87" s="547">
        <v>84</v>
      </c>
      <c r="B87" s="546" t="s">
        <v>3498</v>
      </c>
      <c r="C87" s="545" t="s">
        <v>1289</v>
      </c>
      <c r="D87" s="583">
        <v>677</v>
      </c>
    </row>
    <row r="88" spans="1:4" x14ac:dyDescent="0.25">
      <c r="A88" s="547">
        <v>85</v>
      </c>
      <c r="B88" s="546" t="s">
        <v>3499</v>
      </c>
      <c r="C88" s="545" t="s">
        <v>1289</v>
      </c>
      <c r="D88" s="584">
        <v>1172</v>
      </c>
    </row>
    <row r="89" spans="1:4" x14ac:dyDescent="0.25">
      <c r="A89" s="547">
        <v>86</v>
      </c>
      <c r="B89" s="546" t="s">
        <v>3500</v>
      </c>
      <c r="C89" s="545" t="s">
        <v>1289</v>
      </c>
      <c r="D89" s="584">
        <v>2060</v>
      </c>
    </row>
    <row r="90" spans="1:4" x14ac:dyDescent="0.25">
      <c r="A90" s="547">
        <v>87</v>
      </c>
      <c r="B90" s="546" t="s">
        <v>3501</v>
      </c>
      <c r="C90" s="545" t="s">
        <v>1289</v>
      </c>
      <c r="D90" s="583">
        <v>615</v>
      </c>
    </row>
    <row r="91" spans="1:4" x14ac:dyDescent="0.25">
      <c r="A91" s="547">
        <v>88</v>
      </c>
      <c r="B91" s="546" t="s">
        <v>3502</v>
      </c>
      <c r="C91" s="545" t="s">
        <v>1289</v>
      </c>
      <c r="D91" s="584">
        <v>1373</v>
      </c>
    </row>
    <row r="92" spans="1:4" x14ac:dyDescent="0.25">
      <c r="A92" s="547">
        <v>89</v>
      </c>
      <c r="B92" s="546" t="s">
        <v>3503</v>
      </c>
      <c r="C92" s="545" t="s">
        <v>1289</v>
      </c>
      <c r="D92" s="584">
        <v>1172</v>
      </c>
    </row>
    <row r="93" spans="1:4" x14ac:dyDescent="0.25">
      <c r="A93" s="547">
        <v>90</v>
      </c>
      <c r="B93" s="546" t="s">
        <v>3504</v>
      </c>
      <c r="C93" s="545" t="s">
        <v>1289</v>
      </c>
      <c r="D93" s="584">
        <v>1373</v>
      </c>
    </row>
    <row r="94" spans="1:4" x14ac:dyDescent="0.25">
      <c r="A94" s="547">
        <v>91</v>
      </c>
      <c r="B94" s="546" t="s">
        <v>3505</v>
      </c>
      <c r="C94" s="545" t="s">
        <v>1289</v>
      </c>
      <c r="D94" s="583">
        <v>648</v>
      </c>
    </row>
    <row r="95" spans="1:4" x14ac:dyDescent="0.25">
      <c r="A95" s="585"/>
      <c r="D95" s="586"/>
    </row>
    <row r="100" spans="2:4" ht="15.75" x14ac:dyDescent="0.25">
      <c r="B100" s="925" t="s">
        <v>5194</v>
      </c>
      <c r="C100" s="925"/>
      <c r="D100" s="925"/>
    </row>
    <row r="101" spans="2:4" ht="15.75" x14ac:dyDescent="0.25">
      <c r="B101" s="925" t="s">
        <v>5195</v>
      </c>
      <c r="C101" s="925"/>
      <c r="D101" s="925"/>
    </row>
    <row r="102" spans="2:4" ht="15.75" x14ac:dyDescent="0.25">
      <c r="B102" s="925" t="s">
        <v>4794</v>
      </c>
      <c r="C102" s="925"/>
      <c r="D102" s="925"/>
    </row>
    <row r="226" spans="3:4" ht="25.5" x14ac:dyDescent="0.25">
      <c r="C226" s="732">
        <v>5.1999999999999998E-2</v>
      </c>
      <c r="D226" s="548" t="s">
        <v>5899</v>
      </c>
    </row>
    <row r="2038" ht="192.75" customHeight="1" x14ac:dyDescent="0.25"/>
    <row r="2039" ht="180" customHeight="1" x14ac:dyDescent="0.25"/>
    <row r="2040" ht="180.75" customHeight="1" x14ac:dyDescent="0.25"/>
    <row r="2081" spans="5:5" ht="409.5" x14ac:dyDescent="0.25">
      <c r="E2081" s="542" t="s">
        <v>5535</v>
      </c>
    </row>
    <row r="2083" spans="5:5" ht="409.5" x14ac:dyDescent="0.25">
      <c r="E2083" s="542" t="s">
        <v>5534</v>
      </c>
    </row>
    <row r="2099" spans="1:9" x14ac:dyDescent="0.25">
      <c r="A2099" s="939"/>
      <c r="B2099" s="939"/>
      <c r="C2099" s="939"/>
      <c r="D2099" s="939"/>
      <c r="E2099" s="939"/>
      <c r="F2099" s="939"/>
      <c r="G2099" s="939"/>
      <c r="H2099" s="939"/>
      <c r="I2099" s="939"/>
    </row>
    <row r="2125" ht="226.5" customHeight="1" x14ac:dyDescent="0.25"/>
    <row r="2126" ht="238.5" customHeight="1" x14ac:dyDescent="0.25"/>
    <row r="2195" spans="5:5" ht="409.5" x14ac:dyDescent="0.25">
      <c r="E2195" s="542" t="s">
        <v>5537</v>
      </c>
    </row>
    <row r="2196" spans="5:5" ht="409.5" x14ac:dyDescent="0.25">
      <c r="E2196" s="542" t="s">
        <v>5536</v>
      </c>
    </row>
    <row r="2197" spans="5:5" ht="409.5" x14ac:dyDescent="0.25">
      <c r="E2197" s="542" t="s">
        <v>4734</v>
      </c>
    </row>
    <row r="2211" spans="5:5" ht="409.5" x14ac:dyDescent="0.25">
      <c r="E2211" s="542" t="s">
        <v>2015</v>
      </c>
    </row>
    <row r="2247" spans="5:5" ht="409.5" x14ac:dyDescent="0.25">
      <c r="E2247" s="542" t="s">
        <v>4747</v>
      </c>
    </row>
    <row r="2265" spans="5:5" ht="409.5" x14ac:dyDescent="0.25">
      <c r="E2265" s="542" t="s">
        <v>2334</v>
      </c>
    </row>
    <row r="2266" spans="5:5" ht="409.5" x14ac:dyDescent="0.25">
      <c r="E2266" s="542" t="s">
        <v>2335</v>
      </c>
    </row>
    <row r="2267" spans="5:5" ht="409.5" x14ac:dyDescent="0.25">
      <c r="E2267" s="542" t="s">
        <v>5512</v>
      </c>
    </row>
    <row r="2268" spans="5:5" ht="409.5" x14ac:dyDescent="0.25">
      <c r="E2268" s="542" t="s">
        <v>5513</v>
      </c>
    </row>
    <row r="2269" spans="5:5" ht="409.5" x14ac:dyDescent="0.25">
      <c r="E2269" s="542" t="s">
        <v>5514</v>
      </c>
    </row>
    <row r="2270" spans="5:5" ht="409.5" x14ac:dyDescent="0.25">
      <c r="E2270" s="542" t="s">
        <v>5515</v>
      </c>
    </row>
    <row r="2272" spans="5:5" ht="409.5" x14ac:dyDescent="0.25">
      <c r="E2272" s="542" t="s">
        <v>5516</v>
      </c>
    </row>
    <row r="2273" spans="5:5" ht="409.5" x14ac:dyDescent="0.25">
      <c r="E2273" s="542" t="s">
        <v>5517</v>
      </c>
    </row>
    <row r="2274" spans="5:5" ht="409.5" x14ac:dyDescent="0.25">
      <c r="E2274" s="542" t="s">
        <v>5518</v>
      </c>
    </row>
    <row r="2275" spans="5:5" ht="409.5" x14ac:dyDescent="0.25">
      <c r="E2275" s="542" t="s">
        <v>5519</v>
      </c>
    </row>
    <row r="2276" spans="5:5" ht="409.5" x14ac:dyDescent="0.25">
      <c r="E2276" s="542" t="s">
        <v>5509</v>
      </c>
    </row>
    <row r="2277" spans="5:5" ht="409.5" x14ac:dyDescent="0.25">
      <c r="E2277" s="542" t="s">
        <v>5510</v>
      </c>
    </row>
    <row r="2278" spans="5:5" ht="409.5" x14ac:dyDescent="0.25">
      <c r="E2278" s="542" t="s">
        <v>5533</v>
      </c>
    </row>
    <row r="2280" spans="5:5" ht="409.5" x14ac:dyDescent="0.25">
      <c r="E2280" s="542" t="s">
        <v>5531</v>
      </c>
    </row>
    <row r="2281" spans="5:5" ht="409.5" x14ac:dyDescent="0.25">
      <c r="E2281" s="542" t="s">
        <v>5532</v>
      </c>
    </row>
    <row r="2282" spans="5:5" ht="409.5" x14ac:dyDescent="0.25">
      <c r="E2282" s="542" t="s">
        <v>5521</v>
      </c>
    </row>
    <row r="2283" spans="5:5" ht="409.5" x14ac:dyDescent="0.25">
      <c r="E2283" s="542" t="s">
        <v>5520</v>
      </c>
    </row>
    <row r="2284" spans="5:5" ht="409.5" x14ac:dyDescent="0.25">
      <c r="E2284" s="542" t="s">
        <v>5529</v>
      </c>
    </row>
    <row r="2285" spans="5:5" ht="409.5" x14ac:dyDescent="0.25">
      <c r="E2285" s="542" t="s">
        <v>5530</v>
      </c>
    </row>
    <row r="2286" spans="5:5" ht="409.5" x14ac:dyDescent="0.25">
      <c r="E2286" s="542" t="s">
        <v>5522</v>
      </c>
    </row>
    <row r="2287" spans="5:5" ht="409.5" x14ac:dyDescent="0.25">
      <c r="E2287" s="542" t="s">
        <v>5523</v>
      </c>
    </row>
    <row r="2288" spans="5:5" ht="409.5" x14ac:dyDescent="0.25">
      <c r="E2288" s="542" t="s">
        <v>5524</v>
      </c>
    </row>
    <row r="2289" spans="5:5" ht="409.5" x14ac:dyDescent="0.25">
      <c r="E2289" s="542" t="s">
        <v>5525</v>
      </c>
    </row>
    <row r="2291" spans="5:5" ht="409.5" x14ac:dyDescent="0.25">
      <c r="E2291" s="542" t="s">
        <v>5511</v>
      </c>
    </row>
    <row r="2292" spans="5:5" ht="409.5" x14ac:dyDescent="0.25">
      <c r="E2292" s="542" t="s">
        <v>5526</v>
      </c>
    </row>
    <row r="2302" spans="5:5" ht="409.5" x14ac:dyDescent="0.25">
      <c r="E2302" s="542" t="s">
        <v>5527</v>
      </c>
    </row>
    <row r="2303" spans="5:5" ht="409.5" x14ac:dyDescent="0.25">
      <c r="E2303" s="542" t="s">
        <v>5528</v>
      </c>
    </row>
  </sheetData>
  <mergeCells count="5">
    <mergeCell ref="A2099:I2099"/>
    <mergeCell ref="B100:D100"/>
    <mergeCell ref="B101:D101"/>
    <mergeCell ref="B102:D102"/>
    <mergeCell ref="A1:D1"/>
  </mergeCells>
  <pageMargins left="1.472440945" right="0.47244094488188998" top="0.74803149606299202" bottom="0.74803149606299202" header="0.31496062992126" footer="0.31496062992126"/>
  <pageSetup paperSize="9" firstPageNumber="479" orientation="portrait" r:id="rId1"/>
  <rowBreaks count="1" manualBreakCount="1">
    <brk id="2333"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03"/>
  <sheetViews>
    <sheetView view="pageBreakPreview" topLeftCell="A148" zoomScale="70" zoomScaleNormal="100" zoomScaleSheetLayoutView="70" workbookViewId="0">
      <selection activeCell="O131" sqref="O131"/>
    </sheetView>
  </sheetViews>
  <sheetFormatPr defaultRowHeight="15" x14ac:dyDescent="0.25"/>
  <cols>
    <col min="1" max="1" width="8.5703125" style="587" customWidth="1"/>
    <col min="2" max="2" width="54.7109375" style="587" customWidth="1"/>
    <col min="3" max="3" width="8.85546875" style="601" customWidth="1"/>
    <col min="4" max="4" width="15.42578125" style="601" customWidth="1"/>
    <col min="5" max="5" width="11.7109375" style="587" customWidth="1"/>
    <col min="6" max="170" width="8.85546875" style="587"/>
    <col min="171" max="171" width="8.5703125" style="587" customWidth="1"/>
    <col min="172" max="172" width="54.7109375" style="587" customWidth="1"/>
    <col min="173" max="173" width="8.85546875" style="587" customWidth="1"/>
    <col min="174" max="174" width="15.42578125" style="587" customWidth="1"/>
    <col min="175" max="175" width="11.7109375" style="587" customWidth="1"/>
    <col min="176" max="426" width="8.85546875" style="587"/>
    <col min="427" max="427" width="8.5703125" style="587" customWidth="1"/>
    <col min="428" max="428" width="54.7109375" style="587" customWidth="1"/>
    <col min="429" max="429" width="8.85546875" style="587" customWidth="1"/>
    <col min="430" max="430" width="15.42578125" style="587" customWidth="1"/>
    <col min="431" max="431" width="11.7109375" style="587" customWidth="1"/>
    <col min="432" max="682" width="8.85546875" style="587"/>
    <col min="683" max="683" width="8.5703125" style="587" customWidth="1"/>
    <col min="684" max="684" width="54.7109375" style="587" customWidth="1"/>
    <col min="685" max="685" width="8.85546875" style="587" customWidth="1"/>
    <col min="686" max="686" width="15.42578125" style="587" customWidth="1"/>
    <col min="687" max="687" width="11.7109375" style="587" customWidth="1"/>
    <col min="688" max="938" width="8.85546875" style="587"/>
    <col min="939" max="939" width="8.5703125" style="587" customWidth="1"/>
    <col min="940" max="940" width="54.7109375" style="587" customWidth="1"/>
    <col min="941" max="941" width="8.85546875" style="587" customWidth="1"/>
    <col min="942" max="942" width="15.42578125" style="587" customWidth="1"/>
    <col min="943" max="943" width="11.7109375" style="587" customWidth="1"/>
    <col min="944" max="1194" width="8.85546875" style="587"/>
    <col min="1195" max="1195" width="8.5703125" style="587" customWidth="1"/>
    <col min="1196" max="1196" width="54.7109375" style="587" customWidth="1"/>
    <col min="1197" max="1197" width="8.85546875" style="587" customWidth="1"/>
    <col min="1198" max="1198" width="15.42578125" style="587" customWidth="1"/>
    <col min="1199" max="1199" width="11.7109375" style="587" customWidth="1"/>
    <col min="1200" max="1450" width="8.85546875" style="587"/>
    <col min="1451" max="1451" width="8.5703125" style="587" customWidth="1"/>
    <col min="1452" max="1452" width="54.7109375" style="587" customWidth="1"/>
    <col min="1453" max="1453" width="8.85546875" style="587" customWidth="1"/>
    <col min="1454" max="1454" width="15.42578125" style="587" customWidth="1"/>
    <col min="1455" max="1455" width="11.7109375" style="587" customWidth="1"/>
    <col min="1456" max="1706" width="8.85546875" style="587"/>
    <col min="1707" max="1707" width="8.5703125" style="587" customWidth="1"/>
    <col min="1708" max="1708" width="54.7109375" style="587" customWidth="1"/>
    <col min="1709" max="1709" width="8.85546875" style="587" customWidth="1"/>
    <col min="1710" max="1710" width="15.42578125" style="587" customWidth="1"/>
    <col min="1711" max="1711" width="11.7109375" style="587" customWidth="1"/>
    <col min="1712" max="1962" width="8.85546875" style="587"/>
    <col min="1963" max="1963" width="8.5703125" style="587" customWidth="1"/>
    <col min="1964" max="1964" width="54.7109375" style="587" customWidth="1"/>
    <col min="1965" max="1965" width="8.85546875" style="587" customWidth="1"/>
    <col min="1966" max="1966" width="15.42578125" style="587" customWidth="1"/>
    <col min="1967" max="1967" width="11.7109375" style="587" customWidth="1"/>
    <col min="1968" max="2218" width="8.85546875" style="587"/>
    <col min="2219" max="2219" width="8.5703125" style="587" customWidth="1"/>
    <col min="2220" max="2220" width="54.7109375" style="587" customWidth="1"/>
    <col min="2221" max="2221" width="8.85546875" style="587" customWidth="1"/>
    <col min="2222" max="2222" width="15.42578125" style="587" customWidth="1"/>
    <col min="2223" max="2223" width="11.7109375" style="587" customWidth="1"/>
    <col min="2224" max="2474" width="8.85546875" style="587"/>
    <col min="2475" max="2475" width="8.5703125" style="587" customWidth="1"/>
    <col min="2476" max="2476" width="54.7109375" style="587" customWidth="1"/>
    <col min="2477" max="2477" width="8.85546875" style="587" customWidth="1"/>
    <col min="2478" max="2478" width="15.42578125" style="587" customWidth="1"/>
    <col min="2479" max="2479" width="11.7109375" style="587" customWidth="1"/>
    <col min="2480" max="2730" width="8.85546875" style="587"/>
    <col min="2731" max="2731" width="8.5703125" style="587" customWidth="1"/>
    <col min="2732" max="2732" width="54.7109375" style="587" customWidth="1"/>
    <col min="2733" max="2733" width="8.85546875" style="587" customWidth="1"/>
    <col min="2734" max="2734" width="15.42578125" style="587" customWidth="1"/>
    <col min="2735" max="2735" width="11.7109375" style="587" customWidth="1"/>
    <col min="2736" max="2986" width="8.85546875" style="587"/>
    <col min="2987" max="2987" width="8.5703125" style="587" customWidth="1"/>
    <col min="2988" max="2988" width="54.7109375" style="587" customWidth="1"/>
    <col min="2989" max="2989" width="8.85546875" style="587" customWidth="1"/>
    <col min="2990" max="2990" width="15.42578125" style="587" customWidth="1"/>
    <col min="2991" max="2991" width="11.7109375" style="587" customWidth="1"/>
    <col min="2992" max="3242" width="8.85546875" style="587"/>
    <col min="3243" max="3243" width="8.5703125" style="587" customWidth="1"/>
    <col min="3244" max="3244" width="54.7109375" style="587" customWidth="1"/>
    <col min="3245" max="3245" width="8.85546875" style="587" customWidth="1"/>
    <col min="3246" max="3246" width="15.42578125" style="587" customWidth="1"/>
    <col min="3247" max="3247" width="11.7109375" style="587" customWidth="1"/>
    <col min="3248" max="3498" width="8.85546875" style="587"/>
    <col min="3499" max="3499" width="8.5703125" style="587" customWidth="1"/>
    <col min="3500" max="3500" width="54.7109375" style="587" customWidth="1"/>
    <col min="3501" max="3501" width="8.85546875" style="587" customWidth="1"/>
    <col min="3502" max="3502" width="15.42578125" style="587" customWidth="1"/>
    <col min="3503" max="3503" width="11.7109375" style="587" customWidth="1"/>
    <col min="3504" max="3754" width="8.85546875" style="587"/>
    <col min="3755" max="3755" width="8.5703125" style="587" customWidth="1"/>
    <col min="3756" max="3756" width="54.7109375" style="587" customWidth="1"/>
    <col min="3757" max="3757" width="8.85546875" style="587" customWidth="1"/>
    <col min="3758" max="3758" width="15.42578125" style="587" customWidth="1"/>
    <col min="3759" max="3759" width="11.7109375" style="587" customWidth="1"/>
    <col min="3760" max="4010" width="8.85546875" style="587"/>
    <col min="4011" max="4011" width="8.5703125" style="587" customWidth="1"/>
    <col min="4012" max="4012" width="54.7109375" style="587" customWidth="1"/>
    <col min="4013" max="4013" width="8.85546875" style="587" customWidth="1"/>
    <col min="4014" max="4014" width="15.42578125" style="587" customWidth="1"/>
    <col min="4015" max="4015" width="11.7109375" style="587" customWidth="1"/>
    <col min="4016" max="4266" width="8.85546875" style="587"/>
    <col min="4267" max="4267" width="8.5703125" style="587" customWidth="1"/>
    <col min="4268" max="4268" width="54.7109375" style="587" customWidth="1"/>
    <col min="4269" max="4269" width="8.85546875" style="587" customWidth="1"/>
    <col min="4270" max="4270" width="15.42578125" style="587" customWidth="1"/>
    <col min="4271" max="4271" width="11.7109375" style="587" customWidth="1"/>
    <col min="4272" max="4522" width="8.85546875" style="587"/>
    <col min="4523" max="4523" width="8.5703125" style="587" customWidth="1"/>
    <col min="4524" max="4524" width="54.7109375" style="587" customWidth="1"/>
    <col min="4525" max="4525" width="8.85546875" style="587" customWidth="1"/>
    <col min="4526" max="4526" width="15.42578125" style="587" customWidth="1"/>
    <col min="4527" max="4527" width="11.7109375" style="587" customWidth="1"/>
    <col min="4528" max="4778" width="8.85546875" style="587"/>
    <col min="4779" max="4779" width="8.5703125" style="587" customWidth="1"/>
    <col min="4780" max="4780" width="54.7109375" style="587" customWidth="1"/>
    <col min="4781" max="4781" width="8.85546875" style="587" customWidth="1"/>
    <col min="4782" max="4782" width="15.42578125" style="587" customWidth="1"/>
    <col min="4783" max="4783" width="11.7109375" style="587" customWidth="1"/>
    <col min="4784" max="5034" width="8.85546875" style="587"/>
    <col min="5035" max="5035" width="8.5703125" style="587" customWidth="1"/>
    <col min="5036" max="5036" width="54.7109375" style="587" customWidth="1"/>
    <col min="5037" max="5037" width="8.85546875" style="587" customWidth="1"/>
    <col min="5038" max="5038" width="15.42578125" style="587" customWidth="1"/>
    <col min="5039" max="5039" width="11.7109375" style="587" customWidth="1"/>
    <col min="5040" max="5290" width="8.85546875" style="587"/>
    <col min="5291" max="5291" width="8.5703125" style="587" customWidth="1"/>
    <col min="5292" max="5292" width="54.7109375" style="587" customWidth="1"/>
    <col min="5293" max="5293" width="8.85546875" style="587" customWidth="1"/>
    <col min="5294" max="5294" width="15.42578125" style="587" customWidth="1"/>
    <col min="5295" max="5295" width="11.7109375" style="587" customWidth="1"/>
    <col min="5296" max="5546" width="8.85546875" style="587"/>
    <col min="5547" max="5547" width="8.5703125" style="587" customWidth="1"/>
    <col min="5548" max="5548" width="54.7109375" style="587" customWidth="1"/>
    <col min="5549" max="5549" width="8.85546875" style="587" customWidth="1"/>
    <col min="5550" max="5550" width="15.42578125" style="587" customWidth="1"/>
    <col min="5551" max="5551" width="11.7109375" style="587" customWidth="1"/>
    <col min="5552" max="5802" width="8.85546875" style="587"/>
    <col min="5803" max="5803" width="8.5703125" style="587" customWidth="1"/>
    <col min="5804" max="5804" width="54.7109375" style="587" customWidth="1"/>
    <col min="5805" max="5805" width="8.85546875" style="587" customWidth="1"/>
    <col min="5806" max="5806" width="15.42578125" style="587" customWidth="1"/>
    <col min="5807" max="5807" width="11.7109375" style="587" customWidth="1"/>
    <col min="5808" max="6058" width="8.85546875" style="587"/>
    <col min="6059" max="6059" width="8.5703125" style="587" customWidth="1"/>
    <col min="6060" max="6060" width="54.7109375" style="587" customWidth="1"/>
    <col min="6061" max="6061" width="8.85546875" style="587" customWidth="1"/>
    <col min="6062" max="6062" width="15.42578125" style="587" customWidth="1"/>
    <col min="6063" max="6063" width="11.7109375" style="587" customWidth="1"/>
    <col min="6064" max="6314" width="8.85546875" style="587"/>
    <col min="6315" max="6315" width="8.5703125" style="587" customWidth="1"/>
    <col min="6316" max="6316" width="54.7109375" style="587" customWidth="1"/>
    <col min="6317" max="6317" width="8.85546875" style="587" customWidth="1"/>
    <col min="6318" max="6318" width="15.42578125" style="587" customWidth="1"/>
    <col min="6319" max="6319" width="11.7109375" style="587" customWidth="1"/>
    <col min="6320" max="6570" width="8.85546875" style="587"/>
    <col min="6571" max="6571" width="8.5703125" style="587" customWidth="1"/>
    <col min="6572" max="6572" width="54.7109375" style="587" customWidth="1"/>
    <col min="6573" max="6573" width="8.85546875" style="587" customWidth="1"/>
    <col min="6574" max="6574" width="15.42578125" style="587" customWidth="1"/>
    <col min="6575" max="6575" width="11.7109375" style="587" customWidth="1"/>
    <col min="6576" max="6826" width="8.85546875" style="587"/>
    <col min="6827" max="6827" width="8.5703125" style="587" customWidth="1"/>
    <col min="6828" max="6828" width="54.7109375" style="587" customWidth="1"/>
    <col min="6829" max="6829" width="8.85546875" style="587" customWidth="1"/>
    <col min="6830" max="6830" width="15.42578125" style="587" customWidth="1"/>
    <col min="6831" max="6831" width="11.7109375" style="587" customWidth="1"/>
    <col min="6832" max="7082" width="8.85546875" style="587"/>
    <col min="7083" max="7083" width="8.5703125" style="587" customWidth="1"/>
    <col min="7084" max="7084" width="54.7109375" style="587" customWidth="1"/>
    <col min="7085" max="7085" width="8.85546875" style="587" customWidth="1"/>
    <col min="7086" max="7086" width="15.42578125" style="587" customWidth="1"/>
    <col min="7087" max="7087" width="11.7109375" style="587" customWidth="1"/>
    <col min="7088" max="7338" width="8.85546875" style="587"/>
    <col min="7339" max="7339" width="8.5703125" style="587" customWidth="1"/>
    <col min="7340" max="7340" width="54.7109375" style="587" customWidth="1"/>
    <col min="7341" max="7341" width="8.85546875" style="587" customWidth="1"/>
    <col min="7342" max="7342" width="15.42578125" style="587" customWidth="1"/>
    <col min="7343" max="7343" width="11.7109375" style="587" customWidth="1"/>
    <col min="7344" max="7594" width="8.85546875" style="587"/>
    <col min="7595" max="7595" width="8.5703125" style="587" customWidth="1"/>
    <col min="7596" max="7596" width="54.7109375" style="587" customWidth="1"/>
    <col min="7597" max="7597" width="8.85546875" style="587" customWidth="1"/>
    <col min="7598" max="7598" width="15.42578125" style="587" customWidth="1"/>
    <col min="7599" max="7599" width="11.7109375" style="587" customWidth="1"/>
    <col min="7600" max="7850" width="8.85546875" style="587"/>
    <col min="7851" max="7851" width="8.5703125" style="587" customWidth="1"/>
    <col min="7852" max="7852" width="54.7109375" style="587" customWidth="1"/>
    <col min="7853" max="7853" width="8.85546875" style="587" customWidth="1"/>
    <col min="7854" max="7854" width="15.42578125" style="587" customWidth="1"/>
    <col min="7855" max="7855" width="11.7109375" style="587" customWidth="1"/>
    <col min="7856" max="8106" width="8.85546875" style="587"/>
    <col min="8107" max="8107" width="8.5703125" style="587" customWidth="1"/>
    <col min="8108" max="8108" width="54.7109375" style="587" customWidth="1"/>
    <col min="8109" max="8109" width="8.85546875" style="587" customWidth="1"/>
    <col min="8110" max="8110" width="15.42578125" style="587" customWidth="1"/>
    <col min="8111" max="8111" width="11.7109375" style="587" customWidth="1"/>
    <col min="8112" max="8362" width="8.85546875" style="587"/>
    <col min="8363" max="8363" width="8.5703125" style="587" customWidth="1"/>
    <col min="8364" max="8364" width="54.7109375" style="587" customWidth="1"/>
    <col min="8365" max="8365" width="8.85546875" style="587" customWidth="1"/>
    <col min="8366" max="8366" width="15.42578125" style="587" customWidth="1"/>
    <col min="8367" max="8367" width="11.7109375" style="587" customWidth="1"/>
    <col min="8368" max="8618" width="8.85546875" style="587"/>
    <col min="8619" max="8619" width="8.5703125" style="587" customWidth="1"/>
    <col min="8620" max="8620" width="54.7109375" style="587" customWidth="1"/>
    <col min="8621" max="8621" width="8.85546875" style="587" customWidth="1"/>
    <col min="8622" max="8622" width="15.42578125" style="587" customWidth="1"/>
    <col min="8623" max="8623" width="11.7109375" style="587" customWidth="1"/>
    <col min="8624" max="8874" width="8.85546875" style="587"/>
    <col min="8875" max="8875" width="8.5703125" style="587" customWidth="1"/>
    <col min="8876" max="8876" width="54.7109375" style="587" customWidth="1"/>
    <col min="8877" max="8877" width="8.85546875" style="587" customWidth="1"/>
    <col min="8878" max="8878" width="15.42578125" style="587" customWidth="1"/>
    <col min="8879" max="8879" width="11.7109375" style="587" customWidth="1"/>
    <col min="8880" max="9130" width="8.85546875" style="587"/>
    <col min="9131" max="9131" width="8.5703125" style="587" customWidth="1"/>
    <col min="9132" max="9132" width="54.7109375" style="587" customWidth="1"/>
    <col min="9133" max="9133" width="8.85546875" style="587" customWidth="1"/>
    <col min="9134" max="9134" width="15.42578125" style="587" customWidth="1"/>
    <col min="9135" max="9135" width="11.7109375" style="587" customWidth="1"/>
    <col min="9136" max="9386" width="8.85546875" style="587"/>
    <col min="9387" max="9387" width="8.5703125" style="587" customWidth="1"/>
    <col min="9388" max="9388" width="54.7109375" style="587" customWidth="1"/>
    <col min="9389" max="9389" width="8.85546875" style="587" customWidth="1"/>
    <col min="9390" max="9390" width="15.42578125" style="587" customWidth="1"/>
    <col min="9391" max="9391" width="11.7109375" style="587" customWidth="1"/>
    <col min="9392" max="9642" width="8.85546875" style="587"/>
    <col min="9643" max="9643" width="8.5703125" style="587" customWidth="1"/>
    <col min="9644" max="9644" width="54.7109375" style="587" customWidth="1"/>
    <col min="9645" max="9645" width="8.85546875" style="587" customWidth="1"/>
    <col min="9646" max="9646" width="15.42578125" style="587" customWidth="1"/>
    <col min="9647" max="9647" width="11.7109375" style="587" customWidth="1"/>
    <col min="9648" max="9898" width="8.85546875" style="587"/>
    <col min="9899" max="9899" width="8.5703125" style="587" customWidth="1"/>
    <col min="9900" max="9900" width="54.7109375" style="587" customWidth="1"/>
    <col min="9901" max="9901" width="8.85546875" style="587" customWidth="1"/>
    <col min="9902" max="9902" width="15.42578125" style="587" customWidth="1"/>
    <col min="9903" max="9903" width="11.7109375" style="587" customWidth="1"/>
    <col min="9904" max="10154" width="8.85546875" style="587"/>
    <col min="10155" max="10155" width="8.5703125" style="587" customWidth="1"/>
    <col min="10156" max="10156" width="54.7109375" style="587" customWidth="1"/>
    <col min="10157" max="10157" width="8.85546875" style="587" customWidth="1"/>
    <col min="10158" max="10158" width="15.42578125" style="587" customWidth="1"/>
    <col min="10159" max="10159" width="11.7109375" style="587" customWidth="1"/>
    <col min="10160" max="10410" width="8.85546875" style="587"/>
    <col min="10411" max="10411" width="8.5703125" style="587" customWidth="1"/>
    <col min="10412" max="10412" width="54.7109375" style="587" customWidth="1"/>
    <col min="10413" max="10413" width="8.85546875" style="587" customWidth="1"/>
    <col min="10414" max="10414" width="15.42578125" style="587" customWidth="1"/>
    <col min="10415" max="10415" width="11.7109375" style="587" customWidth="1"/>
    <col min="10416" max="10666" width="8.85546875" style="587"/>
    <col min="10667" max="10667" width="8.5703125" style="587" customWidth="1"/>
    <col min="10668" max="10668" width="54.7109375" style="587" customWidth="1"/>
    <col min="10669" max="10669" width="8.85546875" style="587" customWidth="1"/>
    <col min="10670" max="10670" width="15.42578125" style="587" customWidth="1"/>
    <col min="10671" max="10671" width="11.7109375" style="587" customWidth="1"/>
    <col min="10672" max="10922" width="8.85546875" style="587"/>
    <col min="10923" max="10923" width="8.5703125" style="587" customWidth="1"/>
    <col min="10924" max="10924" width="54.7109375" style="587" customWidth="1"/>
    <col min="10925" max="10925" width="8.85546875" style="587" customWidth="1"/>
    <col min="10926" max="10926" width="15.42578125" style="587" customWidth="1"/>
    <col min="10927" max="10927" width="11.7109375" style="587" customWidth="1"/>
    <col min="10928" max="11178" width="8.85546875" style="587"/>
    <col min="11179" max="11179" width="8.5703125" style="587" customWidth="1"/>
    <col min="11180" max="11180" width="54.7109375" style="587" customWidth="1"/>
    <col min="11181" max="11181" width="8.85546875" style="587" customWidth="1"/>
    <col min="11182" max="11182" width="15.42578125" style="587" customWidth="1"/>
    <col min="11183" max="11183" width="11.7109375" style="587" customWidth="1"/>
    <col min="11184" max="11434" width="8.85546875" style="587"/>
    <col min="11435" max="11435" width="8.5703125" style="587" customWidth="1"/>
    <col min="11436" max="11436" width="54.7109375" style="587" customWidth="1"/>
    <col min="11437" max="11437" width="8.85546875" style="587" customWidth="1"/>
    <col min="11438" max="11438" width="15.42578125" style="587" customWidth="1"/>
    <col min="11439" max="11439" width="11.7109375" style="587" customWidth="1"/>
    <col min="11440" max="11690" width="8.85546875" style="587"/>
    <col min="11691" max="11691" width="8.5703125" style="587" customWidth="1"/>
    <col min="11692" max="11692" width="54.7109375" style="587" customWidth="1"/>
    <col min="11693" max="11693" width="8.85546875" style="587" customWidth="1"/>
    <col min="11694" max="11694" width="15.42578125" style="587" customWidth="1"/>
    <col min="11695" max="11695" width="11.7109375" style="587" customWidth="1"/>
    <col min="11696" max="11946" width="8.85546875" style="587"/>
    <col min="11947" max="11947" width="8.5703125" style="587" customWidth="1"/>
    <col min="11948" max="11948" width="54.7109375" style="587" customWidth="1"/>
    <col min="11949" max="11949" width="8.85546875" style="587" customWidth="1"/>
    <col min="11950" max="11950" width="15.42578125" style="587" customWidth="1"/>
    <col min="11951" max="11951" width="11.7109375" style="587" customWidth="1"/>
    <col min="11952" max="12202" width="8.85546875" style="587"/>
    <col min="12203" max="12203" width="8.5703125" style="587" customWidth="1"/>
    <col min="12204" max="12204" width="54.7109375" style="587" customWidth="1"/>
    <col min="12205" max="12205" width="8.85546875" style="587" customWidth="1"/>
    <col min="12206" max="12206" width="15.42578125" style="587" customWidth="1"/>
    <col min="12207" max="12207" width="11.7109375" style="587" customWidth="1"/>
    <col min="12208" max="12458" width="8.85546875" style="587"/>
    <col min="12459" max="12459" width="8.5703125" style="587" customWidth="1"/>
    <col min="12460" max="12460" width="54.7109375" style="587" customWidth="1"/>
    <col min="12461" max="12461" width="8.85546875" style="587" customWidth="1"/>
    <col min="12462" max="12462" width="15.42578125" style="587" customWidth="1"/>
    <col min="12463" max="12463" width="11.7109375" style="587" customWidth="1"/>
    <col min="12464" max="12714" width="8.85546875" style="587"/>
    <col min="12715" max="12715" width="8.5703125" style="587" customWidth="1"/>
    <col min="12716" max="12716" width="54.7109375" style="587" customWidth="1"/>
    <col min="12717" max="12717" width="8.85546875" style="587" customWidth="1"/>
    <col min="12718" max="12718" width="15.42578125" style="587" customWidth="1"/>
    <col min="12719" max="12719" width="11.7109375" style="587" customWidth="1"/>
    <col min="12720" max="12970" width="8.85546875" style="587"/>
    <col min="12971" max="12971" width="8.5703125" style="587" customWidth="1"/>
    <col min="12972" max="12972" width="54.7109375" style="587" customWidth="1"/>
    <col min="12973" max="12973" width="8.85546875" style="587" customWidth="1"/>
    <col min="12974" max="12974" width="15.42578125" style="587" customWidth="1"/>
    <col min="12975" max="12975" width="11.7109375" style="587" customWidth="1"/>
    <col min="12976" max="13226" width="8.85546875" style="587"/>
    <col min="13227" max="13227" width="8.5703125" style="587" customWidth="1"/>
    <col min="13228" max="13228" width="54.7109375" style="587" customWidth="1"/>
    <col min="13229" max="13229" width="8.85546875" style="587" customWidth="1"/>
    <col min="13230" max="13230" width="15.42578125" style="587" customWidth="1"/>
    <col min="13231" max="13231" width="11.7109375" style="587" customWidth="1"/>
    <col min="13232" max="13482" width="8.85546875" style="587"/>
    <col min="13483" max="13483" width="8.5703125" style="587" customWidth="1"/>
    <col min="13484" max="13484" width="54.7109375" style="587" customWidth="1"/>
    <col min="13485" max="13485" width="8.85546875" style="587" customWidth="1"/>
    <col min="13486" max="13486" width="15.42578125" style="587" customWidth="1"/>
    <col min="13487" max="13487" width="11.7109375" style="587" customWidth="1"/>
    <col min="13488" max="13738" width="8.85546875" style="587"/>
    <col min="13739" max="13739" width="8.5703125" style="587" customWidth="1"/>
    <col min="13740" max="13740" width="54.7109375" style="587" customWidth="1"/>
    <col min="13741" max="13741" width="8.85546875" style="587" customWidth="1"/>
    <col min="13742" max="13742" width="15.42578125" style="587" customWidth="1"/>
    <col min="13743" max="13743" width="11.7109375" style="587" customWidth="1"/>
    <col min="13744" max="13994" width="8.85546875" style="587"/>
    <col min="13995" max="13995" width="8.5703125" style="587" customWidth="1"/>
    <col min="13996" max="13996" width="54.7109375" style="587" customWidth="1"/>
    <col min="13997" max="13997" width="8.85546875" style="587" customWidth="1"/>
    <col min="13998" max="13998" width="15.42578125" style="587" customWidth="1"/>
    <col min="13999" max="13999" width="11.7109375" style="587" customWidth="1"/>
    <col min="14000" max="14250" width="8.85546875" style="587"/>
    <col min="14251" max="14251" width="8.5703125" style="587" customWidth="1"/>
    <col min="14252" max="14252" width="54.7109375" style="587" customWidth="1"/>
    <col min="14253" max="14253" width="8.85546875" style="587" customWidth="1"/>
    <col min="14254" max="14254" width="15.42578125" style="587" customWidth="1"/>
    <col min="14255" max="14255" width="11.7109375" style="587" customWidth="1"/>
    <col min="14256" max="14506" width="8.85546875" style="587"/>
    <col min="14507" max="14507" width="8.5703125" style="587" customWidth="1"/>
    <col min="14508" max="14508" width="54.7109375" style="587" customWidth="1"/>
    <col min="14509" max="14509" width="8.85546875" style="587" customWidth="1"/>
    <col min="14510" max="14510" width="15.42578125" style="587" customWidth="1"/>
    <col min="14511" max="14511" width="11.7109375" style="587" customWidth="1"/>
    <col min="14512" max="14762" width="8.85546875" style="587"/>
    <col min="14763" max="14763" width="8.5703125" style="587" customWidth="1"/>
    <col min="14764" max="14764" width="54.7109375" style="587" customWidth="1"/>
    <col min="14765" max="14765" width="8.85546875" style="587" customWidth="1"/>
    <col min="14766" max="14766" width="15.42578125" style="587" customWidth="1"/>
    <col min="14767" max="14767" width="11.7109375" style="587" customWidth="1"/>
    <col min="14768" max="15018" width="8.85546875" style="587"/>
    <col min="15019" max="15019" width="8.5703125" style="587" customWidth="1"/>
    <col min="15020" max="15020" width="54.7109375" style="587" customWidth="1"/>
    <col min="15021" max="15021" width="8.85546875" style="587" customWidth="1"/>
    <col min="15022" max="15022" width="15.42578125" style="587" customWidth="1"/>
    <col min="15023" max="15023" width="11.7109375" style="587" customWidth="1"/>
    <col min="15024" max="15274" width="8.85546875" style="587"/>
    <col min="15275" max="15275" width="8.5703125" style="587" customWidth="1"/>
    <col min="15276" max="15276" width="54.7109375" style="587" customWidth="1"/>
    <col min="15277" max="15277" width="8.85546875" style="587" customWidth="1"/>
    <col min="15278" max="15278" width="15.42578125" style="587" customWidth="1"/>
    <col min="15279" max="15279" width="11.7109375" style="587" customWidth="1"/>
    <col min="15280" max="15530" width="8.85546875" style="587"/>
    <col min="15531" max="15531" width="8.5703125" style="587" customWidth="1"/>
    <col min="15532" max="15532" width="54.7109375" style="587" customWidth="1"/>
    <col min="15533" max="15533" width="8.85546875" style="587" customWidth="1"/>
    <col min="15534" max="15534" width="15.42578125" style="587" customWidth="1"/>
    <col min="15535" max="15535" width="11.7109375" style="587" customWidth="1"/>
    <col min="15536" max="15786" width="8.85546875" style="587"/>
    <col min="15787" max="15787" width="8.5703125" style="587" customWidth="1"/>
    <col min="15788" max="15788" width="54.7109375" style="587" customWidth="1"/>
    <col min="15789" max="15789" width="8.85546875" style="587" customWidth="1"/>
    <col min="15790" max="15790" width="15.42578125" style="587" customWidth="1"/>
    <col min="15791" max="15791" width="11.7109375" style="587" customWidth="1"/>
    <col min="15792" max="16042" width="8.85546875" style="587"/>
    <col min="16043" max="16043" width="8.5703125" style="587" customWidth="1"/>
    <col min="16044" max="16044" width="54.7109375" style="587" customWidth="1"/>
    <col min="16045" max="16045" width="8.85546875" style="587" customWidth="1"/>
    <col min="16046" max="16046" width="15.42578125" style="587" customWidth="1"/>
    <col min="16047" max="16047" width="11.7109375" style="587" customWidth="1"/>
    <col min="16048" max="16298" width="8.85546875" style="587"/>
    <col min="16299" max="16384" width="8.85546875" style="587" customWidth="1"/>
  </cols>
  <sheetData>
    <row r="1" spans="1:5" ht="18.75" x14ac:dyDescent="0.25">
      <c r="A1" s="940" t="s">
        <v>5444</v>
      </c>
      <c r="B1" s="940"/>
      <c r="C1" s="940"/>
      <c r="D1" s="940"/>
      <c r="E1" s="940"/>
    </row>
    <row r="2" spans="1:5" ht="15.75" x14ac:dyDescent="0.25">
      <c r="A2" s="588" t="s">
        <v>3269</v>
      </c>
      <c r="B2" s="588" t="s">
        <v>3270</v>
      </c>
      <c r="C2" s="588" t="s">
        <v>3271</v>
      </c>
      <c r="D2" s="588" t="s">
        <v>3272</v>
      </c>
      <c r="E2" s="588" t="s">
        <v>3273</v>
      </c>
    </row>
    <row r="3" spans="1:5" ht="18.75" x14ac:dyDescent="0.25">
      <c r="A3" s="589">
        <v>1</v>
      </c>
      <c r="B3" s="590">
        <v>2</v>
      </c>
      <c r="C3" s="589">
        <v>3</v>
      </c>
      <c r="D3" s="589">
        <v>4</v>
      </c>
      <c r="E3" s="589">
        <v>5</v>
      </c>
    </row>
    <row r="4" spans="1:5" ht="15.75" x14ac:dyDescent="0.25">
      <c r="A4" s="588" t="s">
        <v>3274</v>
      </c>
      <c r="B4" s="591" t="s">
        <v>3275</v>
      </c>
      <c r="C4" s="588"/>
      <c r="D4" s="588"/>
      <c r="E4" s="588"/>
    </row>
    <row r="5" spans="1:5" x14ac:dyDescent="0.25">
      <c r="A5" s="592">
        <v>1</v>
      </c>
      <c r="B5" s="593" t="s">
        <v>3276</v>
      </c>
      <c r="C5" s="592" t="s">
        <v>1346</v>
      </c>
      <c r="D5" s="592" t="s">
        <v>3277</v>
      </c>
      <c r="E5" s="594">
        <v>3966</v>
      </c>
    </row>
    <row r="6" spans="1:5" x14ac:dyDescent="0.25">
      <c r="A6" s="592">
        <v>2</v>
      </c>
      <c r="B6" s="593" t="s">
        <v>3278</v>
      </c>
      <c r="C6" s="592" t="s">
        <v>1346</v>
      </c>
      <c r="D6" s="592" t="s">
        <v>3279</v>
      </c>
      <c r="E6" s="594">
        <v>2762</v>
      </c>
    </row>
    <row r="7" spans="1:5" x14ac:dyDescent="0.25">
      <c r="A7" s="592">
        <v>3</v>
      </c>
      <c r="B7" s="593" t="s">
        <v>5199</v>
      </c>
      <c r="C7" s="592" t="s">
        <v>1346</v>
      </c>
      <c r="D7" s="592" t="s">
        <v>3280</v>
      </c>
      <c r="E7" s="594">
        <v>1439</v>
      </c>
    </row>
    <row r="8" spans="1:5" x14ac:dyDescent="0.25">
      <c r="A8" s="716">
        <v>4</v>
      </c>
      <c r="B8" s="717" t="s">
        <v>5200</v>
      </c>
      <c r="C8" s="716" t="s">
        <v>1346</v>
      </c>
      <c r="D8" s="716" t="s">
        <v>5201</v>
      </c>
      <c r="E8" s="718">
        <v>2358</v>
      </c>
    </row>
    <row r="9" spans="1:5" x14ac:dyDescent="0.25">
      <c r="A9" s="592">
        <v>5</v>
      </c>
      <c r="B9" s="593" t="s">
        <v>5202</v>
      </c>
      <c r="C9" s="592" t="s">
        <v>1346</v>
      </c>
      <c r="D9" s="592" t="s">
        <v>5203</v>
      </c>
      <c r="E9" s="594">
        <v>2835</v>
      </c>
    </row>
    <row r="10" spans="1:5" x14ac:dyDescent="0.25">
      <c r="A10" s="592">
        <v>6</v>
      </c>
      <c r="B10" s="593" t="s">
        <v>5204</v>
      </c>
      <c r="C10" s="592" t="s">
        <v>1346</v>
      </c>
      <c r="D10" s="592" t="s">
        <v>5205</v>
      </c>
      <c r="E10" s="594">
        <v>2700</v>
      </c>
    </row>
    <row r="11" spans="1:5" ht="30" x14ac:dyDescent="0.25">
      <c r="A11" s="592">
        <v>7</v>
      </c>
      <c r="B11" s="593" t="s">
        <v>3281</v>
      </c>
      <c r="C11" s="592" t="s">
        <v>1346</v>
      </c>
      <c r="D11" s="592" t="s">
        <v>3282</v>
      </c>
      <c r="E11" s="594">
        <v>2127</v>
      </c>
    </row>
    <row r="12" spans="1:5" ht="30" x14ac:dyDescent="0.25">
      <c r="A12" s="592">
        <v>8</v>
      </c>
      <c r="B12" s="593" t="s">
        <v>3281</v>
      </c>
      <c r="C12" s="592" t="s">
        <v>1289</v>
      </c>
      <c r="D12" s="592" t="s">
        <v>3282</v>
      </c>
      <c r="E12" s="594">
        <v>17016</v>
      </c>
    </row>
    <row r="13" spans="1:5" x14ac:dyDescent="0.25">
      <c r="A13" s="716">
        <v>9</v>
      </c>
      <c r="B13" s="717" t="s">
        <v>5206</v>
      </c>
      <c r="C13" s="716" t="s">
        <v>1346</v>
      </c>
      <c r="D13" s="716" t="s">
        <v>3282</v>
      </c>
      <c r="E13" s="718">
        <v>1272</v>
      </c>
    </row>
    <row r="14" spans="1:5" x14ac:dyDescent="0.25">
      <c r="A14" s="592">
        <v>10</v>
      </c>
      <c r="B14" s="593" t="s">
        <v>5206</v>
      </c>
      <c r="C14" s="592" t="s">
        <v>1289</v>
      </c>
      <c r="D14" s="592" t="s">
        <v>3282</v>
      </c>
      <c r="E14" s="594">
        <f>E13*8</f>
        <v>10176</v>
      </c>
    </row>
    <row r="15" spans="1:5" x14ac:dyDescent="0.25">
      <c r="A15" s="592">
        <v>11</v>
      </c>
      <c r="B15" s="593" t="s">
        <v>5207</v>
      </c>
      <c r="C15" s="592" t="s">
        <v>1346</v>
      </c>
      <c r="D15" s="592" t="s">
        <v>3283</v>
      </c>
      <c r="E15" s="594">
        <v>1582</v>
      </c>
    </row>
    <row r="16" spans="1:5" x14ac:dyDescent="0.25">
      <c r="A16" s="592">
        <v>12</v>
      </c>
      <c r="B16" s="593" t="s">
        <v>5207</v>
      </c>
      <c r="C16" s="592" t="s">
        <v>1289</v>
      </c>
      <c r="D16" s="592" t="s">
        <v>3283</v>
      </c>
      <c r="E16" s="594">
        <f>E15*8</f>
        <v>12656</v>
      </c>
    </row>
    <row r="17" spans="1:5" ht="30" x14ac:dyDescent="0.25">
      <c r="A17" s="592">
        <v>13</v>
      </c>
      <c r="B17" s="593" t="s">
        <v>5208</v>
      </c>
      <c r="C17" s="592" t="s">
        <v>1346</v>
      </c>
      <c r="D17" s="592" t="s">
        <v>3283</v>
      </c>
      <c r="E17" s="594">
        <v>1669</v>
      </c>
    </row>
    <row r="18" spans="1:5" x14ac:dyDescent="0.25">
      <c r="A18" s="592">
        <v>14</v>
      </c>
      <c r="B18" s="593" t="s">
        <v>3284</v>
      </c>
      <c r="C18" s="592" t="s">
        <v>1289</v>
      </c>
      <c r="D18" s="592" t="s">
        <v>3283</v>
      </c>
      <c r="E18" s="594">
        <v>13352</v>
      </c>
    </row>
    <row r="19" spans="1:5" x14ac:dyDescent="0.25">
      <c r="A19" s="592">
        <v>15</v>
      </c>
      <c r="B19" s="593" t="s">
        <v>5209</v>
      </c>
      <c r="C19" s="592" t="s">
        <v>1346</v>
      </c>
      <c r="D19" s="592" t="s">
        <v>5210</v>
      </c>
      <c r="E19" s="594">
        <v>3385</v>
      </c>
    </row>
    <row r="20" spans="1:5" x14ac:dyDescent="0.25">
      <c r="A20" s="592">
        <v>16</v>
      </c>
      <c r="B20" s="593" t="s">
        <v>5209</v>
      </c>
      <c r="C20" s="592" t="s">
        <v>1289</v>
      </c>
      <c r="D20" s="592" t="s">
        <v>5210</v>
      </c>
      <c r="E20" s="594">
        <v>27080</v>
      </c>
    </row>
    <row r="21" spans="1:5" x14ac:dyDescent="0.25">
      <c r="A21" s="592">
        <v>17</v>
      </c>
      <c r="B21" s="593" t="s">
        <v>3285</v>
      </c>
      <c r="C21" s="592" t="s">
        <v>1346</v>
      </c>
      <c r="D21" s="592" t="s">
        <v>3286</v>
      </c>
      <c r="E21" s="594">
        <v>1099</v>
      </c>
    </row>
    <row r="22" spans="1:5" x14ac:dyDescent="0.25">
      <c r="A22" s="592">
        <v>18</v>
      </c>
      <c r="B22" s="593" t="s">
        <v>3285</v>
      </c>
      <c r="C22" s="592" t="s">
        <v>1289</v>
      </c>
      <c r="D22" s="592" t="s">
        <v>3286</v>
      </c>
      <c r="E22" s="594">
        <v>8790</v>
      </c>
    </row>
    <row r="23" spans="1:5" x14ac:dyDescent="0.25">
      <c r="A23" s="592">
        <v>19</v>
      </c>
      <c r="B23" s="593" t="s">
        <v>3341</v>
      </c>
      <c r="C23" s="592" t="s">
        <v>1346</v>
      </c>
      <c r="D23" s="593" t="s">
        <v>3342</v>
      </c>
      <c r="E23" s="594">
        <v>1099</v>
      </c>
    </row>
    <row r="24" spans="1:5" x14ac:dyDescent="0.25">
      <c r="A24" s="592">
        <v>20</v>
      </c>
      <c r="B24" s="593" t="s">
        <v>3341</v>
      </c>
      <c r="C24" s="592" t="s">
        <v>1289</v>
      </c>
      <c r="D24" s="592" t="s">
        <v>3342</v>
      </c>
      <c r="E24" s="594">
        <v>8970</v>
      </c>
    </row>
    <row r="25" spans="1:5" x14ac:dyDescent="0.25">
      <c r="A25" s="592">
        <v>21</v>
      </c>
      <c r="B25" s="593" t="s">
        <v>5211</v>
      </c>
      <c r="C25" s="592" t="s">
        <v>1346</v>
      </c>
      <c r="D25" s="592" t="s">
        <v>5212</v>
      </c>
      <c r="E25" s="594">
        <v>2084</v>
      </c>
    </row>
    <row r="26" spans="1:5" x14ac:dyDescent="0.25">
      <c r="A26" s="592">
        <v>22</v>
      </c>
      <c r="B26" s="593" t="s">
        <v>5211</v>
      </c>
      <c r="C26" s="592" t="s">
        <v>1289</v>
      </c>
      <c r="D26" s="592" t="s">
        <v>5212</v>
      </c>
      <c r="E26" s="594">
        <f>E25*8</f>
        <v>16672</v>
      </c>
    </row>
    <row r="27" spans="1:5" x14ac:dyDescent="0.25">
      <c r="A27" s="592">
        <v>23</v>
      </c>
      <c r="B27" s="593" t="s">
        <v>3288</v>
      </c>
      <c r="C27" s="592" t="s">
        <v>1346</v>
      </c>
      <c r="D27" s="592" t="s">
        <v>3289</v>
      </c>
      <c r="E27" s="594">
        <v>2021</v>
      </c>
    </row>
    <row r="28" spans="1:5" x14ac:dyDescent="0.25">
      <c r="A28" s="592">
        <v>24</v>
      </c>
      <c r="B28" s="593" t="s">
        <v>5213</v>
      </c>
      <c r="C28" s="592" t="s">
        <v>1346</v>
      </c>
      <c r="D28" s="592"/>
      <c r="E28" s="594">
        <v>2034</v>
      </c>
    </row>
    <row r="29" spans="1:5" x14ac:dyDescent="0.25">
      <c r="A29" s="592">
        <v>25</v>
      </c>
      <c r="B29" s="593" t="s">
        <v>5214</v>
      </c>
      <c r="C29" s="592" t="s">
        <v>1346</v>
      </c>
      <c r="D29" s="592" t="s">
        <v>5215</v>
      </c>
      <c r="E29" s="594">
        <v>2043</v>
      </c>
    </row>
    <row r="30" spans="1:5" x14ac:dyDescent="0.25">
      <c r="A30" s="592">
        <v>26</v>
      </c>
      <c r="B30" s="593" t="s">
        <v>5216</v>
      </c>
      <c r="C30" s="592" t="s">
        <v>1346</v>
      </c>
      <c r="D30" s="592" t="s">
        <v>5217</v>
      </c>
      <c r="E30" s="594">
        <v>1197</v>
      </c>
    </row>
    <row r="31" spans="1:5" x14ac:dyDescent="0.25">
      <c r="A31" s="592">
        <v>27</v>
      </c>
      <c r="B31" s="593" t="s">
        <v>5218</v>
      </c>
      <c r="C31" s="592" t="s">
        <v>1346</v>
      </c>
      <c r="D31" s="592" t="s">
        <v>5215</v>
      </c>
      <c r="E31" s="594">
        <v>665</v>
      </c>
    </row>
    <row r="32" spans="1:5" x14ac:dyDescent="0.25">
      <c r="A32" s="592">
        <v>28</v>
      </c>
      <c r="B32" s="593" t="s">
        <v>5219</v>
      </c>
      <c r="C32" s="592" t="s">
        <v>1346</v>
      </c>
      <c r="D32" s="592" t="s">
        <v>5215</v>
      </c>
      <c r="E32" s="594">
        <v>785</v>
      </c>
    </row>
    <row r="33" spans="1:5" x14ac:dyDescent="0.25">
      <c r="A33" s="592">
        <v>29</v>
      </c>
      <c r="B33" s="593" t="s">
        <v>3290</v>
      </c>
      <c r="C33" s="592" t="s">
        <v>1346</v>
      </c>
      <c r="D33" s="592" t="s">
        <v>5215</v>
      </c>
      <c r="E33" s="594">
        <v>1249</v>
      </c>
    </row>
    <row r="34" spans="1:5" x14ac:dyDescent="0.25">
      <c r="A34" s="592">
        <v>30</v>
      </c>
      <c r="B34" s="593" t="s">
        <v>5220</v>
      </c>
      <c r="C34" s="592" t="s">
        <v>1346</v>
      </c>
      <c r="D34" s="592" t="s">
        <v>5221</v>
      </c>
      <c r="E34" s="594">
        <v>211</v>
      </c>
    </row>
    <row r="35" spans="1:5" x14ac:dyDescent="0.25">
      <c r="A35" s="592">
        <v>31</v>
      </c>
      <c r="B35" s="593" t="s">
        <v>5220</v>
      </c>
      <c r="C35" s="592" t="s">
        <v>1289</v>
      </c>
      <c r="D35" s="592" t="s">
        <v>5221</v>
      </c>
      <c r="E35" s="594">
        <v>1686</v>
      </c>
    </row>
    <row r="36" spans="1:5" x14ac:dyDescent="0.25">
      <c r="A36" s="592">
        <v>32</v>
      </c>
      <c r="B36" s="593" t="s">
        <v>3291</v>
      </c>
      <c r="C36" s="592" t="s">
        <v>3292</v>
      </c>
      <c r="D36" s="592" t="s">
        <v>3293</v>
      </c>
      <c r="E36" s="594">
        <v>77</v>
      </c>
    </row>
    <row r="37" spans="1:5" x14ac:dyDescent="0.25">
      <c r="A37" s="592">
        <v>33</v>
      </c>
      <c r="B37" s="593" t="s">
        <v>3294</v>
      </c>
      <c r="C37" s="592" t="s">
        <v>1346</v>
      </c>
      <c r="D37" s="592" t="s">
        <v>3293</v>
      </c>
      <c r="E37" s="594">
        <v>1540</v>
      </c>
    </row>
    <row r="38" spans="1:5" x14ac:dyDescent="0.25">
      <c r="A38" s="592">
        <v>34</v>
      </c>
      <c r="B38" s="593" t="s">
        <v>5222</v>
      </c>
      <c r="C38" s="592" t="s">
        <v>3292</v>
      </c>
      <c r="D38" s="592" t="s">
        <v>5217</v>
      </c>
      <c r="E38" s="594">
        <v>49</v>
      </c>
    </row>
    <row r="39" spans="1:5" x14ac:dyDescent="0.25">
      <c r="A39" s="592">
        <v>35</v>
      </c>
      <c r="B39" s="593" t="s">
        <v>5222</v>
      </c>
      <c r="C39" s="592" t="s">
        <v>1346</v>
      </c>
      <c r="D39" s="592" t="s">
        <v>5217</v>
      </c>
      <c r="E39" s="594">
        <v>988</v>
      </c>
    </row>
    <row r="40" spans="1:5" x14ac:dyDescent="0.25">
      <c r="A40" s="592">
        <v>36</v>
      </c>
      <c r="B40" s="593" t="s">
        <v>5223</v>
      </c>
      <c r="C40" s="592" t="s">
        <v>3292</v>
      </c>
      <c r="D40" s="592" t="s">
        <v>5224</v>
      </c>
      <c r="E40" s="594">
        <v>76</v>
      </c>
    </row>
    <row r="41" spans="1:5" x14ac:dyDescent="0.25">
      <c r="A41" s="592">
        <v>37</v>
      </c>
      <c r="B41" s="593" t="s">
        <v>5223</v>
      </c>
      <c r="C41" s="592" t="s">
        <v>1346</v>
      </c>
      <c r="D41" s="592" t="s">
        <v>5224</v>
      </c>
      <c r="E41" s="594">
        <v>1520</v>
      </c>
    </row>
    <row r="42" spans="1:5" x14ac:dyDescent="0.25">
      <c r="A42" s="592">
        <v>38</v>
      </c>
      <c r="B42" s="593" t="s">
        <v>5225</v>
      </c>
      <c r="C42" s="592" t="s">
        <v>3292</v>
      </c>
      <c r="D42" s="592" t="s">
        <v>5226</v>
      </c>
      <c r="E42" s="594">
        <v>49</v>
      </c>
    </row>
    <row r="43" spans="1:5" x14ac:dyDescent="0.25">
      <c r="A43" s="592">
        <v>39</v>
      </c>
      <c r="B43" s="593" t="s">
        <v>5225</v>
      </c>
      <c r="C43" s="592" t="s">
        <v>1346</v>
      </c>
      <c r="D43" s="592" t="s">
        <v>5226</v>
      </c>
      <c r="E43" s="594">
        <v>982</v>
      </c>
    </row>
    <row r="44" spans="1:5" x14ac:dyDescent="0.25">
      <c r="A44" s="592">
        <v>40</v>
      </c>
      <c r="B44" s="593" t="s">
        <v>3295</v>
      </c>
      <c r="C44" s="592" t="s">
        <v>3292</v>
      </c>
      <c r="D44" s="592" t="s">
        <v>3296</v>
      </c>
      <c r="E44" s="594">
        <v>55</v>
      </c>
    </row>
    <row r="45" spans="1:5" x14ac:dyDescent="0.25">
      <c r="A45" s="592">
        <v>41</v>
      </c>
      <c r="B45" s="593" t="s">
        <v>3295</v>
      </c>
      <c r="C45" s="592" t="s">
        <v>3297</v>
      </c>
      <c r="D45" s="592" t="s">
        <v>3296</v>
      </c>
      <c r="E45" s="594">
        <v>6</v>
      </c>
    </row>
    <row r="46" spans="1:5" x14ac:dyDescent="0.25">
      <c r="A46" s="592">
        <v>42</v>
      </c>
      <c r="B46" s="593" t="s">
        <v>3298</v>
      </c>
      <c r="C46" s="592" t="s">
        <v>1346</v>
      </c>
      <c r="D46" s="592" t="s">
        <v>3296</v>
      </c>
      <c r="E46" s="594">
        <v>1090</v>
      </c>
    </row>
    <row r="47" spans="1:5" x14ac:dyDescent="0.25">
      <c r="A47" s="592">
        <v>43</v>
      </c>
      <c r="B47" s="593" t="s">
        <v>3299</v>
      </c>
      <c r="C47" s="592" t="s">
        <v>3292</v>
      </c>
      <c r="D47" s="592" t="s">
        <v>3300</v>
      </c>
      <c r="E47" s="594">
        <v>49</v>
      </c>
    </row>
    <row r="48" spans="1:5" x14ac:dyDescent="0.25">
      <c r="A48" s="592">
        <v>44</v>
      </c>
      <c r="B48" s="593" t="s">
        <v>5227</v>
      </c>
      <c r="C48" s="592" t="s">
        <v>3292</v>
      </c>
      <c r="D48" s="592" t="s">
        <v>5228</v>
      </c>
      <c r="E48" s="594">
        <v>75</v>
      </c>
    </row>
    <row r="49" spans="1:5" x14ac:dyDescent="0.25">
      <c r="A49" s="592">
        <v>45</v>
      </c>
      <c r="B49" s="593" t="s">
        <v>5227</v>
      </c>
      <c r="C49" s="592" t="s">
        <v>5229</v>
      </c>
      <c r="D49" s="592" t="s">
        <v>5228</v>
      </c>
      <c r="E49" s="594">
        <v>1498</v>
      </c>
    </row>
    <row r="50" spans="1:5" x14ac:dyDescent="0.25">
      <c r="A50" s="592">
        <v>46</v>
      </c>
      <c r="B50" s="593" t="s">
        <v>3301</v>
      </c>
      <c r="C50" s="592" t="s">
        <v>1346</v>
      </c>
      <c r="D50" s="592" t="s">
        <v>3300</v>
      </c>
      <c r="E50" s="594">
        <v>973</v>
      </c>
    </row>
    <row r="51" spans="1:5" x14ac:dyDescent="0.25">
      <c r="A51" s="592">
        <v>47</v>
      </c>
      <c r="B51" s="593" t="s">
        <v>5230</v>
      </c>
      <c r="C51" s="592" t="s">
        <v>3292</v>
      </c>
      <c r="D51" s="592" t="s">
        <v>5228</v>
      </c>
      <c r="E51" s="594">
        <v>107</v>
      </c>
    </row>
    <row r="52" spans="1:5" x14ac:dyDescent="0.25">
      <c r="A52" s="592">
        <v>48</v>
      </c>
      <c r="B52" s="593" t="s">
        <v>5230</v>
      </c>
      <c r="C52" s="592" t="s">
        <v>5229</v>
      </c>
      <c r="D52" s="592" t="s">
        <v>5228</v>
      </c>
      <c r="E52" s="594">
        <v>2147</v>
      </c>
    </row>
    <row r="53" spans="1:5" x14ac:dyDescent="0.25">
      <c r="A53" s="592">
        <v>49</v>
      </c>
      <c r="B53" s="593" t="s">
        <v>5231</v>
      </c>
      <c r="C53" s="592" t="s">
        <v>3292</v>
      </c>
      <c r="D53" s="592" t="s">
        <v>5232</v>
      </c>
      <c r="E53" s="594">
        <v>111</v>
      </c>
    </row>
    <row r="54" spans="1:5" x14ac:dyDescent="0.25">
      <c r="A54" s="592">
        <v>50</v>
      </c>
      <c r="B54" s="593" t="s">
        <v>5231</v>
      </c>
      <c r="C54" s="592" t="s">
        <v>5229</v>
      </c>
      <c r="D54" s="592" t="s">
        <v>5232</v>
      </c>
      <c r="E54" s="594">
        <v>2221</v>
      </c>
    </row>
    <row r="55" spans="1:5" x14ac:dyDescent="0.25">
      <c r="A55" s="592">
        <v>51</v>
      </c>
      <c r="B55" s="593" t="s">
        <v>3302</v>
      </c>
      <c r="C55" s="592" t="s">
        <v>1346</v>
      </c>
      <c r="D55" s="592" t="s">
        <v>3303</v>
      </c>
      <c r="E55" s="594">
        <v>398</v>
      </c>
    </row>
    <row r="56" spans="1:5" x14ac:dyDescent="0.25">
      <c r="A56" s="592">
        <v>52</v>
      </c>
      <c r="B56" s="593" t="s">
        <v>3304</v>
      </c>
      <c r="C56" s="592" t="s">
        <v>1346</v>
      </c>
      <c r="D56" s="592" t="s">
        <v>3303</v>
      </c>
      <c r="E56" s="594">
        <v>420</v>
      </c>
    </row>
    <row r="57" spans="1:5" x14ac:dyDescent="0.25">
      <c r="A57" s="592">
        <v>53</v>
      </c>
      <c r="B57" s="593" t="s">
        <v>3305</v>
      </c>
      <c r="C57" s="592" t="s">
        <v>1346</v>
      </c>
      <c r="D57" s="592" t="s">
        <v>3303</v>
      </c>
      <c r="E57" s="594">
        <v>738</v>
      </c>
    </row>
    <row r="58" spans="1:5" x14ac:dyDescent="0.25">
      <c r="A58" s="592">
        <v>54</v>
      </c>
      <c r="B58" s="593" t="s">
        <v>5233</v>
      </c>
      <c r="C58" s="592" t="s">
        <v>1346</v>
      </c>
      <c r="D58" s="592" t="s">
        <v>5234</v>
      </c>
      <c r="E58" s="594">
        <v>960</v>
      </c>
    </row>
    <row r="59" spans="1:5" x14ac:dyDescent="0.25">
      <c r="A59" s="592">
        <v>55</v>
      </c>
      <c r="B59" s="593" t="s">
        <v>3306</v>
      </c>
      <c r="C59" s="592" t="s">
        <v>3292</v>
      </c>
      <c r="D59" s="592" t="s">
        <v>5235</v>
      </c>
      <c r="E59" s="594">
        <v>63</v>
      </c>
    </row>
    <row r="60" spans="1:5" x14ac:dyDescent="0.25">
      <c r="A60" s="592">
        <v>56</v>
      </c>
      <c r="B60" s="593" t="s">
        <v>5236</v>
      </c>
      <c r="C60" s="592" t="s">
        <v>3292</v>
      </c>
      <c r="D60" s="592" t="s">
        <v>5226</v>
      </c>
      <c r="E60" s="594">
        <v>51</v>
      </c>
    </row>
    <row r="61" spans="1:5" x14ac:dyDescent="0.25">
      <c r="A61" s="592">
        <v>57</v>
      </c>
      <c r="B61" s="593" t="s">
        <v>5237</v>
      </c>
      <c r="C61" s="592" t="s">
        <v>3292</v>
      </c>
      <c r="D61" s="592" t="s">
        <v>5238</v>
      </c>
      <c r="E61" s="594">
        <v>31</v>
      </c>
    </row>
    <row r="62" spans="1:5" ht="18.75" x14ac:dyDescent="0.25">
      <c r="A62" s="592"/>
      <c r="B62" s="595" t="s">
        <v>3307</v>
      </c>
      <c r="C62" s="592"/>
      <c r="D62" s="592"/>
      <c r="E62" s="594"/>
    </row>
    <row r="63" spans="1:5" x14ac:dyDescent="0.25">
      <c r="A63" s="592">
        <v>58</v>
      </c>
      <c r="B63" s="593" t="s">
        <v>3308</v>
      </c>
      <c r="C63" s="592" t="s">
        <v>1346</v>
      </c>
      <c r="D63" s="592" t="s">
        <v>3309</v>
      </c>
      <c r="E63" s="594">
        <v>792</v>
      </c>
    </row>
    <row r="64" spans="1:5" x14ac:dyDescent="0.25">
      <c r="A64" s="592">
        <v>59</v>
      </c>
      <c r="B64" s="593" t="s">
        <v>5239</v>
      </c>
      <c r="C64" s="592" t="s">
        <v>1346</v>
      </c>
      <c r="D64" s="592" t="s">
        <v>5240</v>
      </c>
      <c r="E64" s="594">
        <v>842</v>
      </c>
    </row>
    <row r="65" spans="1:5" x14ac:dyDescent="0.25">
      <c r="A65" s="592">
        <v>60</v>
      </c>
      <c r="B65" s="593" t="s">
        <v>5241</v>
      </c>
      <c r="C65" s="592" t="s">
        <v>1346</v>
      </c>
      <c r="D65" s="592" t="s">
        <v>5242</v>
      </c>
      <c r="E65" s="594">
        <v>882</v>
      </c>
    </row>
    <row r="66" spans="1:5" x14ac:dyDescent="0.25">
      <c r="A66" s="592">
        <v>61</v>
      </c>
      <c r="B66" s="593" t="s">
        <v>3310</v>
      </c>
      <c r="C66" s="592" t="s">
        <v>1346</v>
      </c>
      <c r="D66" s="592" t="s">
        <v>3311</v>
      </c>
      <c r="E66" s="594">
        <v>920</v>
      </c>
    </row>
    <row r="67" spans="1:5" x14ac:dyDescent="0.25">
      <c r="A67" s="592">
        <v>62</v>
      </c>
      <c r="B67" s="596" t="s">
        <v>3312</v>
      </c>
      <c r="C67" s="594" t="s">
        <v>1346</v>
      </c>
      <c r="D67" s="594" t="s">
        <v>3313</v>
      </c>
      <c r="E67" s="594">
        <v>1471</v>
      </c>
    </row>
    <row r="68" spans="1:5" x14ac:dyDescent="0.25">
      <c r="A68" s="592">
        <v>63</v>
      </c>
      <c r="B68" s="593" t="s">
        <v>3314</v>
      </c>
      <c r="C68" s="592" t="s">
        <v>1346</v>
      </c>
      <c r="D68" s="592" t="s">
        <v>3315</v>
      </c>
      <c r="E68" s="594">
        <v>233</v>
      </c>
    </row>
    <row r="69" spans="1:5" x14ac:dyDescent="0.25">
      <c r="A69" s="592">
        <v>64</v>
      </c>
      <c r="B69" s="593" t="s">
        <v>3316</v>
      </c>
      <c r="C69" s="592" t="s">
        <v>1346</v>
      </c>
      <c r="D69" s="594" t="s">
        <v>3313</v>
      </c>
      <c r="E69" s="594">
        <v>1231</v>
      </c>
    </row>
    <row r="70" spans="1:5" ht="30" x14ac:dyDescent="0.25">
      <c r="A70" s="592">
        <v>65</v>
      </c>
      <c r="B70" s="593" t="s">
        <v>3317</v>
      </c>
      <c r="C70" s="592" t="s">
        <v>1346</v>
      </c>
      <c r="D70" s="592" t="s">
        <v>3318</v>
      </c>
      <c r="E70" s="594">
        <v>20475</v>
      </c>
    </row>
    <row r="71" spans="1:5" ht="30" x14ac:dyDescent="0.25">
      <c r="A71" s="592">
        <v>66</v>
      </c>
      <c r="B71" s="593" t="s">
        <v>3319</v>
      </c>
      <c r="C71" s="592" t="s">
        <v>1346</v>
      </c>
      <c r="D71" s="592" t="s">
        <v>3320</v>
      </c>
      <c r="E71" s="594">
        <v>17325</v>
      </c>
    </row>
    <row r="72" spans="1:5" ht="30" x14ac:dyDescent="0.25">
      <c r="A72" s="592">
        <v>67</v>
      </c>
      <c r="B72" s="593" t="s">
        <v>3321</v>
      </c>
      <c r="C72" s="592" t="s">
        <v>1346</v>
      </c>
      <c r="D72" s="592" t="s">
        <v>3322</v>
      </c>
      <c r="E72" s="594">
        <v>15750</v>
      </c>
    </row>
    <row r="73" spans="1:5" x14ac:dyDescent="0.25">
      <c r="A73" s="592">
        <v>68</v>
      </c>
      <c r="B73" s="593" t="s">
        <v>3323</v>
      </c>
      <c r="C73" s="592" t="s">
        <v>1346</v>
      </c>
      <c r="D73" s="592" t="s">
        <v>3324</v>
      </c>
      <c r="E73" s="594">
        <v>489</v>
      </c>
    </row>
    <row r="74" spans="1:5" x14ac:dyDescent="0.25">
      <c r="A74" s="592">
        <v>69</v>
      </c>
      <c r="B74" s="593" t="s">
        <v>5243</v>
      </c>
      <c r="C74" s="592" t="s">
        <v>1346</v>
      </c>
      <c r="D74" s="592" t="s">
        <v>3325</v>
      </c>
      <c r="E74" s="594">
        <v>14301</v>
      </c>
    </row>
    <row r="75" spans="1:5" x14ac:dyDescent="0.25">
      <c r="A75" s="592">
        <v>70</v>
      </c>
      <c r="B75" s="593" t="s">
        <v>5244</v>
      </c>
      <c r="C75" s="592" t="s">
        <v>1346</v>
      </c>
      <c r="D75" s="592" t="s">
        <v>3326</v>
      </c>
      <c r="E75" s="594">
        <v>17877</v>
      </c>
    </row>
    <row r="76" spans="1:5" x14ac:dyDescent="0.25">
      <c r="A76" s="592">
        <v>71</v>
      </c>
      <c r="B76" s="593" t="s">
        <v>3327</v>
      </c>
      <c r="C76" s="592" t="s">
        <v>1346</v>
      </c>
      <c r="D76" s="592"/>
      <c r="E76" s="594">
        <v>1101</v>
      </c>
    </row>
    <row r="77" spans="1:5" x14ac:dyDescent="0.25">
      <c r="A77" s="592">
        <v>72</v>
      </c>
      <c r="B77" s="593" t="s">
        <v>3328</v>
      </c>
      <c r="C77" s="592" t="s">
        <v>1346</v>
      </c>
      <c r="D77" s="592" t="s">
        <v>3329</v>
      </c>
      <c r="E77" s="594">
        <v>430</v>
      </c>
    </row>
    <row r="78" spans="1:5" x14ac:dyDescent="0.25">
      <c r="A78" s="592">
        <v>73</v>
      </c>
      <c r="B78" s="593" t="s">
        <v>3330</v>
      </c>
      <c r="C78" s="592" t="s">
        <v>1346</v>
      </c>
      <c r="D78" s="592" t="s">
        <v>3325</v>
      </c>
      <c r="E78" s="594">
        <v>3576</v>
      </c>
    </row>
    <row r="79" spans="1:5" x14ac:dyDescent="0.25">
      <c r="A79" s="592">
        <v>74</v>
      </c>
      <c r="B79" s="593" t="s">
        <v>3331</v>
      </c>
      <c r="C79" s="592" t="s">
        <v>1346</v>
      </c>
      <c r="D79" s="592" t="s">
        <v>3325</v>
      </c>
      <c r="E79" s="594">
        <v>1431</v>
      </c>
    </row>
    <row r="80" spans="1:5" x14ac:dyDescent="0.25">
      <c r="A80" s="592">
        <v>75</v>
      </c>
      <c r="B80" s="593" t="s">
        <v>5245</v>
      </c>
      <c r="C80" s="592" t="s">
        <v>1346</v>
      </c>
      <c r="D80" s="593"/>
      <c r="E80" s="594">
        <v>1460</v>
      </c>
    </row>
    <row r="81" spans="1:5" x14ac:dyDescent="0.25">
      <c r="A81" s="592">
        <v>76</v>
      </c>
      <c r="B81" s="593" t="s">
        <v>5245</v>
      </c>
      <c r="C81" s="592" t="s">
        <v>1289</v>
      </c>
      <c r="D81" s="592"/>
      <c r="E81" s="594">
        <v>11666</v>
      </c>
    </row>
    <row r="82" spans="1:5" x14ac:dyDescent="0.25">
      <c r="A82" s="592">
        <v>77</v>
      </c>
      <c r="B82" s="593" t="s">
        <v>5245</v>
      </c>
      <c r="C82" s="592" t="s">
        <v>5246</v>
      </c>
      <c r="D82" s="592"/>
      <c r="E82" s="594">
        <v>350000</v>
      </c>
    </row>
    <row r="83" spans="1:5" x14ac:dyDescent="0.25">
      <c r="A83" s="592">
        <v>78</v>
      </c>
      <c r="B83" s="593" t="s">
        <v>3332</v>
      </c>
      <c r="C83" s="592" t="s">
        <v>1346</v>
      </c>
      <c r="D83" s="592"/>
      <c r="E83" s="594">
        <v>454</v>
      </c>
    </row>
    <row r="84" spans="1:5" x14ac:dyDescent="0.25">
      <c r="A84" s="592">
        <v>79</v>
      </c>
      <c r="B84" s="593" t="s">
        <v>3333</v>
      </c>
      <c r="C84" s="592" t="s">
        <v>1346</v>
      </c>
      <c r="D84" s="592"/>
      <c r="E84" s="594">
        <v>120</v>
      </c>
    </row>
    <row r="85" spans="1:5" x14ac:dyDescent="0.25">
      <c r="A85" s="592">
        <v>80</v>
      </c>
      <c r="B85" s="593" t="s">
        <v>3334</v>
      </c>
      <c r="C85" s="592" t="s">
        <v>1346</v>
      </c>
      <c r="D85" s="592" t="s">
        <v>3335</v>
      </c>
      <c r="E85" s="594">
        <v>35753</v>
      </c>
    </row>
    <row r="86" spans="1:5" x14ac:dyDescent="0.25">
      <c r="A86" s="592">
        <v>81</v>
      </c>
      <c r="B86" s="593" t="s">
        <v>3336</v>
      </c>
      <c r="C86" s="592" t="s">
        <v>1346</v>
      </c>
      <c r="D86" s="592" t="s">
        <v>3337</v>
      </c>
      <c r="E86" s="594">
        <v>29794</v>
      </c>
    </row>
    <row r="87" spans="1:5" x14ac:dyDescent="0.25">
      <c r="A87" s="592">
        <v>82</v>
      </c>
      <c r="B87" s="593" t="s">
        <v>3338</v>
      </c>
      <c r="C87" s="592" t="s">
        <v>1346</v>
      </c>
      <c r="D87" s="592" t="s">
        <v>3339</v>
      </c>
      <c r="E87" s="594">
        <v>23835</v>
      </c>
    </row>
    <row r="88" spans="1:5" x14ac:dyDescent="0.25">
      <c r="A88" s="592">
        <v>83</v>
      </c>
      <c r="B88" s="593" t="s">
        <v>3340</v>
      </c>
      <c r="C88" s="592" t="s">
        <v>1346</v>
      </c>
      <c r="D88" s="592" t="s">
        <v>3296</v>
      </c>
      <c r="E88" s="594">
        <v>1091</v>
      </c>
    </row>
    <row r="89" spans="1:5" ht="18.75" x14ac:dyDescent="0.25">
      <c r="A89" s="592"/>
      <c r="B89" s="595" t="s">
        <v>3343</v>
      </c>
      <c r="C89" s="592"/>
      <c r="D89" s="592"/>
      <c r="E89" s="594"/>
    </row>
    <row r="90" spans="1:5" x14ac:dyDescent="0.25">
      <c r="A90" s="592">
        <v>84</v>
      </c>
      <c r="B90" s="597" t="s">
        <v>3344</v>
      </c>
      <c r="C90" s="592" t="s">
        <v>1346</v>
      </c>
      <c r="D90" s="592" t="s">
        <v>3345</v>
      </c>
      <c r="E90" s="594">
        <v>2083</v>
      </c>
    </row>
    <row r="91" spans="1:5" ht="30" x14ac:dyDescent="0.25">
      <c r="A91" s="592">
        <v>85</v>
      </c>
      <c r="B91" s="593" t="s">
        <v>3346</v>
      </c>
      <c r="C91" s="594" t="s">
        <v>1346</v>
      </c>
      <c r="D91" s="592" t="s">
        <v>3347</v>
      </c>
      <c r="E91" s="594">
        <v>1788</v>
      </c>
    </row>
    <row r="92" spans="1:5" x14ac:dyDescent="0.25">
      <c r="A92" s="592">
        <v>86</v>
      </c>
      <c r="B92" s="593" t="s">
        <v>3348</v>
      </c>
      <c r="C92" s="592" t="s">
        <v>1346</v>
      </c>
      <c r="D92" s="592"/>
      <c r="E92" s="594">
        <v>3093</v>
      </c>
    </row>
    <row r="93" spans="1:5" x14ac:dyDescent="0.25">
      <c r="A93" s="592">
        <v>87</v>
      </c>
      <c r="B93" s="593" t="s">
        <v>3349</v>
      </c>
      <c r="C93" s="592" t="s">
        <v>1346</v>
      </c>
      <c r="D93" s="592" t="s">
        <v>3350</v>
      </c>
      <c r="E93" s="594">
        <v>860</v>
      </c>
    </row>
    <row r="94" spans="1:5" x14ac:dyDescent="0.25">
      <c r="A94" s="592">
        <v>88</v>
      </c>
      <c r="B94" s="593" t="s">
        <v>3351</v>
      </c>
      <c r="C94" s="592" t="s">
        <v>1346</v>
      </c>
      <c r="D94" s="592" t="s">
        <v>3352</v>
      </c>
      <c r="E94" s="594">
        <v>57</v>
      </c>
    </row>
    <row r="95" spans="1:5" x14ac:dyDescent="0.25">
      <c r="A95" s="592">
        <v>89</v>
      </c>
      <c r="B95" s="593" t="s">
        <v>3353</v>
      </c>
      <c r="C95" s="592" t="s">
        <v>1346</v>
      </c>
      <c r="D95" s="592" t="s">
        <v>3354</v>
      </c>
      <c r="E95" s="594">
        <v>534</v>
      </c>
    </row>
    <row r="96" spans="1:5" x14ac:dyDescent="0.25">
      <c r="A96" s="592">
        <v>90</v>
      </c>
      <c r="B96" s="593" t="s">
        <v>3355</v>
      </c>
      <c r="C96" s="592" t="s">
        <v>1346</v>
      </c>
      <c r="D96" s="592" t="s">
        <v>3352</v>
      </c>
      <c r="E96" s="594">
        <v>716</v>
      </c>
    </row>
    <row r="97" spans="1:5" x14ac:dyDescent="0.25">
      <c r="A97" s="592">
        <v>91</v>
      </c>
      <c r="B97" s="593" t="s">
        <v>3356</v>
      </c>
      <c r="C97" s="592" t="s">
        <v>1346</v>
      </c>
      <c r="D97" s="592" t="s">
        <v>3287</v>
      </c>
      <c r="E97" s="594">
        <v>829</v>
      </c>
    </row>
    <row r="98" spans="1:5" x14ac:dyDescent="0.25">
      <c r="A98" s="592">
        <v>92</v>
      </c>
      <c r="B98" s="593" t="s">
        <v>3357</v>
      </c>
      <c r="C98" s="592" t="s">
        <v>1346</v>
      </c>
      <c r="D98" s="592" t="s">
        <v>3358</v>
      </c>
      <c r="E98" s="594">
        <v>1669</v>
      </c>
    </row>
    <row r="99" spans="1:5" x14ac:dyDescent="0.25">
      <c r="A99" s="592">
        <v>93</v>
      </c>
      <c r="B99" s="593" t="s">
        <v>3359</v>
      </c>
      <c r="C99" s="592" t="s">
        <v>3297</v>
      </c>
      <c r="D99" s="592" t="s">
        <v>3358</v>
      </c>
      <c r="E99" s="594">
        <v>12</v>
      </c>
    </row>
    <row r="100" spans="1:5" x14ac:dyDescent="0.25">
      <c r="A100" s="592">
        <v>94</v>
      </c>
      <c r="B100" s="593" t="s">
        <v>3360</v>
      </c>
      <c r="C100" s="592" t="s">
        <v>1346</v>
      </c>
      <c r="D100" s="592" t="s">
        <v>3361</v>
      </c>
      <c r="E100" s="594">
        <v>1311</v>
      </c>
    </row>
    <row r="101" spans="1:5" x14ac:dyDescent="0.25">
      <c r="A101" s="592">
        <v>95</v>
      </c>
      <c r="B101" s="593" t="s">
        <v>3362</v>
      </c>
      <c r="C101" s="592" t="s">
        <v>3297</v>
      </c>
      <c r="D101" s="592" t="s">
        <v>3361</v>
      </c>
      <c r="E101" s="594">
        <v>10</v>
      </c>
    </row>
    <row r="102" spans="1:5" ht="30" x14ac:dyDescent="0.25">
      <c r="A102" s="592">
        <v>96</v>
      </c>
      <c r="B102" s="593" t="s">
        <v>3363</v>
      </c>
      <c r="C102" s="592" t="s">
        <v>1346</v>
      </c>
      <c r="D102" s="592" t="s">
        <v>3364</v>
      </c>
      <c r="E102" s="594">
        <v>12514</v>
      </c>
    </row>
    <row r="103" spans="1:5" ht="30" x14ac:dyDescent="0.25">
      <c r="A103" s="592">
        <v>97</v>
      </c>
      <c r="B103" s="593" t="s">
        <v>3365</v>
      </c>
      <c r="C103" s="592" t="s">
        <v>1346</v>
      </c>
      <c r="D103" s="592" t="s">
        <v>3366</v>
      </c>
      <c r="E103" s="594">
        <v>7747</v>
      </c>
    </row>
    <row r="104" spans="1:5" x14ac:dyDescent="0.25">
      <c r="A104" s="592">
        <v>98</v>
      </c>
      <c r="B104" s="593" t="s">
        <v>3367</v>
      </c>
      <c r="C104" s="592" t="s">
        <v>1346</v>
      </c>
      <c r="D104" s="592" t="s">
        <v>3325</v>
      </c>
      <c r="E104" s="594">
        <v>4767</v>
      </c>
    </row>
    <row r="105" spans="1:5" x14ac:dyDescent="0.25">
      <c r="A105" s="592">
        <v>99</v>
      </c>
      <c r="B105" s="593" t="s">
        <v>3368</v>
      </c>
      <c r="C105" s="592" t="s">
        <v>1346</v>
      </c>
      <c r="D105" s="592" t="s">
        <v>3369</v>
      </c>
      <c r="E105" s="594">
        <v>3576</v>
      </c>
    </row>
    <row r="106" spans="1:5" x14ac:dyDescent="0.25">
      <c r="A106" s="592">
        <v>100</v>
      </c>
      <c r="B106" s="593" t="s">
        <v>3370</v>
      </c>
      <c r="C106" s="592" t="s">
        <v>1346</v>
      </c>
      <c r="D106" s="592" t="s">
        <v>3320</v>
      </c>
      <c r="E106" s="594">
        <v>2197</v>
      </c>
    </row>
    <row r="107" spans="1:5" x14ac:dyDescent="0.25">
      <c r="A107" s="592">
        <v>101</v>
      </c>
      <c r="B107" s="593" t="s">
        <v>3371</v>
      </c>
      <c r="C107" s="592" t="s">
        <v>1346</v>
      </c>
      <c r="D107" s="592"/>
      <c r="E107" s="594">
        <v>179</v>
      </c>
    </row>
    <row r="108" spans="1:5" x14ac:dyDescent="0.25">
      <c r="A108" s="592">
        <v>102</v>
      </c>
      <c r="B108" s="593" t="s">
        <v>3372</v>
      </c>
      <c r="C108" s="592" t="s">
        <v>1289</v>
      </c>
      <c r="D108" s="592"/>
      <c r="E108" s="594">
        <v>1135</v>
      </c>
    </row>
    <row r="109" spans="1:5" ht="18.75" x14ac:dyDescent="0.25">
      <c r="A109" s="592"/>
      <c r="B109" s="595" t="s">
        <v>3373</v>
      </c>
      <c r="C109" s="592"/>
      <c r="D109" s="592"/>
      <c r="E109" s="594"/>
    </row>
    <row r="110" spans="1:5" x14ac:dyDescent="0.25">
      <c r="A110" s="592">
        <v>103</v>
      </c>
      <c r="B110" s="593" t="s">
        <v>5247</v>
      </c>
      <c r="C110" s="592" t="s">
        <v>1346</v>
      </c>
      <c r="D110" s="592" t="s">
        <v>5248</v>
      </c>
      <c r="E110" s="594">
        <v>3065</v>
      </c>
    </row>
    <row r="111" spans="1:5" x14ac:dyDescent="0.25">
      <c r="A111" s="592">
        <v>104</v>
      </c>
      <c r="B111" s="593" t="s">
        <v>5249</v>
      </c>
      <c r="C111" s="592" t="s">
        <v>1346</v>
      </c>
      <c r="D111" s="592" t="s">
        <v>5250</v>
      </c>
      <c r="E111" s="594">
        <v>2718</v>
      </c>
    </row>
    <row r="112" spans="1:5" x14ac:dyDescent="0.25">
      <c r="A112" s="592">
        <v>105</v>
      </c>
      <c r="B112" s="593" t="s">
        <v>5251</v>
      </c>
      <c r="C112" s="592" t="s">
        <v>1346</v>
      </c>
      <c r="D112" s="592" t="s">
        <v>5252</v>
      </c>
      <c r="E112" s="594">
        <v>2562</v>
      </c>
    </row>
    <row r="113" spans="1:5" x14ac:dyDescent="0.25">
      <c r="A113" s="592">
        <v>106</v>
      </c>
      <c r="B113" s="593" t="s">
        <v>5253</v>
      </c>
      <c r="C113" s="592" t="s">
        <v>1346</v>
      </c>
      <c r="D113" s="592" t="s">
        <v>5252</v>
      </c>
      <c r="E113" s="594">
        <v>2720</v>
      </c>
    </row>
    <row r="114" spans="1:5" x14ac:dyDescent="0.25">
      <c r="A114" s="592">
        <v>107</v>
      </c>
      <c r="B114" s="593" t="s">
        <v>5254</v>
      </c>
      <c r="C114" s="592" t="s">
        <v>1346</v>
      </c>
      <c r="D114" s="592" t="s">
        <v>5252</v>
      </c>
      <c r="E114" s="594">
        <v>2036</v>
      </c>
    </row>
    <row r="115" spans="1:5" x14ac:dyDescent="0.25">
      <c r="A115" s="592">
        <v>108</v>
      </c>
      <c r="B115" s="593" t="s">
        <v>5255</v>
      </c>
      <c r="C115" s="592" t="s">
        <v>1346</v>
      </c>
      <c r="D115" s="592" t="s">
        <v>5256</v>
      </c>
      <c r="E115" s="594">
        <v>2299</v>
      </c>
    </row>
    <row r="116" spans="1:5" x14ac:dyDescent="0.25">
      <c r="A116" s="592">
        <v>109</v>
      </c>
      <c r="B116" s="593" t="s">
        <v>5257</v>
      </c>
      <c r="C116" s="592" t="s">
        <v>1346</v>
      </c>
      <c r="D116" s="592" t="s">
        <v>5258</v>
      </c>
      <c r="E116" s="594">
        <v>2012</v>
      </c>
    </row>
    <row r="117" spans="1:5" x14ac:dyDescent="0.25">
      <c r="A117" s="592">
        <v>110</v>
      </c>
      <c r="B117" s="593" t="s">
        <v>5259</v>
      </c>
      <c r="C117" s="592" t="s">
        <v>1346</v>
      </c>
      <c r="D117" s="592" t="s">
        <v>5217</v>
      </c>
      <c r="E117" s="594">
        <v>1135</v>
      </c>
    </row>
    <row r="118" spans="1:5" x14ac:dyDescent="0.25">
      <c r="A118" s="592">
        <v>111</v>
      </c>
      <c r="B118" s="593" t="s">
        <v>5260</v>
      </c>
      <c r="C118" s="592" t="s">
        <v>1346</v>
      </c>
      <c r="D118" s="592" t="s">
        <v>5261</v>
      </c>
      <c r="E118" s="594">
        <v>668</v>
      </c>
    </row>
    <row r="119" spans="1:5" x14ac:dyDescent="0.25">
      <c r="A119" s="592">
        <v>112</v>
      </c>
      <c r="B119" s="593" t="s">
        <v>5262</v>
      </c>
      <c r="C119" s="592" t="s">
        <v>1346</v>
      </c>
      <c r="D119" s="592" t="s">
        <v>5263</v>
      </c>
      <c r="E119" s="594">
        <v>502</v>
      </c>
    </row>
    <row r="120" spans="1:5" x14ac:dyDescent="0.25">
      <c r="A120" s="592">
        <v>113</v>
      </c>
      <c r="B120" s="593" t="s">
        <v>5264</v>
      </c>
      <c r="C120" s="592" t="s">
        <v>1346</v>
      </c>
      <c r="D120" s="598"/>
      <c r="E120" s="599"/>
    </row>
    <row r="121" spans="1:5" x14ac:dyDescent="0.25">
      <c r="A121" s="592">
        <v>114</v>
      </c>
      <c r="B121" s="593" t="s">
        <v>3393</v>
      </c>
      <c r="C121" s="592" t="s">
        <v>1346</v>
      </c>
      <c r="D121" s="592" t="s">
        <v>3394</v>
      </c>
      <c r="E121" s="594">
        <v>2838</v>
      </c>
    </row>
    <row r="122" spans="1:5" x14ac:dyDescent="0.25">
      <c r="A122" s="592">
        <v>115</v>
      </c>
      <c r="B122" s="593" t="s">
        <v>3391</v>
      </c>
      <c r="C122" s="592" t="s">
        <v>1346</v>
      </c>
      <c r="D122" s="592" t="s">
        <v>3392</v>
      </c>
      <c r="E122" s="594">
        <v>2270</v>
      </c>
    </row>
    <row r="123" spans="1:5" x14ac:dyDescent="0.25">
      <c r="A123" s="592">
        <v>116</v>
      </c>
      <c r="B123" s="593" t="s">
        <v>3374</v>
      </c>
      <c r="C123" s="592" t="s">
        <v>1346</v>
      </c>
      <c r="D123" s="592" t="s">
        <v>3375</v>
      </c>
      <c r="E123" s="594">
        <v>1541</v>
      </c>
    </row>
    <row r="124" spans="1:5" x14ac:dyDescent="0.25">
      <c r="A124" s="592">
        <v>117</v>
      </c>
      <c r="B124" s="593" t="s">
        <v>5265</v>
      </c>
      <c r="C124" s="592" t="s">
        <v>1346</v>
      </c>
      <c r="D124" s="592" t="s">
        <v>5266</v>
      </c>
      <c r="E124" s="594">
        <v>1105</v>
      </c>
    </row>
    <row r="125" spans="1:5" x14ac:dyDescent="0.25">
      <c r="A125" s="592">
        <v>118</v>
      </c>
      <c r="B125" s="593" t="s">
        <v>3376</v>
      </c>
      <c r="C125" s="592" t="s">
        <v>1346</v>
      </c>
      <c r="D125" s="592" t="s">
        <v>3377</v>
      </c>
      <c r="E125" s="594">
        <v>704</v>
      </c>
    </row>
    <row r="126" spans="1:5" x14ac:dyDescent="0.25">
      <c r="A126" s="592">
        <v>119</v>
      </c>
      <c r="B126" s="593" t="s">
        <v>3389</v>
      </c>
      <c r="C126" s="592" t="s">
        <v>1346</v>
      </c>
      <c r="D126" s="592" t="s">
        <v>3390</v>
      </c>
      <c r="E126" s="594">
        <v>491</v>
      </c>
    </row>
    <row r="127" spans="1:5" x14ac:dyDescent="0.25">
      <c r="A127" s="592">
        <v>120</v>
      </c>
      <c r="B127" s="593" t="s">
        <v>5267</v>
      </c>
      <c r="C127" s="592" t="s">
        <v>1346</v>
      </c>
      <c r="D127" s="592" t="s">
        <v>5268</v>
      </c>
      <c r="E127" s="594">
        <v>775</v>
      </c>
    </row>
    <row r="128" spans="1:5" x14ac:dyDescent="0.25">
      <c r="A128" s="592">
        <v>121</v>
      </c>
      <c r="B128" s="593" t="s">
        <v>5269</v>
      </c>
      <c r="C128" s="592" t="s">
        <v>1346</v>
      </c>
      <c r="D128" s="592" t="s">
        <v>5270</v>
      </c>
      <c r="E128" s="594">
        <v>561</v>
      </c>
    </row>
    <row r="129" spans="1:5" x14ac:dyDescent="0.25">
      <c r="A129" s="592">
        <v>122</v>
      </c>
      <c r="B129" s="593" t="s">
        <v>5271</v>
      </c>
      <c r="C129" s="592" t="s">
        <v>1346</v>
      </c>
      <c r="D129" s="592" t="s">
        <v>5272</v>
      </c>
      <c r="E129" s="594">
        <v>450</v>
      </c>
    </row>
    <row r="130" spans="1:5" x14ac:dyDescent="0.25">
      <c r="A130" s="592">
        <v>123</v>
      </c>
      <c r="B130" s="593" t="s">
        <v>3378</v>
      </c>
      <c r="C130" s="592" t="s">
        <v>1346</v>
      </c>
      <c r="D130" s="592" t="s">
        <v>3379</v>
      </c>
      <c r="E130" s="594">
        <v>2072</v>
      </c>
    </row>
    <row r="131" spans="1:5" x14ac:dyDescent="0.25">
      <c r="A131" s="592">
        <v>124</v>
      </c>
      <c r="B131" s="593" t="s">
        <v>3380</v>
      </c>
      <c r="C131" s="592" t="s">
        <v>1346</v>
      </c>
      <c r="D131" s="592"/>
      <c r="E131" s="594">
        <v>625</v>
      </c>
    </row>
    <row r="132" spans="1:5" x14ac:dyDescent="0.25">
      <c r="A132" s="592">
        <v>125</v>
      </c>
      <c r="B132" s="593" t="s">
        <v>5273</v>
      </c>
      <c r="C132" s="592" t="s">
        <v>1346</v>
      </c>
      <c r="D132" s="592"/>
      <c r="E132" s="594">
        <v>5363</v>
      </c>
    </row>
    <row r="133" spans="1:5" x14ac:dyDescent="0.25">
      <c r="A133" s="592">
        <v>126</v>
      </c>
      <c r="B133" s="593" t="s">
        <v>3381</v>
      </c>
      <c r="C133" s="592" t="s">
        <v>1346</v>
      </c>
      <c r="D133" s="592"/>
      <c r="E133" s="594">
        <v>29</v>
      </c>
    </row>
    <row r="134" spans="1:5" x14ac:dyDescent="0.25">
      <c r="A134" s="592">
        <v>127</v>
      </c>
      <c r="B134" s="593" t="s">
        <v>3382</v>
      </c>
      <c r="C134" s="592" t="s">
        <v>1346</v>
      </c>
      <c r="D134" s="592"/>
      <c r="E134" s="594">
        <v>23</v>
      </c>
    </row>
    <row r="135" spans="1:5" x14ac:dyDescent="0.25">
      <c r="A135" s="592">
        <v>128</v>
      </c>
      <c r="B135" s="593" t="s">
        <v>5274</v>
      </c>
      <c r="C135" s="592" t="s">
        <v>3292</v>
      </c>
      <c r="D135" s="592" t="s">
        <v>5217</v>
      </c>
      <c r="E135" s="594">
        <v>55</v>
      </c>
    </row>
    <row r="136" spans="1:5" x14ac:dyDescent="0.25">
      <c r="A136" s="592">
        <v>129</v>
      </c>
      <c r="B136" s="593" t="s">
        <v>5274</v>
      </c>
      <c r="C136" s="592" t="s">
        <v>1346</v>
      </c>
      <c r="D136" s="592" t="s">
        <v>5217</v>
      </c>
      <c r="E136" s="594">
        <v>1090</v>
      </c>
    </row>
    <row r="137" spans="1:5" x14ac:dyDescent="0.25">
      <c r="A137" s="592">
        <v>130</v>
      </c>
      <c r="B137" s="593" t="s">
        <v>5274</v>
      </c>
      <c r="C137" s="592" t="s">
        <v>3297</v>
      </c>
      <c r="D137" s="592" t="s">
        <v>5217</v>
      </c>
      <c r="E137" s="594">
        <v>6</v>
      </c>
    </row>
    <row r="138" spans="1:5" ht="30" x14ac:dyDescent="0.25">
      <c r="A138" s="592">
        <v>131</v>
      </c>
      <c r="B138" s="593" t="s">
        <v>3383</v>
      </c>
      <c r="C138" s="592" t="s">
        <v>1346</v>
      </c>
      <c r="D138" s="592" t="s">
        <v>3384</v>
      </c>
      <c r="E138" s="594">
        <v>870</v>
      </c>
    </row>
    <row r="139" spans="1:5" x14ac:dyDescent="0.25">
      <c r="A139" s="592">
        <v>132</v>
      </c>
      <c r="B139" s="593" t="s">
        <v>3385</v>
      </c>
      <c r="C139" s="592" t="s">
        <v>1346</v>
      </c>
      <c r="D139" s="592"/>
      <c r="E139" s="594">
        <v>142</v>
      </c>
    </row>
    <row r="140" spans="1:5" x14ac:dyDescent="0.25">
      <c r="A140" s="592">
        <v>133</v>
      </c>
      <c r="B140" s="593" t="s">
        <v>3386</v>
      </c>
      <c r="C140" s="592" t="s">
        <v>1346</v>
      </c>
      <c r="D140" s="592"/>
      <c r="E140" s="594">
        <v>625</v>
      </c>
    </row>
    <row r="141" spans="1:5" x14ac:dyDescent="0.25">
      <c r="A141" s="592">
        <v>134</v>
      </c>
      <c r="B141" s="593" t="s">
        <v>3387</v>
      </c>
      <c r="C141" s="592" t="s">
        <v>1346</v>
      </c>
      <c r="D141" s="592"/>
      <c r="E141" s="594">
        <v>171</v>
      </c>
    </row>
    <row r="142" spans="1:5" ht="30" x14ac:dyDescent="0.25">
      <c r="A142" s="592">
        <v>135</v>
      </c>
      <c r="B142" s="593" t="s">
        <v>3388</v>
      </c>
      <c r="C142" s="592" t="s">
        <v>1346</v>
      </c>
      <c r="D142" s="592" t="s">
        <v>3384</v>
      </c>
      <c r="E142" s="594">
        <v>831</v>
      </c>
    </row>
    <row r="143" spans="1:5" x14ac:dyDescent="0.25">
      <c r="A143" s="592">
        <v>136</v>
      </c>
      <c r="B143" s="593" t="s">
        <v>3395</v>
      </c>
      <c r="C143" s="592" t="s">
        <v>1346</v>
      </c>
      <c r="D143" s="592"/>
      <c r="E143" s="594">
        <v>954</v>
      </c>
    </row>
    <row r="144" spans="1:5" x14ac:dyDescent="0.25">
      <c r="A144" s="592">
        <v>137</v>
      </c>
      <c r="B144" s="593" t="s">
        <v>5275</v>
      </c>
      <c r="C144" s="592" t="s">
        <v>1289</v>
      </c>
      <c r="D144" s="592" t="s">
        <v>5250</v>
      </c>
      <c r="E144" s="594">
        <v>3405</v>
      </c>
    </row>
    <row r="145" spans="1:5" ht="30" x14ac:dyDescent="0.25">
      <c r="A145" s="592">
        <v>138</v>
      </c>
      <c r="B145" s="593" t="s">
        <v>3396</v>
      </c>
      <c r="C145" s="592" t="s">
        <v>1346</v>
      </c>
      <c r="D145" s="592"/>
      <c r="E145" s="594">
        <v>5363</v>
      </c>
    </row>
    <row r="146" spans="1:5" x14ac:dyDescent="0.25">
      <c r="A146" s="592">
        <v>139</v>
      </c>
      <c r="B146" s="593" t="s">
        <v>3397</v>
      </c>
      <c r="C146" s="592" t="s">
        <v>1346</v>
      </c>
      <c r="D146" s="592"/>
      <c r="E146" s="594">
        <v>176</v>
      </c>
    </row>
    <row r="147" spans="1:5" x14ac:dyDescent="0.25">
      <c r="A147" s="592">
        <v>140</v>
      </c>
      <c r="B147" s="593" t="s">
        <v>3398</v>
      </c>
      <c r="C147" s="592" t="s">
        <v>1346</v>
      </c>
      <c r="D147" s="592"/>
      <c r="E147" s="594">
        <v>165</v>
      </c>
    </row>
    <row r="148" spans="1:5" x14ac:dyDescent="0.25">
      <c r="A148" s="592">
        <v>141</v>
      </c>
      <c r="B148" s="593" t="s">
        <v>5276</v>
      </c>
      <c r="C148" s="592" t="s">
        <v>3292</v>
      </c>
      <c r="D148" s="592" t="s">
        <v>5250</v>
      </c>
      <c r="E148" s="594">
        <v>99</v>
      </c>
    </row>
    <row r="149" spans="1:5" x14ac:dyDescent="0.25">
      <c r="A149" s="592">
        <v>142</v>
      </c>
      <c r="B149" s="593" t="s">
        <v>5277</v>
      </c>
      <c r="C149" s="592" t="s">
        <v>3292</v>
      </c>
      <c r="D149" s="592" t="s">
        <v>5278</v>
      </c>
      <c r="E149" s="594">
        <v>67</v>
      </c>
    </row>
    <row r="150" spans="1:5" x14ac:dyDescent="0.25">
      <c r="A150" s="592">
        <v>143</v>
      </c>
      <c r="B150" s="593" t="s">
        <v>5279</v>
      </c>
      <c r="C150" s="592"/>
      <c r="D150" s="592" t="s">
        <v>5228</v>
      </c>
      <c r="E150" s="594">
        <v>63</v>
      </c>
    </row>
    <row r="151" spans="1:5" x14ac:dyDescent="0.25">
      <c r="A151" s="592">
        <v>144</v>
      </c>
      <c r="B151" s="593" t="s">
        <v>5280</v>
      </c>
      <c r="C151" s="592" t="s">
        <v>3292</v>
      </c>
      <c r="D151" s="592" t="s">
        <v>5256</v>
      </c>
      <c r="E151" s="594">
        <v>56</v>
      </c>
    </row>
    <row r="152" spans="1:5" x14ac:dyDescent="0.25">
      <c r="A152" s="592">
        <v>145</v>
      </c>
      <c r="B152" s="593" t="s">
        <v>5281</v>
      </c>
      <c r="C152" s="592" t="s">
        <v>1346</v>
      </c>
      <c r="D152" s="592" t="s">
        <v>5252</v>
      </c>
      <c r="E152" s="594">
        <v>1292</v>
      </c>
    </row>
    <row r="153" spans="1:5" x14ac:dyDescent="0.25">
      <c r="A153" s="592">
        <v>146</v>
      </c>
      <c r="B153" s="593" t="s">
        <v>5281</v>
      </c>
      <c r="C153" s="592" t="s">
        <v>5282</v>
      </c>
      <c r="D153" s="592" t="s">
        <v>5252</v>
      </c>
      <c r="E153" s="594">
        <v>3</v>
      </c>
    </row>
    <row r="154" spans="1:5" ht="30" x14ac:dyDescent="0.25">
      <c r="A154" s="592">
        <v>147</v>
      </c>
      <c r="B154" s="593" t="s">
        <v>3399</v>
      </c>
      <c r="C154" s="592" t="s">
        <v>1346</v>
      </c>
      <c r="D154" s="592"/>
      <c r="E154" s="594">
        <v>5363</v>
      </c>
    </row>
    <row r="155" spans="1:5" x14ac:dyDescent="0.25">
      <c r="A155" s="592">
        <v>148</v>
      </c>
      <c r="B155" s="593" t="s">
        <v>3400</v>
      </c>
      <c r="C155" s="592" t="s">
        <v>3113</v>
      </c>
      <c r="D155" s="592"/>
      <c r="E155" s="594">
        <v>212</v>
      </c>
    </row>
    <row r="156" spans="1:5" x14ac:dyDescent="0.25">
      <c r="A156" s="592">
        <v>149</v>
      </c>
      <c r="B156" s="593" t="s">
        <v>3401</v>
      </c>
      <c r="C156" s="592" t="s">
        <v>2411</v>
      </c>
      <c r="D156" s="592"/>
      <c r="E156" s="594">
        <v>239</v>
      </c>
    </row>
    <row r="157" spans="1:5" x14ac:dyDescent="0.25">
      <c r="A157" s="592">
        <v>150</v>
      </c>
      <c r="B157" s="593" t="s">
        <v>5283</v>
      </c>
      <c r="C157" s="592" t="s">
        <v>1346</v>
      </c>
      <c r="D157" s="592" t="s">
        <v>5284</v>
      </c>
      <c r="E157" s="594">
        <v>326</v>
      </c>
    </row>
    <row r="158" spans="1:5" x14ac:dyDescent="0.25">
      <c r="A158" s="592">
        <v>151</v>
      </c>
      <c r="B158" s="593" t="s">
        <v>3402</v>
      </c>
      <c r="C158" s="592" t="s">
        <v>1289</v>
      </c>
      <c r="D158" s="592"/>
      <c r="E158" s="594">
        <v>4665</v>
      </c>
    </row>
    <row r="159" spans="1:5" x14ac:dyDescent="0.25">
      <c r="A159" s="592">
        <v>152</v>
      </c>
      <c r="B159" s="593" t="s">
        <v>3403</v>
      </c>
      <c r="C159" s="592" t="s">
        <v>1289</v>
      </c>
      <c r="D159" s="592"/>
      <c r="E159" s="594">
        <v>4858</v>
      </c>
    </row>
    <row r="160" spans="1:5" x14ac:dyDescent="0.25">
      <c r="A160" s="592">
        <v>153</v>
      </c>
      <c r="B160" s="593" t="s">
        <v>3404</v>
      </c>
      <c r="C160" s="592" t="s">
        <v>1289</v>
      </c>
      <c r="D160" s="592"/>
      <c r="E160" s="594">
        <v>5405</v>
      </c>
    </row>
    <row r="161" spans="1:6" x14ac:dyDescent="0.25">
      <c r="A161" s="592">
        <v>154</v>
      </c>
      <c r="B161" s="593" t="s">
        <v>3405</v>
      </c>
      <c r="C161" s="592" t="s">
        <v>1289</v>
      </c>
      <c r="D161" s="592"/>
      <c r="E161" s="594">
        <v>6485</v>
      </c>
    </row>
    <row r="162" spans="1:6" x14ac:dyDescent="0.25">
      <c r="A162" s="592">
        <v>155</v>
      </c>
      <c r="B162" s="593" t="s">
        <v>3406</v>
      </c>
      <c r="C162" s="592" t="s">
        <v>1289</v>
      </c>
      <c r="D162" s="592"/>
      <c r="E162" s="594">
        <v>7037</v>
      </c>
    </row>
    <row r="163" spans="1:6" x14ac:dyDescent="0.25">
      <c r="A163" s="592">
        <v>156</v>
      </c>
      <c r="B163" s="593" t="s">
        <v>5285</v>
      </c>
      <c r="C163" s="592" t="s">
        <v>1289</v>
      </c>
      <c r="D163" s="592"/>
      <c r="E163" s="594">
        <v>86</v>
      </c>
    </row>
    <row r="164" spans="1:6" x14ac:dyDescent="0.25">
      <c r="A164" s="592">
        <v>157</v>
      </c>
      <c r="B164" s="593" t="s">
        <v>3407</v>
      </c>
      <c r="C164" s="592" t="s">
        <v>1346</v>
      </c>
      <c r="D164" s="592"/>
      <c r="E164" s="594">
        <v>294</v>
      </c>
    </row>
    <row r="165" spans="1:6" x14ac:dyDescent="0.25">
      <c r="A165" s="592">
        <v>158</v>
      </c>
      <c r="B165" s="593" t="s">
        <v>3408</v>
      </c>
      <c r="C165" s="592" t="s">
        <v>1289</v>
      </c>
      <c r="D165" s="592"/>
      <c r="E165" s="594">
        <v>284</v>
      </c>
    </row>
    <row r="166" spans="1:6" x14ac:dyDescent="0.25">
      <c r="A166" s="592">
        <v>159</v>
      </c>
      <c r="B166" s="593" t="s">
        <v>3409</v>
      </c>
      <c r="C166" s="592" t="s">
        <v>1289</v>
      </c>
      <c r="D166" s="592"/>
      <c r="E166" s="594">
        <v>398</v>
      </c>
    </row>
    <row r="167" spans="1:6" x14ac:dyDescent="0.25">
      <c r="A167" s="592">
        <v>160</v>
      </c>
      <c r="B167" s="593" t="s">
        <v>5286</v>
      </c>
      <c r="C167" s="592" t="s">
        <v>1346</v>
      </c>
      <c r="D167" s="592" t="s">
        <v>5287</v>
      </c>
      <c r="E167" s="594">
        <v>546</v>
      </c>
    </row>
    <row r="168" spans="1:6" x14ac:dyDescent="0.25">
      <c r="A168" s="592">
        <v>161</v>
      </c>
      <c r="B168" s="593" t="s">
        <v>3410</v>
      </c>
      <c r="C168" s="592" t="s">
        <v>1289</v>
      </c>
      <c r="D168" s="592"/>
      <c r="E168" s="594">
        <v>398</v>
      </c>
    </row>
    <row r="169" spans="1:6" x14ac:dyDescent="0.25">
      <c r="A169" s="592">
        <v>162</v>
      </c>
      <c r="B169" s="593" t="s">
        <v>3411</v>
      </c>
      <c r="C169" s="592" t="s">
        <v>1289</v>
      </c>
      <c r="D169" s="592"/>
      <c r="E169" s="594">
        <v>279</v>
      </c>
    </row>
    <row r="170" spans="1:6" x14ac:dyDescent="0.25">
      <c r="A170" s="592">
        <v>163</v>
      </c>
      <c r="B170" s="593" t="s">
        <v>3412</v>
      </c>
      <c r="C170" s="592" t="s">
        <v>1346</v>
      </c>
      <c r="D170" s="592"/>
      <c r="E170" s="594">
        <v>178</v>
      </c>
    </row>
    <row r="171" spans="1:6" x14ac:dyDescent="0.25">
      <c r="A171" s="592">
        <v>164</v>
      </c>
      <c r="B171" s="593" t="s">
        <v>3413</v>
      </c>
      <c r="C171" s="592" t="s">
        <v>1289</v>
      </c>
      <c r="D171" s="592"/>
      <c r="E171" s="594">
        <v>919</v>
      </c>
    </row>
    <row r="172" spans="1:6" x14ac:dyDescent="0.25">
      <c r="A172" s="592">
        <v>165</v>
      </c>
      <c r="B172" s="593" t="s">
        <v>3414</v>
      </c>
      <c r="C172" s="592" t="s">
        <v>1346</v>
      </c>
      <c r="D172" s="592"/>
      <c r="E172" s="594">
        <v>37</v>
      </c>
    </row>
    <row r="173" spans="1:6" x14ac:dyDescent="0.25">
      <c r="A173" s="592">
        <v>166</v>
      </c>
      <c r="B173" s="593" t="s">
        <v>3415</v>
      </c>
      <c r="C173" s="592" t="s">
        <v>1289</v>
      </c>
      <c r="D173" s="592"/>
      <c r="E173" s="594">
        <v>692</v>
      </c>
    </row>
    <row r="174" spans="1:6" x14ac:dyDescent="0.25">
      <c r="A174" s="592">
        <v>167</v>
      </c>
      <c r="B174" s="593" t="s">
        <v>3416</v>
      </c>
      <c r="C174" s="592" t="s">
        <v>1289</v>
      </c>
      <c r="D174" s="592"/>
      <c r="E174" s="594">
        <v>210</v>
      </c>
    </row>
    <row r="175" spans="1:6" x14ac:dyDescent="0.25">
      <c r="A175" s="592">
        <v>168</v>
      </c>
      <c r="B175" s="593" t="s">
        <v>5288</v>
      </c>
      <c r="C175" s="592" t="s">
        <v>1346</v>
      </c>
      <c r="D175" s="592"/>
      <c r="E175" s="594">
        <v>3808</v>
      </c>
      <c r="F175" s="600"/>
    </row>
    <row r="176" spans="1:6" x14ac:dyDescent="0.25">
      <c r="A176" s="592">
        <v>169</v>
      </c>
      <c r="B176" s="593" t="s">
        <v>5289</v>
      </c>
      <c r="C176" s="592" t="s">
        <v>1289</v>
      </c>
      <c r="D176" s="592"/>
      <c r="E176" s="594">
        <v>727</v>
      </c>
    </row>
    <row r="177" spans="1:6" x14ac:dyDescent="0.25">
      <c r="A177" s="601"/>
      <c r="E177" s="602"/>
    </row>
    <row r="178" spans="1:6" x14ac:dyDescent="0.25">
      <c r="A178" s="601"/>
      <c r="E178" s="602"/>
    </row>
    <row r="179" spans="1:6" x14ac:dyDescent="0.25">
      <c r="B179" s="603"/>
      <c r="C179" s="941" t="s">
        <v>5290</v>
      </c>
      <c r="D179" s="941"/>
      <c r="E179" s="941"/>
      <c r="F179" s="604"/>
    </row>
    <row r="180" spans="1:6" x14ac:dyDescent="0.25">
      <c r="A180" s="605" t="s">
        <v>5291</v>
      </c>
      <c r="B180" s="942" t="s">
        <v>5292</v>
      </c>
      <c r="C180" s="942"/>
      <c r="D180" s="942"/>
      <c r="E180" s="942"/>
    </row>
    <row r="181" spans="1:6" x14ac:dyDescent="0.25">
      <c r="B181" s="942" t="s">
        <v>5293</v>
      </c>
      <c r="C181" s="942"/>
      <c r="D181" s="942"/>
      <c r="E181" s="942"/>
    </row>
    <row r="226" spans="3:4" x14ac:dyDescent="0.25">
      <c r="C226" s="731">
        <v>5.1999999999999998E-2</v>
      </c>
      <c r="D226" s="601" t="s">
        <v>5899</v>
      </c>
    </row>
    <row r="2038" ht="192.75" customHeight="1" x14ac:dyDescent="0.25"/>
    <row r="2039" ht="180" customHeight="1" x14ac:dyDescent="0.25"/>
    <row r="2040" ht="180.75" customHeight="1" x14ac:dyDescent="0.25"/>
    <row r="2081" spans="5:5" ht="409.5" x14ac:dyDescent="0.25">
      <c r="E2081" s="587" t="s">
        <v>5535</v>
      </c>
    </row>
    <row r="2083" spans="5:5" ht="409.5" x14ac:dyDescent="0.25">
      <c r="E2083" s="587" t="s">
        <v>5534</v>
      </c>
    </row>
    <row r="2099" spans="1:9" x14ac:dyDescent="0.25">
      <c r="A2099" s="943"/>
      <c r="B2099" s="943"/>
      <c r="C2099" s="943"/>
      <c r="D2099" s="943"/>
      <c r="E2099" s="943"/>
      <c r="F2099" s="943"/>
      <c r="G2099" s="943"/>
      <c r="H2099" s="943"/>
      <c r="I2099" s="943"/>
    </row>
    <row r="2125" ht="226.5" customHeight="1" x14ac:dyDescent="0.25"/>
    <row r="2126" ht="238.5" customHeight="1" x14ac:dyDescent="0.25"/>
    <row r="2195" spans="5:5" ht="409.5" x14ac:dyDescent="0.25">
      <c r="E2195" s="587" t="s">
        <v>5537</v>
      </c>
    </row>
    <row r="2196" spans="5:5" ht="409.5" x14ac:dyDescent="0.25">
      <c r="E2196" s="587" t="s">
        <v>5536</v>
      </c>
    </row>
    <row r="2197" spans="5:5" ht="409.5" x14ac:dyDescent="0.25">
      <c r="E2197" s="587" t="s">
        <v>4734</v>
      </c>
    </row>
    <row r="2211" spans="5:5" ht="409.5" x14ac:dyDescent="0.25">
      <c r="E2211" s="587" t="s">
        <v>2015</v>
      </c>
    </row>
    <row r="2247" spans="5:5" ht="409.5" x14ac:dyDescent="0.25">
      <c r="E2247" s="587" t="s">
        <v>4747</v>
      </c>
    </row>
    <row r="2265" spans="5:5" ht="409.5" x14ac:dyDescent="0.25">
      <c r="E2265" s="587" t="s">
        <v>2334</v>
      </c>
    </row>
    <row r="2266" spans="5:5" ht="409.5" x14ac:dyDescent="0.25">
      <c r="E2266" s="587" t="s">
        <v>2335</v>
      </c>
    </row>
    <row r="2267" spans="5:5" ht="409.5" x14ac:dyDescent="0.25">
      <c r="E2267" s="587" t="s">
        <v>5512</v>
      </c>
    </row>
    <row r="2268" spans="5:5" ht="409.5" x14ac:dyDescent="0.25">
      <c r="E2268" s="587" t="s">
        <v>5513</v>
      </c>
    </row>
    <row r="2269" spans="5:5" ht="409.5" x14ac:dyDescent="0.25">
      <c r="E2269" s="587" t="s">
        <v>5514</v>
      </c>
    </row>
    <row r="2270" spans="5:5" ht="409.5" x14ac:dyDescent="0.25">
      <c r="E2270" s="587" t="s">
        <v>5515</v>
      </c>
    </row>
    <row r="2272" spans="5:5" ht="409.5" x14ac:dyDescent="0.25">
      <c r="E2272" s="587" t="s">
        <v>5516</v>
      </c>
    </row>
    <row r="2273" spans="5:5" ht="409.5" x14ac:dyDescent="0.25">
      <c r="E2273" s="587" t="s">
        <v>5517</v>
      </c>
    </row>
    <row r="2274" spans="5:5" ht="409.5" x14ac:dyDescent="0.25">
      <c r="E2274" s="587" t="s">
        <v>5518</v>
      </c>
    </row>
    <row r="2275" spans="5:5" ht="409.5" x14ac:dyDescent="0.25">
      <c r="E2275" s="587" t="s">
        <v>5519</v>
      </c>
    </row>
    <row r="2276" spans="5:5" ht="409.5" x14ac:dyDescent="0.25">
      <c r="E2276" s="587" t="s">
        <v>5509</v>
      </c>
    </row>
    <row r="2277" spans="5:5" ht="409.5" x14ac:dyDescent="0.25">
      <c r="E2277" s="587" t="s">
        <v>5510</v>
      </c>
    </row>
    <row r="2278" spans="5:5" ht="409.5" x14ac:dyDescent="0.25">
      <c r="E2278" s="587" t="s">
        <v>5533</v>
      </c>
    </row>
    <row r="2280" spans="5:5" ht="409.5" x14ac:dyDescent="0.25">
      <c r="E2280" s="587" t="s">
        <v>5531</v>
      </c>
    </row>
    <row r="2281" spans="5:5" ht="409.5" x14ac:dyDescent="0.25">
      <c r="E2281" s="587" t="s">
        <v>5532</v>
      </c>
    </row>
    <row r="2282" spans="5:5" ht="409.5" x14ac:dyDescent="0.25">
      <c r="E2282" s="587" t="s">
        <v>5521</v>
      </c>
    </row>
    <row r="2283" spans="5:5" ht="409.5" x14ac:dyDescent="0.25">
      <c r="E2283" s="587" t="s">
        <v>5520</v>
      </c>
    </row>
    <row r="2284" spans="5:5" ht="409.5" x14ac:dyDescent="0.25">
      <c r="E2284" s="587" t="s">
        <v>5529</v>
      </c>
    </row>
    <row r="2285" spans="5:5" ht="409.5" x14ac:dyDescent="0.25">
      <c r="E2285" s="587" t="s">
        <v>5530</v>
      </c>
    </row>
    <row r="2286" spans="5:5" ht="409.5" x14ac:dyDescent="0.25">
      <c r="E2286" s="587" t="s">
        <v>5522</v>
      </c>
    </row>
    <row r="2287" spans="5:5" ht="409.5" x14ac:dyDescent="0.25">
      <c r="E2287" s="587" t="s">
        <v>5523</v>
      </c>
    </row>
    <row r="2288" spans="5:5" ht="409.5" x14ac:dyDescent="0.25">
      <c r="E2288" s="587" t="s">
        <v>5524</v>
      </c>
    </row>
    <row r="2289" spans="5:5" ht="409.5" x14ac:dyDescent="0.25">
      <c r="E2289" s="587" t="s">
        <v>5525</v>
      </c>
    </row>
    <row r="2291" spans="5:5" ht="409.5" x14ac:dyDescent="0.25">
      <c r="E2291" s="587" t="s">
        <v>5511</v>
      </c>
    </row>
    <row r="2292" spans="5:5" ht="409.5" x14ac:dyDescent="0.25">
      <c r="E2292" s="587" t="s">
        <v>5526</v>
      </c>
    </row>
    <row r="2302" spans="5:5" ht="409.5" x14ac:dyDescent="0.25">
      <c r="E2302" s="587" t="s">
        <v>5527</v>
      </c>
    </row>
    <row r="2303" spans="5:5" ht="409.5" x14ac:dyDescent="0.25">
      <c r="E2303" s="587" t="s">
        <v>5528</v>
      </c>
    </row>
  </sheetData>
  <mergeCells count="5">
    <mergeCell ref="A1:E1"/>
    <mergeCell ref="C179:E179"/>
    <mergeCell ref="B180:E180"/>
    <mergeCell ref="B181:E181"/>
    <mergeCell ref="A2099:I2099"/>
  </mergeCells>
  <pageMargins left="1.222440945" right="0.47244094488188998" top="0.74803149606299202" bottom="0.74803149606299202" header="0.31496062992126" footer="0.31496062992126"/>
  <pageSetup paperSize="9" scale="84" orientation="portrait" r:id="rId1"/>
  <rowBreaks count="1" manualBreakCount="1">
    <brk id="2333"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U66"/>
  <sheetViews>
    <sheetView view="pageBreakPreview" topLeftCell="A4" zoomScale="85" zoomScaleNormal="100" zoomScaleSheetLayoutView="85" workbookViewId="0">
      <selection activeCell="O131" sqref="O131"/>
    </sheetView>
  </sheetViews>
  <sheetFormatPr defaultRowHeight="12.75" x14ac:dyDescent="0.2"/>
  <cols>
    <col min="1" max="3" width="9.28515625" style="822" bestFit="1" customWidth="1"/>
    <col min="4" max="4" width="13.85546875" style="1084" customWidth="1"/>
    <col min="5" max="6" width="9.28515625" style="822" bestFit="1" customWidth="1"/>
    <col min="7" max="7" width="9.7109375" style="1085" customWidth="1"/>
    <col min="8" max="11" width="9.28515625" style="1085" bestFit="1" customWidth="1"/>
    <col min="12" max="12" width="10.28515625" style="1085" bestFit="1" customWidth="1"/>
    <col min="13" max="13" width="11.42578125" style="822" customWidth="1"/>
    <col min="14" max="14" width="10.28515625" style="822" bestFit="1" customWidth="1"/>
    <col min="15" max="16" width="9.28515625" style="822" bestFit="1" customWidth="1"/>
    <col min="17" max="17" width="12.28515625" style="822" customWidth="1"/>
    <col min="18" max="18" width="11.7109375" style="822" customWidth="1"/>
    <col min="19" max="19" width="10.28515625" style="822" hidden="1" customWidth="1"/>
    <col min="20" max="20" width="9.7109375" style="822" hidden="1" customWidth="1"/>
    <col min="21" max="21" width="9.28515625" style="822" hidden="1" customWidth="1"/>
    <col min="22" max="22" width="0" style="822" hidden="1" customWidth="1"/>
    <col min="23" max="256" width="9.140625" style="822"/>
    <col min="257" max="259" width="9.28515625" style="822" bestFit="1" customWidth="1"/>
    <col min="260" max="260" width="12.5703125" style="822" customWidth="1"/>
    <col min="261" max="262" width="9.28515625" style="822" bestFit="1" customWidth="1"/>
    <col min="263" max="263" width="9.7109375" style="822" customWidth="1"/>
    <col min="264" max="267" width="9.28515625" style="822" bestFit="1" customWidth="1"/>
    <col min="268" max="268" width="10.28515625" style="822" bestFit="1" customWidth="1"/>
    <col min="269" max="269" width="11.42578125" style="822" customWidth="1"/>
    <col min="270" max="270" width="10.28515625" style="822" bestFit="1" customWidth="1"/>
    <col min="271" max="272" width="9.28515625" style="822" bestFit="1" customWidth="1"/>
    <col min="273" max="273" width="12.28515625" style="822" customWidth="1"/>
    <col min="274" max="274" width="11.7109375" style="822" customWidth="1"/>
    <col min="275" max="278" width="0" style="822" hidden="1" customWidth="1"/>
    <col min="279" max="512" width="9.140625" style="822"/>
    <col min="513" max="515" width="9.28515625" style="822" bestFit="1" customWidth="1"/>
    <col min="516" max="516" width="12.5703125" style="822" customWidth="1"/>
    <col min="517" max="518" width="9.28515625" style="822" bestFit="1" customWidth="1"/>
    <col min="519" max="519" width="9.7109375" style="822" customWidth="1"/>
    <col min="520" max="523" width="9.28515625" style="822" bestFit="1" customWidth="1"/>
    <col min="524" max="524" width="10.28515625" style="822" bestFit="1" customWidth="1"/>
    <col min="525" max="525" width="11.42578125" style="822" customWidth="1"/>
    <col min="526" max="526" width="10.28515625" style="822" bestFit="1" customWidth="1"/>
    <col min="527" max="528" width="9.28515625" style="822" bestFit="1" customWidth="1"/>
    <col min="529" max="529" width="12.28515625" style="822" customWidth="1"/>
    <col min="530" max="530" width="11.7109375" style="822" customWidth="1"/>
    <col min="531" max="534" width="0" style="822" hidden="1" customWidth="1"/>
    <col min="535" max="768" width="9.140625" style="822"/>
    <col min="769" max="771" width="9.28515625" style="822" bestFit="1" customWidth="1"/>
    <col min="772" max="772" width="12.5703125" style="822" customWidth="1"/>
    <col min="773" max="774" width="9.28515625" style="822" bestFit="1" customWidth="1"/>
    <col min="775" max="775" width="9.7109375" style="822" customWidth="1"/>
    <col min="776" max="779" width="9.28515625" style="822" bestFit="1" customWidth="1"/>
    <col min="780" max="780" width="10.28515625" style="822" bestFit="1" customWidth="1"/>
    <col min="781" max="781" width="11.42578125" style="822" customWidth="1"/>
    <col min="782" max="782" width="10.28515625" style="822" bestFit="1" customWidth="1"/>
    <col min="783" max="784" width="9.28515625" style="822" bestFit="1" customWidth="1"/>
    <col min="785" max="785" width="12.28515625" style="822" customWidth="1"/>
    <col min="786" max="786" width="11.7109375" style="822" customWidth="1"/>
    <col min="787" max="790" width="0" style="822" hidden="1" customWidth="1"/>
    <col min="791" max="1024" width="9.140625" style="822"/>
    <col min="1025" max="1027" width="9.28515625" style="822" bestFit="1" customWidth="1"/>
    <col min="1028" max="1028" width="12.5703125" style="822" customWidth="1"/>
    <col min="1029" max="1030" width="9.28515625" style="822" bestFit="1" customWidth="1"/>
    <col min="1031" max="1031" width="9.7109375" style="822" customWidth="1"/>
    <col min="1032" max="1035" width="9.28515625" style="822" bestFit="1" customWidth="1"/>
    <col min="1036" max="1036" width="10.28515625" style="822" bestFit="1" customWidth="1"/>
    <col min="1037" max="1037" width="11.42578125" style="822" customWidth="1"/>
    <col min="1038" max="1038" width="10.28515625" style="822" bestFit="1" customWidth="1"/>
    <col min="1039" max="1040" width="9.28515625" style="822" bestFit="1" customWidth="1"/>
    <col min="1041" max="1041" width="12.28515625" style="822" customWidth="1"/>
    <col min="1042" max="1042" width="11.7109375" style="822" customWidth="1"/>
    <col min="1043" max="1046" width="0" style="822" hidden="1" customWidth="1"/>
    <col min="1047" max="1280" width="9.140625" style="822"/>
    <col min="1281" max="1283" width="9.28515625" style="822" bestFit="1" customWidth="1"/>
    <col min="1284" max="1284" width="12.5703125" style="822" customWidth="1"/>
    <col min="1285" max="1286" width="9.28515625" style="822" bestFit="1" customWidth="1"/>
    <col min="1287" max="1287" width="9.7109375" style="822" customWidth="1"/>
    <col min="1288" max="1291" width="9.28515625" style="822" bestFit="1" customWidth="1"/>
    <col min="1292" max="1292" width="10.28515625" style="822" bestFit="1" customWidth="1"/>
    <col min="1293" max="1293" width="11.42578125" style="822" customWidth="1"/>
    <col min="1294" max="1294" width="10.28515625" style="822" bestFit="1" customWidth="1"/>
    <col min="1295" max="1296" width="9.28515625" style="822" bestFit="1" customWidth="1"/>
    <col min="1297" max="1297" width="12.28515625" style="822" customWidth="1"/>
    <col min="1298" max="1298" width="11.7109375" style="822" customWidth="1"/>
    <col min="1299" max="1302" width="0" style="822" hidden="1" customWidth="1"/>
    <col min="1303" max="1536" width="9.140625" style="822"/>
    <col min="1537" max="1539" width="9.28515625" style="822" bestFit="1" customWidth="1"/>
    <col min="1540" max="1540" width="12.5703125" style="822" customWidth="1"/>
    <col min="1541" max="1542" width="9.28515625" style="822" bestFit="1" customWidth="1"/>
    <col min="1543" max="1543" width="9.7109375" style="822" customWidth="1"/>
    <col min="1544" max="1547" width="9.28515625" style="822" bestFit="1" customWidth="1"/>
    <col min="1548" max="1548" width="10.28515625" style="822" bestFit="1" customWidth="1"/>
    <col min="1549" max="1549" width="11.42578125" style="822" customWidth="1"/>
    <col min="1550" max="1550" width="10.28515625" style="822" bestFit="1" customWidth="1"/>
    <col min="1551" max="1552" width="9.28515625" style="822" bestFit="1" customWidth="1"/>
    <col min="1553" max="1553" width="12.28515625" style="822" customWidth="1"/>
    <col min="1554" max="1554" width="11.7109375" style="822" customWidth="1"/>
    <col min="1555" max="1558" width="0" style="822" hidden="1" customWidth="1"/>
    <col min="1559" max="1792" width="9.140625" style="822"/>
    <col min="1793" max="1795" width="9.28515625" style="822" bestFit="1" customWidth="1"/>
    <col min="1796" max="1796" width="12.5703125" style="822" customWidth="1"/>
    <col min="1797" max="1798" width="9.28515625" style="822" bestFit="1" customWidth="1"/>
    <col min="1799" max="1799" width="9.7109375" style="822" customWidth="1"/>
    <col min="1800" max="1803" width="9.28515625" style="822" bestFit="1" customWidth="1"/>
    <col min="1804" max="1804" width="10.28515625" style="822" bestFit="1" customWidth="1"/>
    <col min="1805" max="1805" width="11.42578125" style="822" customWidth="1"/>
    <col min="1806" max="1806" width="10.28515625" style="822" bestFit="1" customWidth="1"/>
    <col min="1807" max="1808" width="9.28515625" style="822" bestFit="1" customWidth="1"/>
    <col min="1809" max="1809" width="12.28515625" style="822" customWidth="1"/>
    <col min="1810" max="1810" width="11.7109375" style="822" customWidth="1"/>
    <col min="1811" max="1814" width="0" style="822" hidden="1" customWidth="1"/>
    <col min="1815" max="2048" width="9.140625" style="822"/>
    <col min="2049" max="2051" width="9.28515625" style="822" bestFit="1" customWidth="1"/>
    <col min="2052" max="2052" width="12.5703125" style="822" customWidth="1"/>
    <col min="2053" max="2054" width="9.28515625" style="822" bestFit="1" customWidth="1"/>
    <col min="2055" max="2055" width="9.7109375" style="822" customWidth="1"/>
    <col min="2056" max="2059" width="9.28515625" style="822" bestFit="1" customWidth="1"/>
    <col min="2060" max="2060" width="10.28515625" style="822" bestFit="1" customWidth="1"/>
    <col min="2061" max="2061" width="11.42578125" style="822" customWidth="1"/>
    <col min="2062" max="2062" width="10.28515625" style="822" bestFit="1" customWidth="1"/>
    <col min="2063" max="2064" width="9.28515625" style="822" bestFit="1" customWidth="1"/>
    <col min="2065" max="2065" width="12.28515625" style="822" customWidth="1"/>
    <col min="2066" max="2066" width="11.7109375" style="822" customWidth="1"/>
    <col min="2067" max="2070" width="0" style="822" hidden="1" customWidth="1"/>
    <col min="2071" max="2304" width="9.140625" style="822"/>
    <col min="2305" max="2307" width="9.28515625" style="822" bestFit="1" customWidth="1"/>
    <col min="2308" max="2308" width="12.5703125" style="822" customWidth="1"/>
    <col min="2309" max="2310" width="9.28515625" style="822" bestFit="1" customWidth="1"/>
    <col min="2311" max="2311" width="9.7109375" style="822" customWidth="1"/>
    <col min="2312" max="2315" width="9.28515625" style="822" bestFit="1" customWidth="1"/>
    <col min="2316" max="2316" width="10.28515625" style="822" bestFit="1" customWidth="1"/>
    <col min="2317" max="2317" width="11.42578125" style="822" customWidth="1"/>
    <col min="2318" max="2318" width="10.28515625" style="822" bestFit="1" customWidth="1"/>
    <col min="2319" max="2320" width="9.28515625" style="822" bestFit="1" customWidth="1"/>
    <col min="2321" max="2321" width="12.28515625" style="822" customWidth="1"/>
    <col min="2322" max="2322" width="11.7109375" style="822" customWidth="1"/>
    <col min="2323" max="2326" width="0" style="822" hidden="1" customWidth="1"/>
    <col min="2327" max="2560" width="9.140625" style="822"/>
    <col min="2561" max="2563" width="9.28515625" style="822" bestFit="1" customWidth="1"/>
    <col min="2564" max="2564" width="12.5703125" style="822" customWidth="1"/>
    <col min="2565" max="2566" width="9.28515625" style="822" bestFit="1" customWidth="1"/>
    <col min="2567" max="2567" width="9.7109375" style="822" customWidth="1"/>
    <col min="2568" max="2571" width="9.28515625" style="822" bestFit="1" customWidth="1"/>
    <col min="2572" max="2572" width="10.28515625" style="822" bestFit="1" customWidth="1"/>
    <col min="2573" max="2573" width="11.42578125" style="822" customWidth="1"/>
    <col min="2574" max="2574" width="10.28515625" style="822" bestFit="1" customWidth="1"/>
    <col min="2575" max="2576" width="9.28515625" style="822" bestFit="1" customWidth="1"/>
    <col min="2577" max="2577" width="12.28515625" style="822" customWidth="1"/>
    <col min="2578" max="2578" width="11.7109375" style="822" customWidth="1"/>
    <col min="2579" max="2582" width="0" style="822" hidden="1" customWidth="1"/>
    <col min="2583" max="2816" width="9.140625" style="822"/>
    <col min="2817" max="2819" width="9.28515625" style="822" bestFit="1" customWidth="1"/>
    <col min="2820" max="2820" width="12.5703125" style="822" customWidth="1"/>
    <col min="2821" max="2822" width="9.28515625" style="822" bestFit="1" customWidth="1"/>
    <col min="2823" max="2823" width="9.7109375" style="822" customWidth="1"/>
    <col min="2824" max="2827" width="9.28515625" style="822" bestFit="1" customWidth="1"/>
    <col min="2828" max="2828" width="10.28515625" style="822" bestFit="1" customWidth="1"/>
    <col min="2829" max="2829" width="11.42578125" style="822" customWidth="1"/>
    <col min="2830" max="2830" width="10.28515625" style="822" bestFit="1" customWidth="1"/>
    <col min="2831" max="2832" width="9.28515625" style="822" bestFit="1" customWidth="1"/>
    <col min="2833" max="2833" width="12.28515625" style="822" customWidth="1"/>
    <col min="2834" max="2834" width="11.7109375" style="822" customWidth="1"/>
    <col min="2835" max="2838" width="0" style="822" hidden="1" customWidth="1"/>
    <col min="2839" max="3072" width="9.140625" style="822"/>
    <col min="3073" max="3075" width="9.28515625" style="822" bestFit="1" customWidth="1"/>
    <col min="3076" max="3076" width="12.5703125" style="822" customWidth="1"/>
    <col min="3077" max="3078" width="9.28515625" style="822" bestFit="1" customWidth="1"/>
    <col min="3079" max="3079" width="9.7109375" style="822" customWidth="1"/>
    <col min="3080" max="3083" width="9.28515625" style="822" bestFit="1" customWidth="1"/>
    <col min="3084" max="3084" width="10.28515625" style="822" bestFit="1" customWidth="1"/>
    <col min="3085" max="3085" width="11.42578125" style="822" customWidth="1"/>
    <col min="3086" max="3086" width="10.28515625" style="822" bestFit="1" customWidth="1"/>
    <col min="3087" max="3088" width="9.28515625" style="822" bestFit="1" customWidth="1"/>
    <col min="3089" max="3089" width="12.28515625" style="822" customWidth="1"/>
    <col min="3090" max="3090" width="11.7109375" style="822" customWidth="1"/>
    <col min="3091" max="3094" width="0" style="822" hidden="1" customWidth="1"/>
    <col min="3095" max="3328" width="9.140625" style="822"/>
    <col min="3329" max="3331" width="9.28515625" style="822" bestFit="1" customWidth="1"/>
    <col min="3332" max="3332" width="12.5703125" style="822" customWidth="1"/>
    <col min="3333" max="3334" width="9.28515625" style="822" bestFit="1" customWidth="1"/>
    <col min="3335" max="3335" width="9.7109375" style="822" customWidth="1"/>
    <col min="3336" max="3339" width="9.28515625" style="822" bestFit="1" customWidth="1"/>
    <col min="3340" max="3340" width="10.28515625" style="822" bestFit="1" customWidth="1"/>
    <col min="3341" max="3341" width="11.42578125" style="822" customWidth="1"/>
    <col min="3342" max="3342" width="10.28515625" style="822" bestFit="1" customWidth="1"/>
    <col min="3343" max="3344" width="9.28515625" style="822" bestFit="1" customWidth="1"/>
    <col min="3345" max="3345" width="12.28515625" style="822" customWidth="1"/>
    <col min="3346" max="3346" width="11.7109375" style="822" customWidth="1"/>
    <col min="3347" max="3350" width="0" style="822" hidden="1" customWidth="1"/>
    <col min="3351" max="3584" width="9.140625" style="822"/>
    <col min="3585" max="3587" width="9.28515625" style="822" bestFit="1" customWidth="1"/>
    <col min="3588" max="3588" width="12.5703125" style="822" customWidth="1"/>
    <col min="3589" max="3590" width="9.28515625" style="822" bestFit="1" customWidth="1"/>
    <col min="3591" max="3591" width="9.7109375" style="822" customWidth="1"/>
    <col min="3592" max="3595" width="9.28515625" style="822" bestFit="1" customWidth="1"/>
    <col min="3596" max="3596" width="10.28515625" style="822" bestFit="1" customWidth="1"/>
    <col min="3597" max="3597" width="11.42578125" style="822" customWidth="1"/>
    <col min="3598" max="3598" width="10.28515625" style="822" bestFit="1" customWidth="1"/>
    <col min="3599" max="3600" width="9.28515625" style="822" bestFit="1" customWidth="1"/>
    <col min="3601" max="3601" width="12.28515625" style="822" customWidth="1"/>
    <col min="3602" max="3602" width="11.7109375" style="822" customWidth="1"/>
    <col min="3603" max="3606" width="0" style="822" hidden="1" customWidth="1"/>
    <col min="3607" max="3840" width="9.140625" style="822"/>
    <col min="3841" max="3843" width="9.28515625" style="822" bestFit="1" customWidth="1"/>
    <col min="3844" max="3844" width="12.5703125" style="822" customWidth="1"/>
    <col min="3845" max="3846" width="9.28515625" style="822" bestFit="1" customWidth="1"/>
    <col min="3847" max="3847" width="9.7109375" style="822" customWidth="1"/>
    <col min="3848" max="3851" width="9.28515625" style="822" bestFit="1" customWidth="1"/>
    <col min="3852" max="3852" width="10.28515625" style="822" bestFit="1" customWidth="1"/>
    <col min="3853" max="3853" width="11.42578125" style="822" customWidth="1"/>
    <col min="3854" max="3854" width="10.28515625" style="822" bestFit="1" customWidth="1"/>
    <col min="3855" max="3856" width="9.28515625" style="822" bestFit="1" customWidth="1"/>
    <col min="3857" max="3857" width="12.28515625" style="822" customWidth="1"/>
    <col min="3858" max="3858" width="11.7109375" style="822" customWidth="1"/>
    <col min="3859" max="3862" width="0" style="822" hidden="1" customWidth="1"/>
    <col min="3863" max="4096" width="9.140625" style="822"/>
    <col min="4097" max="4099" width="9.28515625" style="822" bestFit="1" customWidth="1"/>
    <col min="4100" max="4100" width="12.5703125" style="822" customWidth="1"/>
    <col min="4101" max="4102" width="9.28515625" style="822" bestFit="1" customWidth="1"/>
    <col min="4103" max="4103" width="9.7109375" style="822" customWidth="1"/>
    <col min="4104" max="4107" width="9.28515625" style="822" bestFit="1" customWidth="1"/>
    <col min="4108" max="4108" width="10.28515625" style="822" bestFit="1" customWidth="1"/>
    <col min="4109" max="4109" width="11.42578125" style="822" customWidth="1"/>
    <col min="4110" max="4110" width="10.28515625" style="822" bestFit="1" customWidth="1"/>
    <col min="4111" max="4112" width="9.28515625" style="822" bestFit="1" customWidth="1"/>
    <col min="4113" max="4113" width="12.28515625" style="822" customWidth="1"/>
    <col min="4114" max="4114" width="11.7109375" style="822" customWidth="1"/>
    <col min="4115" max="4118" width="0" style="822" hidden="1" customWidth="1"/>
    <col min="4119" max="4352" width="9.140625" style="822"/>
    <col min="4353" max="4355" width="9.28515625" style="822" bestFit="1" customWidth="1"/>
    <col min="4356" max="4356" width="12.5703125" style="822" customWidth="1"/>
    <col min="4357" max="4358" width="9.28515625" style="822" bestFit="1" customWidth="1"/>
    <col min="4359" max="4359" width="9.7109375" style="822" customWidth="1"/>
    <col min="4360" max="4363" width="9.28515625" style="822" bestFit="1" customWidth="1"/>
    <col min="4364" max="4364" width="10.28515625" style="822" bestFit="1" customWidth="1"/>
    <col min="4365" max="4365" width="11.42578125" style="822" customWidth="1"/>
    <col min="4366" max="4366" width="10.28515625" style="822" bestFit="1" customWidth="1"/>
    <col min="4367" max="4368" width="9.28515625" style="822" bestFit="1" customWidth="1"/>
    <col min="4369" max="4369" width="12.28515625" style="822" customWidth="1"/>
    <col min="4370" max="4370" width="11.7109375" style="822" customWidth="1"/>
    <col min="4371" max="4374" width="0" style="822" hidden="1" customWidth="1"/>
    <col min="4375" max="4608" width="9.140625" style="822"/>
    <col min="4609" max="4611" width="9.28515625" style="822" bestFit="1" customWidth="1"/>
    <col min="4612" max="4612" width="12.5703125" style="822" customWidth="1"/>
    <col min="4613" max="4614" width="9.28515625" style="822" bestFit="1" customWidth="1"/>
    <col min="4615" max="4615" width="9.7109375" style="822" customWidth="1"/>
    <col min="4616" max="4619" width="9.28515625" style="822" bestFit="1" customWidth="1"/>
    <col min="4620" max="4620" width="10.28515625" style="822" bestFit="1" customWidth="1"/>
    <col min="4621" max="4621" width="11.42578125" style="822" customWidth="1"/>
    <col min="4622" max="4622" width="10.28515625" style="822" bestFit="1" customWidth="1"/>
    <col min="4623" max="4624" width="9.28515625" style="822" bestFit="1" customWidth="1"/>
    <col min="4625" max="4625" width="12.28515625" style="822" customWidth="1"/>
    <col min="4626" max="4626" width="11.7109375" style="822" customWidth="1"/>
    <col min="4627" max="4630" width="0" style="822" hidden="1" customWidth="1"/>
    <col min="4631" max="4864" width="9.140625" style="822"/>
    <col min="4865" max="4867" width="9.28515625" style="822" bestFit="1" customWidth="1"/>
    <col min="4868" max="4868" width="12.5703125" style="822" customWidth="1"/>
    <col min="4869" max="4870" width="9.28515625" style="822" bestFit="1" customWidth="1"/>
    <col min="4871" max="4871" width="9.7109375" style="822" customWidth="1"/>
    <col min="4872" max="4875" width="9.28515625" style="822" bestFit="1" customWidth="1"/>
    <col min="4876" max="4876" width="10.28515625" style="822" bestFit="1" customWidth="1"/>
    <col min="4877" max="4877" width="11.42578125" style="822" customWidth="1"/>
    <col min="4878" max="4878" width="10.28515625" style="822" bestFit="1" customWidth="1"/>
    <col min="4879" max="4880" width="9.28515625" style="822" bestFit="1" customWidth="1"/>
    <col min="4881" max="4881" width="12.28515625" style="822" customWidth="1"/>
    <col min="4882" max="4882" width="11.7109375" style="822" customWidth="1"/>
    <col min="4883" max="4886" width="0" style="822" hidden="1" customWidth="1"/>
    <col min="4887" max="5120" width="9.140625" style="822"/>
    <col min="5121" max="5123" width="9.28515625" style="822" bestFit="1" customWidth="1"/>
    <col min="5124" max="5124" width="12.5703125" style="822" customWidth="1"/>
    <col min="5125" max="5126" width="9.28515625" style="822" bestFit="1" customWidth="1"/>
    <col min="5127" max="5127" width="9.7109375" style="822" customWidth="1"/>
    <col min="5128" max="5131" width="9.28515625" style="822" bestFit="1" customWidth="1"/>
    <col min="5132" max="5132" width="10.28515625" style="822" bestFit="1" customWidth="1"/>
    <col min="5133" max="5133" width="11.42578125" style="822" customWidth="1"/>
    <col min="5134" max="5134" width="10.28515625" style="822" bestFit="1" customWidth="1"/>
    <col min="5135" max="5136" width="9.28515625" style="822" bestFit="1" customWidth="1"/>
    <col min="5137" max="5137" width="12.28515625" style="822" customWidth="1"/>
    <col min="5138" max="5138" width="11.7109375" style="822" customWidth="1"/>
    <col min="5139" max="5142" width="0" style="822" hidden="1" customWidth="1"/>
    <col min="5143" max="5376" width="9.140625" style="822"/>
    <col min="5377" max="5379" width="9.28515625" style="822" bestFit="1" customWidth="1"/>
    <col min="5380" max="5380" width="12.5703125" style="822" customWidth="1"/>
    <col min="5381" max="5382" width="9.28515625" style="822" bestFit="1" customWidth="1"/>
    <col min="5383" max="5383" width="9.7109375" style="822" customWidth="1"/>
    <col min="5384" max="5387" width="9.28515625" style="822" bestFit="1" customWidth="1"/>
    <col min="5388" max="5388" width="10.28515625" style="822" bestFit="1" customWidth="1"/>
    <col min="5389" max="5389" width="11.42578125" style="822" customWidth="1"/>
    <col min="5390" max="5390" width="10.28515625" style="822" bestFit="1" customWidth="1"/>
    <col min="5391" max="5392" width="9.28515625" style="822" bestFit="1" customWidth="1"/>
    <col min="5393" max="5393" width="12.28515625" style="822" customWidth="1"/>
    <col min="5394" max="5394" width="11.7109375" style="822" customWidth="1"/>
    <col min="5395" max="5398" width="0" style="822" hidden="1" customWidth="1"/>
    <col min="5399" max="5632" width="9.140625" style="822"/>
    <col min="5633" max="5635" width="9.28515625" style="822" bestFit="1" customWidth="1"/>
    <col min="5636" max="5636" width="12.5703125" style="822" customWidth="1"/>
    <col min="5637" max="5638" width="9.28515625" style="822" bestFit="1" customWidth="1"/>
    <col min="5639" max="5639" width="9.7109375" style="822" customWidth="1"/>
    <col min="5640" max="5643" width="9.28515625" style="822" bestFit="1" customWidth="1"/>
    <col min="5644" max="5644" width="10.28515625" style="822" bestFit="1" customWidth="1"/>
    <col min="5645" max="5645" width="11.42578125" style="822" customWidth="1"/>
    <col min="5646" max="5646" width="10.28515625" style="822" bestFit="1" customWidth="1"/>
    <col min="5647" max="5648" width="9.28515625" style="822" bestFit="1" customWidth="1"/>
    <col min="5649" max="5649" width="12.28515625" style="822" customWidth="1"/>
    <col min="5650" max="5650" width="11.7109375" style="822" customWidth="1"/>
    <col min="5651" max="5654" width="0" style="822" hidden="1" customWidth="1"/>
    <col min="5655" max="5888" width="9.140625" style="822"/>
    <col min="5889" max="5891" width="9.28515625" style="822" bestFit="1" customWidth="1"/>
    <col min="5892" max="5892" width="12.5703125" style="822" customWidth="1"/>
    <col min="5893" max="5894" width="9.28515625" style="822" bestFit="1" customWidth="1"/>
    <col min="5895" max="5895" width="9.7109375" style="822" customWidth="1"/>
    <col min="5896" max="5899" width="9.28515625" style="822" bestFit="1" customWidth="1"/>
    <col min="5900" max="5900" width="10.28515625" style="822" bestFit="1" customWidth="1"/>
    <col min="5901" max="5901" width="11.42578125" style="822" customWidth="1"/>
    <col min="5902" max="5902" width="10.28515625" style="822" bestFit="1" customWidth="1"/>
    <col min="5903" max="5904" width="9.28515625" style="822" bestFit="1" customWidth="1"/>
    <col min="5905" max="5905" width="12.28515625" style="822" customWidth="1"/>
    <col min="5906" max="5906" width="11.7109375" style="822" customWidth="1"/>
    <col min="5907" max="5910" width="0" style="822" hidden="1" customWidth="1"/>
    <col min="5911" max="6144" width="9.140625" style="822"/>
    <col min="6145" max="6147" width="9.28515625" style="822" bestFit="1" customWidth="1"/>
    <col min="6148" max="6148" width="12.5703125" style="822" customWidth="1"/>
    <col min="6149" max="6150" width="9.28515625" style="822" bestFit="1" customWidth="1"/>
    <col min="6151" max="6151" width="9.7109375" style="822" customWidth="1"/>
    <col min="6152" max="6155" width="9.28515625" style="822" bestFit="1" customWidth="1"/>
    <col min="6156" max="6156" width="10.28515625" style="822" bestFit="1" customWidth="1"/>
    <col min="6157" max="6157" width="11.42578125" style="822" customWidth="1"/>
    <col min="6158" max="6158" width="10.28515625" style="822" bestFit="1" customWidth="1"/>
    <col min="6159" max="6160" width="9.28515625" style="822" bestFit="1" customWidth="1"/>
    <col min="6161" max="6161" width="12.28515625" style="822" customWidth="1"/>
    <col min="6162" max="6162" width="11.7109375" style="822" customWidth="1"/>
    <col min="6163" max="6166" width="0" style="822" hidden="1" customWidth="1"/>
    <col min="6167" max="6400" width="9.140625" style="822"/>
    <col min="6401" max="6403" width="9.28515625" style="822" bestFit="1" customWidth="1"/>
    <col min="6404" max="6404" width="12.5703125" style="822" customWidth="1"/>
    <col min="6405" max="6406" width="9.28515625" style="822" bestFit="1" customWidth="1"/>
    <col min="6407" max="6407" width="9.7109375" style="822" customWidth="1"/>
    <col min="6408" max="6411" width="9.28515625" style="822" bestFit="1" customWidth="1"/>
    <col min="6412" max="6412" width="10.28515625" style="822" bestFit="1" customWidth="1"/>
    <col min="6413" max="6413" width="11.42578125" style="822" customWidth="1"/>
    <col min="6414" max="6414" width="10.28515625" style="822" bestFit="1" customWidth="1"/>
    <col min="6415" max="6416" width="9.28515625" style="822" bestFit="1" customWidth="1"/>
    <col min="6417" max="6417" width="12.28515625" style="822" customWidth="1"/>
    <col min="6418" max="6418" width="11.7109375" style="822" customWidth="1"/>
    <col min="6419" max="6422" width="0" style="822" hidden="1" customWidth="1"/>
    <col min="6423" max="6656" width="9.140625" style="822"/>
    <col min="6657" max="6659" width="9.28515625" style="822" bestFit="1" customWidth="1"/>
    <col min="6660" max="6660" width="12.5703125" style="822" customWidth="1"/>
    <col min="6661" max="6662" width="9.28515625" style="822" bestFit="1" customWidth="1"/>
    <col min="6663" max="6663" width="9.7109375" style="822" customWidth="1"/>
    <col min="6664" max="6667" width="9.28515625" style="822" bestFit="1" customWidth="1"/>
    <col min="6668" max="6668" width="10.28515625" style="822" bestFit="1" customWidth="1"/>
    <col min="6669" max="6669" width="11.42578125" style="822" customWidth="1"/>
    <col min="6670" max="6670" width="10.28515625" style="822" bestFit="1" customWidth="1"/>
    <col min="6671" max="6672" width="9.28515625" style="822" bestFit="1" customWidth="1"/>
    <col min="6673" max="6673" width="12.28515625" style="822" customWidth="1"/>
    <col min="6674" max="6674" width="11.7109375" style="822" customWidth="1"/>
    <col min="6675" max="6678" width="0" style="822" hidden="1" customWidth="1"/>
    <col min="6679" max="6912" width="9.140625" style="822"/>
    <col min="6913" max="6915" width="9.28515625" style="822" bestFit="1" customWidth="1"/>
    <col min="6916" max="6916" width="12.5703125" style="822" customWidth="1"/>
    <col min="6917" max="6918" width="9.28515625" style="822" bestFit="1" customWidth="1"/>
    <col min="6919" max="6919" width="9.7109375" style="822" customWidth="1"/>
    <col min="6920" max="6923" width="9.28515625" style="822" bestFit="1" customWidth="1"/>
    <col min="6924" max="6924" width="10.28515625" style="822" bestFit="1" customWidth="1"/>
    <col min="6925" max="6925" width="11.42578125" style="822" customWidth="1"/>
    <col min="6926" max="6926" width="10.28515625" style="822" bestFit="1" customWidth="1"/>
    <col min="6927" max="6928" width="9.28515625" style="822" bestFit="1" customWidth="1"/>
    <col min="6929" max="6929" width="12.28515625" style="822" customWidth="1"/>
    <col min="6930" max="6930" width="11.7109375" style="822" customWidth="1"/>
    <col min="6931" max="6934" width="0" style="822" hidden="1" customWidth="1"/>
    <col min="6935" max="7168" width="9.140625" style="822"/>
    <col min="7169" max="7171" width="9.28515625" style="822" bestFit="1" customWidth="1"/>
    <col min="7172" max="7172" width="12.5703125" style="822" customWidth="1"/>
    <col min="7173" max="7174" width="9.28515625" style="822" bestFit="1" customWidth="1"/>
    <col min="7175" max="7175" width="9.7109375" style="822" customWidth="1"/>
    <col min="7176" max="7179" width="9.28515625" style="822" bestFit="1" customWidth="1"/>
    <col min="7180" max="7180" width="10.28515625" style="822" bestFit="1" customWidth="1"/>
    <col min="7181" max="7181" width="11.42578125" style="822" customWidth="1"/>
    <col min="7182" max="7182" width="10.28515625" style="822" bestFit="1" customWidth="1"/>
    <col min="7183" max="7184" width="9.28515625" style="822" bestFit="1" customWidth="1"/>
    <col min="7185" max="7185" width="12.28515625" style="822" customWidth="1"/>
    <col min="7186" max="7186" width="11.7109375" style="822" customWidth="1"/>
    <col min="7187" max="7190" width="0" style="822" hidden="1" customWidth="1"/>
    <col min="7191" max="7424" width="9.140625" style="822"/>
    <col min="7425" max="7427" width="9.28515625" style="822" bestFit="1" customWidth="1"/>
    <col min="7428" max="7428" width="12.5703125" style="822" customWidth="1"/>
    <col min="7429" max="7430" width="9.28515625" style="822" bestFit="1" customWidth="1"/>
    <col min="7431" max="7431" width="9.7109375" style="822" customWidth="1"/>
    <col min="7432" max="7435" width="9.28515625" style="822" bestFit="1" customWidth="1"/>
    <col min="7436" max="7436" width="10.28515625" style="822" bestFit="1" customWidth="1"/>
    <col min="7437" max="7437" width="11.42578125" style="822" customWidth="1"/>
    <col min="7438" max="7438" width="10.28515625" style="822" bestFit="1" customWidth="1"/>
    <col min="7439" max="7440" width="9.28515625" style="822" bestFit="1" customWidth="1"/>
    <col min="7441" max="7441" width="12.28515625" style="822" customWidth="1"/>
    <col min="7442" max="7442" width="11.7109375" style="822" customWidth="1"/>
    <col min="7443" max="7446" width="0" style="822" hidden="1" customWidth="1"/>
    <col min="7447" max="7680" width="9.140625" style="822"/>
    <col min="7681" max="7683" width="9.28515625" style="822" bestFit="1" customWidth="1"/>
    <col min="7684" max="7684" width="12.5703125" style="822" customWidth="1"/>
    <col min="7685" max="7686" width="9.28515625" style="822" bestFit="1" customWidth="1"/>
    <col min="7687" max="7687" width="9.7109375" style="822" customWidth="1"/>
    <col min="7688" max="7691" width="9.28515625" style="822" bestFit="1" customWidth="1"/>
    <col min="7692" max="7692" width="10.28515625" style="822" bestFit="1" customWidth="1"/>
    <col min="7693" max="7693" width="11.42578125" style="822" customWidth="1"/>
    <col min="7694" max="7694" width="10.28515625" style="822" bestFit="1" customWidth="1"/>
    <col min="7695" max="7696" width="9.28515625" style="822" bestFit="1" customWidth="1"/>
    <col min="7697" max="7697" width="12.28515625" style="822" customWidth="1"/>
    <col min="7698" max="7698" width="11.7109375" style="822" customWidth="1"/>
    <col min="7699" max="7702" width="0" style="822" hidden="1" customWidth="1"/>
    <col min="7703" max="7936" width="9.140625" style="822"/>
    <col min="7937" max="7939" width="9.28515625" style="822" bestFit="1" customWidth="1"/>
    <col min="7940" max="7940" width="12.5703125" style="822" customWidth="1"/>
    <col min="7941" max="7942" width="9.28515625" style="822" bestFit="1" customWidth="1"/>
    <col min="7943" max="7943" width="9.7109375" style="822" customWidth="1"/>
    <col min="7944" max="7947" width="9.28515625" style="822" bestFit="1" customWidth="1"/>
    <col min="7948" max="7948" width="10.28515625" style="822" bestFit="1" customWidth="1"/>
    <col min="7949" max="7949" width="11.42578125" style="822" customWidth="1"/>
    <col min="7950" max="7950" width="10.28515625" style="822" bestFit="1" customWidth="1"/>
    <col min="7951" max="7952" width="9.28515625" style="822" bestFit="1" customWidth="1"/>
    <col min="7953" max="7953" width="12.28515625" style="822" customWidth="1"/>
    <col min="7954" max="7954" width="11.7109375" style="822" customWidth="1"/>
    <col min="7955" max="7958" width="0" style="822" hidden="1" customWidth="1"/>
    <col min="7959" max="8192" width="9.140625" style="822"/>
    <col min="8193" max="8195" width="9.28515625" style="822" bestFit="1" customWidth="1"/>
    <col min="8196" max="8196" width="12.5703125" style="822" customWidth="1"/>
    <col min="8197" max="8198" width="9.28515625" style="822" bestFit="1" customWidth="1"/>
    <col min="8199" max="8199" width="9.7109375" style="822" customWidth="1"/>
    <col min="8200" max="8203" width="9.28515625" style="822" bestFit="1" customWidth="1"/>
    <col min="8204" max="8204" width="10.28515625" style="822" bestFit="1" customWidth="1"/>
    <col min="8205" max="8205" width="11.42578125" style="822" customWidth="1"/>
    <col min="8206" max="8206" width="10.28515625" style="822" bestFit="1" customWidth="1"/>
    <col min="8207" max="8208" width="9.28515625" style="822" bestFit="1" customWidth="1"/>
    <col min="8209" max="8209" width="12.28515625" style="822" customWidth="1"/>
    <col min="8210" max="8210" width="11.7109375" style="822" customWidth="1"/>
    <col min="8211" max="8214" width="0" style="822" hidden="1" customWidth="1"/>
    <col min="8215" max="8448" width="9.140625" style="822"/>
    <col min="8449" max="8451" width="9.28515625" style="822" bestFit="1" customWidth="1"/>
    <col min="8452" max="8452" width="12.5703125" style="822" customWidth="1"/>
    <col min="8453" max="8454" width="9.28515625" style="822" bestFit="1" customWidth="1"/>
    <col min="8455" max="8455" width="9.7109375" style="822" customWidth="1"/>
    <col min="8456" max="8459" width="9.28515625" style="822" bestFit="1" customWidth="1"/>
    <col min="8460" max="8460" width="10.28515625" style="822" bestFit="1" customWidth="1"/>
    <col min="8461" max="8461" width="11.42578125" style="822" customWidth="1"/>
    <col min="8462" max="8462" width="10.28515625" style="822" bestFit="1" customWidth="1"/>
    <col min="8463" max="8464" width="9.28515625" style="822" bestFit="1" customWidth="1"/>
    <col min="8465" max="8465" width="12.28515625" style="822" customWidth="1"/>
    <col min="8466" max="8466" width="11.7109375" style="822" customWidth="1"/>
    <col min="8467" max="8470" width="0" style="822" hidden="1" customWidth="1"/>
    <col min="8471" max="8704" width="9.140625" style="822"/>
    <col min="8705" max="8707" width="9.28515625" style="822" bestFit="1" customWidth="1"/>
    <col min="8708" max="8708" width="12.5703125" style="822" customWidth="1"/>
    <col min="8709" max="8710" width="9.28515625" style="822" bestFit="1" customWidth="1"/>
    <col min="8711" max="8711" width="9.7109375" style="822" customWidth="1"/>
    <col min="8712" max="8715" width="9.28515625" style="822" bestFit="1" customWidth="1"/>
    <col min="8716" max="8716" width="10.28515625" style="822" bestFit="1" customWidth="1"/>
    <col min="8717" max="8717" width="11.42578125" style="822" customWidth="1"/>
    <col min="8718" max="8718" width="10.28515625" style="822" bestFit="1" customWidth="1"/>
    <col min="8719" max="8720" width="9.28515625" style="822" bestFit="1" customWidth="1"/>
    <col min="8721" max="8721" width="12.28515625" style="822" customWidth="1"/>
    <col min="8722" max="8722" width="11.7109375" style="822" customWidth="1"/>
    <col min="8723" max="8726" width="0" style="822" hidden="1" customWidth="1"/>
    <col min="8727" max="8960" width="9.140625" style="822"/>
    <col min="8961" max="8963" width="9.28515625" style="822" bestFit="1" customWidth="1"/>
    <col min="8964" max="8964" width="12.5703125" style="822" customWidth="1"/>
    <col min="8965" max="8966" width="9.28515625" style="822" bestFit="1" customWidth="1"/>
    <col min="8967" max="8967" width="9.7109375" style="822" customWidth="1"/>
    <col min="8968" max="8971" width="9.28515625" style="822" bestFit="1" customWidth="1"/>
    <col min="8972" max="8972" width="10.28515625" style="822" bestFit="1" customWidth="1"/>
    <col min="8973" max="8973" width="11.42578125" style="822" customWidth="1"/>
    <col min="8974" max="8974" width="10.28515625" style="822" bestFit="1" customWidth="1"/>
    <col min="8975" max="8976" width="9.28515625" style="822" bestFit="1" customWidth="1"/>
    <col min="8977" max="8977" width="12.28515625" style="822" customWidth="1"/>
    <col min="8978" max="8978" width="11.7109375" style="822" customWidth="1"/>
    <col min="8979" max="8982" width="0" style="822" hidden="1" customWidth="1"/>
    <col min="8983" max="9216" width="9.140625" style="822"/>
    <col min="9217" max="9219" width="9.28515625" style="822" bestFit="1" customWidth="1"/>
    <col min="9220" max="9220" width="12.5703125" style="822" customWidth="1"/>
    <col min="9221" max="9222" width="9.28515625" style="822" bestFit="1" customWidth="1"/>
    <col min="9223" max="9223" width="9.7109375" style="822" customWidth="1"/>
    <col min="9224" max="9227" width="9.28515625" style="822" bestFit="1" customWidth="1"/>
    <col min="9228" max="9228" width="10.28515625" style="822" bestFit="1" customWidth="1"/>
    <col min="9229" max="9229" width="11.42578125" style="822" customWidth="1"/>
    <col min="9230" max="9230" width="10.28515625" style="822" bestFit="1" customWidth="1"/>
    <col min="9231" max="9232" width="9.28515625" style="822" bestFit="1" customWidth="1"/>
    <col min="9233" max="9233" width="12.28515625" style="822" customWidth="1"/>
    <col min="9234" max="9234" width="11.7109375" style="822" customWidth="1"/>
    <col min="9235" max="9238" width="0" style="822" hidden="1" customWidth="1"/>
    <col min="9239" max="9472" width="9.140625" style="822"/>
    <col min="9473" max="9475" width="9.28515625" style="822" bestFit="1" customWidth="1"/>
    <col min="9476" max="9476" width="12.5703125" style="822" customWidth="1"/>
    <col min="9477" max="9478" width="9.28515625" style="822" bestFit="1" customWidth="1"/>
    <col min="9479" max="9479" width="9.7109375" style="822" customWidth="1"/>
    <col min="9480" max="9483" width="9.28515625" style="822" bestFit="1" customWidth="1"/>
    <col min="9484" max="9484" width="10.28515625" style="822" bestFit="1" customWidth="1"/>
    <col min="9485" max="9485" width="11.42578125" style="822" customWidth="1"/>
    <col min="9486" max="9486" width="10.28515625" style="822" bestFit="1" customWidth="1"/>
    <col min="9487" max="9488" width="9.28515625" style="822" bestFit="1" customWidth="1"/>
    <col min="9489" max="9489" width="12.28515625" style="822" customWidth="1"/>
    <col min="9490" max="9490" width="11.7109375" style="822" customWidth="1"/>
    <col min="9491" max="9494" width="0" style="822" hidden="1" customWidth="1"/>
    <col min="9495" max="9728" width="9.140625" style="822"/>
    <col min="9729" max="9731" width="9.28515625" style="822" bestFit="1" customWidth="1"/>
    <col min="9732" max="9732" width="12.5703125" style="822" customWidth="1"/>
    <col min="9733" max="9734" width="9.28515625" style="822" bestFit="1" customWidth="1"/>
    <col min="9735" max="9735" width="9.7109375" style="822" customWidth="1"/>
    <col min="9736" max="9739" width="9.28515625" style="822" bestFit="1" customWidth="1"/>
    <col min="9740" max="9740" width="10.28515625" style="822" bestFit="1" customWidth="1"/>
    <col min="9741" max="9741" width="11.42578125" style="822" customWidth="1"/>
    <col min="9742" max="9742" width="10.28515625" style="822" bestFit="1" customWidth="1"/>
    <col min="9743" max="9744" width="9.28515625" style="822" bestFit="1" customWidth="1"/>
    <col min="9745" max="9745" width="12.28515625" style="822" customWidth="1"/>
    <col min="9746" max="9746" width="11.7109375" style="822" customWidth="1"/>
    <col min="9747" max="9750" width="0" style="822" hidden="1" customWidth="1"/>
    <col min="9751" max="9984" width="9.140625" style="822"/>
    <col min="9985" max="9987" width="9.28515625" style="822" bestFit="1" customWidth="1"/>
    <col min="9988" max="9988" width="12.5703125" style="822" customWidth="1"/>
    <col min="9989" max="9990" width="9.28515625" style="822" bestFit="1" customWidth="1"/>
    <col min="9991" max="9991" width="9.7109375" style="822" customWidth="1"/>
    <col min="9992" max="9995" width="9.28515625" style="822" bestFit="1" customWidth="1"/>
    <col min="9996" max="9996" width="10.28515625" style="822" bestFit="1" customWidth="1"/>
    <col min="9997" max="9997" width="11.42578125" style="822" customWidth="1"/>
    <col min="9998" max="9998" width="10.28515625" style="822" bestFit="1" customWidth="1"/>
    <col min="9999" max="10000" width="9.28515625" style="822" bestFit="1" customWidth="1"/>
    <col min="10001" max="10001" width="12.28515625" style="822" customWidth="1"/>
    <col min="10002" max="10002" width="11.7109375" style="822" customWidth="1"/>
    <col min="10003" max="10006" width="0" style="822" hidden="1" customWidth="1"/>
    <col min="10007" max="10240" width="9.140625" style="822"/>
    <col min="10241" max="10243" width="9.28515625" style="822" bestFit="1" customWidth="1"/>
    <col min="10244" max="10244" width="12.5703125" style="822" customWidth="1"/>
    <col min="10245" max="10246" width="9.28515625" style="822" bestFit="1" customWidth="1"/>
    <col min="10247" max="10247" width="9.7109375" style="822" customWidth="1"/>
    <col min="10248" max="10251" width="9.28515625" style="822" bestFit="1" customWidth="1"/>
    <col min="10252" max="10252" width="10.28515625" style="822" bestFit="1" customWidth="1"/>
    <col min="10253" max="10253" width="11.42578125" style="822" customWidth="1"/>
    <col min="10254" max="10254" width="10.28515625" style="822" bestFit="1" customWidth="1"/>
    <col min="10255" max="10256" width="9.28515625" style="822" bestFit="1" customWidth="1"/>
    <col min="10257" max="10257" width="12.28515625" style="822" customWidth="1"/>
    <col min="10258" max="10258" width="11.7109375" style="822" customWidth="1"/>
    <col min="10259" max="10262" width="0" style="822" hidden="1" customWidth="1"/>
    <col min="10263" max="10496" width="9.140625" style="822"/>
    <col min="10497" max="10499" width="9.28515625" style="822" bestFit="1" customWidth="1"/>
    <col min="10500" max="10500" width="12.5703125" style="822" customWidth="1"/>
    <col min="10501" max="10502" width="9.28515625" style="822" bestFit="1" customWidth="1"/>
    <col min="10503" max="10503" width="9.7109375" style="822" customWidth="1"/>
    <col min="10504" max="10507" width="9.28515625" style="822" bestFit="1" customWidth="1"/>
    <col min="10508" max="10508" width="10.28515625" style="822" bestFit="1" customWidth="1"/>
    <col min="10509" max="10509" width="11.42578125" style="822" customWidth="1"/>
    <col min="10510" max="10510" width="10.28515625" style="822" bestFit="1" customWidth="1"/>
    <col min="10511" max="10512" width="9.28515625" style="822" bestFit="1" customWidth="1"/>
    <col min="10513" max="10513" width="12.28515625" style="822" customWidth="1"/>
    <col min="10514" max="10514" width="11.7109375" style="822" customWidth="1"/>
    <col min="10515" max="10518" width="0" style="822" hidden="1" customWidth="1"/>
    <col min="10519" max="10752" width="9.140625" style="822"/>
    <col min="10753" max="10755" width="9.28515625" style="822" bestFit="1" customWidth="1"/>
    <col min="10756" max="10756" width="12.5703125" style="822" customWidth="1"/>
    <col min="10757" max="10758" width="9.28515625" style="822" bestFit="1" customWidth="1"/>
    <col min="10759" max="10759" width="9.7109375" style="822" customWidth="1"/>
    <col min="10760" max="10763" width="9.28515625" style="822" bestFit="1" customWidth="1"/>
    <col min="10764" max="10764" width="10.28515625" style="822" bestFit="1" customWidth="1"/>
    <col min="10765" max="10765" width="11.42578125" style="822" customWidth="1"/>
    <col min="10766" max="10766" width="10.28515625" style="822" bestFit="1" customWidth="1"/>
    <col min="10767" max="10768" width="9.28515625" style="822" bestFit="1" customWidth="1"/>
    <col min="10769" max="10769" width="12.28515625" style="822" customWidth="1"/>
    <col min="10770" max="10770" width="11.7109375" style="822" customWidth="1"/>
    <col min="10771" max="10774" width="0" style="822" hidden="1" customWidth="1"/>
    <col min="10775" max="11008" width="9.140625" style="822"/>
    <col min="11009" max="11011" width="9.28515625" style="822" bestFit="1" customWidth="1"/>
    <col min="11012" max="11012" width="12.5703125" style="822" customWidth="1"/>
    <col min="11013" max="11014" width="9.28515625" style="822" bestFit="1" customWidth="1"/>
    <col min="11015" max="11015" width="9.7109375" style="822" customWidth="1"/>
    <col min="11016" max="11019" width="9.28515625" style="822" bestFit="1" customWidth="1"/>
    <col min="11020" max="11020" width="10.28515625" style="822" bestFit="1" customWidth="1"/>
    <col min="11021" max="11021" width="11.42578125" style="822" customWidth="1"/>
    <col min="11022" max="11022" width="10.28515625" style="822" bestFit="1" customWidth="1"/>
    <col min="11023" max="11024" width="9.28515625" style="822" bestFit="1" customWidth="1"/>
    <col min="11025" max="11025" width="12.28515625" style="822" customWidth="1"/>
    <col min="11026" max="11026" width="11.7109375" style="822" customWidth="1"/>
    <col min="11027" max="11030" width="0" style="822" hidden="1" customWidth="1"/>
    <col min="11031" max="11264" width="9.140625" style="822"/>
    <col min="11265" max="11267" width="9.28515625" style="822" bestFit="1" customWidth="1"/>
    <col min="11268" max="11268" width="12.5703125" style="822" customWidth="1"/>
    <col min="11269" max="11270" width="9.28515625" style="822" bestFit="1" customWidth="1"/>
    <col min="11271" max="11271" width="9.7109375" style="822" customWidth="1"/>
    <col min="11272" max="11275" width="9.28515625" style="822" bestFit="1" customWidth="1"/>
    <col min="11276" max="11276" width="10.28515625" style="822" bestFit="1" customWidth="1"/>
    <col min="11277" max="11277" width="11.42578125" style="822" customWidth="1"/>
    <col min="11278" max="11278" width="10.28515625" style="822" bestFit="1" customWidth="1"/>
    <col min="11279" max="11280" width="9.28515625" style="822" bestFit="1" customWidth="1"/>
    <col min="11281" max="11281" width="12.28515625" style="822" customWidth="1"/>
    <col min="11282" max="11282" width="11.7109375" style="822" customWidth="1"/>
    <col min="11283" max="11286" width="0" style="822" hidden="1" customWidth="1"/>
    <col min="11287" max="11520" width="9.140625" style="822"/>
    <col min="11521" max="11523" width="9.28515625" style="822" bestFit="1" customWidth="1"/>
    <col min="11524" max="11524" width="12.5703125" style="822" customWidth="1"/>
    <col min="11525" max="11526" width="9.28515625" style="822" bestFit="1" customWidth="1"/>
    <col min="11527" max="11527" width="9.7109375" style="822" customWidth="1"/>
    <col min="11528" max="11531" width="9.28515625" style="822" bestFit="1" customWidth="1"/>
    <col min="11532" max="11532" width="10.28515625" style="822" bestFit="1" customWidth="1"/>
    <col min="11533" max="11533" width="11.42578125" style="822" customWidth="1"/>
    <col min="11534" max="11534" width="10.28515625" style="822" bestFit="1" customWidth="1"/>
    <col min="11535" max="11536" width="9.28515625" style="822" bestFit="1" customWidth="1"/>
    <col min="11537" max="11537" width="12.28515625" style="822" customWidth="1"/>
    <col min="11538" max="11538" width="11.7109375" style="822" customWidth="1"/>
    <col min="11539" max="11542" width="0" style="822" hidden="1" customWidth="1"/>
    <col min="11543" max="11776" width="9.140625" style="822"/>
    <col min="11777" max="11779" width="9.28515625" style="822" bestFit="1" customWidth="1"/>
    <col min="11780" max="11780" width="12.5703125" style="822" customWidth="1"/>
    <col min="11781" max="11782" width="9.28515625" style="822" bestFit="1" customWidth="1"/>
    <col min="11783" max="11783" width="9.7109375" style="822" customWidth="1"/>
    <col min="11784" max="11787" width="9.28515625" style="822" bestFit="1" customWidth="1"/>
    <col min="11788" max="11788" width="10.28515625" style="822" bestFit="1" customWidth="1"/>
    <col min="11789" max="11789" width="11.42578125" style="822" customWidth="1"/>
    <col min="11790" max="11790" width="10.28515625" style="822" bestFit="1" customWidth="1"/>
    <col min="11791" max="11792" width="9.28515625" style="822" bestFit="1" customWidth="1"/>
    <col min="11793" max="11793" width="12.28515625" style="822" customWidth="1"/>
    <col min="11794" max="11794" width="11.7109375" style="822" customWidth="1"/>
    <col min="11795" max="11798" width="0" style="822" hidden="1" customWidth="1"/>
    <col min="11799" max="12032" width="9.140625" style="822"/>
    <col min="12033" max="12035" width="9.28515625" style="822" bestFit="1" customWidth="1"/>
    <col min="12036" max="12036" width="12.5703125" style="822" customWidth="1"/>
    <col min="12037" max="12038" width="9.28515625" style="822" bestFit="1" customWidth="1"/>
    <col min="12039" max="12039" width="9.7109375" style="822" customWidth="1"/>
    <col min="12040" max="12043" width="9.28515625" style="822" bestFit="1" customWidth="1"/>
    <col min="12044" max="12044" width="10.28515625" style="822" bestFit="1" customWidth="1"/>
    <col min="12045" max="12045" width="11.42578125" style="822" customWidth="1"/>
    <col min="12046" max="12046" width="10.28515625" style="822" bestFit="1" customWidth="1"/>
    <col min="12047" max="12048" width="9.28515625" style="822" bestFit="1" customWidth="1"/>
    <col min="12049" max="12049" width="12.28515625" style="822" customWidth="1"/>
    <col min="12050" max="12050" width="11.7109375" style="822" customWidth="1"/>
    <col min="12051" max="12054" width="0" style="822" hidden="1" customWidth="1"/>
    <col min="12055" max="12288" width="9.140625" style="822"/>
    <col min="12289" max="12291" width="9.28515625" style="822" bestFit="1" customWidth="1"/>
    <col min="12292" max="12292" width="12.5703125" style="822" customWidth="1"/>
    <col min="12293" max="12294" width="9.28515625" style="822" bestFit="1" customWidth="1"/>
    <col min="12295" max="12295" width="9.7109375" style="822" customWidth="1"/>
    <col min="12296" max="12299" width="9.28515625" style="822" bestFit="1" customWidth="1"/>
    <col min="12300" max="12300" width="10.28515625" style="822" bestFit="1" customWidth="1"/>
    <col min="12301" max="12301" width="11.42578125" style="822" customWidth="1"/>
    <col min="12302" max="12302" width="10.28515625" style="822" bestFit="1" customWidth="1"/>
    <col min="12303" max="12304" width="9.28515625" style="822" bestFit="1" customWidth="1"/>
    <col min="12305" max="12305" width="12.28515625" style="822" customWidth="1"/>
    <col min="12306" max="12306" width="11.7109375" style="822" customWidth="1"/>
    <col min="12307" max="12310" width="0" style="822" hidden="1" customWidth="1"/>
    <col min="12311" max="12544" width="9.140625" style="822"/>
    <col min="12545" max="12547" width="9.28515625" style="822" bestFit="1" customWidth="1"/>
    <col min="12548" max="12548" width="12.5703125" style="822" customWidth="1"/>
    <col min="12549" max="12550" width="9.28515625" style="822" bestFit="1" customWidth="1"/>
    <col min="12551" max="12551" width="9.7109375" style="822" customWidth="1"/>
    <col min="12552" max="12555" width="9.28515625" style="822" bestFit="1" customWidth="1"/>
    <col min="12556" max="12556" width="10.28515625" style="822" bestFit="1" customWidth="1"/>
    <col min="12557" max="12557" width="11.42578125" style="822" customWidth="1"/>
    <col min="12558" max="12558" width="10.28515625" style="822" bestFit="1" customWidth="1"/>
    <col min="12559" max="12560" width="9.28515625" style="822" bestFit="1" customWidth="1"/>
    <col min="12561" max="12561" width="12.28515625" style="822" customWidth="1"/>
    <col min="12562" max="12562" width="11.7109375" style="822" customWidth="1"/>
    <col min="12563" max="12566" width="0" style="822" hidden="1" customWidth="1"/>
    <col min="12567" max="12800" width="9.140625" style="822"/>
    <col min="12801" max="12803" width="9.28515625" style="822" bestFit="1" customWidth="1"/>
    <col min="12804" max="12804" width="12.5703125" style="822" customWidth="1"/>
    <col min="12805" max="12806" width="9.28515625" style="822" bestFit="1" customWidth="1"/>
    <col min="12807" max="12807" width="9.7109375" style="822" customWidth="1"/>
    <col min="12808" max="12811" width="9.28515625" style="822" bestFit="1" customWidth="1"/>
    <col min="12812" max="12812" width="10.28515625" style="822" bestFit="1" customWidth="1"/>
    <col min="12813" max="12813" width="11.42578125" style="822" customWidth="1"/>
    <col min="12814" max="12814" width="10.28515625" style="822" bestFit="1" customWidth="1"/>
    <col min="12815" max="12816" width="9.28515625" style="822" bestFit="1" customWidth="1"/>
    <col min="12817" max="12817" width="12.28515625" style="822" customWidth="1"/>
    <col min="12818" max="12818" width="11.7109375" style="822" customWidth="1"/>
    <col min="12819" max="12822" width="0" style="822" hidden="1" customWidth="1"/>
    <col min="12823" max="13056" width="9.140625" style="822"/>
    <col min="13057" max="13059" width="9.28515625" style="822" bestFit="1" customWidth="1"/>
    <col min="13060" max="13060" width="12.5703125" style="822" customWidth="1"/>
    <col min="13061" max="13062" width="9.28515625" style="822" bestFit="1" customWidth="1"/>
    <col min="13063" max="13063" width="9.7109375" style="822" customWidth="1"/>
    <col min="13064" max="13067" width="9.28515625" style="822" bestFit="1" customWidth="1"/>
    <col min="13068" max="13068" width="10.28515625" style="822" bestFit="1" customWidth="1"/>
    <col min="13069" max="13069" width="11.42578125" style="822" customWidth="1"/>
    <col min="13070" max="13070" width="10.28515625" style="822" bestFit="1" customWidth="1"/>
    <col min="13071" max="13072" width="9.28515625" style="822" bestFit="1" customWidth="1"/>
    <col min="13073" max="13073" width="12.28515625" style="822" customWidth="1"/>
    <col min="13074" max="13074" width="11.7109375" style="822" customWidth="1"/>
    <col min="13075" max="13078" width="0" style="822" hidden="1" customWidth="1"/>
    <col min="13079" max="13312" width="9.140625" style="822"/>
    <col min="13313" max="13315" width="9.28515625" style="822" bestFit="1" customWidth="1"/>
    <col min="13316" max="13316" width="12.5703125" style="822" customWidth="1"/>
    <col min="13317" max="13318" width="9.28515625" style="822" bestFit="1" customWidth="1"/>
    <col min="13319" max="13319" width="9.7109375" style="822" customWidth="1"/>
    <col min="13320" max="13323" width="9.28515625" style="822" bestFit="1" customWidth="1"/>
    <col min="13324" max="13324" width="10.28515625" style="822" bestFit="1" customWidth="1"/>
    <col min="13325" max="13325" width="11.42578125" style="822" customWidth="1"/>
    <col min="13326" max="13326" width="10.28515625" style="822" bestFit="1" customWidth="1"/>
    <col min="13327" max="13328" width="9.28515625" style="822" bestFit="1" customWidth="1"/>
    <col min="13329" max="13329" width="12.28515625" style="822" customWidth="1"/>
    <col min="13330" max="13330" width="11.7109375" style="822" customWidth="1"/>
    <col min="13331" max="13334" width="0" style="822" hidden="1" customWidth="1"/>
    <col min="13335" max="13568" width="9.140625" style="822"/>
    <col min="13569" max="13571" width="9.28515625" style="822" bestFit="1" customWidth="1"/>
    <col min="13572" max="13572" width="12.5703125" style="822" customWidth="1"/>
    <col min="13573" max="13574" width="9.28515625" style="822" bestFit="1" customWidth="1"/>
    <col min="13575" max="13575" width="9.7109375" style="822" customWidth="1"/>
    <col min="13576" max="13579" width="9.28515625" style="822" bestFit="1" customWidth="1"/>
    <col min="13580" max="13580" width="10.28515625" style="822" bestFit="1" customWidth="1"/>
    <col min="13581" max="13581" width="11.42578125" style="822" customWidth="1"/>
    <col min="13582" max="13582" width="10.28515625" style="822" bestFit="1" customWidth="1"/>
    <col min="13583" max="13584" width="9.28515625" style="822" bestFit="1" customWidth="1"/>
    <col min="13585" max="13585" width="12.28515625" style="822" customWidth="1"/>
    <col min="13586" max="13586" width="11.7109375" style="822" customWidth="1"/>
    <col min="13587" max="13590" width="0" style="822" hidden="1" customWidth="1"/>
    <col min="13591" max="13824" width="9.140625" style="822"/>
    <col min="13825" max="13827" width="9.28515625" style="822" bestFit="1" customWidth="1"/>
    <col min="13828" max="13828" width="12.5703125" style="822" customWidth="1"/>
    <col min="13829" max="13830" width="9.28515625" style="822" bestFit="1" customWidth="1"/>
    <col min="13831" max="13831" width="9.7109375" style="822" customWidth="1"/>
    <col min="13832" max="13835" width="9.28515625" style="822" bestFit="1" customWidth="1"/>
    <col min="13836" max="13836" width="10.28515625" style="822" bestFit="1" customWidth="1"/>
    <col min="13837" max="13837" width="11.42578125" style="822" customWidth="1"/>
    <col min="13838" max="13838" width="10.28515625" style="822" bestFit="1" customWidth="1"/>
    <col min="13839" max="13840" width="9.28515625" style="822" bestFit="1" customWidth="1"/>
    <col min="13841" max="13841" width="12.28515625" style="822" customWidth="1"/>
    <col min="13842" max="13842" width="11.7109375" style="822" customWidth="1"/>
    <col min="13843" max="13846" width="0" style="822" hidden="1" customWidth="1"/>
    <col min="13847" max="14080" width="9.140625" style="822"/>
    <col min="14081" max="14083" width="9.28515625" style="822" bestFit="1" customWidth="1"/>
    <col min="14084" max="14084" width="12.5703125" style="822" customWidth="1"/>
    <col min="14085" max="14086" width="9.28515625" style="822" bestFit="1" customWidth="1"/>
    <col min="14087" max="14087" width="9.7109375" style="822" customWidth="1"/>
    <col min="14088" max="14091" width="9.28515625" style="822" bestFit="1" customWidth="1"/>
    <col min="14092" max="14092" width="10.28515625" style="822" bestFit="1" customWidth="1"/>
    <col min="14093" max="14093" width="11.42578125" style="822" customWidth="1"/>
    <col min="14094" max="14094" width="10.28515625" style="822" bestFit="1" customWidth="1"/>
    <col min="14095" max="14096" width="9.28515625" style="822" bestFit="1" customWidth="1"/>
    <col min="14097" max="14097" width="12.28515625" style="822" customWidth="1"/>
    <col min="14098" max="14098" width="11.7109375" style="822" customWidth="1"/>
    <col min="14099" max="14102" width="0" style="822" hidden="1" customWidth="1"/>
    <col min="14103" max="14336" width="9.140625" style="822"/>
    <col min="14337" max="14339" width="9.28515625" style="822" bestFit="1" customWidth="1"/>
    <col min="14340" max="14340" width="12.5703125" style="822" customWidth="1"/>
    <col min="14341" max="14342" width="9.28515625" style="822" bestFit="1" customWidth="1"/>
    <col min="14343" max="14343" width="9.7109375" style="822" customWidth="1"/>
    <col min="14344" max="14347" width="9.28515625" style="822" bestFit="1" customWidth="1"/>
    <col min="14348" max="14348" width="10.28515625" style="822" bestFit="1" customWidth="1"/>
    <col min="14349" max="14349" width="11.42578125" style="822" customWidth="1"/>
    <col min="14350" max="14350" width="10.28515625" style="822" bestFit="1" customWidth="1"/>
    <col min="14351" max="14352" width="9.28515625" style="822" bestFit="1" customWidth="1"/>
    <col min="14353" max="14353" width="12.28515625" style="822" customWidth="1"/>
    <col min="14354" max="14354" width="11.7109375" style="822" customWidth="1"/>
    <col min="14355" max="14358" width="0" style="822" hidden="1" customWidth="1"/>
    <col min="14359" max="14592" width="9.140625" style="822"/>
    <col min="14593" max="14595" width="9.28515625" style="822" bestFit="1" customWidth="1"/>
    <col min="14596" max="14596" width="12.5703125" style="822" customWidth="1"/>
    <col min="14597" max="14598" width="9.28515625" style="822" bestFit="1" customWidth="1"/>
    <col min="14599" max="14599" width="9.7109375" style="822" customWidth="1"/>
    <col min="14600" max="14603" width="9.28515625" style="822" bestFit="1" customWidth="1"/>
    <col min="14604" max="14604" width="10.28515625" style="822" bestFit="1" customWidth="1"/>
    <col min="14605" max="14605" width="11.42578125" style="822" customWidth="1"/>
    <col min="14606" max="14606" width="10.28515625" style="822" bestFit="1" customWidth="1"/>
    <col min="14607" max="14608" width="9.28515625" style="822" bestFit="1" customWidth="1"/>
    <col min="14609" max="14609" width="12.28515625" style="822" customWidth="1"/>
    <col min="14610" max="14610" width="11.7109375" style="822" customWidth="1"/>
    <col min="14611" max="14614" width="0" style="822" hidden="1" customWidth="1"/>
    <col min="14615" max="14848" width="9.140625" style="822"/>
    <col min="14849" max="14851" width="9.28515625" style="822" bestFit="1" customWidth="1"/>
    <col min="14852" max="14852" width="12.5703125" style="822" customWidth="1"/>
    <col min="14853" max="14854" width="9.28515625" style="822" bestFit="1" customWidth="1"/>
    <col min="14855" max="14855" width="9.7109375" style="822" customWidth="1"/>
    <col min="14856" max="14859" width="9.28515625" style="822" bestFit="1" customWidth="1"/>
    <col min="14860" max="14860" width="10.28515625" style="822" bestFit="1" customWidth="1"/>
    <col min="14861" max="14861" width="11.42578125" style="822" customWidth="1"/>
    <col min="14862" max="14862" width="10.28515625" style="822" bestFit="1" customWidth="1"/>
    <col min="14863" max="14864" width="9.28515625" style="822" bestFit="1" customWidth="1"/>
    <col min="14865" max="14865" width="12.28515625" style="822" customWidth="1"/>
    <col min="14866" max="14866" width="11.7109375" style="822" customWidth="1"/>
    <col min="14867" max="14870" width="0" style="822" hidden="1" customWidth="1"/>
    <col min="14871" max="15104" width="9.140625" style="822"/>
    <col min="15105" max="15107" width="9.28515625" style="822" bestFit="1" customWidth="1"/>
    <col min="15108" max="15108" width="12.5703125" style="822" customWidth="1"/>
    <col min="15109" max="15110" width="9.28515625" style="822" bestFit="1" customWidth="1"/>
    <col min="15111" max="15111" width="9.7109375" style="822" customWidth="1"/>
    <col min="15112" max="15115" width="9.28515625" style="822" bestFit="1" customWidth="1"/>
    <col min="15116" max="15116" width="10.28515625" style="822" bestFit="1" customWidth="1"/>
    <col min="15117" max="15117" width="11.42578125" style="822" customWidth="1"/>
    <col min="15118" max="15118" width="10.28515625" style="822" bestFit="1" customWidth="1"/>
    <col min="15119" max="15120" width="9.28515625" style="822" bestFit="1" customWidth="1"/>
    <col min="15121" max="15121" width="12.28515625" style="822" customWidth="1"/>
    <col min="15122" max="15122" width="11.7109375" style="822" customWidth="1"/>
    <col min="15123" max="15126" width="0" style="822" hidden="1" customWidth="1"/>
    <col min="15127" max="15360" width="9.140625" style="822"/>
    <col min="15361" max="15363" width="9.28515625" style="822" bestFit="1" customWidth="1"/>
    <col min="15364" max="15364" width="12.5703125" style="822" customWidth="1"/>
    <col min="15365" max="15366" width="9.28515625" style="822" bestFit="1" customWidth="1"/>
    <col min="15367" max="15367" width="9.7109375" style="822" customWidth="1"/>
    <col min="15368" max="15371" width="9.28515625" style="822" bestFit="1" customWidth="1"/>
    <col min="15372" max="15372" width="10.28515625" style="822" bestFit="1" customWidth="1"/>
    <col min="15373" max="15373" width="11.42578125" style="822" customWidth="1"/>
    <col min="15374" max="15374" width="10.28515625" style="822" bestFit="1" customWidth="1"/>
    <col min="15375" max="15376" width="9.28515625" style="822" bestFit="1" customWidth="1"/>
    <col min="15377" max="15377" width="12.28515625" style="822" customWidth="1"/>
    <col min="15378" max="15378" width="11.7109375" style="822" customWidth="1"/>
    <col min="15379" max="15382" width="0" style="822" hidden="1" customWidth="1"/>
    <col min="15383" max="15616" width="9.140625" style="822"/>
    <col min="15617" max="15619" width="9.28515625" style="822" bestFit="1" customWidth="1"/>
    <col min="15620" max="15620" width="12.5703125" style="822" customWidth="1"/>
    <col min="15621" max="15622" width="9.28515625" style="822" bestFit="1" customWidth="1"/>
    <col min="15623" max="15623" width="9.7109375" style="822" customWidth="1"/>
    <col min="15624" max="15627" width="9.28515625" style="822" bestFit="1" customWidth="1"/>
    <col min="15628" max="15628" width="10.28515625" style="822" bestFit="1" customWidth="1"/>
    <col min="15629" max="15629" width="11.42578125" style="822" customWidth="1"/>
    <col min="15630" max="15630" width="10.28515625" style="822" bestFit="1" customWidth="1"/>
    <col min="15631" max="15632" width="9.28515625" style="822" bestFit="1" customWidth="1"/>
    <col min="15633" max="15633" width="12.28515625" style="822" customWidth="1"/>
    <col min="15634" max="15634" width="11.7109375" style="822" customWidth="1"/>
    <col min="15635" max="15638" width="0" style="822" hidden="1" customWidth="1"/>
    <col min="15639" max="15872" width="9.140625" style="822"/>
    <col min="15873" max="15875" width="9.28515625" style="822" bestFit="1" customWidth="1"/>
    <col min="15876" max="15876" width="12.5703125" style="822" customWidth="1"/>
    <col min="15877" max="15878" width="9.28515625" style="822" bestFit="1" customWidth="1"/>
    <col min="15879" max="15879" width="9.7109375" style="822" customWidth="1"/>
    <col min="15880" max="15883" width="9.28515625" style="822" bestFit="1" customWidth="1"/>
    <col min="15884" max="15884" width="10.28515625" style="822" bestFit="1" customWidth="1"/>
    <col min="15885" max="15885" width="11.42578125" style="822" customWidth="1"/>
    <col min="15886" max="15886" width="10.28515625" style="822" bestFit="1" customWidth="1"/>
    <col min="15887" max="15888" width="9.28515625" style="822" bestFit="1" customWidth="1"/>
    <col min="15889" max="15889" width="12.28515625" style="822" customWidth="1"/>
    <col min="15890" max="15890" width="11.7109375" style="822" customWidth="1"/>
    <col min="15891" max="15894" width="0" style="822" hidden="1" customWidth="1"/>
    <col min="15895" max="16128" width="9.140625" style="822"/>
    <col min="16129" max="16131" width="9.28515625" style="822" bestFit="1" customWidth="1"/>
    <col min="16132" max="16132" width="12.5703125" style="822" customWidth="1"/>
    <col min="16133" max="16134" width="9.28515625" style="822" bestFit="1" customWidth="1"/>
    <col min="16135" max="16135" width="9.7109375" style="822" customWidth="1"/>
    <col min="16136" max="16139" width="9.28515625" style="822" bestFit="1" customWidth="1"/>
    <col min="16140" max="16140" width="10.28515625" style="822" bestFit="1" customWidth="1"/>
    <col min="16141" max="16141" width="11.42578125" style="822" customWidth="1"/>
    <col min="16142" max="16142" width="10.28515625" style="822" bestFit="1" customWidth="1"/>
    <col min="16143" max="16144" width="9.28515625" style="822" bestFit="1" customWidth="1"/>
    <col min="16145" max="16145" width="12.28515625" style="822" customWidth="1"/>
    <col min="16146" max="16146" width="11.7109375" style="822" customWidth="1"/>
    <col min="16147" max="16150" width="0" style="822" hidden="1" customWidth="1"/>
    <col min="16151" max="16384" width="9.140625" style="822"/>
  </cols>
  <sheetData>
    <row r="1" spans="1:21" s="821" customFormat="1" ht="23.25" customHeight="1" x14ac:dyDescent="0.3">
      <c r="A1" s="966" t="s">
        <v>3601</v>
      </c>
      <c r="B1" s="966"/>
      <c r="C1" s="966"/>
      <c r="D1" s="966"/>
      <c r="E1" s="966"/>
      <c r="F1" s="966"/>
      <c r="G1" s="966"/>
      <c r="H1" s="966"/>
      <c r="I1" s="966"/>
      <c r="J1" s="966"/>
      <c r="K1" s="966"/>
      <c r="L1" s="966"/>
      <c r="M1" s="966"/>
      <c r="N1" s="966"/>
      <c r="O1" s="966"/>
      <c r="P1" s="966"/>
      <c r="Q1" s="966"/>
      <c r="R1" s="966"/>
    </row>
    <row r="2" spans="1:21" ht="18.75" customHeight="1" x14ac:dyDescent="0.3">
      <c r="A2" s="967" t="s">
        <v>5445</v>
      </c>
      <c r="B2" s="967"/>
      <c r="C2" s="967"/>
      <c r="D2" s="967"/>
      <c r="E2" s="967"/>
      <c r="F2" s="967"/>
      <c r="G2" s="967"/>
      <c r="H2" s="967"/>
      <c r="I2" s="967"/>
      <c r="J2" s="967"/>
      <c r="K2" s="967"/>
      <c r="L2" s="967"/>
      <c r="M2" s="967"/>
      <c r="N2" s="967"/>
      <c r="O2" s="967"/>
      <c r="P2" s="967"/>
      <c r="Q2" s="967"/>
      <c r="R2" s="967"/>
    </row>
    <row r="3" spans="1:21" x14ac:dyDescent="0.2">
      <c r="A3" s="822" t="s">
        <v>5294</v>
      </c>
      <c r="E3" s="822">
        <v>102.88</v>
      </c>
      <c r="F3" s="822" t="s">
        <v>3602</v>
      </c>
    </row>
    <row r="4" spans="1:21" x14ac:dyDescent="0.2">
      <c r="A4" s="822" t="s">
        <v>5295</v>
      </c>
      <c r="E4" s="822">
        <v>322</v>
      </c>
      <c r="F4" s="822" t="s">
        <v>3602</v>
      </c>
    </row>
    <row r="5" spans="1:21" x14ac:dyDescent="0.2">
      <c r="A5" s="822" t="s">
        <v>3603</v>
      </c>
      <c r="E5" s="822">
        <v>615</v>
      </c>
      <c r="F5" s="822" t="s">
        <v>3604</v>
      </c>
    </row>
    <row r="6" spans="1:21" s="1086" customFormat="1" x14ac:dyDescent="0.25">
      <c r="D6" s="1087"/>
      <c r="E6" s="1086" t="s">
        <v>3605</v>
      </c>
      <c r="G6" s="1088"/>
      <c r="H6" s="1088"/>
      <c r="I6" s="1088"/>
      <c r="J6" s="1088"/>
      <c r="K6" s="1088"/>
      <c r="L6" s="1088"/>
    </row>
    <row r="7" spans="1:21" s="1093" customFormat="1" ht="93" customHeight="1" x14ac:dyDescent="0.25">
      <c r="A7" s="1089" t="s">
        <v>3606</v>
      </c>
      <c r="B7" s="1089" t="s">
        <v>3607</v>
      </c>
      <c r="C7" s="1089" t="s">
        <v>3608</v>
      </c>
      <c r="D7" s="1089" t="s">
        <v>3609</v>
      </c>
      <c r="E7" s="1089" t="s">
        <v>3610</v>
      </c>
      <c r="F7" s="1089" t="s">
        <v>3611</v>
      </c>
      <c r="G7" s="1090" t="s">
        <v>3612</v>
      </c>
      <c r="H7" s="1090" t="s">
        <v>5296</v>
      </c>
      <c r="I7" s="1090" t="s">
        <v>5297</v>
      </c>
      <c r="J7" s="1090" t="s">
        <v>5298</v>
      </c>
      <c r="K7" s="1090" t="s">
        <v>5299</v>
      </c>
      <c r="L7" s="1090" t="s">
        <v>3614</v>
      </c>
      <c r="M7" s="1089" t="s">
        <v>3615</v>
      </c>
      <c r="N7" s="1089" t="s">
        <v>3616</v>
      </c>
      <c r="O7" s="1089" t="s">
        <v>5300</v>
      </c>
      <c r="P7" s="1089" t="s">
        <v>3617</v>
      </c>
      <c r="Q7" s="1091" t="s">
        <v>6046</v>
      </c>
      <c r="R7" s="1091" t="s">
        <v>6047</v>
      </c>
      <c r="S7" s="1092" t="s">
        <v>6048</v>
      </c>
      <c r="T7" s="1092" t="s">
        <v>6049</v>
      </c>
      <c r="U7" s="1092" t="s">
        <v>6050</v>
      </c>
    </row>
    <row r="8" spans="1:21" x14ac:dyDescent="0.2">
      <c r="A8" s="1094" t="s">
        <v>3618</v>
      </c>
      <c r="B8" s="1094" t="s">
        <v>3619</v>
      </c>
      <c r="C8" s="1094" t="s">
        <v>3620</v>
      </c>
      <c r="D8" s="1095" t="s">
        <v>3621</v>
      </c>
      <c r="E8" s="1096" t="s">
        <v>3622</v>
      </c>
      <c r="F8" s="826"/>
      <c r="G8" s="1097"/>
      <c r="H8" s="1097"/>
      <c r="I8" s="1097"/>
      <c r="J8" s="1097"/>
      <c r="K8" s="1097"/>
      <c r="L8" s="1097"/>
      <c r="M8" s="826"/>
      <c r="N8" s="826"/>
      <c r="O8" s="826"/>
      <c r="P8" s="826"/>
      <c r="Q8" s="1098"/>
      <c r="R8" s="1098"/>
    </row>
    <row r="9" spans="1:21" s="1084" customFormat="1" ht="15.75" x14ac:dyDescent="0.25">
      <c r="A9" s="1099">
        <v>1</v>
      </c>
      <c r="B9" s="1099">
        <v>2</v>
      </c>
      <c r="C9" s="1099">
        <v>3</v>
      </c>
      <c r="D9" s="1099">
        <v>4</v>
      </c>
      <c r="E9" s="1099">
        <v>5</v>
      </c>
      <c r="F9" s="1099">
        <v>6</v>
      </c>
      <c r="G9" s="1100">
        <v>7</v>
      </c>
      <c r="H9" s="1100">
        <v>8</v>
      </c>
      <c r="I9" s="1100">
        <v>9</v>
      </c>
      <c r="J9" s="1100">
        <v>10</v>
      </c>
      <c r="K9" s="1100">
        <v>11</v>
      </c>
      <c r="L9" s="1100">
        <v>12</v>
      </c>
      <c r="M9" s="1099">
        <v>13</v>
      </c>
      <c r="N9" s="1099">
        <v>14</v>
      </c>
      <c r="O9" s="1099">
        <v>15</v>
      </c>
      <c r="P9" s="1099">
        <v>16</v>
      </c>
      <c r="Q9" s="1099">
        <v>17</v>
      </c>
      <c r="R9" s="1099">
        <v>18</v>
      </c>
    </row>
    <row r="10" spans="1:21" s="1093" customFormat="1" ht="18" customHeight="1" x14ac:dyDescent="0.25">
      <c r="A10" s="1101">
        <v>0.5</v>
      </c>
      <c r="B10" s="1101">
        <v>15</v>
      </c>
      <c r="C10" s="1101">
        <v>2</v>
      </c>
      <c r="D10" s="1102">
        <f>8/((C10*(A10/B10))+1)</f>
        <v>7.5</v>
      </c>
      <c r="E10" s="1101">
        <f>(2*A10*D10)+6</f>
        <v>13.5</v>
      </c>
      <c r="F10" s="1101">
        <f xml:space="preserve"> ROUND(E10/4,2)</f>
        <v>3.38</v>
      </c>
      <c r="G10" s="1103">
        <f>F10*E$3</f>
        <v>347.73439999999999</v>
      </c>
      <c r="H10" s="1104">
        <f>0.0225*F10</f>
        <v>7.6049999999999993E-2</v>
      </c>
      <c r="I10" s="1103">
        <f>ROUND(H10*E$4,2)</f>
        <v>24.49</v>
      </c>
      <c r="J10" s="1103">
        <f>6*E$5</f>
        <v>3690</v>
      </c>
      <c r="K10" s="1103">
        <v>2500</v>
      </c>
      <c r="L10" s="1103">
        <f>ROUND((G10+I10+J10+K10),2)</f>
        <v>6562.22</v>
      </c>
      <c r="M10" s="1101">
        <f>ROUND((L10*0.1),2)</f>
        <v>656.22</v>
      </c>
      <c r="N10" s="1101">
        <f>L10+M10</f>
        <v>7218.4400000000005</v>
      </c>
      <c r="O10" s="1101">
        <f>ROUND((N10/D10),2)</f>
        <v>962.46</v>
      </c>
      <c r="P10" s="1101">
        <f>A10</f>
        <v>0.5</v>
      </c>
      <c r="Q10" s="1105">
        <f>ROUND((((G10+I10)*1.1)/D10),2)</f>
        <v>54.59</v>
      </c>
      <c r="R10" s="1105">
        <f>O10</f>
        <v>962.46</v>
      </c>
      <c r="S10" s="1106">
        <v>537.64</v>
      </c>
      <c r="T10" s="1106">
        <f>R10-S10</f>
        <v>424.82000000000005</v>
      </c>
      <c r="U10" s="1107">
        <f>T10*100/S10</f>
        <v>79.015698236738359</v>
      </c>
    </row>
    <row r="11" spans="1:21" s="1093" customFormat="1" ht="18" customHeight="1" x14ac:dyDescent="0.25">
      <c r="A11" s="1101">
        <v>1</v>
      </c>
      <c r="B11" s="1101">
        <v>16</v>
      </c>
      <c r="C11" s="1101">
        <v>2</v>
      </c>
      <c r="D11" s="1102">
        <f>ROUND(8/((C11*(A11/B11))+1),2)</f>
        <v>7.11</v>
      </c>
      <c r="E11" s="1101">
        <f t="shared" ref="E11:E60" si="0">(2*A11*D11)+6</f>
        <v>20.22</v>
      </c>
      <c r="F11" s="1101">
        <f t="shared" ref="F11:F60" si="1" xml:space="preserve"> ROUND(E11/4,2)</f>
        <v>5.0599999999999996</v>
      </c>
      <c r="G11" s="1103">
        <f t="shared" ref="G11:G60" si="2">F11*E$3</f>
        <v>520.57279999999992</v>
      </c>
      <c r="H11" s="1104">
        <f t="shared" ref="H11:H60" si="3">0.0225*F11</f>
        <v>0.11384999999999999</v>
      </c>
      <c r="I11" s="1103">
        <f t="shared" ref="I11:I60" si="4">ROUND(H11*E$4,2)</f>
        <v>36.659999999999997</v>
      </c>
      <c r="J11" s="1103">
        <f t="shared" ref="J11:J60" si="5">6*E$5</f>
        <v>3690</v>
      </c>
      <c r="K11" s="1103">
        <v>2500</v>
      </c>
      <c r="L11" s="1103">
        <f t="shared" ref="L11:L60" si="6">ROUND((G11+I11+J11+K11),2)</f>
        <v>6747.23</v>
      </c>
      <c r="M11" s="1101">
        <f t="shared" ref="M11:M60" si="7">ROUND((L11*0.1),2)</f>
        <v>674.72</v>
      </c>
      <c r="N11" s="1101">
        <f t="shared" ref="N11:N60" si="8">L11+M11</f>
        <v>7421.95</v>
      </c>
      <c r="O11" s="1108">
        <f t="shared" ref="O11:O60" si="9">ROUND((N11/D11),2)</f>
        <v>1043.8699999999999</v>
      </c>
      <c r="P11" s="1101">
        <f t="shared" ref="P11:P60" si="10">A11</f>
        <v>1</v>
      </c>
      <c r="Q11" s="1105">
        <f t="shared" ref="Q11:Q60" si="11">ROUND((((G11+I11)*1.1)/D11),2)</f>
        <v>86.21</v>
      </c>
      <c r="R11" s="1105">
        <f t="shared" ref="R11:R60" si="12">O11</f>
        <v>1043.8699999999999</v>
      </c>
      <c r="S11" s="1106">
        <v>587.28</v>
      </c>
      <c r="T11" s="1106">
        <f t="shared" ref="T11:T50" si="13">R11-S11</f>
        <v>456.58999999999992</v>
      </c>
      <c r="U11" s="1107">
        <f t="shared" ref="U11:U50" si="14">T11*100/S11</f>
        <v>77.746560414112508</v>
      </c>
    </row>
    <row r="12" spans="1:21" s="1093" customFormat="1" ht="18" customHeight="1" x14ac:dyDescent="0.25">
      <c r="A12" s="1101">
        <v>1.5</v>
      </c>
      <c r="B12" s="1101">
        <v>16.5</v>
      </c>
      <c r="C12" s="1101">
        <v>2</v>
      </c>
      <c r="D12" s="1102">
        <f t="shared" ref="D12:D40" si="15">ROUND(8/((2*(A12/B12))+1),2)</f>
        <v>6.77</v>
      </c>
      <c r="E12" s="1101">
        <f t="shared" si="0"/>
        <v>26.31</v>
      </c>
      <c r="F12" s="1101">
        <f t="shared" si="1"/>
        <v>6.58</v>
      </c>
      <c r="G12" s="1103">
        <f t="shared" si="2"/>
        <v>676.95039999999995</v>
      </c>
      <c r="H12" s="1104">
        <f t="shared" si="3"/>
        <v>0.14804999999999999</v>
      </c>
      <c r="I12" s="1103">
        <f t="shared" si="4"/>
        <v>47.67</v>
      </c>
      <c r="J12" s="1103">
        <f t="shared" si="5"/>
        <v>3690</v>
      </c>
      <c r="K12" s="1103">
        <v>2500</v>
      </c>
      <c r="L12" s="1103">
        <f t="shared" si="6"/>
        <v>6914.62</v>
      </c>
      <c r="M12" s="1101">
        <f t="shared" si="7"/>
        <v>691.46</v>
      </c>
      <c r="N12" s="1101">
        <f t="shared" si="8"/>
        <v>7606.08</v>
      </c>
      <c r="O12" s="1108">
        <f t="shared" si="9"/>
        <v>1123.5</v>
      </c>
      <c r="P12" s="1101">
        <f t="shared" si="10"/>
        <v>1.5</v>
      </c>
      <c r="Q12" s="1105">
        <f t="shared" si="11"/>
        <v>117.74</v>
      </c>
      <c r="R12" s="1105">
        <f t="shared" si="12"/>
        <v>1123.5</v>
      </c>
      <c r="S12" s="1106">
        <v>636.19000000000005</v>
      </c>
      <c r="T12" s="1106">
        <f t="shared" si="13"/>
        <v>487.30999999999995</v>
      </c>
      <c r="U12" s="1107">
        <f t="shared" si="14"/>
        <v>76.59818607648657</v>
      </c>
    </row>
    <row r="13" spans="1:21" s="1093" customFormat="1" ht="18" customHeight="1" x14ac:dyDescent="0.25">
      <c r="A13" s="1101">
        <v>2</v>
      </c>
      <c r="B13" s="1101">
        <v>17</v>
      </c>
      <c r="C13" s="1101">
        <v>2</v>
      </c>
      <c r="D13" s="1102">
        <f t="shared" si="15"/>
        <v>6.48</v>
      </c>
      <c r="E13" s="1101">
        <f t="shared" si="0"/>
        <v>31.92</v>
      </c>
      <c r="F13" s="1101">
        <f t="shared" si="1"/>
        <v>7.98</v>
      </c>
      <c r="G13" s="1103">
        <f t="shared" si="2"/>
        <v>820.98239999999998</v>
      </c>
      <c r="H13" s="1104">
        <f t="shared" si="3"/>
        <v>0.17955000000000002</v>
      </c>
      <c r="I13" s="1103">
        <f t="shared" si="4"/>
        <v>57.82</v>
      </c>
      <c r="J13" s="1103">
        <f t="shared" si="5"/>
        <v>3690</v>
      </c>
      <c r="K13" s="1103">
        <v>2500</v>
      </c>
      <c r="L13" s="1103">
        <f t="shared" si="6"/>
        <v>7068.8</v>
      </c>
      <c r="M13" s="1101">
        <f t="shared" si="7"/>
        <v>706.88</v>
      </c>
      <c r="N13" s="1101">
        <f t="shared" si="8"/>
        <v>7775.68</v>
      </c>
      <c r="O13" s="1101">
        <f t="shared" si="9"/>
        <v>1199.95</v>
      </c>
      <c r="P13" s="1101">
        <f t="shared" si="10"/>
        <v>2</v>
      </c>
      <c r="Q13" s="1105">
        <f t="shared" si="11"/>
        <v>149.18</v>
      </c>
      <c r="R13" s="1105">
        <f t="shared" si="12"/>
        <v>1199.95</v>
      </c>
      <c r="S13" s="1106">
        <v>683.48</v>
      </c>
      <c r="T13" s="1106">
        <f t="shared" si="13"/>
        <v>516.47</v>
      </c>
      <c r="U13" s="1107">
        <f t="shared" si="14"/>
        <v>75.564756832679819</v>
      </c>
    </row>
    <row r="14" spans="1:21" s="1093" customFormat="1" ht="18" customHeight="1" x14ac:dyDescent="0.25">
      <c r="A14" s="1101">
        <v>2.5</v>
      </c>
      <c r="B14" s="1101">
        <v>17.25</v>
      </c>
      <c r="C14" s="1101">
        <v>2</v>
      </c>
      <c r="D14" s="1109">
        <f t="shared" si="15"/>
        <v>6.2</v>
      </c>
      <c r="E14" s="1101">
        <f t="shared" si="0"/>
        <v>37</v>
      </c>
      <c r="F14" s="1101">
        <f t="shared" si="1"/>
        <v>9.25</v>
      </c>
      <c r="G14" s="1103">
        <f t="shared" si="2"/>
        <v>951.64</v>
      </c>
      <c r="H14" s="1104">
        <f t="shared" si="3"/>
        <v>0.208125</v>
      </c>
      <c r="I14" s="1103">
        <f t="shared" si="4"/>
        <v>67.02</v>
      </c>
      <c r="J14" s="1103">
        <f t="shared" si="5"/>
        <v>3690</v>
      </c>
      <c r="K14" s="1103">
        <v>2500</v>
      </c>
      <c r="L14" s="1103">
        <f t="shared" si="6"/>
        <v>7208.66</v>
      </c>
      <c r="M14" s="1101">
        <f t="shared" si="7"/>
        <v>720.87</v>
      </c>
      <c r="N14" s="1101">
        <f t="shared" si="8"/>
        <v>7929.53</v>
      </c>
      <c r="O14" s="1108">
        <f t="shared" si="9"/>
        <v>1278.96</v>
      </c>
      <c r="P14" s="1101">
        <f t="shared" si="10"/>
        <v>2.5</v>
      </c>
      <c r="Q14" s="1105">
        <f t="shared" si="11"/>
        <v>180.73</v>
      </c>
      <c r="R14" s="1105">
        <f t="shared" si="12"/>
        <v>1278.96</v>
      </c>
      <c r="S14" s="1106">
        <v>731.3</v>
      </c>
      <c r="T14" s="1106">
        <f t="shared" si="13"/>
        <v>547.66000000000008</v>
      </c>
      <c r="U14" s="1107">
        <f t="shared" si="14"/>
        <v>74.88855462874335</v>
      </c>
    </row>
    <row r="15" spans="1:21" s="1093" customFormat="1" ht="18" customHeight="1" x14ac:dyDescent="0.25">
      <c r="A15" s="1101">
        <v>3</v>
      </c>
      <c r="B15" s="1101">
        <v>17.5</v>
      </c>
      <c r="C15" s="1101">
        <v>2</v>
      </c>
      <c r="D15" s="1102">
        <f t="shared" si="15"/>
        <v>5.96</v>
      </c>
      <c r="E15" s="1101">
        <f t="shared" si="0"/>
        <v>41.76</v>
      </c>
      <c r="F15" s="1101">
        <f t="shared" si="1"/>
        <v>10.44</v>
      </c>
      <c r="G15" s="1103">
        <f t="shared" si="2"/>
        <v>1074.0672</v>
      </c>
      <c r="H15" s="1104">
        <f t="shared" si="3"/>
        <v>0.23489999999999997</v>
      </c>
      <c r="I15" s="1103">
        <f t="shared" si="4"/>
        <v>75.64</v>
      </c>
      <c r="J15" s="1103">
        <f t="shared" si="5"/>
        <v>3690</v>
      </c>
      <c r="K15" s="1103">
        <v>2500</v>
      </c>
      <c r="L15" s="1103">
        <f t="shared" si="6"/>
        <v>7339.71</v>
      </c>
      <c r="M15" s="1101">
        <f t="shared" si="7"/>
        <v>733.97</v>
      </c>
      <c r="N15" s="1101">
        <f t="shared" si="8"/>
        <v>8073.68</v>
      </c>
      <c r="O15" s="1108">
        <f t="shared" si="9"/>
        <v>1354.64</v>
      </c>
      <c r="P15" s="1101">
        <f t="shared" si="10"/>
        <v>3</v>
      </c>
      <c r="Q15" s="1105">
        <f t="shared" si="11"/>
        <v>212.19</v>
      </c>
      <c r="R15" s="1105">
        <f t="shared" si="12"/>
        <v>1354.64</v>
      </c>
      <c r="S15" s="1106">
        <v>778.36</v>
      </c>
      <c r="T15" s="1106">
        <f t="shared" si="13"/>
        <v>576.28000000000009</v>
      </c>
      <c r="U15" s="1107">
        <f t="shared" si="14"/>
        <v>74.037720335063469</v>
      </c>
    </row>
    <row r="16" spans="1:21" s="1093" customFormat="1" ht="18" customHeight="1" x14ac:dyDescent="0.25">
      <c r="A16" s="1101">
        <v>3.5</v>
      </c>
      <c r="B16" s="1101">
        <v>17.75</v>
      </c>
      <c r="C16" s="1101">
        <v>2</v>
      </c>
      <c r="D16" s="1102">
        <f t="shared" si="15"/>
        <v>5.74</v>
      </c>
      <c r="E16" s="1101">
        <f t="shared" si="0"/>
        <v>46.18</v>
      </c>
      <c r="F16" s="1101">
        <f t="shared" si="1"/>
        <v>11.55</v>
      </c>
      <c r="G16" s="1103">
        <f t="shared" si="2"/>
        <v>1188.2640000000001</v>
      </c>
      <c r="H16" s="1104">
        <f t="shared" si="3"/>
        <v>0.25987500000000002</v>
      </c>
      <c r="I16" s="1103">
        <f t="shared" si="4"/>
        <v>83.68</v>
      </c>
      <c r="J16" s="1103">
        <f t="shared" si="5"/>
        <v>3690</v>
      </c>
      <c r="K16" s="1103">
        <v>2500</v>
      </c>
      <c r="L16" s="1103">
        <f t="shared" si="6"/>
        <v>7461.94</v>
      </c>
      <c r="M16" s="1101">
        <f t="shared" si="7"/>
        <v>746.19</v>
      </c>
      <c r="N16" s="1101">
        <f t="shared" si="8"/>
        <v>8208.1299999999992</v>
      </c>
      <c r="O16" s="1108">
        <f t="shared" si="9"/>
        <v>1429.99</v>
      </c>
      <c r="P16" s="1101">
        <f t="shared" si="10"/>
        <v>3.5</v>
      </c>
      <c r="Q16" s="1105">
        <f t="shared" si="11"/>
        <v>243.75</v>
      </c>
      <c r="R16" s="1105">
        <f t="shared" si="12"/>
        <v>1429.99</v>
      </c>
      <c r="S16" s="1106">
        <v>824.69</v>
      </c>
      <c r="T16" s="1106">
        <f t="shared" si="13"/>
        <v>605.29999999999995</v>
      </c>
      <c r="U16" s="1107">
        <f t="shared" si="14"/>
        <v>73.397276552401493</v>
      </c>
    </row>
    <row r="17" spans="1:21" s="1093" customFormat="1" ht="18" customHeight="1" x14ac:dyDescent="0.25">
      <c r="A17" s="1101">
        <v>4</v>
      </c>
      <c r="B17" s="1101">
        <v>18</v>
      </c>
      <c r="C17" s="1101">
        <v>2</v>
      </c>
      <c r="D17" s="1102">
        <f t="shared" si="15"/>
        <v>5.54</v>
      </c>
      <c r="E17" s="1101">
        <f t="shared" si="0"/>
        <v>50.32</v>
      </c>
      <c r="F17" s="1101">
        <f t="shared" si="1"/>
        <v>12.58</v>
      </c>
      <c r="G17" s="1103">
        <f t="shared" si="2"/>
        <v>1294.2303999999999</v>
      </c>
      <c r="H17" s="1104">
        <f t="shared" si="3"/>
        <v>0.28304999999999997</v>
      </c>
      <c r="I17" s="1103">
        <f t="shared" si="4"/>
        <v>91.14</v>
      </c>
      <c r="J17" s="1103">
        <f t="shared" si="5"/>
        <v>3690</v>
      </c>
      <c r="K17" s="1103">
        <v>2500</v>
      </c>
      <c r="L17" s="1103">
        <f t="shared" si="6"/>
        <v>7575.37</v>
      </c>
      <c r="M17" s="1101">
        <f t="shared" si="7"/>
        <v>757.54</v>
      </c>
      <c r="N17" s="1101">
        <f t="shared" si="8"/>
        <v>8332.91</v>
      </c>
      <c r="O17" s="1108">
        <f t="shared" si="9"/>
        <v>1504.14</v>
      </c>
      <c r="P17" s="1101">
        <f t="shared" si="10"/>
        <v>4</v>
      </c>
      <c r="Q17" s="1105">
        <f t="shared" si="11"/>
        <v>275.07</v>
      </c>
      <c r="R17" s="1105">
        <f t="shared" si="12"/>
        <v>1504.14</v>
      </c>
      <c r="S17" s="1106">
        <v>870.34</v>
      </c>
      <c r="T17" s="1106">
        <f t="shared" si="13"/>
        <v>633.80000000000007</v>
      </c>
      <c r="U17" s="1107">
        <f t="shared" si="14"/>
        <v>72.822115495093882</v>
      </c>
    </row>
    <row r="18" spans="1:21" s="1093" customFormat="1" ht="18" customHeight="1" x14ac:dyDescent="0.25">
      <c r="A18" s="1101">
        <v>4.5</v>
      </c>
      <c r="B18" s="1101">
        <v>18.25</v>
      </c>
      <c r="C18" s="1101">
        <v>2</v>
      </c>
      <c r="D18" s="1102">
        <f t="shared" si="15"/>
        <v>5.36</v>
      </c>
      <c r="E18" s="1101">
        <f t="shared" si="0"/>
        <v>54.24</v>
      </c>
      <c r="F18" s="1101">
        <f t="shared" si="1"/>
        <v>13.56</v>
      </c>
      <c r="G18" s="1103">
        <f t="shared" si="2"/>
        <v>1395.0527999999999</v>
      </c>
      <c r="H18" s="1104">
        <f t="shared" si="3"/>
        <v>0.30509999999999998</v>
      </c>
      <c r="I18" s="1103">
        <f t="shared" si="4"/>
        <v>98.24</v>
      </c>
      <c r="J18" s="1103">
        <f t="shared" si="5"/>
        <v>3690</v>
      </c>
      <c r="K18" s="1103">
        <v>2500</v>
      </c>
      <c r="L18" s="1103">
        <f t="shared" si="6"/>
        <v>7683.29</v>
      </c>
      <c r="M18" s="1101">
        <f t="shared" si="7"/>
        <v>768.33</v>
      </c>
      <c r="N18" s="1101">
        <f t="shared" si="8"/>
        <v>8451.6200000000008</v>
      </c>
      <c r="O18" s="1108">
        <f t="shared" si="9"/>
        <v>1576.79</v>
      </c>
      <c r="P18" s="1101">
        <f t="shared" si="10"/>
        <v>4.5</v>
      </c>
      <c r="Q18" s="1105">
        <f t="shared" si="11"/>
        <v>306.45999999999998</v>
      </c>
      <c r="R18" s="1105">
        <f t="shared" si="12"/>
        <v>1576.79</v>
      </c>
      <c r="S18" s="1106">
        <v>915.32</v>
      </c>
      <c r="T18" s="1106">
        <f t="shared" si="13"/>
        <v>661.46999999999991</v>
      </c>
      <c r="U18" s="1107">
        <f t="shared" si="14"/>
        <v>72.266529738233601</v>
      </c>
    </row>
    <row r="19" spans="1:21" s="1093" customFormat="1" ht="18" customHeight="1" x14ac:dyDescent="0.25">
      <c r="A19" s="1101">
        <v>5</v>
      </c>
      <c r="B19" s="1101">
        <v>18.5</v>
      </c>
      <c r="C19" s="1101">
        <v>2</v>
      </c>
      <c r="D19" s="1102">
        <f t="shared" si="15"/>
        <v>5.19</v>
      </c>
      <c r="E19" s="1101">
        <f t="shared" si="0"/>
        <v>57.900000000000006</v>
      </c>
      <c r="F19" s="1101">
        <f t="shared" si="1"/>
        <v>14.48</v>
      </c>
      <c r="G19" s="1103">
        <f t="shared" si="2"/>
        <v>1489.7023999999999</v>
      </c>
      <c r="H19" s="1104">
        <f t="shared" si="3"/>
        <v>0.32579999999999998</v>
      </c>
      <c r="I19" s="1103">
        <f t="shared" si="4"/>
        <v>104.91</v>
      </c>
      <c r="J19" s="1103">
        <f t="shared" si="5"/>
        <v>3690</v>
      </c>
      <c r="K19" s="1103">
        <v>2500</v>
      </c>
      <c r="L19" s="1103">
        <f t="shared" si="6"/>
        <v>7784.61</v>
      </c>
      <c r="M19" s="1101">
        <f t="shared" si="7"/>
        <v>778.46</v>
      </c>
      <c r="N19" s="1101">
        <f t="shared" si="8"/>
        <v>8563.07</v>
      </c>
      <c r="O19" s="1108">
        <f t="shared" si="9"/>
        <v>1649.92</v>
      </c>
      <c r="P19" s="1101">
        <f t="shared" si="10"/>
        <v>5</v>
      </c>
      <c r="Q19" s="1105">
        <f t="shared" si="11"/>
        <v>337.97</v>
      </c>
      <c r="R19" s="1105">
        <f t="shared" si="12"/>
        <v>1649.92</v>
      </c>
      <c r="S19" s="1106">
        <v>959.67</v>
      </c>
      <c r="T19" s="1106">
        <f t="shared" si="13"/>
        <v>690.25000000000011</v>
      </c>
      <c r="U19" s="1107">
        <f t="shared" si="14"/>
        <v>71.925766148780326</v>
      </c>
    </row>
    <row r="20" spans="1:21" s="1093" customFormat="1" ht="18" customHeight="1" x14ac:dyDescent="0.25">
      <c r="A20" s="1101">
        <v>5.5</v>
      </c>
      <c r="B20" s="1101">
        <v>18.5</v>
      </c>
      <c r="C20" s="1101">
        <v>2</v>
      </c>
      <c r="D20" s="1102">
        <f t="shared" si="15"/>
        <v>5.0199999999999996</v>
      </c>
      <c r="E20" s="1101">
        <f t="shared" si="0"/>
        <v>61.22</v>
      </c>
      <c r="F20" s="1101">
        <f t="shared" si="1"/>
        <v>15.31</v>
      </c>
      <c r="G20" s="1103">
        <f t="shared" si="2"/>
        <v>1575.0927999999999</v>
      </c>
      <c r="H20" s="1104">
        <f t="shared" si="3"/>
        <v>0.34447499999999998</v>
      </c>
      <c r="I20" s="1103">
        <f>ROUND(H20*E$4,2)</f>
        <v>110.92</v>
      </c>
      <c r="J20" s="1103">
        <f>6*E$5</f>
        <v>3690</v>
      </c>
      <c r="K20" s="1103">
        <v>2500</v>
      </c>
      <c r="L20" s="1103">
        <f>ROUND((G20+I20+J20+K20),2)</f>
        <v>7876.01</v>
      </c>
      <c r="M20" s="1101">
        <f>ROUND((L20*0.1),2)</f>
        <v>787.6</v>
      </c>
      <c r="N20" s="1101">
        <f>L20+M20</f>
        <v>8663.61</v>
      </c>
      <c r="O20" s="1108">
        <f>ROUND((N20/D20),2)</f>
        <v>1725.82</v>
      </c>
      <c r="P20" s="1101">
        <f t="shared" si="10"/>
        <v>5.5</v>
      </c>
      <c r="Q20" s="1105">
        <f t="shared" si="11"/>
        <v>369.45</v>
      </c>
      <c r="R20" s="1105">
        <f t="shared" si="12"/>
        <v>1725.82</v>
      </c>
      <c r="S20" s="1106"/>
      <c r="T20" s="1106"/>
      <c r="U20" s="1107"/>
    </row>
    <row r="21" spans="1:21" s="1093" customFormat="1" ht="18" customHeight="1" x14ac:dyDescent="0.25">
      <c r="A21" s="1101">
        <v>6</v>
      </c>
      <c r="B21" s="1101">
        <v>18.75</v>
      </c>
      <c r="C21" s="1101">
        <v>2</v>
      </c>
      <c r="D21" s="1102">
        <f t="shared" si="15"/>
        <v>4.88</v>
      </c>
      <c r="E21" s="1101">
        <f t="shared" si="0"/>
        <v>64.56</v>
      </c>
      <c r="F21" s="1101">
        <f t="shared" si="1"/>
        <v>16.14</v>
      </c>
      <c r="G21" s="1103">
        <f t="shared" si="2"/>
        <v>1660.4831999999999</v>
      </c>
      <c r="H21" s="1104">
        <f t="shared" si="3"/>
        <v>0.36314999999999997</v>
      </c>
      <c r="I21" s="1103">
        <f t="shared" si="4"/>
        <v>116.93</v>
      </c>
      <c r="J21" s="1103">
        <f t="shared" si="5"/>
        <v>3690</v>
      </c>
      <c r="K21" s="1103">
        <v>2500</v>
      </c>
      <c r="L21" s="1103">
        <f t="shared" si="6"/>
        <v>7967.41</v>
      </c>
      <c r="M21" s="1101">
        <f t="shared" si="7"/>
        <v>796.74</v>
      </c>
      <c r="N21" s="1101">
        <f t="shared" si="8"/>
        <v>8764.15</v>
      </c>
      <c r="O21" s="1101">
        <f t="shared" si="9"/>
        <v>1795.93</v>
      </c>
      <c r="P21" s="1101">
        <f t="shared" si="10"/>
        <v>6</v>
      </c>
      <c r="Q21" s="1105">
        <f t="shared" si="11"/>
        <v>400.65</v>
      </c>
      <c r="R21" s="1105">
        <f>O21</f>
        <v>1795.93</v>
      </c>
      <c r="S21" s="1106">
        <v>1050.6199999999999</v>
      </c>
      <c r="T21" s="1106">
        <f>R21-S21</f>
        <v>745.31000000000017</v>
      </c>
      <c r="U21" s="1107">
        <f t="shared" si="14"/>
        <v>70.940016371285552</v>
      </c>
    </row>
    <row r="22" spans="1:21" s="1093" customFormat="1" ht="18" customHeight="1" x14ac:dyDescent="0.25">
      <c r="A22" s="1101">
        <v>6.5</v>
      </c>
      <c r="B22" s="1101">
        <v>18.850000000000001</v>
      </c>
      <c r="C22" s="1101">
        <v>2</v>
      </c>
      <c r="D22" s="1102">
        <f t="shared" si="15"/>
        <v>4.7300000000000004</v>
      </c>
      <c r="E22" s="1101">
        <f t="shared" si="0"/>
        <v>67.490000000000009</v>
      </c>
      <c r="F22" s="1101">
        <f t="shared" si="1"/>
        <v>16.87</v>
      </c>
      <c r="G22" s="1103">
        <f t="shared" si="2"/>
        <v>1735.5856000000001</v>
      </c>
      <c r="H22" s="1104">
        <f t="shared" si="3"/>
        <v>0.379575</v>
      </c>
      <c r="I22" s="1103">
        <f t="shared" si="4"/>
        <v>122.22</v>
      </c>
      <c r="J22" s="1103">
        <f>6*E$5</f>
        <v>3690</v>
      </c>
      <c r="K22" s="1103">
        <v>2500</v>
      </c>
      <c r="L22" s="1103">
        <f>ROUND((G22+I22+J22+K22),2)</f>
        <v>8047.81</v>
      </c>
      <c r="M22" s="1101">
        <f>ROUND((L22*0.1),2)</f>
        <v>804.78</v>
      </c>
      <c r="N22" s="1101">
        <f>L22+M22</f>
        <v>8852.59</v>
      </c>
      <c r="O22" s="1101">
        <f>ROUND((N22/D22),2)</f>
        <v>1871.58</v>
      </c>
      <c r="P22" s="1101">
        <f t="shared" si="10"/>
        <v>6.5</v>
      </c>
      <c r="Q22" s="1105">
        <f t="shared" si="11"/>
        <v>432.05</v>
      </c>
      <c r="R22" s="1105">
        <f>O22</f>
        <v>1871.58</v>
      </c>
      <c r="S22" s="1106"/>
      <c r="T22" s="1106"/>
      <c r="U22" s="1107"/>
    </row>
    <row r="23" spans="1:21" s="1093" customFormat="1" ht="18" customHeight="1" x14ac:dyDescent="0.25">
      <c r="A23" s="1101">
        <v>7</v>
      </c>
      <c r="B23" s="1101">
        <v>19</v>
      </c>
      <c r="C23" s="1101">
        <v>2</v>
      </c>
      <c r="D23" s="1102">
        <f t="shared" si="15"/>
        <v>4.6100000000000003</v>
      </c>
      <c r="E23" s="1101">
        <f t="shared" si="0"/>
        <v>70.540000000000006</v>
      </c>
      <c r="F23" s="1101">
        <f t="shared" si="1"/>
        <v>17.64</v>
      </c>
      <c r="G23" s="1103">
        <f t="shared" si="2"/>
        <v>1814.8032000000001</v>
      </c>
      <c r="H23" s="1104">
        <f t="shared" si="3"/>
        <v>0.39689999999999998</v>
      </c>
      <c r="I23" s="1103">
        <f t="shared" si="4"/>
        <v>127.8</v>
      </c>
      <c r="J23" s="1103">
        <f t="shared" si="5"/>
        <v>3690</v>
      </c>
      <c r="K23" s="1103">
        <v>2500</v>
      </c>
      <c r="L23" s="1103">
        <f t="shared" si="6"/>
        <v>8132.6</v>
      </c>
      <c r="M23" s="1101">
        <f t="shared" si="7"/>
        <v>813.26</v>
      </c>
      <c r="N23" s="1101">
        <f t="shared" si="8"/>
        <v>8945.86</v>
      </c>
      <c r="O23" s="1101">
        <f t="shared" si="9"/>
        <v>1940.53</v>
      </c>
      <c r="P23" s="1101">
        <f t="shared" si="10"/>
        <v>7</v>
      </c>
      <c r="Q23" s="1105">
        <f t="shared" si="11"/>
        <v>463.53</v>
      </c>
      <c r="R23" s="1105">
        <f t="shared" si="12"/>
        <v>1940.53</v>
      </c>
      <c r="S23" s="1106">
        <v>1140.31</v>
      </c>
      <c r="T23" s="1106">
        <f t="shared" si="13"/>
        <v>800.22</v>
      </c>
      <c r="U23" s="1107">
        <f t="shared" si="14"/>
        <v>70.175653988827605</v>
      </c>
    </row>
    <row r="24" spans="1:21" s="1093" customFormat="1" ht="18" customHeight="1" x14ac:dyDescent="0.25">
      <c r="A24" s="1101">
        <v>7.5</v>
      </c>
      <c r="B24" s="1101">
        <v>19.149999999999999</v>
      </c>
      <c r="C24" s="1101">
        <v>2</v>
      </c>
      <c r="D24" s="1102">
        <f t="shared" si="15"/>
        <v>4.49</v>
      </c>
      <c r="E24" s="1101">
        <f t="shared" si="0"/>
        <v>73.350000000000009</v>
      </c>
      <c r="F24" s="1101">
        <f t="shared" si="1"/>
        <v>18.34</v>
      </c>
      <c r="G24" s="1103">
        <f t="shared" si="2"/>
        <v>1886.8191999999999</v>
      </c>
      <c r="H24" s="1104">
        <f t="shared" si="3"/>
        <v>0.41264999999999996</v>
      </c>
      <c r="I24" s="1103">
        <f t="shared" si="4"/>
        <v>132.87</v>
      </c>
      <c r="J24" s="1103">
        <f>6*E$5</f>
        <v>3690</v>
      </c>
      <c r="K24" s="1103">
        <v>2500</v>
      </c>
      <c r="L24" s="1103">
        <f>ROUND((G24+I24+J24+K24),2)</f>
        <v>8209.69</v>
      </c>
      <c r="M24" s="1101">
        <f>ROUND((L24*0.1),2)</f>
        <v>820.97</v>
      </c>
      <c r="N24" s="1101">
        <f>L24+M24</f>
        <v>9030.66</v>
      </c>
      <c r="O24" s="1101">
        <f>ROUND((N24/D24),2)</f>
        <v>2011.28</v>
      </c>
      <c r="P24" s="1101">
        <f t="shared" si="10"/>
        <v>7.5</v>
      </c>
      <c r="Q24" s="1105">
        <f t="shared" si="11"/>
        <v>494.8</v>
      </c>
      <c r="R24" s="1105">
        <f t="shared" si="12"/>
        <v>2011.28</v>
      </c>
      <c r="S24" s="1106"/>
      <c r="T24" s="1106"/>
      <c r="U24" s="1107"/>
    </row>
    <row r="25" spans="1:21" s="1093" customFormat="1" ht="18" customHeight="1" x14ac:dyDescent="0.25">
      <c r="A25" s="1101">
        <v>8</v>
      </c>
      <c r="B25" s="1101">
        <v>19.3</v>
      </c>
      <c r="C25" s="1101">
        <v>2</v>
      </c>
      <c r="D25" s="1102">
        <f t="shared" si="15"/>
        <v>4.37</v>
      </c>
      <c r="E25" s="1101">
        <f t="shared" si="0"/>
        <v>75.92</v>
      </c>
      <c r="F25" s="1101">
        <f t="shared" si="1"/>
        <v>18.98</v>
      </c>
      <c r="G25" s="1103">
        <f t="shared" si="2"/>
        <v>1952.6623999999999</v>
      </c>
      <c r="H25" s="1104">
        <f t="shared" si="3"/>
        <v>0.42704999999999999</v>
      </c>
      <c r="I25" s="1103">
        <f t="shared" si="4"/>
        <v>137.51</v>
      </c>
      <c r="J25" s="1103">
        <f t="shared" si="5"/>
        <v>3690</v>
      </c>
      <c r="K25" s="1103">
        <v>2500</v>
      </c>
      <c r="L25" s="1103">
        <f t="shared" si="6"/>
        <v>8280.17</v>
      </c>
      <c r="M25" s="1101">
        <f t="shared" si="7"/>
        <v>828.02</v>
      </c>
      <c r="N25" s="1101">
        <f t="shared" si="8"/>
        <v>9108.19</v>
      </c>
      <c r="O25" s="1108">
        <f t="shared" si="9"/>
        <v>2084.25</v>
      </c>
      <c r="P25" s="1101">
        <f t="shared" si="10"/>
        <v>8</v>
      </c>
      <c r="Q25" s="1105">
        <f t="shared" si="11"/>
        <v>526.13</v>
      </c>
      <c r="R25" s="1105">
        <f t="shared" si="12"/>
        <v>2084.25</v>
      </c>
      <c r="S25" s="1106">
        <v>1227.73</v>
      </c>
      <c r="T25" s="1106">
        <f t="shared" si="13"/>
        <v>856.52</v>
      </c>
      <c r="U25" s="1107">
        <f t="shared" si="14"/>
        <v>69.764524773362226</v>
      </c>
    </row>
    <row r="26" spans="1:21" s="1093" customFormat="1" ht="18" customHeight="1" x14ac:dyDescent="0.25">
      <c r="A26" s="1101">
        <v>8.5</v>
      </c>
      <c r="B26" s="1101">
        <v>19.45</v>
      </c>
      <c r="C26" s="1101">
        <v>2</v>
      </c>
      <c r="D26" s="1102">
        <f t="shared" si="15"/>
        <v>4.2699999999999996</v>
      </c>
      <c r="E26" s="1101">
        <f t="shared" si="0"/>
        <v>78.589999999999989</v>
      </c>
      <c r="F26" s="1101">
        <f t="shared" si="1"/>
        <v>19.649999999999999</v>
      </c>
      <c r="G26" s="1103">
        <f t="shared" si="2"/>
        <v>2021.5919999999999</v>
      </c>
      <c r="H26" s="1104">
        <f t="shared" si="3"/>
        <v>0.44212499999999993</v>
      </c>
      <c r="I26" s="1103">
        <f t="shared" si="4"/>
        <v>142.36000000000001</v>
      </c>
      <c r="J26" s="1103">
        <f>6*E$5</f>
        <v>3690</v>
      </c>
      <c r="K26" s="1103">
        <v>2500</v>
      </c>
      <c r="L26" s="1103">
        <f>ROUND((G26+I26+J26+K26),2)</f>
        <v>8353.9500000000007</v>
      </c>
      <c r="M26" s="1101">
        <f>ROUND((L26*0.1),2)</f>
        <v>835.4</v>
      </c>
      <c r="N26" s="1101">
        <f>L26+M26</f>
        <v>9189.35</v>
      </c>
      <c r="O26" s="1108">
        <f>ROUND((N26/D26),2)</f>
        <v>2152.0700000000002</v>
      </c>
      <c r="P26" s="1101">
        <f t="shared" si="10"/>
        <v>8.5</v>
      </c>
      <c r="Q26" s="1105">
        <f t="shared" si="11"/>
        <v>557.46</v>
      </c>
      <c r="R26" s="1105">
        <f t="shared" si="12"/>
        <v>2152.0700000000002</v>
      </c>
      <c r="S26" s="1106"/>
      <c r="T26" s="1106"/>
      <c r="U26" s="1107"/>
    </row>
    <row r="27" spans="1:21" s="1093" customFormat="1" ht="18" customHeight="1" x14ac:dyDescent="0.25">
      <c r="A27" s="1101">
        <v>9</v>
      </c>
      <c r="B27" s="1101">
        <v>19.600000000000001</v>
      </c>
      <c r="C27" s="1101">
        <v>2</v>
      </c>
      <c r="D27" s="1102">
        <f t="shared" si="15"/>
        <v>4.17</v>
      </c>
      <c r="E27" s="1101">
        <f t="shared" si="0"/>
        <v>81.06</v>
      </c>
      <c r="F27" s="1101">
        <f t="shared" si="1"/>
        <v>20.27</v>
      </c>
      <c r="G27" s="1103">
        <f t="shared" si="2"/>
        <v>2085.3775999999998</v>
      </c>
      <c r="H27" s="1104">
        <f t="shared" si="3"/>
        <v>0.45607499999999995</v>
      </c>
      <c r="I27" s="1103">
        <f t="shared" si="4"/>
        <v>146.86000000000001</v>
      </c>
      <c r="J27" s="1103">
        <f t="shared" si="5"/>
        <v>3690</v>
      </c>
      <c r="K27" s="1103">
        <v>2500</v>
      </c>
      <c r="L27" s="1103">
        <f>ROUND((G27+I27+J27+K27),2)</f>
        <v>8422.24</v>
      </c>
      <c r="M27" s="1101">
        <f>ROUND((L27*0.1),2)</f>
        <v>842.22</v>
      </c>
      <c r="N27" s="1101">
        <f>L27+M27</f>
        <v>9264.4599999999991</v>
      </c>
      <c r="O27" s="1108">
        <f>ROUND((N27/D27),2)</f>
        <v>2221.69</v>
      </c>
      <c r="P27" s="1101">
        <f t="shared" si="10"/>
        <v>9</v>
      </c>
      <c r="Q27" s="1105">
        <f t="shared" si="11"/>
        <v>588.84</v>
      </c>
      <c r="R27" s="1105">
        <f>O27</f>
        <v>2221.69</v>
      </c>
      <c r="S27" s="1106">
        <v>1313.8</v>
      </c>
      <c r="T27" s="1106">
        <f t="shared" si="13"/>
        <v>907.8900000000001</v>
      </c>
      <c r="U27" s="1107">
        <f t="shared" si="14"/>
        <v>69.104125437661764</v>
      </c>
    </row>
    <row r="28" spans="1:21" s="1093" customFormat="1" ht="18" customHeight="1" x14ac:dyDescent="0.25">
      <c r="A28" s="1101">
        <v>9.5</v>
      </c>
      <c r="B28" s="1101">
        <v>19.8</v>
      </c>
      <c r="C28" s="1101">
        <v>2</v>
      </c>
      <c r="D28" s="1102">
        <f t="shared" si="15"/>
        <v>4.08</v>
      </c>
      <c r="E28" s="1101">
        <f t="shared" si="0"/>
        <v>83.52</v>
      </c>
      <c r="F28" s="1101">
        <f t="shared" si="1"/>
        <v>20.88</v>
      </c>
      <c r="G28" s="1103">
        <f t="shared" si="2"/>
        <v>2148.1343999999999</v>
      </c>
      <c r="H28" s="1104">
        <f t="shared" si="3"/>
        <v>0.46979999999999994</v>
      </c>
      <c r="I28" s="1103">
        <f t="shared" si="4"/>
        <v>151.28</v>
      </c>
      <c r="J28" s="1103">
        <f>6*E$5</f>
        <v>3690</v>
      </c>
      <c r="K28" s="1103">
        <v>2500</v>
      </c>
      <c r="L28" s="1103">
        <f>ROUND((G28+I28+J28+K28),2)</f>
        <v>8489.41</v>
      </c>
      <c r="M28" s="1101">
        <f>ROUND((L28*0.1),2)</f>
        <v>848.94</v>
      </c>
      <c r="N28" s="1101">
        <f>L28+M28</f>
        <v>9338.35</v>
      </c>
      <c r="O28" s="1108">
        <f>ROUND((N28/D28),2)</f>
        <v>2288.81</v>
      </c>
      <c r="P28" s="1101">
        <f t="shared" si="10"/>
        <v>9.5</v>
      </c>
      <c r="Q28" s="1105">
        <f t="shared" si="11"/>
        <v>619.94000000000005</v>
      </c>
      <c r="R28" s="1105">
        <f>O28</f>
        <v>2288.81</v>
      </c>
      <c r="S28" s="1106"/>
      <c r="T28" s="1106"/>
      <c r="U28" s="1107"/>
    </row>
    <row r="29" spans="1:21" s="1093" customFormat="1" ht="18" customHeight="1" x14ac:dyDescent="0.25">
      <c r="A29" s="1101">
        <v>10</v>
      </c>
      <c r="B29" s="1101">
        <v>20</v>
      </c>
      <c r="C29" s="1101">
        <v>2</v>
      </c>
      <c r="D29" s="1109">
        <f t="shared" si="15"/>
        <v>4</v>
      </c>
      <c r="E29" s="1101">
        <f t="shared" si="0"/>
        <v>86</v>
      </c>
      <c r="F29" s="1101">
        <f t="shared" si="1"/>
        <v>21.5</v>
      </c>
      <c r="G29" s="1103">
        <f t="shared" si="2"/>
        <v>2211.92</v>
      </c>
      <c r="H29" s="1104">
        <f t="shared" si="3"/>
        <v>0.48374999999999996</v>
      </c>
      <c r="I29" s="1103">
        <f t="shared" si="4"/>
        <v>155.77000000000001</v>
      </c>
      <c r="J29" s="1103">
        <f t="shared" si="5"/>
        <v>3690</v>
      </c>
      <c r="K29" s="1103">
        <v>2500</v>
      </c>
      <c r="L29" s="1103">
        <f t="shared" si="6"/>
        <v>8557.69</v>
      </c>
      <c r="M29" s="1101">
        <f t="shared" si="7"/>
        <v>855.77</v>
      </c>
      <c r="N29" s="1101">
        <f t="shared" si="8"/>
        <v>9413.4600000000009</v>
      </c>
      <c r="O29" s="1101">
        <f t="shared" si="9"/>
        <v>2353.37</v>
      </c>
      <c r="P29" s="1101">
        <f t="shared" si="10"/>
        <v>10</v>
      </c>
      <c r="Q29" s="1105">
        <f t="shared" si="11"/>
        <v>651.11</v>
      </c>
      <c r="R29" s="1105">
        <f t="shared" si="12"/>
        <v>2353.37</v>
      </c>
      <c r="S29" s="1106">
        <v>1396.12</v>
      </c>
      <c r="T29" s="1106">
        <f t="shared" si="13"/>
        <v>957.25</v>
      </c>
      <c r="U29" s="1107">
        <f t="shared" si="14"/>
        <v>68.565023063920009</v>
      </c>
    </row>
    <row r="30" spans="1:21" s="1093" customFormat="1" ht="18" customHeight="1" x14ac:dyDescent="0.25">
      <c r="A30" s="1101">
        <v>11</v>
      </c>
      <c r="B30" s="1101">
        <v>21</v>
      </c>
      <c r="C30" s="1101">
        <v>2</v>
      </c>
      <c r="D30" s="1109">
        <f t="shared" si="15"/>
        <v>3.91</v>
      </c>
      <c r="E30" s="1101">
        <f t="shared" si="0"/>
        <v>92.02000000000001</v>
      </c>
      <c r="F30" s="1101">
        <f t="shared" si="1"/>
        <v>23.01</v>
      </c>
      <c r="G30" s="1103">
        <f t="shared" si="2"/>
        <v>2367.2688000000003</v>
      </c>
      <c r="H30" s="1104">
        <f t="shared" si="3"/>
        <v>0.51772499999999999</v>
      </c>
      <c r="I30" s="1103">
        <f t="shared" si="4"/>
        <v>166.71</v>
      </c>
      <c r="J30" s="1103">
        <f>6*E$5</f>
        <v>3690</v>
      </c>
      <c r="K30" s="1103">
        <v>2500</v>
      </c>
      <c r="L30" s="1103">
        <f>ROUND((G30+I30+J30+K30),2)</f>
        <v>8723.98</v>
      </c>
      <c r="M30" s="1101">
        <f>ROUND((L30*0.1),2)</f>
        <v>872.4</v>
      </c>
      <c r="N30" s="1101">
        <f>L30+M30</f>
        <v>9596.3799999999992</v>
      </c>
      <c r="O30" s="1101">
        <f>ROUND((N30/D30),2)</f>
        <v>2454.3200000000002</v>
      </c>
      <c r="P30" s="1101">
        <f t="shared" si="10"/>
        <v>11</v>
      </c>
      <c r="Q30" s="1105">
        <f t="shared" si="11"/>
        <v>712.88</v>
      </c>
      <c r="R30" s="1105">
        <f t="shared" si="12"/>
        <v>2454.3200000000002</v>
      </c>
      <c r="S30" s="1106"/>
      <c r="T30" s="1106"/>
      <c r="U30" s="1107"/>
    </row>
    <row r="31" spans="1:21" s="1093" customFormat="1" ht="18" customHeight="1" x14ac:dyDescent="0.25">
      <c r="A31" s="1101">
        <v>12</v>
      </c>
      <c r="B31" s="1101">
        <v>22</v>
      </c>
      <c r="C31" s="1101">
        <v>2</v>
      </c>
      <c r="D31" s="1109">
        <f t="shared" si="15"/>
        <v>3.83</v>
      </c>
      <c r="E31" s="1101">
        <f t="shared" si="0"/>
        <v>97.92</v>
      </c>
      <c r="F31" s="1101">
        <f t="shared" si="1"/>
        <v>24.48</v>
      </c>
      <c r="G31" s="1103">
        <f t="shared" si="2"/>
        <v>2518.5023999999999</v>
      </c>
      <c r="H31" s="1104">
        <f t="shared" si="3"/>
        <v>0.55079999999999996</v>
      </c>
      <c r="I31" s="1103">
        <f t="shared" si="4"/>
        <v>177.36</v>
      </c>
      <c r="J31" s="1103">
        <f>6*E$5</f>
        <v>3690</v>
      </c>
      <c r="K31" s="1103">
        <v>2500</v>
      </c>
      <c r="L31" s="1103">
        <f>ROUND((G31+I31+J31+K31),2)</f>
        <v>8885.86</v>
      </c>
      <c r="M31" s="1101">
        <f>ROUND((L31*0.1),2)</f>
        <v>888.59</v>
      </c>
      <c r="N31" s="1101">
        <f>L31+M31</f>
        <v>9774.4500000000007</v>
      </c>
      <c r="O31" s="1101">
        <f>ROUND((N31/D31),2)</f>
        <v>2552.08</v>
      </c>
      <c r="P31" s="1101">
        <f t="shared" si="10"/>
        <v>12</v>
      </c>
      <c r="Q31" s="1105">
        <f t="shared" si="11"/>
        <v>774.27</v>
      </c>
      <c r="R31" s="1105">
        <f t="shared" si="12"/>
        <v>2552.08</v>
      </c>
      <c r="S31" s="1106"/>
      <c r="T31" s="1106"/>
      <c r="U31" s="1107"/>
    </row>
    <row r="32" spans="1:21" s="1093" customFormat="1" ht="18" customHeight="1" x14ac:dyDescent="0.25">
      <c r="A32" s="1101">
        <v>13</v>
      </c>
      <c r="B32" s="1101">
        <v>23</v>
      </c>
      <c r="C32" s="1101">
        <v>2</v>
      </c>
      <c r="D32" s="1109">
        <f t="shared" si="15"/>
        <v>3.76</v>
      </c>
      <c r="E32" s="1101">
        <f t="shared" si="0"/>
        <v>103.75999999999999</v>
      </c>
      <c r="F32" s="1101">
        <f t="shared" si="1"/>
        <v>25.94</v>
      </c>
      <c r="G32" s="1103">
        <f t="shared" si="2"/>
        <v>2668.7071999999998</v>
      </c>
      <c r="H32" s="1104">
        <f t="shared" si="3"/>
        <v>0.58365</v>
      </c>
      <c r="I32" s="1103">
        <f t="shared" si="4"/>
        <v>187.94</v>
      </c>
      <c r="J32" s="1103">
        <f>6*E$5</f>
        <v>3690</v>
      </c>
      <c r="K32" s="1103">
        <v>2500</v>
      </c>
      <c r="L32" s="1103">
        <f>ROUND((G32+I32+J32+K32),2)</f>
        <v>9046.65</v>
      </c>
      <c r="M32" s="1101">
        <f>ROUND((L32*0.1),2)</f>
        <v>904.67</v>
      </c>
      <c r="N32" s="1101">
        <f>L32+M32</f>
        <v>9951.32</v>
      </c>
      <c r="O32" s="1101">
        <f>ROUND((N32/D32),2)</f>
        <v>2646.63</v>
      </c>
      <c r="P32" s="1101">
        <f t="shared" si="10"/>
        <v>13</v>
      </c>
      <c r="Q32" s="1105">
        <f t="shared" si="11"/>
        <v>835.72</v>
      </c>
      <c r="R32" s="1105">
        <f t="shared" si="12"/>
        <v>2646.63</v>
      </c>
      <c r="S32" s="1106"/>
      <c r="T32" s="1106"/>
      <c r="U32" s="1107"/>
    </row>
    <row r="33" spans="1:21" s="1093" customFormat="1" ht="18" customHeight="1" x14ac:dyDescent="0.25">
      <c r="A33" s="1101">
        <v>14</v>
      </c>
      <c r="B33" s="1101">
        <v>24</v>
      </c>
      <c r="C33" s="1101">
        <v>2</v>
      </c>
      <c r="D33" s="1109">
        <f t="shared" si="15"/>
        <v>3.69</v>
      </c>
      <c r="E33" s="1101">
        <f t="shared" si="0"/>
        <v>109.32</v>
      </c>
      <c r="F33" s="1101">
        <f t="shared" si="1"/>
        <v>27.33</v>
      </c>
      <c r="G33" s="1103">
        <f t="shared" si="2"/>
        <v>2811.7103999999995</v>
      </c>
      <c r="H33" s="1104">
        <f t="shared" si="3"/>
        <v>0.61492499999999994</v>
      </c>
      <c r="I33" s="1103">
        <f t="shared" si="4"/>
        <v>198.01</v>
      </c>
      <c r="J33" s="1103">
        <f>6*E$5</f>
        <v>3690</v>
      </c>
      <c r="K33" s="1103">
        <v>2500</v>
      </c>
      <c r="L33" s="1103">
        <f>ROUND((G33+I33+J33+K33),2)</f>
        <v>9199.7199999999993</v>
      </c>
      <c r="M33" s="1101">
        <f>ROUND((L33*0.1),2)</f>
        <v>919.97</v>
      </c>
      <c r="N33" s="1101">
        <f>L33+M33</f>
        <v>10119.689999999999</v>
      </c>
      <c r="O33" s="1101">
        <f>ROUND((N33/D33),2)</f>
        <v>2742.46</v>
      </c>
      <c r="P33" s="1101">
        <f t="shared" si="10"/>
        <v>14</v>
      </c>
      <c r="Q33" s="1105">
        <f t="shared" si="11"/>
        <v>897.21</v>
      </c>
      <c r="R33" s="1105">
        <f t="shared" si="12"/>
        <v>2742.46</v>
      </c>
      <c r="S33" s="1106"/>
      <c r="T33" s="1106"/>
      <c r="U33" s="1107"/>
    </row>
    <row r="34" spans="1:21" s="1093" customFormat="1" ht="18" customHeight="1" x14ac:dyDescent="0.25">
      <c r="A34" s="1101">
        <v>15</v>
      </c>
      <c r="B34" s="1101">
        <v>25</v>
      </c>
      <c r="C34" s="1101">
        <v>2</v>
      </c>
      <c r="D34" s="1102">
        <f t="shared" si="15"/>
        <v>3.64</v>
      </c>
      <c r="E34" s="1101">
        <f t="shared" si="0"/>
        <v>115.2</v>
      </c>
      <c r="F34" s="1101">
        <f t="shared" si="1"/>
        <v>28.8</v>
      </c>
      <c r="G34" s="1103">
        <f t="shared" si="2"/>
        <v>2962.944</v>
      </c>
      <c r="H34" s="1104">
        <f t="shared" si="3"/>
        <v>0.64800000000000002</v>
      </c>
      <c r="I34" s="1103">
        <f t="shared" si="4"/>
        <v>208.66</v>
      </c>
      <c r="J34" s="1103">
        <f t="shared" si="5"/>
        <v>3690</v>
      </c>
      <c r="K34" s="1103">
        <v>2500</v>
      </c>
      <c r="L34" s="1103">
        <f t="shared" si="6"/>
        <v>9361.6</v>
      </c>
      <c r="M34" s="1101">
        <f t="shared" si="7"/>
        <v>936.16</v>
      </c>
      <c r="N34" s="1101">
        <f t="shared" si="8"/>
        <v>10297.76</v>
      </c>
      <c r="O34" s="1108">
        <f t="shared" si="9"/>
        <v>2829.05</v>
      </c>
      <c r="P34" s="1101">
        <f t="shared" si="10"/>
        <v>15</v>
      </c>
      <c r="Q34" s="1105">
        <f t="shared" si="11"/>
        <v>958.45</v>
      </c>
      <c r="R34" s="1105">
        <f t="shared" si="12"/>
        <v>2829.05</v>
      </c>
      <c r="S34" s="1106">
        <v>1707.01</v>
      </c>
      <c r="T34" s="1106">
        <f t="shared" si="13"/>
        <v>1122.0400000000002</v>
      </c>
      <c r="U34" s="1107">
        <f t="shared" si="14"/>
        <v>65.731307959531591</v>
      </c>
    </row>
    <row r="35" spans="1:21" s="1093" customFormat="1" ht="18" customHeight="1" x14ac:dyDescent="0.25">
      <c r="A35" s="1101">
        <v>20</v>
      </c>
      <c r="B35" s="1101">
        <v>25</v>
      </c>
      <c r="C35" s="1101">
        <v>2</v>
      </c>
      <c r="D35" s="1102">
        <f t="shared" si="15"/>
        <v>3.08</v>
      </c>
      <c r="E35" s="1101">
        <f t="shared" si="0"/>
        <v>129.19999999999999</v>
      </c>
      <c r="F35" s="1101">
        <f t="shared" si="1"/>
        <v>32.299999999999997</v>
      </c>
      <c r="G35" s="1103">
        <f t="shared" si="2"/>
        <v>3323.0239999999994</v>
      </c>
      <c r="H35" s="1104">
        <f t="shared" si="3"/>
        <v>0.7267499999999999</v>
      </c>
      <c r="I35" s="1103">
        <f t="shared" si="4"/>
        <v>234.01</v>
      </c>
      <c r="J35" s="1103">
        <f t="shared" si="5"/>
        <v>3690</v>
      </c>
      <c r="K35" s="1103">
        <v>2500</v>
      </c>
      <c r="L35" s="1103">
        <f t="shared" si="6"/>
        <v>9747.0300000000007</v>
      </c>
      <c r="M35" s="1101">
        <f t="shared" si="7"/>
        <v>974.7</v>
      </c>
      <c r="N35" s="1101">
        <f t="shared" si="8"/>
        <v>10721.730000000001</v>
      </c>
      <c r="O35" s="1108">
        <f t="shared" si="9"/>
        <v>3481.08</v>
      </c>
      <c r="P35" s="1101">
        <f t="shared" si="10"/>
        <v>20</v>
      </c>
      <c r="Q35" s="1105">
        <f t="shared" si="11"/>
        <v>1270.3699999999999</v>
      </c>
      <c r="R35" s="1105">
        <f t="shared" si="12"/>
        <v>3481.08</v>
      </c>
      <c r="S35" s="1106">
        <v>2114.69</v>
      </c>
      <c r="T35" s="1106">
        <f t="shared" si="13"/>
        <v>1366.3899999999999</v>
      </c>
      <c r="U35" s="1107">
        <f t="shared" si="14"/>
        <v>64.614198771451129</v>
      </c>
    </row>
    <row r="36" spans="1:21" s="1093" customFormat="1" ht="18" customHeight="1" x14ac:dyDescent="0.25">
      <c r="A36" s="1101">
        <v>25</v>
      </c>
      <c r="B36" s="1101">
        <v>25</v>
      </c>
      <c r="C36" s="1101">
        <v>2</v>
      </c>
      <c r="D36" s="1102">
        <f t="shared" si="15"/>
        <v>2.67</v>
      </c>
      <c r="E36" s="1101">
        <f t="shared" si="0"/>
        <v>139.5</v>
      </c>
      <c r="F36" s="1101">
        <f t="shared" si="1"/>
        <v>34.880000000000003</v>
      </c>
      <c r="G36" s="1103">
        <f t="shared" si="2"/>
        <v>3588.4544000000001</v>
      </c>
      <c r="H36" s="1104">
        <f t="shared" si="3"/>
        <v>0.78480000000000005</v>
      </c>
      <c r="I36" s="1103">
        <f t="shared" si="4"/>
        <v>252.71</v>
      </c>
      <c r="J36" s="1103">
        <f t="shared" si="5"/>
        <v>3690</v>
      </c>
      <c r="K36" s="1103">
        <v>2500</v>
      </c>
      <c r="L36" s="1103">
        <f t="shared" si="6"/>
        <v>10031.16</v>
      </c>
      <c r="M36" s="1101">
        <f t="shared" si="7"/>
        <v>1003.12</v>
      </c>
      <c r="N36" s="1101">
        <f t="shared" si="8"/>
        <v>11034.28</v>
      </c>
      <c r="O36" s="1108">
        <f t="shared" si="9"/>
        <v>4132.6899999999996</v>
      </c>
      <c r="P36" s="1101">
        <f t="shared" si="10"/>
        <v>25</v>
      </c>
      <c r="Q36" s="1105">
        <f t="shared" si="11"/>
        <v>1582.5</v>
      </c>
      <c r="R36" s="1105">
        <f t="shared" si="12"/>
        <v>4132.6899999999996</v>
      </c>
      <c r="S36" s="1106">
        <v>2522.37</v>
      </c>
      <c r="T36" s="1106">
        <f t="shared" si="13"/>
        <v>1610.3199999999997</v>
      </c>
      <c r="U36" s="1107">
        <f t="shared" si="14"/>
        <v>63.841545847754283</v>
      </c>
    </row>
    <row r="37" spans="1:21" s="1093" customFormat="1" ht="18" customHeight="1" x14ac:dyDescent="0.25">
      <c r="A37" s="1101">
        <v>30</v>
      </c>
      <c r="B37" s="1101">
        <v>30</v>
      </c>
      <c r="C37" s="1101">
        <v>2</v>
      </c>
      <c r="D37" s="1102">
        <f t="shared" si="15"/>
        <v>2.67</v>
      </c>
      <c r="E37" s="1101">
        <f t="shared" si="0"/>
        <v>166.2</v>
      </c>
      <c r="F37" s="1101">
        <f t="shared" si="1"/>
        <v>41.55</v>
      </c>
      <c r="G37" s="1103">
        <f t="shared" si="2"/>
        <v>4274.6639999999998</v>
      </c>
      <c r="H37" s="1104">
        <f t="shared" si="3"/>
        <v>0.9348749999999999</v>
      </c>
      <c r="I37" s="1103">
        <f t="shared" si="4"/>
        <v>301.02999999999997</v>
      </c>
      <c r="J37" s="1103">
        <f t="shared" si="5"/>
        <v>3690</v>
      </c>
      <c r="K37" s="1103">
        <v>2500</v>
      </c>
      <c r="L37" s="1103">
        <f t="shared" si="6"/>
        <v>10765.69</v>
      </c>
      <c r="M37" s="1101">
        <f t="shared" si="7"/>
        <v>1076.57</v>
      </c>
      <c r="N37" s="1101">
        <f t="shared" si="8"/>
        <v>11842.26</v>
      </c>
      <c r="O37" s="1108">
        <f t="shared" si="9"/>
        <v>4435.3</v>
      </c>
      <c r="P37" s="1101">
        <f t="shared" si="10"/>
        <v>30</v>
      </c>
      <c r="Q37" s="1105">
        <f t="shared" si="11"/>
        <v>1885.12</v>
      </c>
      <c r="R37" s="1105">
        <f t="shared" si="12"/>
        <v>4435.3</v>
      </c>
      <c r="S37" s="1106">
        <v>2930.04</v>
      </c>
      <c r="T37" s="1106">
        <f t="shared" si="13"/>
        <v>1505.2600000000002</v>
      </c>
      <c r="U37" s="1107">
        <f t="shared" si="14"/>
        <v>51.373360090647239</v>
      </c>
    </row>
    <row r="38" spans="1:21" s="1093" customFormat="1" ht="18" customHeight="1" x14ac:dyDescent="0.25">
      <c r="A38" s="1101">
        <v>35</v>
      </c>
      <c r="B38" s="1101">
        <v>30</v>
      </c>
      <c r="C38" s="1101">
        <v>2</v>
      </c>
      <c r="D38" s="1109">
        <f t="shared" si="15"/>
        <v>2.4</v>
      </c>
      <c r="E38" s="1101">
        <f t="shared" si="0"/>
        <v>174</v>
      </c>
      <c r="F38" s="1101">
        <f t="shared" si="1"/>
        <v>43.5</v>
      </c>
      <c r="G38" s="1103">
        <f t="shared" si="2"/>
        <v>4475.28</v>
      </c>
      <c r="H38" s="1104">
        <f t="shared" si="3"/>
        <v>0.97875000000000001</v>
      </c>
      <c r="I38" s="1103">
        <f t="shared" si="4"/>
        <v>315.16000000000003</v>
      </c>
      <c r="J38" s="1103">
        <f t="shared" si="5"/>
        <v>3690</v>
      </c>
      <c r="K38" s="1103">
        <v>2500</v>
      </c>
      <c r="L38" s="1103">
        <f t="shared" si="6"/>
        <v>10980.44</v>
      </c>
      <c r="M38" s="1101">
        <f t="shared" si="7"/>
        <v>1098.04</v>
      </c>
      <c r="N38" s="1101">
        <f t="shared" si="8"/>
        <v>12078.48</v>
      </c>
      <c r="O38" s="1108">
        <f t="shared" si="9"/>
        <v>5032.7</v>
      </c>
      <c r="P38" s="1101">
        <f t="shared" si="10"/>
        <v>35</v>
      </c>
      <c r="Q38" s="1105">
        <f t="shared" si="11"/>
        <v>2195.62</v>
      </c>
      <c r="R38" s="1105">
        <f t="shared" si="12"/>
        <v>5032.7</v>
      </c>
      <c r="S38" s="1106">
        <v>3111.87</v>
      </c>
      <c r="T38" s="1106">
        <f t="shared" si="13"/>
        <v>1920.83</v>
      </c>
      <c r="U38" s="1107">
        <f t="shared" si="14"/>
        <v>61.725907573259811</v>
      </c>
    </row>
    <row r="39" spans="1:21" s="1093" customFormat="1" ht="18" customHeight="1" x14ac:dyDescent="0.25">
      <c r="A39" s="1101">
        <v>40</v>
      </c>
      <c r="B39" s="1101">
        <v>30</v>
      </c>
      <c r="C39" s="1101">
        <v>2</v>
      </c>
      <c r="D39" s="1102">
        <f t="shared" si="15"/>
        <v>2.1800000000000002</v>
      </c>
      <c r="E39" s="1101">
        <f t="shared" si="0"/>
        <v>180.4</v>
      </c>
      <c r="F39" s="1101">
        <f t="shared" si="1"/>
        <v>45.1</v>
      </c>
      <c r="G39" s="1103">
        <f t="shared" si="2"/>
        <v>4639.8879999999999</v>
      </c>
      <c r="H39" s="1104">
        <f t="shared" si="3"/>
        <v>1.01475</v>
      </c>
      <c r="I39" s="1103">
        <f t="shared" si="4"/>
        <v>326.75</v>
      </c>
      <c r="J39" s="1103">
        <f t="shared" si="5"/>
        <v>3690</v>
      </c>
      <c r="K39" s="1103">
        <v>2500</v>
      </c>
      <c r="L39" s="1103">
        <f t="shared" si="6"/>
        <v>11156.64</v>
      </c>
      <c r="M39" s="1101">
        <f t="shared" si="7"/>
        <v>1115.6600000000001</v>
      </c>
      <c r="N39" s="1101">
        <f t="shared" si="8"/>
        <v>12272.3</v>
      </c>
      <c r="O39" s="1101">
        <f t="shared" si="9"/>
        <v>5629.5</v>
      </c>
      <c r="P39" s="1101">
        <f t="shared" si="10"/>
        <v>40</v>
      </c>
      <c r="Q39" s="1105">
        <f t="shared" si="11"/>
        <v>2506.1</v>
      </c>
      <c r="R39" s="1105">
        <f t="shared" si="12"/>
        <v>5629.5</v>
      </c>
      <c r="S39" s="1106">
        <v>3487.29</v>
      </c>
      <c r="T39" s="1106">
        <f t="shared" si="13"/>
        <v>2142.21</v>
      </c>
      <c r="U39" s="1107">
        <f t="shared" si="14"/>
        <v>61.429075299157802</v>
      </c>
    </row>
    <row r="40" spans="1:21" s="1093" customFormat="1" ht="18" customHeight="1" x14ac:dyDescent="0.25">
      <c r="A40" s="1101">
        <v>45</v>
      </c>
      <c r="B40" s="1101">
        <v>30</v>
      </c>
      <c r="C40" s="1101">
        <v>2</v>
      </c>
      <c r="D40" s="1109">
        <f t="shared" si="15"/>
        <v>2</v>
      </c>
      <c r="E40" s="1101">
        <f t="shared" si="0"/>
        <v>186</v>
      </c>
      <c r="F40" s="1101">
        <f t="shared" si="1"/>
        <v>46.5</v>
      </c>
      <c r="G40" s="1103">
        <f t="shared" si="2"/>
        <v>4783.92</v>
      </c>
      <c r="H40" s="1104">
        <f t="shared" si="3"/>
        <v>1.0462499999999999</v>
      </c>
      <c r="I40" s="1103">
        <f t="shared" si="4"/>
        <v>336.89</v>
      </c>
      <c r="J40" s="1103">
        <f t="shared" si="5"/>
        <v>3690</v>
      </c>
      <c r="K40" s="1103">
        <v>2500</v>
      </c>
      <c r="L40" s="1103">
        <f t="shared" si="6"/>
        <v>11310.81</v>
      </c>
      <c r="M40" s="1101">
        <f t="shared" si="7"/>
        <v>1131.08</v>
      </c>
      <c r="N40" s="1101">
        <f t="shared" si="8"/>
        <v>12441.89</v>
      </c>
      <c r="O40" s="1108">
        <f t="shared" si="9"/>
        <v>6220.95</v>
      </c>
      <c r="P40" s="1101">
        <f t="shared" si="10"/>
        <v>45</v>
      </c>
      <c r="Q40" s="1105">
        <f t="shared" si="11"/>
        <v>2816.45</v>
      </c>
      <c r="R40" s="1105">
        <f t="shared" si="12"/>
        <v>6220.95</v>
      </c>
      <c r="S40" s="1106">
        <v>3862.7</v>
      </c>
      <c r="T40" s="1106">
        <f t="shared" si="13"/>
        <v>2358.25</v>
      </c>
      <c r="U40" s="1107">
        <f t="shared" si="14"/>
        <v>61.051854920133586</v>
      </c>
    </row>
    <row r="41" spans="1:21" s="1093" customFormat="1" ht="18" customHeight="1" x14ac:dyDescent="0.25">
      <c r="A41" s="1101">
        <v>50</v>
      </c>
      <c r="B41" s="1101">
        <v>30</v>
      </c>
      <c r="C41" s="1101">
        <v>1.75</v>
      </c>
      <c r="D41" s="1102">
        <f>ROUND(8/((C41*(A41/B41))+1),2)</f>
        <v>2.04</v>
      </c>
      <c r="E41" s="1101">
        <f t="shared" si="0"/>
        <v>210</v>
      </c>
      <c r="F41" s="1101">
        <f t="shared" si="1"/>
        <v>52.5</v>
      </c>
      <c r="G41" s="1103">
        <f t="shared" si="2"/>
        <v>5401.2</v>
      </c>
      <c r="H41" s="1104">
        <f t="shared" si="3"/>
        <v>1.1812499999999999</v>
      </c>
      <c r="I41" s="1103">
        <f t="shared" si="4"/>
        <v>380.36</v>
      </c>
      <c r="J41" s="1103">
        <f t="shared" si="5"/>
        <v>3690</v>
      </c>
      <c r="K41" s="1103">
        <v>2500</v>
      </c>
      <c r="L41" s="1103">
        <f t="shared" si="6"/>
        <v>11971.56</v>
      </c>
      <c r="M41" s="1101">
        <f t="shared" si="7"/>
        <v>1197.1600000000001</v>
      </c>
      <c r="N41" s="1101">
        <f t="shared" si="8"/>
        <v>13168.72</v>
      </c>
      <c r="O41" s="1108">
        <f t="shared" si="9"/>
        <v>6455.25</v>
      </c>
      <c r="P41" s="1101">
        <f t="shared" si="10"/>
        <v>50</v>
      </c>
      <c r="Q41" s="1105">
        <f t="shared" si="11"/>
        <v>3117.51</v>
      </c>
      <c r="R41" s="1105">
        <f t="shared" si="12"/>
        <v>6455.25</v>
      </c>
      <c r="S41" s="1106">
        <v>4238.1099999999997</v>
      </c>
      <c r="T41" s="1106">
        <f t="shared" si="13"/>
        <v>2217.1400000000003</v>
      </c>
      <c r="U41" s="1107">
        <f t="shared" si="14"/>
        <v>52.314357107295478</v>
      </c>
    </row>
    <row r="42" spans="1:21" s="1093" customFormat="1" ht="18" customHeight="1" x14ac:dyDescent="0.25">
      <c r="A42" s="1101">
        <v>60</v>
      </c>
      <c r="B42" s="1101">
        <v>35</v>
      </c>
      <c r="C42" s="1101">
        <v>1.75</v>
      </c>
      <c r="D42" s="1109">
        <f t="shared" ref="D42:D57" si="16">ROUND(8/((C42*(A42/B42))+1),2)</f>
        <v>2</v>
      </c>
      <c r="E42" s="1101">
        <f t="shared" si="0"/>
        <v>246</v>
      </c>
      <c r="F42" s="1101">
        <f t="shared" si="1"/>
        <v>61.5</v>
      </c>
      <c r="G42" s="1103">
        <f t="shared" si="2"/>
        <v>6327.12</v>
      </c>
      <c r="H42" s="1104">
        <f t="shared" si="3"/>
        <v>1.38375</v>
      </c>
      <c r="I42" s="1103">
        <f t="shared" si="4"/>
        <v>445.57</v>
      </c>
      <c r="J42" s="1103">
        <f t="shared" si="5"/>
        <v>3690</v>
      </c>
      <c r="K42" s="1103">
        <v>2500</v>
      </c>
      <c r="L42" s="1103">
        <f t="shared" si="6"/>
        <v>12962.69</v>
      </c>
      <c r="M42" s="1101">
        <f t="shared" si="7"/>
        <v>1296.27</v>
      </c>
      <c r="N42" s="1101">
        <f t="shared" si="8"/>
        <v>14258.960000000001</v>
      </c>
      <c r="O42" s="1108">
        <f t="shared" si="9"/>
        <v>7129.48</v>
      </c>
      <c r="P42" s="1101">
        <f t="shared" si="10"/>
        <v>60</v>
      </c>
      <c r="Q42" s="1105">
        <f t="shared" si="11"/>
        <v>3724.98</v>
      </c>
      <c r="R42" s="1105">
        <f t="shared" si="12"/>
        <v>7129.48</v>
      </c>
      <c r="S42" s="1106">
        <v>4988.9399999999996</v>
      </c>
      <c r="T42" s="1106">
        <f t="shared" si="13"/>
        <v>2140.54</v>
      </c>
      <c r="U42" s="1107">
        <f t="shared" si="14"/>
        <v>42.90570742482371</v>
      </c>
    </row>
    <row r="43" spans="1:21" s="1093" customFormat="1" ht="18" customHeight="1" x14ac:dyDescent="0.25">
      <c r="A43" s="1101">
        <v>70</v>
      </c>
      <c r="B43" s="1101">
        <v>35</v>
      </c>
      <c r="C43" s="1101">
        <v>1.75</v>
      </c>
      <c r="D43" s="1102">
        <f t="shared" si="16"/>
        <v>1.78</v>
      </c>
      <c r="E43" s="1101">
        <f t="shared" si="0"/>
        <v>255.20000000000002</v>
      </c>
      <c r="F43" s="1101">
        <f t="shared" si="1"/>
        <v>63.8</v>
      </c>
      <c r="G43" s="1103">
        <f t="shared" si="2"/>
        <v>6563.7439999999997</v>
      </c>
      <c r="H43" s="1104">
        <f t="shared" si="3"/>
        <v>1.4354999999999998</v>
      </c>
      <c r="I43" s="1103">
        <f t="shared" si="4"/>
        <v>462.23</v>
      </c>
      <c r="J43" s="1103">
        <f t="shared" si="5"/>
        <v>3690</v>
      </c>
      <c r="K43" s="1103">
        <v>2500</v>
      </c>
      <c r="L43" s="1103">
        <f t="shared" si="6"/>
        <v>13215.97</v>
      </c>
      <c r="M43" s="1101">
        <f t="shared" si="7"/>
        <v>1321.6</v>
      </c>
      <c r="N43" s="1101">
        <f t="shared" si="8"/>
        <v>14537.57</v>
      </c>
      <c r="O43" s="1108">
        <f t="shared" si="9"/>
        <v>8167.17</v>
      </c>
      <c r="P43" s="1101">
        <f t="shared" si="10"/>
        <v>70</v>
      </c>
      <c r="Q43" s="1105">
        <f t="shared" si="11"/>
        <v>4341.8900000000003</v>
      </c>
      <c r="R43" s="1105">
        <f t="shared" si="12"/>
        <v>8167.17</v>
      </c>
      <c r="S43" s="1106">
        <v>5739.77</v>
      </c>
      <c r="T43" s="1106">
        <f t="shared" si="13"/>
        <v>2427.3999999999996</v>
      </c>
      <c r="U43" s="1107">
        <f t="shared" si="14"/>
        <v>42.290893189099904</v>
      </c>
    </row>
    <row r="44" spans="1:21" s="1093" customFormat="1" ht="18" customHeight="1" x14ac:dyDescent="0.25">
      <c r="A44" s="1101">
        <v>80</v>
      </c>
      <c r="B44" s="1101">
        <v>35</v>
      </c>
      <c r="C44" s="1101">
        <v>1.75</v>
      </c>
      <c r="D44" s="1109">
        <f t="shared" si="16"/>
        <v>1.6</v>
      </c>
      <c r="E44" s="1101">
        <f t="shared" si="0"/>
        <v>262</v>
      </c>
      <c r="F44" s="1101">
        <f t="shared" si="1"/>
        <v>65.5</v>
      </c>
      <c r="G44" s="1103">
        <f t="shared" si="2"/>
        <v>6738.6399999999994</v>
      </c>
      <c r="H44" s="1104">
        <f t="shared" si="3"/>
        <v>1.4737499999999999</v>
      </c>
      <c r="I44" s="1103">
        <f t="shared" si="4"/>
        <v>474.55</v>
      </c>
      <c r="J44" s="1103">
        <f t="shared" si="5"/>
        <v>3690</v>
      </c>
      <c r="K44" s="1103">
        <v>2500</v>
      </c>
      <c r="L44" s="1103">
        <f t="shared" si="6"/>
        <v>13403.19</v>
      </c>
      <c r="M44" s="1101">
        <f t="shared" si="7"/>
        <v>1340.32</v>
      </c>
      <c r="N44" s="1101">
        <f t="shared" si="8"/>
        <v>14743.51</v>
      </c>
      <c r="O44" s="1108">
        <f t="shared" si="9"/>
        <v>9214.69</v>
      </c>
      <c r="P44" s="1101">
        <f t="shared" si="10"/>
        <v>80</v>
      </c>
      <c r="Q44" s="1105">
        <f t="shared" si="11"/>
        <v>4959.07</v>
      </c>
      <c r="R44" s="1105">
        <f t="shared" si="12"/>
        <v>9214.69</v>
      </c>
      <c r="S44" s="1106">
        <v>6490.6</v>
      </c>
      <c r="T44" s="1106">
        <f t="shared" si="13"/>
        <v>2724.09</v>
      </c>
      <c r="U44" s="1107">
        <f t="shared" si="14"/>
        <v>41.9697716697994</v>
      </c>
    </row>
    <row r="45" spans="1:21" s="1093" customFormat="1" ht="18" customHeight="1" x14ac:dyDescent="0.25">
      <c r="A45" s="1101">
        <v>90</v>
      </c>
      <c r="B45" s="1101">
        <v>35</v>
      </c>
      <c r="C45" s="1101">
        <v>1.75</v>
      </c>
      <c r="D45" s="1102">
        <f t="shared" si="16"/>
        <v>1.45</v>
      </c>
      <c r="E45" s="1101">
        <f t="shared" si="0"/>
        <v>267</v>
      </c>
      <c r="F45" s="1101">
        <f t="shared" si="1"/>
        <v>66.75</v>
      </c>
      <c r="G45" s="1103">
        <f t="shared" si="2"/>
        <v>6867.24</v>
      </c>
      <c r="H45" s="1104">
        <f t="shared" si="3"/>
        <v>1.5018749999999998</v>
      </c>
      <c r="I45" s="1103">
        <f t="shared" si="4"/>
        <v>483.6</v>
      </c>
      <c r="J45" s="1103">
        <f t="shared" si="5"/>
        <v>3690</v>
      </c>
      <c r="K45" s="1103">
        <v>2500</v>
      </c>
      <c r="L45" s="1103">
        <f t="shared" si="6"/>
        <v>13540.84</v>
      </c>
      <c r="M45" s="1101">
        <f t="shared" si="7"/>
        <v>1354.08</v>
      </c>
      <c r="N45" s="1101">
        <f t="shared" si="8"/>
        <v>14894.92</v>
      </c>
      <c r="O45" s="1108">
        <f t="shared" si="9"/>
        <v>10272.36</v>
      </c>
      <c r="P45" s="1101">
        <f t="shared" si="10"/>
        <v>90</v>
      </c>
      <c r="Q45" s="1105">
        <f t="shared" si="11"/>
        <v>5576.5</v>
      </c>
      <c r="R45" s="1105">
        <f t="shared" si="12"/>
        <v>10272.36</v>
      </c>
      <c r="S45" s="1106">
        <v>7241.43</v>
      </c>
      <c r="T45" s="1106">
        <f t="shared" si="13"/>
        <v>3030.9300000000003</v>
      </c>
      <c r="U45" s="1107">
        <f t="shared" si="14"/>
        <v>41.855407012150913</v>
      </c>
    </row>
    <row r="46" spans="1:21" s="1093" customFormat="1" ht="18" customHeight="1" x14ac:dyDescent="0.25">
      <c r="A46" s="1101">
        <v>100</v>
      </c>
      <c r="B46" s="1101">
        <v>35</v>
      </c>
      <c r="C46" s="1101">
        <v>1.75</v>
      </c>
      <c r="D46" s="1102">
        <f t="shared" si="16"/>
        <v>1.33</v>
      </c>
      <c r="E46" s="1101">
        <f t="shared" si="0"/>
        <v>272</v>
      </c>
      <c r="F46" s="1101">
        <f t="shared" si="1"/>
        <v>68</v>
      </c>
      <c r="G46" s="1103">
        <f t="shared" si="2"/>
        <v>6995.84</v>
      </c>
      <c r="H46" s="1104">
        <f t="shared" si="3"/>
        <v>1.53</v>
      </c>
      <c r="I46" s="1103">
        <f t="shared" si="4"/>
        <v>492.66</v>
      </c>
      <c r="J46" s="1103">
        <f t="shared" si="5"/>
        <v>3690</v>
      </c>
      <c r="K46" s="1103">
        <v>2500</v>
      </c>
      <c r="L46" s="1103">
        <f t="shared" si="6"/>
        <v>13678.5</v>
      </c>
      <c r="M46" s="1101">
        <f t="shared" si="7"/>
        <v>1367.85</v>
      </c>
      <c r="N46" s="1101">
        <f t="shared" si="8"/>
        <v>15046.35</v>
      </c>
      <c r="O46" s="1108">
        <f t="shared" si="9"/>
        <v>11313.05</v>
      </c>
      <c r="P46" s="1101">
        <f t="shared" si="10"/>
        <v>100</v>
      </c>
      <c r="Q46" s="1105">
        <f t="shared" si="11"/>
        <v>6193.5</v>
      </c>
      <c r="R46" s="1105">
        <f t="shared" si="12"/>
        <v>11313.05</v>
      </c>
      <c r="S46" s="1106">
        <v>7992.26</v>
      </c>
      <c r="T46" s="1106">
        <f t="shared" si="13"/>
        <v>3320.7899999999991</v>
      </c>
      <c r="U46" s="1107">
        <f t="shared" si="14"/>
        <v>41.550074697269594</v>
      </c>
    </row>
    <row r="47" spans="1:21" s="1093" customFormat="1" ht="18" customHeight="1" x14ac:dyDescent="0.25">
      <c r="A47" s="1101">
        <v>125</v>
      </c>
      <c r="B47" s="1101">
        <v>40</v>
      </c>
      <c r="C47" s="1101">
        <v>1.5</v>
      </c>
      <c r="D47" s="1102">
        <f t="shared" si="16"/>
        <v>1.41</v>
      </c>
      <c r="E47" s="1101">
        <f t="shared" si="0"/>
        <v>358.5</v>
      </c>
      <c r="F47" s="1101">
        <f t="shared" si="1"/>
        <v>89.63</v>
      </c>
      <c r="G47" s="1103">
        <f t="shared" si="2"/>
        <v>9221.134399999999</v>
      </c>
      <c r="H47" s="1104">
        <f t="shared" si="3"/>
        <v>2.0166749999999998</v>
      </c>
      <c r="I47" s="1103">
        <f t="shared" si="4"/>
        <v>649.37</v>
      </c>
      <c r="J47" s="1103">
        <f t="shared" si="5"/>
        <v>3690</v>
      </c>
      <c r="K47" s="1103">
        <v>2500</v>
      </c>
      <c r="L47" s="1103">
        <f t="shared" si="6"/>
        <v>16060.5</v>
      </c>
      <c r="M47" s="1101">
        <f t="shared" si="7"/>
        <v>1606.05</v>
      </c>
      <c r="N47" s="1101">
        <f t="shared" si="8"/>
        <v>17666.55</v>
      </c>
      <c r="O47" s="1108">
        <f t="shared" si="9"/>
        <v>12529.47</v>
      </c>
      <c r="P47" s="1101">
        <f t="shared" si="10"/>
        <v>125</v>
      </c>
      <c r="Q47" s="1105">
        <f t="shared" si="11"/>
        <v>7700.39</v>
      </c>
      <c r="R47" s="1105">
        <f t="shared" si="12"/>
        <v>12529.47</v>
      </c>
      <c r="S47" s="1106">
        <v>8861.06</v>
      </c>
      <c r="T47" s="1106">
        <f t="shared" si="13"/>
        <v>3668.41</v>
      </c>
      <c r="U47" s="1107">
        <f t="shared" si="14"/>
        <v>41.399223117775982</v>
      </c>
    </row>
    <row r="48" spans="1:21" s="1093" customFormat="1" ht="18" customHeight="1" x14ac:dyDescent="0.25">
      <c r="A48" s="1101">
        <v>150</v>
      </c>
      <c r="B48" s="1101">
        <v>40</v>
      </c>
      <c r="C48" s="1101">
        <v>1.5</v>
      </c>
      <c r="D48" s="1102">
        <f t="shared" si="16"/>
        <v>1.21</v>
      </c>
      <c r="E48" s="1101">
        <f t="shared" si="0"/>
        <v>369</v>
      </c>
      <c r="F48" s="1101">
        <f t="shared" si="1"/>
        <v>92.25</v>
      </c>
      <c r="G48" s="1103">
        <f t="shared" si="2"/>
        <v>9490.68</v>
      </c>
      <c r="H48" s="1104">
        <f t="shared" si="3"/>
        <v>2.0756250000000001</v>
      </c>
      <c r="I48" s="1103">
        <f t="shared" si="4"/>
        <v>668.35</v>
      </c>
      <c r="J48" s="1103">
        <f t="shared" si="5"/>
        <v>3690</v>
      </c>
      <c r="K48" s="1103">
        <v>2500</v>
      </c>
      <c r="L48" s="1103">
        <f t="shared" si="6"/>
        <v>16349.03</v>
      </c>
      <c r="M48" s="1101">
        <f t="shared" si="7"/>
        <v>1634.9</v>
      </c>
      <c r="N48" s="1101">
        <f t="shared" si="8"/>
        <v>17983.93</v>
      </c>
      <c r="O48" s="1108">
        <f t="shared" si="9"/>
        <v>14862.75</v>
      </c>
      <c r="P48" s="1101">
        <f t="shared" si="10"/>
        <v>150</v>
      </c>
      <c r="Q48" s="1105">
        <f t="shared" si="11"/>
        <v>9235.48</v>
      </c>
      <c r="R48" s="1105">
        <f t="shared" si="12"/>
        <v>14862.75</v>
      </c>
      <c r="S48" s="1106">
        <v>10536.48</v>
      </c>
      <c r="T48" s="1106">
        <f t="shared" si="13"/>
        <v>4326.2700000000004</v>
      </c>
      <c r="U48" s="1107">
        <f t="shared" si="14"/>
        <v>41.059917543619889</v>
      </c>
    </row>
    <row r="49" spans="1:21" s="1093" customFormat="1" ht="18" customHeight="1" x14ac:dyDescent="0.25">
      <c r="A49" s="1101">
        <v>175</v>
      </c>
      <c r="B49" s="1101">
        <v>40</v>
      </c>
      <c r="C49" s="1101">
        <v>1.25</v>
      </c>
      <c r="D49" s="1102">
        <f t="shared" si="16"/>
        <v>1.24</v>
      </c>
      <c r="E49" s="1101">
        <f t="shared" si="0"/>
        <v>440</v>
      </c>
      <c r="F49" s="1101">
        <f t="shared" si="1"/>
        <v>110</v>
      </c>
      <c r="G49" s="1103">
        <f t="shared" si="2"/>
        <v>11316.8</v>
      </c>
      <c r="H49" s="1104">
        <f t="shared" si="3"/>
        <v>2.4750000000000001</v>
      </c>
      <c r="I49" s="1103">
        <f t="shared" si="4"/>
        <v>796.95</v>
      </c>
      <c r="J49" s="1103">
        <f t="shared" si="5"/>
        <v>3690</v>
      </c>
      <c r="K49" s="1103">
        <v>2500</v>
      </c>
      <c r="L49" s="1103">
        <f t="shared" si="6"/>
        <v>18303.75</v>
      </c>
      <c r="M49" s="1101">
        <f t="shared" si="7"/>
        <v>1830.38</v>
      </c>
      <c r="N49" s="1101">
        <f t="shared" si="8"/>
        <v>20134.13</v>
      </c>
      <c r="O49" s="1108">
        <f t="shared" si="9"/>
        <v>16237.2</v>
      </c>
      <c r="P49" s="1101">
        <f t="shared" si="10"/>
        <v>175</v>
      </c>
      <c r="Q49" s="1105">
        <f t="shared" si="11"/>
        <v>10746.07</v>
      </c>
      <c r="R49" s="1105">
        <f t="shared" si="12"/>
        <v>16237.2</v>
      </c>
      <c r="S49" s="1106">
        <v>12211.9</v>
      </c>
      <c r="T49" s="1106">
        <f t="shared" si="13"/>
        <v>4025.3000000000011</v>
      </c>
      <c r="U49" s="1107">
        <f t="shared" si="14"/>
        <v>32.962110728060345</v>
      </c>
    </row>
    <row r="50" spans="1:21" s="1093" customFormat="1" ht="18" customHeight="1" x14ac:dyDescent="0.25">
      <c r="A50" s="1101">
        <v>200</v>
      </c>
      <c r="B50" s="1101">
        <v>40</v>
      </c>
      <c r="C50" s="1101">
        <v>1.25</v>
      </c>
      <c r="D50" s="1102">
        <f t="shared" si="16"/>
        <v>1.1000000000000001</v>
      </c>
      <c r="E50" s="1101">
        <f t="shared" si="0"/>
        <v>446.00000000000006</v>
      </c>
      <c r="F50" s="1101">
        <f t="shared" si="1"/>
        <v>111.5</v>
      </c>
      <c r="G50" s="1103">
        <f t="shared" si="2"/>
        <v>11471.119999999999</v>
      </c>
      <c r="H50" s="1104">
        <f t="shared" si="3"/>
        <v>2.50875</v>
      </c>
      <c r="I50" s="1103">
        <f t="shared" si="4"/>
        <v>807.82</v>
      </c>
      <c r="J50" s="1103">
        <f t="shared" si="5"/>
        <v>3690</v>
      </c>
      <c r="K50" s="1103">
        <v>2500</v>
      </c>
      <c r="L50" s="1103">
        <f t="shared" si="6"/>
        <v>18468.939999999999</v>
      </c>
      <c r="M50" s="1101">
        <f t="shared" si="7"/>
        <v>1846.89</v>
      </c>
      <c r="N50" s="1101">
        <f t="shared" si="8"/>
        <v>20315.829999999998</v>
      </c>
      <c r="O50" s="1108">
        <f t="shared" si="9"/>
        <v>18468.939999999999</v>
      </c>
      <c r="P50" s="1101">
        <f t="shared" si="10"/>
        <v>200</v>
      </c>
      <c r="Q50" s="1105">
        <f t="shared" si="11"/>
        <v>12278.94</v>
      </c>
      <c r="R50" s="1105">
        <f t="shared" si="12"/>
        <v>18468.939999999999</v>
      </c>
      <c r="S50" s="1106">
        <v>13887.32</v>
      </c>
      <c r="T50" s="1106">
        <f t="shared" si="13"/>
        <v>4581.619999999999</v>
      </c>
      <c r="U50" s="1107">
        <f t="shared" si="14"/>
        <v>32.991390707494311</v>
      </c>
    </row>
    <row r="51" spans="1:21" s="1093" customFormat="1" ht="18" customHeight="1" x14ac:dyDescent="0.25">
      <c r="A51" s="1110">
        <v>250</v>
      </c>
      <c r="B51" s="1101">
        <v>40</v>
      </c>
      <c r="C51" s="1101">
        <v>1.25</v>
      </c>
      <c r="D51" s="1102">
        <f t="shared" si="16"/>
        <v>0.91</v>
      </c>
      <c r="E51" s="1101">
        <f t="shared" si="0"/>
        <v>461</v>
      </c>
      <c r="F51" s="1101">
        <f t="shared" si="1"/>
        <v>115.25</v>
      </c>
      <c r="G51" s="1103">
        <f t="shared" si="2"/>
        <v>11856.92</v>
      </c>
      <c r="H51" s="1104">
        <f t="shared" si="3"/>
        <v>2.5931250000000001</v>
      </c>
      <c r="I51" s="1103">
        <f t="shared" si="4"/>
        <v>834.99</v>
      </c>
      <c r="J51" s="1103">
        <f t="shared" si="5"/>
        <v>3690</v>
      </c>
      <c r="K51" s="1103">
        <v>2500</v>
      </c>
      <c r="L51" s="1103">
        <f t="shared" si="6"/>
        <v>18881.91</v>
      </c>
      <c r="M51" s="1101">
        <f t="shared" si="7"/>
        <v>1888.19</v>
      </c>
      <c r="N51" s="1101">
        <f t="shared" si="8"/>
        <v>20770.099999999999</v>
      </c>
      <c r="O51" s="1108">
        <f t="shared" si="9"/>
        <v>22824.29</v>
      </c>
      <c r="P51" s="1110">
        <f t="shared" si="10"/>
        <v>250</v>
      </c>
      <c r="Q51" s="1105">
        <f t="shared" si="11"/>
        <v>15341.87</v>
      </c>
      <c r="R51" s="1105">
        <f t="shared" si="12"/>
        <v>22824.29</v>
      </c>
    </row>
    <row r="52" spans="1:21" s="1093" customFormat="1" ht="18" customHeight="1" x14ac:dyDescent="0.25">
      <c r="A52" s="1110">
        <v>300</v>
      </c>
      <c r="B52" s="1101">
        <v>40</v>
      </c>
      <c r="C52" s="1101">
        <v>1.25</v>
      </c>
      <c r="D52" s="1102">
        <f t="shared" si="16"/>
        <v>0.77</v>
      </c>
      <c r="E52" s="1101">
        <f t="shared" si="0"/>
        <v>468</v>
      </c>
      <c r="F52" s="1101">
        <f t="shared" si="1"/>
        <v>117</v>
      </c>
      <c r="G52" s="1103">
        <f t="shared" si="2"/>
        <v>12036.96</v>
      </c>
      <c r="H52" s="1104">
        <f t="shared" si="3"/>
        <v>2.6324999999999998</v>
      </c>
      <c r="I52" s="1103">
        <f t="shared" si="4"/>
        <v>847.67</v>
      </c>
      <c r="J52" s="1103">
        <f t="shared" si="5"/>
        <v>3690</v>
      </c>
      <c r="K52" s="1103">
        <v>2500</v>
      </c>
      <c r="L52" s="1103">
        <f t="shared" si="6"/>
        <v>19074.63</v>
      </c>
      <c r="M52" s="1101">
        <f t="shared" si="7"/>
        <v>1907.46</v>
      </c>
      <c r="N52" s="1101">
        <f t="shared" si="8"/>
        <v>20982.09</v>
      </c>
      <c r="O52" s="1108">
        <f t="shared" si="9"/>
        <v>27249.47</v>
      </c>
      <c r="P52" s="1110">
        <f t="shared" si="10"/>
        <v>300</v>
      </c>
      <c r="Q52" s="1105">
        <f t="shared" si="11"/>
        <v>18406.61</v>
      </c>
      <c r="R52" s="1105">
        <f t="shared" si="12"/>
        <v>27249.47</v>
      </c>
    </row>
    <row r="53" spans="1:21" s="1093" customFormat="1" ht="18" customHeight="1" x14ac:dyDescent="0.25">
      <c r="A53" s="1110">
        <v>350</v>
      </c>
      <c r="B53" s="1101">
        <v>40</v>
      </c>
      <c r="C53" s="1101">
        <v>1.25</v>
      </c>
      <c r="D53" s="1102">
        <f t="shared" si="16"/>
        <v>0.67</v>
      </c>
      <c r="E53" s="1101">
        <f t="shared" si="0"/>
        <v>475</v>
      </c>
      <c r="F53" s="1101">
        <f t="shared" si="1"/>
        <v>118.75</v>
      </c>
      <c r="G53" s="1103">
        <f t="shared" si="2"/>
        <v>12217</v>
      </c>
      <c r="H53" s="1104">
        <f t="shared" si="3"/>
        <v>2.671875</v>
      </c>
      <c r="I53" s="1103">
        <f t="shared" si="4"/>
        <v>860.34</v>
      </c>
      <c r="J53" s="1103">
        <f t="shared" si="5"/>
        <v>3690</v>
      </c>
      <c r="K53" s="1103">
        <v>2500</v>
      </c>
      <c r="L53" s="1103">
        <f t="shared" si="6"/>
        <v>19267.34</v>
      </c>
      <c r="M53" s="1101">
        <f t="shared" si="7"/>
        <v>1926.73</v>
      </c>
      <c r="N53" s="1101">
        <f t="shared" si="8"/>
        <v>21194.07</v>
      </c>
      <c r="O53" s="1108">
        <f t="shared" si="9"/>
        <v>31632.94</v>
      </c>
      <c r="P53" s="1110">
        <f t="shared" si="10"/>
        <v>350</v>
      </c>
      <c r="Q53" s="1105">
        <f t="shared" si="11"/>
        <v>21470.26</v>
      </c>
      <c r="R53" s="1105">
        <f t="shared" si="12"/>
        <v>31632.94</v>
      </c>
    </row>
    <row r="54" spans="1:21" s="1093" customFormat="1" ht="18" customHeight="1" x14ac:dyDescent="0.25">
      <c r="A54" s="1110">
        <v>400</v>
      </c>
      <c r="B54" s="1101">
        <v>40</v>
      </c>
      <c r="C54" s="1101">
        <v>1.25</v>
      </c>
      <c r="D54" s="1102">
        <f t="shared" si="16"/>
        <v>0.59</v>
      </c>
      <c r="E54" s="1101">
        <f t="shared" si="0"/>
        <v>478</v>
      </c>
      <c r="F54" s="1101">
        <f t="shared" si="1"/>
        <v>119.5</v>
      </c>
      <c r="G54" s="1103">
        <f t="shared" si="2"/>
        <v>12294.16</v>
      </c>
      <c r="H54" s="1104">
        <f t="shared" si="3"/>
        <v>2.6887499999999998</v>
      </c>
      <c r="I54" s="1103">
        <f t="shared" si="4"/>
        <v>865.78</v>
      </c>
      <c r="J54" s="1103">
        <f t="shared" si="5"/>
        <v>3690</v>
      </c>
      <c r="K54" s="1103">
        <v>2500</v>
      </c>
      <c r="L54" s="1103">
        <f t="shared" si="6"/>
        <v>19349.939999999999</v>
      </c>
      <c r="M54" s="1101">
        <f t="shared" si="7"/>
        <v>1934.99</v>
      </c>
      <c r="N54" s="1101">
        <f t="shared" si="8"/>
        <v>21284.93</v>
      </c>
      <c r="O54" s="1108">
        <f t="shared" si="9"/>
        <v>36076.15</v>
      </c>
      <c r="P54" s="1110">
        <f t="shared" si="10"/>
        <v>400</v>
      </c>
      <c r="Q54" s="1105">
        <f t="shared" si="11"/>
        <v>24535.48</v>
      </c>
      <c r="R54" s="1105">
        <f t="shared" si="12"/>
        <v>36076.15</v>
      </c>
    </row>
    <row r="55" spans="1:21" s="1093" customFormat="1" ht="18" customHeight="1" x14ac:dyDescent="0.25">
      <c r="A55" s="1110">
        <v>500</v>
      </c>
      <c r="B55" s="1101">
        <v>40</v>
      </c>
      <c r="C55" s="1101">
        <v>1.25</v>
      </c>
      <c r="D55" s="1102">
        <f t="shared" si="16"/>
        <v>0.48</v>
      </c>
      <c r="E55" s="1101">
        <f t="shared" si="0"/>
        <v>486</v>
      </c>
      <c r="F55" s="1101">
        <f t="shared" si="1"/>
        <v>121.5</v>
      </c>
      <c r="G55" s="1103">
        <f t="shared" si="2"/>
        <v>12499.92</v>
      </c>
      <c r="H55" s="1104">
        <f t="shared" si="3"/>
        <v>2.7337499999999997</v>
      </c>
      <c r="I55" s="1103">
        <f t="shared" si="4"/>
        <v>880.27</v>
      </c>
      <c r="J55" s="1103">
        <f t="shared" si="5"/>
        <v>3690</v>
      </c>
      <c r="K55" s="1103">
        <v>2500</v>
      </c>
      <c r="L55" s="1103">
        <f t="shared" si="6"/>
        <v>19570.189999999999</v>
      </c>
      <c r="M55" s="1101">
        <f t="shared" si="7"/>
        <v>1957.02</v>
      </c>
      <c r="N55" s="1101">
        <f t="shared" si="8"/>
        <v>21527.21</v>
      </c>
      <c r="O55" s="1108">
        <f t="shared" si="9"/>
        <v>44848.35</v>
      </c>
      <c r="P55" s="1110">
        <f t="shared" si="10"/>
        <v>500</v>
      </c>
      <c r="Q55" s="1105">
        <f t="shared" si="11"/>
        <v>30662.94</v>
      </c>
      <c r="R55" s="1105">
        <f t="shared" si="12"/>
        <v>44848.35</v>
      </c>
    </row>
    <row r="56" spans="1:21" ht="15" x14ac:dyDescent="0.25">
      <c r="A56" s="1110">
        <v>600</v>
      </c>
      <c r="B56" s="1101">
        <v>40</v>
      </c>
      <c r="C56" s="1101">
        <v>1.25</v>
      </c>
      <c r="D56" s="1102">
        <f t="shared" si="16"/>
        <v>0.41</v>
      </c>
      <c r="E56" s="1101">
        <f t="shared" si="0"/>
        <v>497.99999999999994</v>
      </c>
      <c r="F56" s="1101">
        <f t="shared" si="1"/>
        <v>124.5</v>
      </c>
      <c r="G56" s="1103">
        <f t="shared" si="2"/>
        <v>12808.56</v>
      </c>
      <c r="H56" s="1104">
        <f t="shared" si="3"/>
        <v>2.80125</v>
      </c>
      <c r="I56" s="1103">
        <f t="shared" si="4"/>
        <v>902</v>
      </c>
      <c r="J56" s="1103">
        <f t="shared" si="5"/>
        <v>3690</v>
      </c>
      <c r="K56" s="1103">
        <v>2500</v>
      </c>
      <c r="L56" s="1103">
        <f t="shared" si="6"/>
        <v>19900.560000000001</v>
      </c>
      <c r="M56" s="1101">
        <f t="shared" si="7"/>
        <v>1990.06</v>
      </c>
      <c r="N56" s="1101">
        <f t="shared" si="8"/>
        <v>21890.620000000003</v>
      </c>
      <c r="O56" s="1108">
        <f t="shared" si="9"/>
        <v>53391.76</v>
      </c>
      <c r="P56" s="1110">
        <f t="shared" si="10"/>
        <v>600</v>
      </c>
      <c r="Q56" s="1105">
        <f t="shared" si="11"/>
        <v>36784.43</v>
      </c>
      <c r="R56" s="1105">
        <f t="shared" si="12"/>
        <v>53391.76</v>
      </c>
    </row>
    <row r="57" spans="1:21" ht="15" x14ac:dyDescent="0.25">
      <c r="A57" s="1110">
        <v>700</v>
      </c>
      <c r="B57" s="1101">
        <v>40</v>
      </c>
      <c r="C57" s="1101">
        <v>1.25</v>
      </c>
      <c r="D57" s="1102">
        <f t="shared" si="16"/>
        <v>0.35</v>
      </c>
      <c r="E57" s="1101">
        <f t="shared" si="0"/>
        <v>495.99999999999994</v>
      </c>
      <c r="F57" s="1101">
        <f t="shared" si="1"/>
        <v>124</v>
      </c>
      <c r="G57" s="1103">
        <f t="shared" si="2"/>
        <v>12757.119999999999</v>
      </c>
      <c r="H57" s="1104">
        <f t="shared" si="3"/>
        <v>2.79</v>
      </c>
      <c r="I57" s="1103">
        <f t="shared" si="4"/>
        <v>898.38</v>
      </c>
      <c r="J57" s="1103">
        <f t="shared" si="5"/>
        <v>3690</v>
      </c>
      <c r="K57" s="1103">
        <v>2500</v>
      </c>
      <c r="L57" s="1103">
        <f t="shared" si="6"/>
        <v>19845.5</v>
      </c>
      <c r="M57" s="1101">
        <f t="shared" si="7"/>
        <v>1984.55</v>
      </c>
      <c r="N57" s="1101">
        <f t="shared" si="8"/>
        <v>21830.05</v>
      </c>
      <c r="O57" s="1108">
        <f t="shared" si="9"/>
        <v>62371.57</v>
      </c>
      <c r="P57" s="1110">
        <f t="shared" si="10"/>
        <v>700</v>
      </c>
      <c r="Q57" s="1105">
        <f t="shared" si="11"/>
        <v>42917.29</v>
      </c>
      <c r="R57" s="1105">
        <f t="shared" si="12"/>
        <v>62371.57</v>
      </c>
    </row>
    <row r="58" spans="1:21" ht="15" x14ac:dyDescent="0.25">
      <c r="A58" s="1110">
        <v>800</v>
      </c>
      <c r="B58" s="1101">
        <v>40</v>
      </c>
      <c r="C58" s="1101">
        <v>1.25</v>
      </c>
      <c r="D58" s="1109">
        <f>8/((C58*(A58/B58))+1)</f>
        <v>0.30769230769230771</v>
      </c>
      <c r="E58" s="1101">
        <f t="shared" si="0"/>
        <v>498.30769230769232</v>
      </c>
      <c r="F58" s="1101">
        <f t="shared" si="1"/>
        <v>124.58</v>
      </c>
      <c r="G58" s="1103">
        <f t="shared" si="2"/>
        <v>12816.7904</v>
      </c>
      <c r="H58" s="1104">
        <f t="shared" si="3"/>
        <v>2.8030499999999998</v>
      </c>
      <c r="I58" s="1103">
        <f t="shared" si="4"/>
        <v>902.58</v>
      </c>
      <c r="J58" s="1103">
        <f t="shared" si="5"/>
        <v>3690</v>
      </c>
      <c r="K58" s="1103">
        <v>2500</v>
      </c>
      <c r="L58" s="1103">
        <f t="shared" si="6"/>
        <v>19909.37</v>
      </c>
      <c r="M58" s="1101">
        <f t="shared" si="7"/>
        <v>1990.94</v>
      </c>
      <c r="N58" s="1101">
        <f t="shared" si="8"/>
        <v>21900.309999999998</v>
      </c>
      <c r="O58" s="1108">
        <f t="shared" si="9"/>
        <v>71176.009999999995</v>
      </c>
      <c r="P58" s="1110">
        <f t="shared" si="10"/>
        <v>800</v>
      </c>
      <c r="Q58" s="1105">
        <f t="shared" si="11"/>
        <v>49046.75</v>
      </c>
      <c r="R58" s="1105">
        <f t="shared" si="12"/>
        <v>71176.009999999995</v>
      </c>
    </row>
    <row r="59" spans="1:21" ht="15" x14ac:dyDescent="0.25">
      <c r="A59" s="1110">
        <v>900</v>
      </c>
      <c r="B59" s="1101">
        <v>40</v>
      </c>
      <c r="C59" s="1101">
        <v>1.25</v>
      </c>
      <c r="D59" s="1109">
        <f>8/((C59*(A59/B59))+1)</f>
        <v>0.27467811158798283</v>
      </c>
      <c r="E59" s="1101">
        <f t="shared" si="0"/>
        <v>500.42060085836908</v>
      </c>
      <c r="F59" s="1101">
        <f t="shared" si="1"/>
        <v>125.11</v>
      </c>
      <c r="G59" s="1103">
        <f t="shared" si="2"/>
        <v>12871.316799999999</v>
      </c>
      <c r="H59" s="1104">
        <f t="shared" si="3"/>
        <v>2.814975</v>
      </c>
      <c r="I59" s="1103">
        <f t="shared" si="4"/>
        <v>906.42</v>
      </c>
      <c r="J59" s="1103">
        <f t="shared" si="5"/>
        <v>3690</v>
      </c>
      <c r="K59" s="1103">
        <v>2500</v>
      </c>
      <c r="L59" s="1103">
        <f t="shared" si="6"/>
        <v>19967.740000000002</v>
      </c>
      <c r="M59" s="1101">
        <f t="shared" si="7"/>
        <v>1996.77</v>
      </c>
      <c r="N59" s="1101">
        <f t="shared" si="8"/>
        <v>21964.510000000002</v>
      </c>
      <c r="O59" s="1108">
        <f t="shared" si="9"/>
        <v>79964.539999999994</v>
      </c>
      <c r="P59" s="1110">
        <f t="shared" si="10"/>
        <v>900</v>
      </c>
      <c r="Q59" s="1105">
        <f t="shared" si="11"/>
        <v>55175.53</v>
      </c>
      <c r="R59" s="1105">
        <f t="shared" si="12"/>
        <v>79964.539999999994</v>
      </c>
    </row>
    <row r="60" spans="1:21" ht="15" x14ac:dyDescent="0.25">
      <c r="A60" s="1110">
        <v>1000</v>
      </c>
      <c r="B60" s="1101">
        <v>40</v>
      </c>
      <c r="C60" s="1101">
        <v>1.25</v>
      </c>
      <c r="D60" s="1109">
        <f>8/((C60*(A60/B60))+1)</f>
        <v>0.24806201550387597</v>
      </c>
      <c r="E60" s="1101">
        <f t="shared" si="0"/>
        <v>502.12403100775191</v>
      </c>
      <c r="F60" s="1101">
        <f t="shared" si="1"/>
        <v>125.53</v>
      </c>
      <c r="G60" s="1103">
        <f t="shared" si="2"/>
        <v>12914.526399999999</v>
      </c>
      <c r="H60" s="1104">
        <f t="shared" si="3"/>
        <v>2.8244249999999997</v>
      </c>
      <c r="I60" s="1103">
        <f t="shared" si="4"/>
        <v>909.46</v>
      </c>
      <c r="J60" s="1103">
        <f t="shared" si="5"/>
        <v>3690</v>
      </c>
      <c r="K60" s="1103">
        <v>2500</v>
      </c>
      <c r="L60" s="1103">
        <f t="shared" si="6"/>
        <v>20013.990000000002</v>
      </c>
      <c r="M60" s="1101">
        <f t="shared" si="7"/>
        <v>2001.4</v>
      </c>
      <c r="N60" s="1101">
        <f t="shared" si="8"/>
        <v>22015.390000000003</v>
      </c>
      <c r="O60" s="1108">
        <f t="shared" si="9"/>
        <v>88749.54</v>
      </c>
      <c r="P60" s="1110">
        <f t="shared" si="10"/>
        <v>1000</v>
      </c>
      <c r="Q60" s="1105">
        <f t="shared" si="11"/>
        <v>61300.74</v>
      </c>
      <c r="R60" s="1105">
        <f t="shared" si="12"/>
        <v>88749.54</v>
      </c>
    </row>
    <row r="64" spans="1:21" ht="10.5" customHeight="1" x14ac:dyDescent="0.2"/>
    <row r="65" spans="3:17" ht="26.25" customHeight="1" x14ac:dyDescent="0.2">
      <c r="C65" s="962"/>
      <c r="D65" s="955"/>
      <c r="E65" s="955"/>
      <c r="I65" s="1111"/>
      <c r="J65" s="1112"/>
      <c r="K65" s="1112"/>
      <c r="O65" s="962" t="s">
        <v>5301</v>
      </c>
      <c r="P65" s="955"/>
      <c r="Q65" s="955"/>
    </row>
    <row r="66" spans="3:17" x14ac:dyDescent="0.2">
      <c r="D66" s="833"/>
      <c r="E66" s="833"/>
      <c r="J66" s="1113"/>
      <c r="K66" s="1113"/>
      <c r="P66" s="833"/>
      <c r="Q66" s="833"/>
    </row>
  </sheetData>
  <mergeCells count="5">
    <mergeCell ref="A1:R1"/>
    <mergeCell ref="A2:R2"/>
    <mergeCell ref="C65:E65"/>
    <mergeCell ref="I65:K65"/>
    <mergeCell ref="O65:Q65"/>
  </mergeCells>
  <pageMargins left="0.56999999999999995" right="0.17" top="0.41" bottom="0.75" header="0.3" footer="0.3"/>
  <pageSetup paperSize="9" scale="7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Q97"/>
  <sheetViews>
    <sheetView view="pageBreakPreview" topLeftCell="A49" zoomScaleNormal="85" zoomScaleSheetLayoutView="100" workbookViewId="0">
      <selection activeCell="O131" sqref="O131"/>
    </sheetView>
  </sheetViews>
  <sheetFormatPr defaultColWidth="9.42578125" defaultRowHeight="12.75" x14ac:dyDescent="0.2"/>
  <cols>
    <col min="1" max="1" width="9.42578125" style="822"/>
    <col min="2" max="2" width="10" style="822" customWidth="1"/>
    <col min="3" max="3" width="11.7109375" style="822" customWidth="1"/>
    <col min="4" max="4" width="10.7109375" style="822" customWidth="1"/>
    <col min="5" max="5" width="9.5703125" style="822" customWidth="1"/>
    <col min="6" max="6" width="9.42578125" style="822"/>
    <col min="7" max="7" width="8.5703125" style="822" customWidth="1"/>
    <col min="8" max="8" width="10.28515625" style="822" customWidth="1"/>
    <col min="9" max="9" width="10" style="822" customWidth="1"/>
    <col min="10" max="10" width="10.7109375" style="822" customWidth="1"/>
    <col min="11" max="11" width="10.85546875" style="822" customWidth="1"/>
    <col min="12" max="257" width="9.42578125" style="822"/>
    <col min="258" max="258" width="10" style="822" customWidth="1"/>
    <col min="259" max="259" width="11.7109375" style="822" customWidth="1"/>
    <col min="260" max="260" width="10.7109375" style="822" customWidth="1"/>
    <col min="261" max="261" width="9.5703125" style="822" customWidth="1"/>
    <col min="262" max="262" width="9.42578125" style="822"/>
    <col min="263" max="263" width="8.5703125" style="822" customWidth="1"/>
    <col min="264" max="264" width="10.28515625" style="822" customWidth="1"/>
    <col min="265" max="265" width="10" style="822" customWidth="1"/>
    <col min="266" max="266" width="10.7109375" style="822" customWidth="1"/>
    <col min="267" max="267" width="10.85546875" style="822" customWidth="1"/>
    <col min="268" max="513" width="9.42578125" style="822"/>
    <col min="514" max="514" width="10" style="822" customWidth="1"/>
    <col min="515" max="515" width="11.7109375" style="822" customWidth="1"/>
    <col min="516" max="516" width="10.7109375" style="822" customWidth="1"/>
    <col min="517" max="517" width="9.5703125" style="822" customWidth="1"/>
    <col min="518" max="518" width="9.42578125" style="822"/>
    <col min="519" max="519" width="8.5703125" style="822" customWidth="1"/>
    <col min="520" max="520" width="10.28515625" style="822" customWidth="1"/>
    <col min="521" max="521" width="10" style="822" customWidth="1"/>
    <col min="522" max="522" width="10.7109375" style="822" customWidth="1"/>
    <col min="523" max="523" width="10.85546875" style="822" customWidth="1"/>
    <col min="524" max="769" width="9.42578125" style="822"/>
    <col min="770" max="770" width="10" style="822" customWidth="1"/>
    <col min="771" max="771" width="11.7109375" style="822" customWidth="1"/>
    <col min="772" max="772" width="10.7109375" style="822" customWidth="1"/>
    <col min="773" max="773" width="9.5703125" style="822" customWidth="1"/>
    <col min="774" max="774" width="9.42578125" style="822"/>
    <col min="775" max="775" width="8.5703125" style="822" customWidth="1"/>
    <col min="776" max="776" width="10.28515625" style="822" customWidth="1"/>
    <col min="777" max="777" width="10" style="822" customWidth="1"/>
    <col min="778" max="778" width="10.7109375" style="822" customWidth="1"/>
    <col min="779" max="779" width="10.85546875" style="822" customWidth="1"/>
    <col min="780" max="1025" width="9.42578125" style="822"/>
    <col min="1026" max="1026" width="10" style="822" customWidth="1"/>
    <col min="1027" max="1027" width="11.7109375" style="822" customWidth="1"/>
    <col min="1028" max="1028" width="10.7109375" style="822" customWidth="1"/>
    <col min="1029" max="1029" width="9.5703125" style="822" customWidth="1"/>
    <col min="1030" max="1030" width="9.42578125" style="822"/>
    <col min="1031" max="1031" width="8.5703125" style="822" customWidth="1"/>
    <col min="1032" max="1032" width="10.28515625" style="822" customWidth="1"/>
    <col min="1033" max="1033" width="10" style="822" customWidth="1"/>
    <col min="1034" max="1034" width="10.7109375" style="822" customWidth="1"/>
    <col min="1035" max="1035" width="10.85546875" style="822" customWidth="1"/>
    <col min="1036" max="1281" width="9.42578125" style="822"/>
    <col min="1282" max="1282" width="10" style="822" customWidth="1"/>
    <col min="1283" max="1283" width="11.7109375" style="822" customWidth="1"/>
    <col min="1284" max="1284" width="10.7109375" style="822" customWidth="1"/>
    <col min="1285" max="1285" width="9.5703125" style="822" customWidth="1"/>
    <col min="1286" max="1286" width="9.42578125" style="822"/>
    <col min="1287" max="1287" width="8.5703125" style="822" customWidth="1"/>
    <col min="1288" max="1288" width="10.28515625" style="822" customWidth="1"/>
    <col min="1289" max="1289" width="10" style="822" customWidth="1"/>
    <col min="1290" max="1290" width="10.7109375" style="822" customWidth="1"/>
    <col min="1291" max="1291" width="10.85546875" style="822" customWidth="1"/>
    <col min="1292" max="1537" width="9.42578125" style="822"/>
    <col min="1538" max="1538" width="10" style="822" customWidth="1"/>
    <col min="1539" max="1539" width="11.7109375" style="822" customWidth="1"/>
    <col min="1540" max="1540" width="10.7109375" style="822" customWidth="1"/>
    <col min="1541" max="1541" width="9.5703125" style="822" customWidth="1"/>
    <col min="1542" max="1542" width="9.42578125" style="822"/>
    <col min="1543" max="1543" width="8.5703125" style="822" customWidth="1"/>
    <col min="1544" max="1544" width="10.28515625" style="822" customWidth="1"/>
    <col min="1545" max="1545" width="10" style="822" customWidth="1"/>
    <col min="1546" max="1546" width="10.7109375" style="822" customWidth="1"/>
    <col min="1547" max="1547" width="10.85546875" style="822" customWidth="1"/>
    <col min="1548" max="1793" width="9.42578125" style="822"/>
    <col min="1794" max="1794" width="10" style="822" customWidth="1"/>
    <col min="1795" max="1795" width="11.7109375" style="822" customWidth="1"/>
    <col min="1796" max="1796" width="10.7109375" style="822" customWidth="1"/>
    <col min="1797" max="1797" width="9.5703125" style="822" customWidth="1"/>
    <col min="1798" max="1798" width="9.42578125" style="822"/>
    <col min="1799" max="1799" width="8.5703125" style="822" customWidth="1"/>
    <col min="1800" max="1800" width="10.28515625" style="822" customWidth="1"/>
    <col min="1801" max="1801" width="10" style="822" customWidth="1"/>
    <col min="1802" max="1802" width="10.7109375" style="822" customWidth="1"/>
    <col min="1803" max="1803" width="10.85546875" style="822" customWidth="1"/>
    <col min="1804" max="2049" width="9.42578125" style="822"/>
    <col min="2050" max="2050" width="10" style="822" customWidth="1"/>
    <col min="2051" max="2051" width="11.7109375" style="822" customWidth="1"/>
    <col min="2052" max="2052" width="10.7109375" style="822" customWidth="1"/>
    <col min="2053" max="2053" width="9.5703125" style="822" customWidth="1"/>
    <col min="2054" max="2054" width="9.42578125" style="822"/>
    <col min="2055" max="2055" width="8.5703125" style="822" customWidth="1"/>
    <col min="2056" max="2056" width="10.28515625" style="822" customWidth="1"/>
    <col min="2057" max="2057" width="10" style="822" customWidth="1"/>
    <col min="2058" max="2058" width="10.7109375" style="822" customWidth="1"/>
    <col min="2059" max="2059" width="10.85546875" style="822" customWidth="1"/>
    <col min="2060" max="2305" width="9.42578125" style="822"/>
    <col min="2306" max="2306" width="10" style="822" customWidth="1"/>
    <col min="2307" max="2307" width="11.7109375" style="822" customWidth="1"/>
    <col min="2308" max="2308" width="10.7109375" style="822" customWidth="1"/>
    <col min="2309" max="2309" width="9.5703125" style="822" customWidth="1"/>
    <col min="2310" max="2310" width="9.42578125" style="822"/>
    <col min="2311" max="2311" width="8.5703125" style="822" customWidth="1"/>
    <col min="2312" max="2312" width="10.28515625" style="822" customWidth="1"/>
    <col min="2313" max="2313" width="10" style="822" customWidth="1"/>
    <col min="2314" max="2314" width="10.7109375" style="822" customWidth="1"/>
    <col min="2315" max="2315" width="10.85546875" style="822" customWidth="1"/>
    <col min="2316" max="2561" width="9.42578125" style="822"/>
    <col min="2562" max="2562" width="10" style="822" customWidth="1"/>
    <col min="2563" max="2563" width="11.7109375" style="822" customWidth="1"/>
    <col min="2564" max="2564" width="10.7109375" style="822" customWidth="1"/>
    <col min="2565" max="2565" width="9.5703125" style="822" customWidth="1"/>
    <col min="2566" max="2566" width="9.42578125" style="822"/>
    <col min="2567" max="2567" width="8.5703125" style="822" customWidth="1"/>
    <col min="2568" max="2568" width="10.28515625" style="822" customWidth="1"/>
    <col min="2569" max="2569" width="10" style="822" customWidth="1"/>
    <col min="2570" max="2570" width="10.7109375" style="822" customWidth="1"/>
    <col min="2571" max="2571" width="10.85546875" style="822" customWidth="1"/>
    <col min="2572" max="2817" width="9.42578125" style="822"/>
    <col min="2818" max="2818" width="10" style="822" customWidth="1"/>
    <col min="2819" max="2819" width="11.7109375" style="822" customWidth="1"/>
    <col min="2820" max="2820" width="10.7109375" style="822" customWidth="1"/>
    <col min="2821" max="2821" width="9.5703125" style="822" customWidth="1"/>
    <col min="2822" max="2822" width="9.42578125" style="822"/>
    <col min="2823" max="2823" width="8.5703125" style="822" customWidth="1"/>
    <col min="2824" max="2824" width="10.28515625" style="822" customWidth="1"/>
    <col min="2825" max="2825" width="10" style="822" customWidth="1"/>
    <col min="2826" max="2826" width="10.7109375" style="822" customWidth="1"/>
    <col min="2827" max="2827" width="10.85546875" style="822" customWidth="1"/>
    <col min="2828" max="3073" width="9.42578125" style="822"/>
    <col min="3074" max="3074" width="10" style="822" customWidth="1"/>
    <col min="3075" max="3075" width="11.7109375" style="822" customWidth="1"/>
    <col min="3076" max="3076" width="10.7109375" style="822" customWidth="1"/>
    <col min="3077" max="3077" width="9.5703125" style="822" customWidth="1"/>
    <col min="3078" max="3078" width="9.42578125" style="822"/>
    <col min="3079" max="3079" width="8.5703125" style="822" customWidth="1"/>
    <col min="3080" max="3080" width="10.28515625" style="822" customWidth="1"/>
    <col min="3081" max="3081" width="10" style="822" customWidth="1"/>
    <col min="3082" max="3082" width="10.7109375" style="822" customWidth="1"/>
    <col min="3083" max="3083" width="10.85546875" style="822" customWidth="1"/>
    <col min="3084" max="3329" width="9.42578125" style="822"/>
    <col min="3330" max="3330" width="10" style="822" customWidth="1"/>
    <col min="3331" max="3331" width="11.7109375" style="822" customWidth="1"/>
    <col min="3332" max="3332" width="10.7109375" style="822" customWidth="1"/>
    <col min="3333" max="3333" width="9.5703125" style="822" customWidth="1"/>
    <col min="3334" max="3334" width="9.42578125" style="822"/>
    <col min="3335" max="3335" width="8.5703125" style="822" customWidth="1"/>
    <col min="3336" max="3336" width="10.28515625" style="822" customWidth="1"/>
    <col min="3337" max="3337" width="10" style="822" customWidth="1"/>
    <col min="3338" max="3338" width="10.7109375" style="822" customWidth="1"/>
    <col min="3339" max="3339" width="10.85546875" style="822" customWidth="1"/>
    <col min="3340" max="3585" width="9.42578125" style="822"/>
    <col min="3586" max="3586" width="10" style="822" customWidth="1"/>
    <col min="3587" max="3587" width="11.7109375" style="822" customWidth="1"/>
    <col min="3588" max="3588" width="10.7109375" style="822" customWidth="1"/>
    <col min="3589" max="3589" width="9.5703125" style="822" customWidth="1"/>
    <col min="3590" max="3590" width="9.42578125" style="822"/>
    <col min="3591" max="3591" width="8.5703125" style="822" customWidth="1"/>
    <col min="3592" max="3592" width="10.28515625" style="822" customWidth="1"/>
    <col min="3593" max="3593" width="10" style="822" customWidth="1"/>
    <col min="3594" max="3594" width="10.7109375" style="822" customWidth="1"/>
    <col min="3595" max="3595" width="10.85546875" style="822" customWidth="1"/>
    <col min="3596" max="3841" width="9.42578125" style="822"/>
    <col min="3842" max="3842" width="10" style="822" customWidth="1"/>
    <col min="3843" max="3843" width="11.7109375" style="822" customWidth="1"/>
    <col min="3844" max="3844" width="10.7109375" style="822" customWidth="1"/>
    <col min="3845" max="3845" width="9.5703125" style="822" customWidth="1"/>
    <col min="3846" max="3846" width="9.42578125" style="822"/>
    <col min="3847" max="3847" width="8.5703125" style="822" customWidth="1"/>
    <col min="3848" max="3848" width="10.28515625" style="822" customWidth="1"/>
    <col min="3849" max="3849" width="10" style="822" customWidth="1"/>
    <col min="3850" max="3850" width="10.7109375" style="822" customWidth="1"/>
    <col min="3851" max="3851" width="10.85546875" style="822" customWidth="1"/>
    <col min="3852" max="4097" width="9.42578125" style="822"/>
    <col min="4098" max="4098" width="10" style="822" customWidth="1"/>
    <col min="4099" max="4099" width="11.7109375" style="822" customWidth="1"/>
    <col min="4100" max="4100" width="10.7109375" style="822" customWidth="1"/>
    <col min="4101" max="4101" width="9.5703125" style="822" customWidth="1"/>
    <col min="4102" max="4102" width="9.42578125" style="822"/>
    <col min="4103" max="4103" width="8.5703125" style="822" customWidth="1"/>
    <col min="4104" max="4104" width="10.28515625" style="822" customWidth="1"/>
    <col min="4105" max="4105" width="10" style="822" customWidth="1"/>
    <col min="4106" max="4106" width="10.7109375" style="822" customWidth="1"/>
    <col min="4107" max="4107" width="10.85546875" style="822" customWidth="1"/>
    <col min="4108" max="4353" width="9.42578125" style="822"/>
    <col min="4354" max="4354" width="10" style="822" customWidth="1"/>
    <col min="4355" max="4355" width="11.7109375" style="822" customWidth="1"/>
    <col min="4356" max="4356" width="10.7109375" style="822" customWidth="1"/>
    <col min="4357" max="4357" width="9.5703125" style="822" customWidth="1"/>
    <col min="4358" max="4358" width="9.42578125" style="822"/>
    <col min="4359" max="4359" width="8.5703125" style="822" customWidth="1"/>
    <col min="4360" max="4360" width="10.28515625" style="822" customWidth="1"/>
    <col min="4361" max="4361" width="10" style="822" customWidth="1"/>
    <col min="4362" max="4362" width="10.7109375" style="822" customWidth="1"/>
    <col min="4363" max="4363" width="10.85546875" style="822" customWidth="1"/>
    <col min="4364" max="4609" width="9.42578125" style="822"/>
    <col min="4610" max="4610" width="10" style="822" customWidth="1"/>
    <col min="4611" max="4611" width="11.7109375" style="822" customWidth="1"/>
    <col min="4612" max="4612" width="10.7109375" style="822" customWidth="1"/>
    <col min="4613" max="4613" width="9.5703125" style="822" customWidth="1"/>
    <col min="4614" max="4614" width="9.42578125" style="822"/>
    <col min="4615" max="4615" width="8.5703125" style="822" customWidth="1"/>
    <col min="4616" max="4616" width="10.28515625" style="822" customWidth="1"/>
    <col min="4617" max="4617" width="10" style="822" customWidth="1"/>
    <col min="4618" max="4618" width="10.7109375" style="822" customWidth="1"/>
    <col min="4619" max="4619" width="10.85546875" style="822" customWidth="1"/>
    <col min="4620" max="4865" width="9.42578125" style="822"/>
    <col min="4866" max="4866" width="10" style="822" customWidth="1"/>
    <col min="4867" max="4867" width="11.7109375" style="822" customWidth="1"/>
    <col min="4868" max="4868" width="10.7109375" style="822" customWidth="1"/>
    <col min="4869" max="4869" width="9.5703125" style="822" customWidth="1"/>
    <col min="4870" max="4870" width="9.42578125" style="822"/>
    <col min="4871" max="4871" width="8.5703125" style="822" customWidth="1"/>
    <col min="4872" max="4872" width="10.28515625" style="822" customWidth="1"/>
    <col min="4873" max="4873" width="10" style="822" customWidth="1"/>
    <col min="4874" max="4874" width="10.7109375" style="822" customWidth="1"/>
    <col min="4875" max="4875" width="10.85546875" style="822" customWidth="1"/>
    <col min="4876" max="5121" width="9.42578125" style="822"/>
    <col min="5122" max="5122" width="10" style="822" customWidth="1"/>
    <col min="5123" max="5123" width="11.7109375" style="822" customWidth="1"/>
    <col min="5124" max="5124" width="10.7109375" style="822" customWidth="1"/>
    <col min="5125" max="5125" width="9.5703125" style="822" customWidth="1"/>
    <col min="5126" max="5126" width="9.42578125" style="822"/>
    <col min="5127" max="5127" width="8.5703125" style="822" customWidth="1"/>
    <col min="5128" max="5128" width="10.28515625" style="822" customWidth="1"/>
    <col min="5129" max="5129" width="10" style="822" customWidth="1"/>
    <col min="5130" max="5130" width="10.7109375" style="822" customWidth="1"/>
    <col min="5131" max="5131" width="10.85546875" style="822" customWidth="1"/>
    <col min="5132" max="5377" width="9.42578125" style="822"/>
    <col min="5378" max="5378" width="10" style="822" customWidth="1"/>
    <col min="5379" max="5379" width="11.7109375" style="822" customWidth="1"/>
    <col min="5380" max="5380" width="10.7109375" style="822" customWidth="1"/>
    <col min="5381" max="5381" width="9.5703125" style="822" customWidth="1"/>
    <col min="5382" max="5382" width="9.42578125" style="822"/>
    <col min="5383" max="5383" width="8.5703125" style="822" customWidth="1"/>
    <col min="5384" max="5384" width="10.28515625" style="822" customWidth="1"/>
    <col min="5385" max="5385" width="10" style="822" customWidth="1"/>
    <col min="5386" max="5386" width="10.7109375" style="822" customWidth="1"/>
    <col min="5387" max="5387" width="10.85546875" style="822" customWidth="1"/>
    <col min="5388" max="5633" width="9.42578125" style="822"/>
    <col min="5634" max="5634" width="10" style="822" customWidth="1"/>
    <col min="5635" max="5635" width="11.7109375" style="822" customWidth="1"/>
    <col min="5636" max="5636" width="10.7109375" style="822" customWidth="1"/>
    <col min="5637" max="5637" width="9.5703125" style="822" customWidth="1"/>
    <col min="5638" max="5638" width="9.42578125" style="822"/>
    <col min="5639" max="5639" width="8.5703125" style="822" customWidth="1"/>
    <col min="5640" max="5640" width="10.28515625" style="822" customWidth="1"/>
    <col min="5641" max="5641" width="10" style="822" customWidth="1"/>
    <col min="5642" max="5642" width="10.7109375" style="822" customWidth="1"/>
    <col min="5643" max="5643" width="10.85546875" style="822" customWidth="1"/>
    <col min="5644" max="5889" width="9.42578125" style="822"/>
    <col min="5890" max="5890" width="10" style="822" customWidth="1"/>
    <col min="5891" max="5891" width="11.7109375" style="822" customWidth="1"/>
    <col min="5892" max="5892" width="10.7109375" style="822" customWidth="1"/>
    <col min="5893" max="5893" width="9.5703125" style="822" customWidth="1"/>
    <col min="5894" max="5894" width="9.42578125" style="822"/>
    <col min="5895" max="5895" width="8.5703125" style="822" customWidth="1"/>
    <col min="5896" max="5896" width="10.28515625" style="822" customWidth="1"/>
    <col min="5897" max="5897" width="10" style="822" customWidth="1"/>
    <col min="5898" max="5898" width="10.7109375" style="822" customWidth="1"/>
    <col min="5899" max="5899" width="10.85546875" style="822" customWidth="1"/>
    <col min="5900" max="6145" width="9.42578125" style="822"/>
    <col min="6146" max="6146" width="10" style="822" customWidth="1"/>
    <col min="6147" max="6147" width="11.7109375" style="822" customWidth="1"/>
    <col min="6148" max="6148" width="10.7109375" style="822" customWidth="1"/>
    <col min="6149" max="6149" width="9.5703125" style="822" customWidth="1"/>
    <col min="6150" max="6150" width="9.42578125" style="822"/>
    <col min="6151" max="6151" width="8.5703125" style="822" customWidth="1"/>
    <col min="6152" max="6152" width="10.28515625" style="822" customWidth="1"/>
    <col min="6153" max="6153" width="10" style="822" customWidth="1"/>
    <col min="6154" max="6154" width="10.7109375" style="822" customWidth="1"/>
    <col min="6155" max="6155" width="10.85546875" style="822" customWidth="1"/>
    <col min="6156" max="6401" width="9.42578125" style="822"/>
    <col min="6402" max="6402" width="10" style="822" customWidth="1"/>
    <col min="6403" max="6403" width="11.7109375" style="822" customWidth="1"/>
    <col min="6404" max="6404" width="10.7109375" style="822" customWidth="1"/>
    <col min="6405" max="6405" width="9.5703125" style="822" customWidth="1"/>
    <col min="6406" max="6406" width="9.42578125" style="822"/>
    <col min="6407" max="6407" width="8.5703125" style="822" customWidth="1"/>
    <col min="6408" max="6408" width="10.28515625" style="822" customWidth="1"/>
    <col min="6409" max="6409" width="10" style="822" customWidth="1"/>
    <col min="6410" max="6410" width="10.7109375" style="822" customWidth="1"/>
    <col min="6411" max="6411" width="10.85546875" style="822" customWidth="1"/>
    <col min="6412" max="6657" width="9.42578125" style="822"/>
    <col min="6658" max="6658" width="10" style="822" customWidth="1"/>
    <col min="6659" max="6659" width="11.7109375" style="822" customWidth="1"/>
    <col min="6660" max="6660" width="10.7109375" style="822" customWidth="1"/>
    <col min="6661" max="6661" width="9.5703125" style="822" customWidth="1"/>
    <col min="6662" max="6662" width="9.42578125" style="822"/>
    <col min="6663" max="6663" width="8.5703125" style="822" customWidth="1"/>
    <col min="6664" max="6664" width="10.28515625" style="822" customWidth="1"/>
    <col min="6665" max="6665" width="10" style="822" customWidth="1"/>
    <col min="6666" max="6666" width="10.7109375" style="822" customWidth="1"/>
    <col min="6667" max="6667" width="10.85546875" style="822" customWidth="1"/>
    <col min="6668" max="6913" width="9.42578125" style="822"/>
    <col min="6914" max="6914" width="10" style="822" customWidth="1"/>
    <col min="6915" max="6915" width="11.7109375" style="822" customWidth="1"/>
    <col min="6916" max="6916" width="10.7109375" style="822" customWidth="1"/>
    <col min="6917" max="6917" width="9.5703125" style="822" customWidth="1"/>
    <col min="6918" max="6918" width="9.42578125" style="822"/>
    <col min="6919" max="6919" width="8.5703125" style="822" customWidth="1"/>
    <col min="6920" max="6920" width="10.28515625" style="822" customWidth="1"/>
    <col min="6921" max="6921" width="10" style="822" customWidth="1"/>
    <col min="6922" max="6922" width="10.7109375" style="822" customWidth="1"/>
    <col min="6923" max="6923" width="10.85546875" style="822" customWidth="1"/>
    <col min="6924" max="7169" width="9.42578125" style="822"/>
    <col min="7170" max="7170" width="10" style="822" customWidth="1"/>
    <col min="7171" max="7171" width="11.7109375" style="822" customWidth="1"/>
    <col min="7172" max="7172" width="10.7109375" style="822" customWidth="1"/>
    <col min="7173" max="7173" width="9.5703125" style="822" customWidth="1"/>
    <col min="7174" max="7174" width="9.42578125" style="822"/>
    <col min="7175" max="7175" width="8.5703125" style="822" customWidth="1"/>
    <col min="7176" max="7176" width="10.28515625" style="822" customWidth="1"/>
    <col min="7177" max="7177" width="10" style="822" customWidth="1"/>
    <col min="7178" max="7178" width="10.7109375" style="822" customWidth="1"/>
    <col min="7179" max="7179" width="10.85546875" style="822" customWidth="1"/>
    <col min="7180" max="7425" width="9.42578125" style="822"/>
    <col min="7426" max="7426" width="10" style="822" customWidth="1"/>
    <col min="7427" max="7427" width="11.7109375" style="822" customWidth="1"/>
    <col min="7428" max="7428" width="10.7109375" style="822" customWidth="1"/>
    <col min="7429" max="7429" width="9.5703125" style="822" customWidth="1"/>
    <col min="7430" max="7430" width="9.42578125" style="822"/>
    <col min="7431" max="7431" width="8.5703125" style="822" customWidth="1"/>
    <col min="7432" max="7432" width="10.28515625" style="822" customWidth="1"/>
    <col min="7433" max="7433" width="10" style="822" customWidth="1"/>
    <col min="7434" max="7434" width="10.7109375" style="822" customWidth="1"/>
    <col min="7435" max="7435" width="10.85546875" style="822" customWidth="1"/>
    <col min="7436" max="7681" width="9.42578125" style="822"/>
    <col min="7682" max="7682" width="10" style="822" customWidth="1"/>
    <col min="7683" max="7683" width="11.7109375" style="822" customWidth="1"/>
    <col min="7684" max="7684" width="10.7109375" style="822" customWidth="1"/>
    <col min="7685" max="7685" width="9.5703125" style="822" customWidth="1"/>
    <col min="7686" max="7686" width="9.42578125" style="822"/>
    <col min="7687" max="7687" width="8.5703125" style="822" customWidth="1"/>
    <col min="7688" max="7688" width="10.28515625" style="822" customWidth="1"/>
    <col min="7689" max="7689" width="10" style="822" customWidth="1"/>
    <col min="7690" max="7690" width="10.7109375" style="822" customWidth="1"/>
    <col min="7691" max="7691" width="10.85546875" style="822" customWidth="1"/>
    <col min="7692" max="7937" width="9.42578125" style="822"/>
    <col min="7938" max="7938" width="10" style="822" customWidth="1"/>
    <col min="7939" max="7939" width="11.7109375" style="822" customWidth="1"/>
    <col min="7940" max="7940" width="10.7109375" style="822" customWidth="1"/>
    <col min="7941" max="7941" width="9.5703125" style="822" customWidth="1"/>
    <col min="7942" max="7942" width="9.42578125" style="822"/>
    <col min="7943" max="7943" width="8.5703125" style="822" customWidth="1"/>
    <col min="7944" max="7944" width="10.28515625" style="822" customWidth="1"/>
    <col min="7945" max="7945" width="10" style="822" customWidth="1"/>
    <col min="7946" max="7946" width="10.7109375" style="822" customWidth="1"/>
    <col min="7947" max="7947" width="10.85546875" style="822" customWidth="1"/>
    <col min="7948" max="8193" width="9.42578125" style="822"/>
    <col min="8194" max="8194" width="10" style="822" customWidth="1"/>
    <col min="8195" max="8195" width="11.7109375" style="822" customWidth="1"/>
    <col min="8196" max="8196" width="10.7109375" style="822" customWidth="1"/>
    <col min="8197" max="8197" width="9.5703125" style="822" customWidth="1"/>
    <col min="8198" max="8198" width="9.42578125" style="822"/>
    <col min="8199" max="8199" width="8.5703125" style="822" customWidth="1"/>
    <col min="8200" max="8200" width="10.28515625" style="822" customWidth="1"/>
    <col min="8201" max="8201" width="10" style="822" customWidth="1"/>
    <col min="8202" max="8202" width="10.7109375" style="822" customWidth="1"/>
    <col min="8203" max="8203" width="10.85546875" style="822" customWidth="1"/>
    <col min="8204" max="8449" width="9.42578125" style="822"/>
    <col min="8450" max="8450" width="10" style="822" customWidth="1"/>
    <col min="8451" max="8451" width="11.7109375" style="822" customWidth="1"/>
    <col min="8452" max="8452" width="10.7109375" style="822" customWidth="1"/>
    <col min="8453" max="8453" width="9.5703125" style="822" customWidth="1"/>
    <col min="8454" max="8454" width="9.42578125" style="822"/>
    <col min="8455" max="8455" width="8.5703125" style="822" customWidth="1"/>
    <col min="8456" max="8456" width="10.28515625" style="822" customWidth="1"/>
    <col min="8457" max="8457" width="10" style="822" customWidth="1"/>
    <col min="8458" max="8458" width="10.7109375" style="822" customWidth="1"/>
    <col min="8459" max="8459" width="10.85546875" style="822" customWidth="1"/>
    <col min="8460" max="8705" width="9.42578125" style="822"/>
    <col min="8706" max="8706" width="10" style="822" customWidth="1"/>
    <col min="8707" max="8707" width="11.7109375" style="822" customWidth="1"/>
    <col min="8708" max="8708" width="10.7109375" style="822" customWidth="1"/>
    <col min="8709" max="8709" width="9.5703125" style="822" customWidth="1"/>
    <col min="8710" max="8710" width="9.42578125" style="822"/>
    <col min="8711" max="8711" width="8.5703125" style="822" customWidth="1"/>
    <col min="8712" max="8712" width="10.28515625" style="822" customWidth="1"/>
    <col min="8713" max="8713" width="10" style="822" customWidth="1"/>
    <col min="8714" max="8714" width="10.7109375" style="822" customWidth="1"/>
    <col min="8715" max="8715" width="10.85546875" style="822" customWidth="1"/>
    <col min="8716" max="8961" width="9.42578125" style="822"/>
    <col min="8962" max="8962" width="10" style="822" customWidth="1"/>
    <col min="8963" max="8963" width="11.7109375" style="822" customWidth="1"/>
    <col min="8964" max="8964" width="10.7109375" style="822" customWidth="1"/>
    <col min="8965" max="8965" width="9.5703125" style="822" customWidth="1"/>
    <col min="8966" max="8966" width="9.42578125" style="822"/>
    <col min="8967" max="8967" width="8.5703125" style="822" customWidth="1"/>
    <col min="8968" max="8968" width="10.28515625" style="822" customWidth="1"/>
    <col min="8969" max="8969" width="10" style="822" customWidth="1"/>
    <col min="8970" max="8970" width="10.7109375" style="822" customWidth="1"/>
    <col min="8971" max="8971" width="10.85546875" style="822" customWidth="1"/>
    <col min="8972" max="9217" width="9.42578125" style="822"/>
    <col min="9218" max="9218" width="10" style="822" customWidth="1"/>
    <col min="9219" max="9219" width="11.7109375" style="822" customWidth="1"/>
    <col min="9220" max="9220" width="10.7109375" style="822" customWidth="1"/>
    <col min="9221" max="9221" width="9.5703125" style="822" customWidth="1"/>
    <col min="9222" max="9222" width="9.42578125" style="822"/>
    <col min="9223" max="9223" width="8.5703125" style="822" customWidth="1"/>
    <col min="9224" max="9224" width="10.28515625" style="822" customWidth="1"/>
    <col min="9225" max="9225" width="10" style="822" customWidth="1"/>
    <col min="9226" max="9226" width="10.7109375" style="822" customWidth="1"/>
    <col min="9227" max="9227" width="10.85546875" style="822" customWidth="1"/>
    <col min="9228" max="9473" width="9.42578125" style="822"/>
    <col min="9474" max="9474" width="10" style="822" customWidth="1"/>
    <col min="9475" max="9475" width="11.7109375" style="822" customWidth="1"/>
    <col min="9476" max="9476" width="10.7109375" style="822" customWidth="1"/>
    <col min="9477" max="9477" width="9.5703125" style="822" customWidth="1"/>
    <col min="9478" max="9478" width="9.42578125" style="822"/>
    <col min="9479" max="9479" width="8.5703125" style="822" customWidth="1"/>
    <col min="9480" max="9480" width="10.28515625" style="822" customWidth="1"/>
    <col min="9481" max="9481" width="10" style="822" customWidth="1"/>
    <col min="9482" max="9482" width="10.7109375" style="822" customWidth="1"/>
    <col min="9483" max="9483" width="10.85546875" style="822" customWidth="1"/>
    <col min="9484" max="9729" width="9.42578125" style="822"/>
    <col min="9730" max="9730" width="10" style="822" customWidth="1"/>
    <col min="9731" max="9731" width="11.7109375" style="822" customWidth="1"/>
    <col min="9732" max="9732" width="10.7109375" style="822" customWidth="1"/>
    <col min="9733" max="9733" width="9.5703125" style="822" customWidth="1"/>
    <col min="9734" max="9734" width="9.42578125" style="822"/>
    <col min="9735" max="9735" width="8.5703125" style="822" customWidth="1"/>
    <col min="9736" max="9736" width="10.28515625" style="822" customWidth="1"/>
    <col min="9737" max="9737" width="10" style="822" customWidth="1"/>
    <col min="9738" max="9738" width="10.7109375" style="822" customWidth="1"/>
    <col min="9739" max="9739" width="10.85546875" style="822" customWidth="1"/>
    <col min="9740" max="9985" width="9.42578125" style="822"/>
    <col min="9986" max="9986" width="10" style="822" customWidth="1"/>
    <col min="9987" max="9987" width="11.7109375" style="822" customWidth="1"/>
    <col min="9988" max="9988" width="10.7109375" style="822" customWidth="1"/>
    <col min="9989" max="9989" width="9.5703125" style="822" customWidth="1"/>
    <col min="9990" max="9990" width="9.42578125" style="822"/>
    <col min="9991" max="9991" width="8.5703125" style="822" customWidth="1"/>
    <col min="9992" max="9992" width="10.28515625" style="822" customWidth="1"/>
    <col min="9993" max="9993" width="10" style="822" customWidth="1"/>
    <col min="9994" max="9994" width="10.7109375" style="822" customWidth="1"/>
    <col min="9995" max="9995" width="10.85546875" style="822" customWidth="1"/>
    <col min="9996" max="10241" width="9.42578125" style="822"/>
    <col min="10242" max="10242" width="10" style="822" customWidth="1"/>
    <col min="10243" max="10243" width="11.7109375" style="822" customWidth="1"/>
    <col min="10244" max="10244" width="10.7109375" style="822" customWidth="1"/>
    <col min="10245" max="10245" width="9.5703125" style="822" customWidth="1"/>
    <col min="10246" max="10246" width="9.42578125" style="822"/>
    <col min="10247" max="10247" width="8.5703125" style="822" customWidth="1"/>
    <col min="10248" max="10248" width="10.28515625" style="822" customWidth="1"/>
    <col min="10249" max="10249" width="10" style="822" customWidth="1"/>
    <col min="10250" max="10250" width="10.7109375" style="822" customWidth="1"/>
    <col min="10251" max="10251" width="10.85546875" style="822" customWidth="1"/>
    <col min="10252" max="10497" width="9.42578125" style="822"/>
    <col min="10498" max="10498" width="10" style="822" customWidth="1"/>
    <col min="10499" max="10499" width="11.7109375" style="822" customWidth="1"/>
    <col min="10500" max="10500" width="10.7109375" style="822" customWidth="1"/>
    <col min="10501" max="10501" width="9.5703125" style="822" customWidth="1"/>
    <col min="10502" max="10502" width="9.42578125" style="822"/>
    <col min="10503" max="10503" width="8.5703125" style="822" customWidth="1"/>
    <col min="10504" max="10504" width="10.28515625" style="822" customWidth="1"/>
    <col min="10505" max="10505" width="10" style="822" customWidth="1"/>
    <col min="10506" max="10506" width="10.7109375" style="822" customWidth="1"/>
    <col min="10507" max="10507" width="10.85546875" style="822" customWidth="1"/>
    <col min="10508" max="10753" width="9.42578125" style="822"/>
    <col min="10754" max="10754" width="10" style="822" customWidth="1"/>
    <col min="10755" max="10755" width="11.7109375" style="822" customWidth="1"/>
    <col min="10756" max="10756" width="10.7109375" style="822" customWidth="1"/>
    <col min="10757" max="10757" width="9.5703125" style="822" customWidth="1"/>
    <col min="10758" max="10758" width="9.42578125" style="822"/>
    <col min="10759" max="10759" width="8.5703125" style="822" customWidth="1"/>
    <col min="10760" max="10760" width="10.28515625" style="822" customWidth="1"/>
    <col min="10761" max="10761" width="10" style="822" customWidth="1"/>
    <col min="10762" max="10762" width="10.7109375" style="822" customWidth="1"/>
    <col min="10763" max="10763" width="10.85546875" style="822" customWidth="1"/>
    <col min="10764" max="11009" width="9.42578125" style="822"/>
    <col min="11010" max="11010" width="10" style="822" customWidth="1"/>
    <col min="11011" max="11011" width="11.7109375" style="822" customWidth="1"/>
    <col min="11012" max="11012" width="10.7109375" style="822" customWidth="1"/>
    <col min="11013" max="11013" width="9.5703125" style="822" customWidth="1"/>
    <col min="11014" max="11014" width="9.42578125" style="822"/>
    <col min="11015" max="11015" width="8.5703125" style="822" customWidth="1"/>
    <col min="11016" max="11016" width="10.28515625" style="822" customWidth="1"/>
    <col min="11017" max="11017" width="10" style="822" customWidth="1"/>
    <col min="11018" max="11018" width="10.7109375" style="822" customWidth="1"/>
    <col min="11019" max="11019" width="10.85546875" style="822" customWidth="1"/>
    <col min="11020" max="11265" width="9.42578125" style="822"/>
    <col min="11266" max="11266" width="10" style="822" customWidth="1"/>
    <col min="11267" max="11267" width="11.7109375" style="822" customWidth="1"/>
    <col min="11268" max="11268" width="10.7109375" style="822" customWidth="1"/>
    <col min="11269" max="11269" width="9.5703125" style="822" customWidth="1"/>
    <col min="11270" max="11270" width="9.42578125" style="822"/>
    <col min="11271" max="11271" width="8.5703125" style="822" customWidth="1"/>
    <col min="11272" max="11272" width="10.28515625" style="822" customWidth="1"/>
    <col min="11273" max="11273" width="10" style="822" customWidth="1"/>
    <col min="11274" max="11274" width="10.7109375" style="822" customWidth="1"/>
    <col min="11275" max="11275" width="10.85546875" style="822" customWidth="1"/>
    <col min="11276" max="11521" width="9.42578125" style="822"/>
    <col min="11522" max="11522" width="10" style="822" customWidth="1"/>
    <col min="11523" max="11523" width="11.7109375" style="822" customWidth="1"/>
    <col min="11524" max="11524" width="10.7109375" style="822" customWidth="1"/>
    <col min="11525" max="11525" width="9.5703125" style="822" customWidth="1"/>
    <col min="11526" max="11526" width="9.42578125" style="822"/>
    <col min="11527" max="11527" width="8.5703125" style="822" customWidth="1"/>
    <col min="11528" max="11528" width="10.28515625" style="822" customWidth="1"/>
    <col min="11529" max="11529" width="10" style="822" customWidth="1"/>
    <col min="11530" max="11530" width="10.7109375" style="822" customWidth="1"/>
    <col min="11531" max="11531" width="10.85546875" style="822" customWidth="1"/>
    <col min="11532" max="11777" width="9.42578125" style="822"/>
    <col min="11778" max="11778" width="10" style="822" customWidth="1"/>
    <col min="11779" max="11779" width="11.7109375" style="822" customWidth="1"/>
    <col min="11780" max="11780" width="10.7109375" style="822" customWidth="1"/>
    <col min="11781" max="11781" width="9.5703125" style="822" customWidth="1"/>
    <col min="11782" max="11782" width="9.42578125" style="822"/>
    <col min="11783" max="11783" width="8.5703125" style="822" customWidth="1"/>
    <col min="11784" max="11784" width="10.28515625" style="822" customWidth="1"/>
    <col min="11785" max="11785" width="10" style="822" customWidth="1"/>
    <col min="11786" max="11786" width="10.7109375" style="822" customWidth="1"/>
    <col min="11787" max="11787" width="10.85546875" style="822" customWidth="1"/>
    <col min="11788" max="12033" width="9.42578125" style="822"/>
    <col min="12034" max="12034" width="10" style="822" customWidth="1"/>
    <col min="12035" max="12035" width="11.7109375" style="822" customWidth="1"/>
    <col min="12036" max="12036" width="10.7109375" style="822" customWidth="1"/>
    <col min="12037" max="12037" width="9.5703125" style="822" customWidth="1"/>
    <col min="12038" max="12038" width="9.42578125" style="822"/>
    <col min="12039" max="12039" width="8.5703125" style="822" customWidth="1"/>
    <col min="12040" max="12040" width="10.28515625" style="822" customWidth="1"/>
    <col min="12041" max="12041" width="10" style="822" customWidth="1"/>
    <col min="12042" max="12042" width="10.7109375" style="822" customWidth="1"/>
    <col min="12043" max="12043" width="10.85546875" style="822" customWidth="1"/>
    <col min="12044" max="12289" width="9.42578125" style="822"/>
    <col min="12290" max="12290" width="10" style="822" customWidth="1"/>
    <col min="12291" max="12291" width="11.7109375" style="822" customWidth="1"/>
    <col min="12292" max="12292" width="10.7109375" style="822" customWidth="1"/>
    <col min="12293" max="12293" width="9.5703125" style="822" customWidth="1"/>
    <col min="12294" max="12294" width="9.42578125" style="822"/>
    <col min="12295" max="12295" width="8.5703125" style="822" customWidth="1"/>
    <col min="12296" max="12296" width="10.28515625" style="822" customWidth="1"/>
    <col min="12297" max="12297" width="10" style="822" customWidth="1"/>
    <col min="12298" max="12298" width="10.7109375" style="822" customWidth="1"/>
    <col min="12299" max="12299" width="10.85546875" style="822" customWidth="1"/>
    <col min="12300" max="12545" width="9.42578125" style="822"/>
    <col min="12546" max="12546" width="10" style="822" customWidth="1"/>
    <col min="12547" max="12547" width="11.7109375" style="822" customWidth="1"/>
    <col min="12548" max="12548" width="10.7109375" style="822" customWidth="1"/>
    <col min="12549" max="12549" width="9.5703125" style="822" customWidth="1"/>
    <col min="12550" max="12550" width="9.42578125" style="822"/>
    <col min="12551" max="12551" width="8.5703125" style="822" customWidth="1"/>
    <col min="12552" max="12552" width="10.28515625" style="822" customWidth="1"/>
    <col min="12553" max="12553" width="10" style="822" customWidth="1"/>
    <col min="12554" max="12554" width="10.7109375" style="822" customWidth="1"/>
    <col min="12555" max="12555" width="10.85546875" style="822" customWidth="1"/>
    <col min="12556" max="12801" width="9.42578125" style="822"/>
    <col min="12802" max="12802" width="10" style="822" customWidth="1"/>
    <col min="12803" max="12803" width="11.7109375" style="822" customWidth="1"/>
    <col min="12804" max="12804" width="10.7109375" style="822" customWidth="1"/>
    <col min="12805" max="12805" width="9.5703125" style="822" customWidth="1"/>
    <col min="12806" max="12806" width="9.42578125" style="822"/>
    <col min="12807" max="12807" width="8.5703125" style="822" customWidth="1"/>
    <col min="12808" max="12808" width="10.28515625" style="822" customWidth="1"/>
    <col min="12809" max="12809" width="10" style="822" customWidth="1"/>
    <col min="12810" max="12810" width="10.7109375" style="822" customWidth="1"/>
    <col min="12811" max="12811" width="10.85546875" style="822" customWidth="1"/>
    <col min="12812" max="13057" width="9.42578125" style="822"/>
    <col min="13058" max="13058" width="10" style="822" customWidth="1"/>
    <col min="13059" max="13059" width="11.7109375" style="822" customWidth="1"/>
    <col min="13060" max="13060" width="10.7109375" style="822" customWidth="1"/>
    <col min="13061" max="13061" width="9.5703125" style="822" customWidth="1"/>
    <col min="13062" max="13062" width="9.42578125" style="822"/>
    <col min="13063" max="13063" width="8.5703125" style="822" customWidth="1"/>
    <col min="13064" max="13064" width="10.28515625" style="822" customWidth="1"/>
    <col min="13065" max="13065" width="10" style="822" customWidth="1"/>
    <col min="13066" max="13066" width="10.7109375" style="822" customWidth="1"/>
    <col min="13067" max="13067" width="10.85546875" style="822" customWidth="1"/>
    <col min="13068" max="13313" width="9.42578125" style="822"/>
    <col min="13314" max="13314" width="10" style="822" customWidth="1"/>
    <col min="13315" max="13315" width="11.7109375" style="822" customWidth="1"/>
    <col min="13316" max="13316" width="10.7109375" style="822" customWidth="1"/>
    <col min="13317" max="13317" width="9.5703125" style="822" customWidth="1"/>
    <col min="13318" max="13318" width="9.42578125" style="822"/>
    <col min="13319" max="13319" width="8.5703125" style="822" customWidth="1"/>
    <col min="13320" max="13320" width="10.28515625" style="822" customWidth="1"/>
    <col min="13321" max="13321" width="10" style="822" customWidth="1"/>
    <col min="13322" max="13322" width="10.7109375" style="822" customWidth="1"/>
    <col min="13323" max="13323" width="10.85546875" style="822" customWidth="1"/>
    <col min="13324" max="13569" width="9.42578125" style="822"/>
    <col min="13570" max="13570" width="10" style="822" customWidth="1"/>
    <col min="13571" max="13571" width="11.7109375" style="822" customWidth="1"/>
    <col min="13572" max="13572" width="10.7109375" style="822" customWidth="1"/>
    <col min="13573" max="13573" width="9.5703125" style="822" customWidth="1"/>
    <col min="13574" max="13574" width="9.42578125" style="822"/>
    <col min="13575" max="13575" width="8.5703125" style="822" customWidth="1"/>
    <col min="13576" max="13576" width="10.28515625" style="822" customWidth="1"/>
    <col min="13577" max="13577" width="10" style="822" customWidth="1"/>
    <col min="13578" max="13578" width="10.7109375" style="822" customWidth="1"/>
    <col min="13579" max="13579" width="10.85546875" style="822" customWidth="1"/>
    <col min="13580" max="13825" width="9.42578125" style="822"/>
    <col min="13826" max="13826" width="10" style="822" customWidth="1"/>
    <col min="13827" max="13827" width="11.7109375" style="822" customWidth="1"/>
    <col min="13828" max="13828" width="10.7109375" style="822" customWidth="1"/>
    <col min="13829" max="13829" width="9.5703125" style="822" customWidth="1"/>
    <col min="13830" max="13830" width="9.42578125" style="822"/>
    <col min="13831" max="13831" width="8.5703125" style="822" customWidth="1"/>
    <col min="13832" max="13832" width="10.28515625" style="822" customWidth="1"/>
    <col min="13833" max="13833" width="10" style="822" customWidth="1"/>
    <col min="13834" max="13834" width="10.7109375" style="822" customWidth="1"/>
    <col min="13835" max="13835" width="10.85546875" style="822" customWidth="1"/>
    <col min="13836" max="14081" width="9.42578125" style="822"/>
    <col min="14082" max="14082" width="10" style="822" customWidth="1"/>
    <col min="14083" max="14083" width="11.7109375" style="822" customWidth="1"/>
    <col min="14084" max="14084" width="10.7109375" style="822" customWidth="1"/>
    <col min="14085" max="14085" width="9.5703125" style="822" customWidth="1"/>
    <col min="14086" max="14086" width="9.42578125" style="822"/>
    <col min="14087" max="14087" width="8.5703125" style="822" customWidth="1"/>
    <col min="14088" max="14088" width="10.28515625" style="822" customWidth="1"/>
    <col min="14089" max="14089" width="10" style="822" customWidth="1"/>
    <col min="14090" max="14090" width="10.7109375" style="822" customWidth="1"/>
    <col min="14091" max="14091" width="10.85546875" style="822" customWidth="1"/>
    <col min="14092" max="14337" width="9.42578125" style="822"/>
    <col min="14338" max="14338" width="10" style="822" customWidth="1"/>
    <col min="14339" max="14339" width="11.7109375" style="822" customWidth="1"/>
    <col min="14340" max="14340" width="10.7109375" style="822" customWidth="1"/>
    <col min="14341" max="14341" width="9.5703125" style="822" customWidth="1"/>
    <col min="14342" max="14342" width="9.42578125" style="822"/>
    <col min="14343" max="14343" width="8.5703125" style="822" customWidth="1"/>
    <col min="14344" max="14344" width="10.28515625" style="822" customWidth="1"/>
    <col min="14345" max="14345" width="10" style="822" customWidth="1"/>
    <col min="14346" max="14346" width="10.7109375" style="822" customWidth="1"/>
    <col min="14347" max="14347" width="10.85546875" style="822" customWidth="1"/>
    <col min="14348" max="14593" width="9.42578125" style="822"/>
    <col min="14594" max="14594" width="10" style="822" customWidth="1"/>
    <col min="14595" max="14595" width="11.7109375" style="822" customWidth="1"/>
    <col min="14596" max="14596" width="10.7109375" style="822" customWidth="1"/>
    <col min="14597" max="14597" width="9.5703125" style="822" customWidth="1"/>
    <col min="14598" max="14598" width="9.42578125" style="822"/>
    <col min="14599" max="14599" width="8.5703125" style="822" customWidth="1"/>
    <col min="14600" max="14600" width="10.28515625" style="822" customWidth="1"/>
    <col min="14601" max="14601" width="10" style="822" customWidth="1"/>
    <col min="14602" max="14602" width="10.7109375" style="822" customWidth="1"/>
    <col min="14603" max="14603" width="10.85546875" style="822" customWidth="1"/>
    <col min="14604" max="14849" width="9.42578125" style="822"/>
    <col min="14850" max="14850" width="10" style="822" customWidth="1"/>
    <col min="14851" max="14851" width="11.7109375" style="822" customWidth="1"/>
    <col min="14852" max="14852" width="10.7109375" style="822" customWidth="1"/>
    <col min="14853" max="14853" width="9.5703125" style="822" customWidth="1"/>
    <col min="14854" max="14854" width="9.42578125" style="822"/>
    <col min="14855" max="14855" width="8.5703125" style="822" customWidth="1"/>
    <col min="14856" max="14856" width="10.28515625" style="822" customWidth="1"/>
    <col min="14857" max="14857" width="10" style="822" customWidth="1"/>
    <col min="14858" max="14858" width="10.7109375" style="822" customWidth="1"/>
    <col min="14859" max="14859" width="10.85546875" style="822" customWidth="1"/>
    <col min="14860" max="15105" width="9.42578125" style="822"/>
    <col min="15106" max="15106" width="10" style="822" customWidth="1"/>
    <col min="15107" max="15107" width="11.7109375" style="822" customWidth="1"/>
    <col min="15108" max="15108" width="10.7109375" style="822" customWidth="1"/>
    <col min="15109" max="15109" width="9.5703125" style="822" customWidth="1"/>
    <col min="15110" max="15110" width="9.42578125" style="822"/>
    <col min="15111" max="15111" width="8.5703125" style="822" customWidth="1"/>
    <col min="15112" max="15112" width="10.28515625" style="822" customWidth="1"/>
    <col min="15113" max="15113" width="10" style="822" customWidth="1"/>
    <col min="15114" max="15114" width="10.7109375" style="822" customWidth="1"/>
    <col min="15115" max="15115" width="10.85546875" style="822" customWidth="1"/>
    <col min="15116" max="15361" width="9.42578125" style="822"/>
    <col min="15362" max="15362" width="10" style="822" customWidth="1"/>
    <col min="15363" max="15363" width="11.7109375" style="822" customWidth="1"/>
    <col min="15364" max="15364" width="10.7109375" style="822" customWidth="1"/>
    <col min="15365" max="15365" width="9.5703125" style="822" customWidth="1"/>
    <col min="15366" max="15366" width="9.42578125" style="822"/>
    <col min="15367" max="15367" width="8.5703125" style="822" customWidth="1"/>
    <col min="15368" max="15368" width="10.28515625" style="822" customWidth="1"/>
    <col min="15369" max="15369" width="10" style="822" customWidth="1"/>
    <col min="15370" max="15370" width="10.7109375" style="822" customWidth="1"/>
    <col min="15371" max="15371" width="10.85546875" style="822" customWidth="1"/>
    <col min="15372" max="15617" width="9.42578125" style="822"/>
    <col min="15618" max="15618" width="10" style="822" customWidth="1"/>
    <col min="15619" max="15619" width="11.7109375" style="822" customWidth="1"/>
    <col min="15620" max="15620" width="10.7109375" style="822" customWidth="1"/>
    <col min="15621" max="15621" width="9.5703125" style="822" customWidth="1"/>
    <col min="15622" max="15622" width="9.42578125" style="822"/>
    <col min="15623" max="15623" width="8.5703125" style="822" customWidth="1"/>
    <col min="15624" max="15624" width="10.28515625" style="822" customWidth="1"/>
    <col min="15625" max="15625" width="10" style="822" customWidth="1"/>
    <col min="15626" max="15626" width="10.7109375" style="822" customWidth="1"/>
    <col min="15627" max="15627" width="10.85546875" style="822" customWidth="1"/>
    <col min="15628" max="15873" width="9.42578125" style="822"/>
    <col min="15874" max="15874" width="10" style="822" customWidth="1"/>
    <col min="15875" max="15875" width="11.7109375" style="822" customWidth="1"/>
    <col min="15876" max="15876" width="10.7109375" style="822" customWidth="1"/>
    <col min="15877" max="15877" width="9.5703125" style="822" customWidth="1"/>
    <col min="15878" max="15878" width="9.42578125" style="822"/>
    <col min="15879" max="15879" width="8.5703125" style="822" customWidth="1"/>
    <col min="15880" max="15880" width="10.28515625" style="822" customWidth="1"/>
    <col min="15881" max="15881" width="10" style="822" customWidth="1"/>
    <col min="15882" max="15882" width="10.7109375" style="822" customWidth="1"/>
    <col min="15883" max="15883" width="10.85546875" style="822" customWidth="1"/>
    <col min="15884" max="16129" width="9.42578125" style="822"/>
    <col min="16130" max="16130" width="10" style="822" customWidth="1"/>
    <col min="16131" max="16131" width="11.7109375" style="822" customWidth="1"/>
    <col min="16132" max="16132" width="10.7109375" style="822" customWidth="1"/>
    <col min="16133" max="16133" width="9.5703125" style="822" customWidth="1"/>
    <col min="16134" max="16134" width="9.42578125" style="822"/>
    <col min="16135" max="16135" width="8.5703125" style="822" customWidth="1"/>
    <col min="16136" max="16136" width="10.28515625" style="822" customWidth="1"/>
    <col min="16137" max="16137" width="10" style="822" customWidth="1"/>
    <col min="16138" max="16138" width="10.7109375" style="822" customWidth="1"/>
    <col min="16139" max="16139" width="10.85546875" style="822" customWidth="1"/>
    <col min="16140" max="16384" width="9.42578125" style="822"/>
  </cols>
  <sheetData>
    <row r="1" spans="1:17" ht="15" customHeight="1" x14ac:dyDescent="0.2">
      <c r="A1" s="969" t="s">
        <v>3623</v>
      </c>
      <c r="B1" s="969"/>
      <c r="C1" s="969"/>
      <c r="D1" s="969"/>
      <c r="E1" s="969"/>
      <c r="F1" s="969"/>
      <c r="G1" s="969"/>
      <c r="H1" s="969"/>
      <c r="I1" s="969"/>
      <c r="J1" s="969"/>
      <c r="K1" s="969"/>
      <c r="L1" s="969"/>
      <c r="M1" s="969"/>
      <c r="N1" s="969"/>
      <c r="O1" s="969"/>
      <c r="P1" s="969"/>
      <c r="Q1" s="969"/>
    </row>
    <row r="2" spans="1:17" ht="15" customHeight="1" x14ac:dyDescent="0.2">
      <c r="A2" s="969" t="s">
        <v>5302</v>
      </c>
      <c r="B2" s="969"/>
      <c r="C2" s="969"/>
      <c r="D2" s="969"/>
      <c r="E2" s="969"/>
      <c r="F2" s="969"/>
      <c r="G2" s="969"/>
      <c r="H2" s="969"/>
      <c r="I2" s="969"/>
      <c r="J2" s="969"/>
      <c r="K2" s="969"/>
      <c r="L2" s="969"/>
      <c r="M2" s="969"/>
      <c r="N2" s="969"/>
      <c r="O2" s="969"/>
      <c r="P2" s="969"/>
      <c r="Q2" s="969"/>
    </row>
    <row r="3" spans="1:17" x14ac:dyDescent="0.2">
      <c r="A3" s="822" t="s">
        <v>5294</v>
      </c>
      <c r="E3" s="822">
        <v>102.88</v>
      </c>
      <c r="F3" s="822" t="s">
        <v>3602</v>
      </c>
    </row>
    <row r="4" spans="1:17" x14ac:dyDescent="0.2">
      <c r="A4" s="822" t="s">
        <v>5295</v>
      </c>
      <c r="E4" s="822">
        <v>322</v>
      </c>
      <c r="F4" s="822" t="s">
        <v>3602</v>
      </c>
    </row>
    <row r="5" spans="1:17" x14ac:dyDescent="0.2">
      <c r="A5" s="822" t="s">
        <v>3603</v>
      </c>
      <c r="E5" s="822">
        <f>'[31]C manual'!E5</f>
        <v>615</v>
      </c>
      <c r="F5" s="822" t="s">
        <v>3604</v>
      </c>
    </row>
    <row r="7" spans="1:17" ht="0.75" customHeight="1" x14ac:dyDescent="0.2">
      <c r="A7" s="963" t="s">
        <v>3617</v>
      </c>
      <c r="B7" s="963" t="s">
        <v>6051</v>
      </c>
      <c r="C7" s="963" t="s">
        <v>3624</v>
      </c>
      <c r="D7" s="834"/>
      <c r="E7" s="834"/>
      <c r="F7" s="834"/>
      <c r="G7" s="834"/>
      <c r="H7" s="834"/>
      <c r="I7" s="834"/>
      <c r="J7" s="834"/>
      <c r="K7" s="834"/>
      <c r="L7" s="834"/>
      <c r="M7" s="834"/>
      <c r="N7" s="834"/>
      <c r="O7" s="834"/>
      <c r="P7" s="834"/>
      <c r="Q7" s="834"/>
    </row>
    <row r="8" spans="1:17" ht="81" customHeight="1" x14ac:dyDescent="0.2">
      <c r="A8" s="963"/>
      <c r="B8" s="963"/>
      <c r="C8" s="963"/>
      <c r="D8" s="963" t="s">
        <v>3625</v>
      </c>
      <c r="E8" s="963"/>
      <c r="F8" s="963" t="s">
        <v>3626</v>
      </c>
      <c r="G8" s="963"/>
      <c r="H8" s="963" t="s">
        <v>3627</v>
      </c>
      <c r="I8" s="963"/>
      <c r="J8" s="963" t="s">
        <v>3628</v>
      </c>
      <c r="K8" s="963"/>
      <c r="L8" s="963" t="s">
        <v>3629</v>
      </c>
      <c r="M8" s="963"/>
      <c r="N8" s="963" t="s">
        <v>3630</v>
      </c>
      <c r="O8" s="963"/>
      <c r="P8" s="963" t="s">
        <v>6052</v>
      </c>
      <c r="Q8" s="963"/>
    </row>
    <row r="9" spans="1:17" s="1086" customFormat="1" ht="22.5" x14ac:dyDescent="0.25">
      <c r="A9" s="1114" t="s">
        <v>3618</v>
      </c>
      <c r="B9" s="963" t="s">
        <v>3631</v>
      </c>
      <c r="C9" s="963"/>
      <c r="D9" s="1114" t="s">
        <v>3632</v>
      </c>
      <c r="E9" s="1114"/>
      <c r="F9" s="1115" t="s">
        <v>3633</v>
      </c>
      <c r="G9" s="1115"/>
      <c r="H9" s="1116" t="s">
        <v>3634</v>
      </c>
      <c r="I9" s="1115"/>
      <c r="J9" s="1114" t="s">
        <v>3632</v>
      </c>
      <c r="K9" s="1115"/>
      <c r="L9" s="1115" t="s">
        <v>3633</v>
      </c>
      <c r="M9" s="1115"/>
      <c r="N9" s="1115" t="s">
        <v>3635</v>
      </c>
      <c r="O9" s="1117"/>
      <c r="P9" s="1115" t="s">
        <v>6053</v>
      </c>
      <c r="Q9" s="1115"/>
    </row>
    <row r="10" spans="1:17" ht="12.75" customHeight="1" x14ac:dyDescent="0.2">
      <c r="A10" s="832"/>
      <c r="B10" s="963"/>
      <c r="C10" s="963"/>
      <c r="D10" s="832" t="s">
        <v>3636</v>
      </c>
      <c r="E10" s="964" t="s">
        <v>3637</v>
      </c>
      <c r="F10" s="832" t="s">
        <v>3636</v>
      </c>
      <c r="G10" s="964" t="s">
        <v>3637</v>
      </c>
      <c r="H10" s="832" t="s">
        <v>3636</v>
      </c>
      <c r="I10" s="964" t="s">
        <v>3637</v>
      </c>
      <c r="J10" s="832" t="s">
        <v>3636</v>
      </c>
      <c r="K10" s="964" t="s">
        <v>3637</v>
      </c>
      <c r="L10" s="832" t="s">
        <v>3636</v>
      </c>
      <c r="M10" s="964" t="s">
        <v>3637</v>
      </c>
      <c r="N10" s="832" t="s">
        <v>3636</v>
      </c>
      <c r="O10" s="964" t="s">
        <v>3637</v>
      </c>
      <c r="P10" s="832" t="s">
        <v>3636</v>
      </c>
      <c r="Q10" s="964" t="s">
        <v>3637</v>
      </c>
    </row>
    <row r="11" spans="1:17" x14ac:dyDescent="0.2">
      <c r="A11" s="826"/>
      <c r="B11" s="963"/>
      <c r="C11" s="963"/>
      <c r="D11" s="827">
        <v>7</v>
      </c>
      <c r="E11" s="965"/>
      <c r="F11" s="827">
        <v>10</v>
      </c>
      <c r="G11" s="965"/>
      <c r="H11" s="1094">
        <v>3.105</v>
      </c>
      <c r="I11" s="965"/>
      <c r="J11" s="1094">
        <v>5</v>
      </c>
      <c r="K11" s="965"/>
      <c r="L11" s="827">
        <v>10</v>
      </c>
      <c r="M11" s="965"/>
      <c r="N11" s="1094">
        <v>100</v>
      </c>
      <c r="O11" s="965"/>
      <c r="P11" s="1094">
        <v>50</v>
      </c>
      <c r="Q11" s="965"/>
    </row>
    <row r="12" spans="1:17" s="1093" customFormat="1" ht="17.100000000000001" customHeight="1" x14ac:dyDescent="0.25">
      <c r="A12" s="1101">
        <v>0.5</v>
      </c>
      <c r="B12" s="1105">
        <f>'[31]C manual'!O10</f>
        <v>962.46</v>
      </c>
      <c r="C12" s="1105">
        <f>'[31]C manual'!Q10</f>
        <v>54.59</v>
      </c>
      <c r="D12" s="1105">
        <f>B12/D$11</f>
        <v>137.49428571428572</v>
      </c>
      <c r="E12" s="1105">
        <f>C12/D$11</f>
        <v>7.7985714285714289</v>
      </c>
      <c r="F12" s="1105">
        <f t="shared" ref="F12:F62" si="0">B12/F$11</f>
        <v>96.246000000000009</v>
      </c>
      <c r="G12" s="1105">
        <f t="shared" ref="G12:G62" si="1">C12/F$11</f>
        <v>5.4590000000000005</v>
      </c>
      <c r="H12" s="1105">
        <f>B12/3.105</f>
        <v>309.97101449275362</v>
      </c>
      <c r="I12" s="1105">
        <f>C12/H$11</f>
        <v>17.58132045088567</v>
      </c>
      <c r="J12" s="1105">
        <f t="shared" ref="J12:J62" si="2">B12/J$11</f>
        <v>192.49200000000002</v>
      </c>
      <c r="K12" s="1105">
        <f t="shared" ref="K12:K62" si="3">C12/J$11</f>
        <v>10.918000000000001</v>
      </c>
      <c r="L12" s="1105">
        <f t="shared" ref="L12:L62" si="4">B12/L$11</f>
        <v>96.246000000000009</v>
      </c>
      <c r="M12" s="1105">
        <f t="shared" ref="M12:M62" si="5">C12/L$11</f>
        <v>5.4590000000000005</v>
      </c>
      <c r="N12" s="1105">
        <f t="shared" ref="N12:N62" si="6">B12/N$11</f>
        <v>9.6246000000000009</v>
      </c>
      <c r="O12" s="1118">
        <f t="shared" ref="O12:O62" si="7">C12/N$11</f>
        <v>0.54590000000000005</v>
      </c>
      <c r="P12" s="1105">
        <f t="shared" ref="P12:P62" si="8">B12/P$11</f>
        <v>19.249200000000002</v>
      </c>
      <c r="Q12" s="1105">
        <f t="shared" ref="Q12:Q62" si="9">C12/P$11</f>
        <v>1.0918000000000001</v>
      </c>
    </row>
    <row r="13" spans="1:17" s="1093" customFormat="1" ht="17.100000000000001" customHeight="1" x14ac:dyDescent="0.25">
      <c r="A13" s="1101">
        <v>1</v>
      </c>
      <c r="B13" s="1105">
        <f>'[31]C manual'!O11</f>
        <v>1043.8699999999999</v>
      </c>
      <c r="C13" s="1105">
        <f>'[31]C manual'!Q11</f>
        <v>86.21</v>
      </c>
      <c r="D13" s="1105">
        <f t="shared" ref="D13:D62" si="10">B13/D$11</f>
        <v>149.12428571428569</v>
      </c>
      <c r="E13" s="1105">
        <f t="shared" ref="E13:E62" si="11">C13/D$11</f>
        <v>12.315714285714284</v>
      </c>
      <c r="F13" s="1105">
        <f t="shared" si="0"/>
        <v>104.38699999999999</v>
      </c>
      <c r="G13" s="1105">
        <f t="shared" si="1"/>
        <v>8.6209999999999987</v>
      </c>
      <c r="H13" s="1105">
        <f t="shared" ref="H13:H62" si="12">B13/3.105</f>
        <v>336.19001610305952</v>
      </c>
      <c r="I13" s="1105">
        <f t="shared" ref="I13:I62" si="13">C13/H$11</f>
        <v>27.764895330112719</v>
      </c>
      <c r="J13" s="1105">
        <f t="shared" si="2"/>
        <v>208.77399999999997</v>
      </c>
      <c r="K13" s="1105">
        <f t="shared" si="3"/>
        <v>17.241999999999997</v>
      </c>
      <c r="L13" s="1105">
        <f t="shared" si="4"/>
        <v>104.38699999999999</v>
      </c>
      <c r="M13" s="1105">
        <f t="shared" si="5"/>
        <v>8.6209999999999987</v>
      </c>
      <c r="N13" s="1105">
        <f t="shared" si="6"/>
        <v>10.438699999999999</v>
      </c>
      <c r="O13" s="1118">
        <f t="shared" si="7"/>
        <v>0.86209999999999998</v>
      </c>
      <c r="P13" s="1105">
        <f t="shared" si="8"/>
        <v>20.877399999999998</v>
      </c>
      <c r="Q13" s="1105">
        <f t="shared" si="9"/>
        <v>1.7242</v>
      </c>
    </row>
    <row r="14" spans="1:17" s="1093" customFormat="1" ht="17.100000000000001" customHeight="1" x14ac:dyDescent="0.25">
      <c r="A14" s="1101">
        <v>1.5</v>
      </c>
      <c r="B14" s="1105">
        <f>'[31]C manual'!O12</f>
        <v>1123.5</v>
      </c>
      <c r="C14" s="1105">
        <f>'[31]C manual'!Q12</f>
        <v>117.74</v>
      </c>
      <c r="D14" s="1105">
        <f t="shared" si="10"/>
        <v>160.5</v>
      </c>
      <c r="E14" s="1105">
        <f t="shared" si="11"/>
        <v>16.82</v>
      </c>
      <c r="F14" s="1105">
        <f t="shared" si="0"/>
        <v>112.35</v>
      </c>
      <c r="G14" s="1105">
        <f t="shared" si="1"/>
        <v>11.773999999999999</v>
      </c>
      <c r="H14" s="1105">
        <f t="shared" si="12"/>
        <v>361.83574879227052</v>
      </c>
      <c r="I14" s="1105">
        <f t="shared" si="13"/>
        <v>37.919484702093399</v>
      </c>
      <c r="J14" s="1105">
        <f t="shared" si="2"/>
        <v>224.7</v>
      </c>
      <c r="K14" s="1105">
        <f t="shared" si="3"/>
        <v>23.547999999999998</v>
      </c>
      <c r="L14" s="1105">
        <f t="shared" si="4"/>
        <v>112.35</v>
      </c>
      <c r="M14" s="1105">
        <f t="shared" si="5"/>
        <v>11.773999999999999</v>
      </c>
      <c r="N14" s="1105">
        <f t="shared" si="6"/>
        <v>11.234999999999999</v>
      </c>
      <c r="O14" s="1118">
        <f t="shared" si="7"/>
        <v>1.1774</v>
      </c>
      <c r="P14" s="1105">
        <f t="shared" si="8"/>
        <v>22.47</v>
      </c>
      <c r="Q14" s="1105">
        <f t="shared" si="9"/>
        <v>2.3548</v>
      </c>
    </row>
    <row r="15" spans="1:17" s="1093" customFormat="1" ht="17.100000000000001" customHeight="1" x14ac:dyDescent="0.25">
      <c r="A15" s="1101">
        <v>2</v>
      </c>
      <c r="B15" s="1105">
        <f>'[31]C manual'!O13</f>
        <v>1199.95</v>
      </c>
      <c r="C15" s="1105">
        <f>'[31]C manual'!Q13</f>
        <v>149.18</v>
      </c>
      <c r="D15" s="1105">
        <f t="shared" si="10"/>
        <v>171.42142857142858</v>
      </c>
      <c r="E15" s="1105">
        <f t="shared" si="11"/>
        <v>21.311428571428571</v>
      </c>
      <c r="F15" s="1105">
        <f t="shared" si="0"/>
        <v>119.995</v>
      </c>
      <c r="G15" s="1105">
        <f t="shared" si="1"/>
        <v>14.918000000000001</v>
      </c>
      <c r="H15" s="1105">
        <f t="shared" si="12"/>
        <v>386.45732689210951</v>
      </c>
      <c r="I15" s="1105">
        <f t="shared" si="13"/>
        <v>48.045088566827701</v>
      </c>
      <c r="J15" s="1105">
        <f t="shared" si="2"/>
        <v>239.99</v>
      </c>
      <c r="K15" s="1105">
        <f t="shared" si="3"/>
        <v>29.836000000000002</v>
      </c>
      <c r="L15" s="1105">
        <f t="shared" si="4"/>
        <v>119.995</v>
      </c>
      <c r="M15" s="1105">
        <f t="shared" si="5"/>
        <v>14.918000000000001</v>
      </c>
      <c r="N15" s="1105">
        <f t="shared" si="6"/>
        <v>11.999500000000001</v>
      </c>
      <c r="O15" s="1118">
        <f t="shared" si="7"/>
        <v>1.4918</v>
      </c>
      <c r="P15" s="1105">
        <f t="shared" si="8"/>
        <v>23.999000000000002</v>
      </c>
      <c r="Q15" s="1105">
        <f t="shared" si="9"/>
        <v>2.9836</v>
      </c>
    </row>
    <row r="16" spans="1:17" s="1093" customFormat="1" ht="17.100000000000001" customHeight="1" x14ac:dyDescent="0.25">
      <c r="A16" s="1101">
        <v>2.5</v>
      </c>
      <c r="B16" s="1105">
        <f>'[31]C manual'!O14</f>
        <v>1278.96</v>
      </c>
      <c r="C16" s="1105">
        <f>'[31]C manual'!Q14</f>
        <v>180.73</v>
      </c>
      <c r="D16" s="1105">
        <f t="shared" si="10"/>
        <v>182.70857142857145</v>
      </c>
      <c r="E16" s="1105">
        <f t="shared" si="11"/>
        <v>25.818571428571428</v>
      </c>
      <c r="F16" s="1105">
        <f t="shared" si="0"/>
        <v>127.896</v>
      </c>
      <c r="G16" s="1105">
        <f t="shared" si="1"/>
        <v>18.073</v>
      </c>
      <c r="H16" s="1105">
        <f t="shared" si="12"/>
        <v>411.9033816425121</v>
      </c>
      <c r="I16" s="1105">
        <f t="shared" si="13"/>
        <v>58.206119162640896</v>
      </c>
      <c r="J16" s="1105">
        <f t="shared" si="2"/>
        <v>255.792</v>
      </c>
      <c r="K16" s="1105">
        <f t="shared" si="3"/>
        <v>36.146000000000001</v>
      </c>
      <c r="L16" s="1105">
        <f t="shared" si="4"/>
        <v>127.896</v>
      </c>
      <c r="M16" s="1105">
        <f t="shared" si="5"/>
        <v>18.073</v>
      </c>
      <c r="N16" s="1105">
        <f t="shared" si="6"/>
        <v>12.7896</v>
      </c>
      <c r="O16" s="1118">
        <f t="shared" si="7"/>
        <v>1.8072999999999999</v>
      </c>
      <c r="P16" s="1105">
        <f t="shared" si="8"/>
        <v>25.5792</v>
      </c>
      <c r="Q16" s="1105">
        <f t="shared" si="9"/>
        <v>3.6145999999999998</v>
      </c>
    </row>
    <row r="17" spans="1:17" s="1093" customFormat="1" ht="17.100000000000001" customHeight="1" x14ac:dyDescent="0.25">
      <c r="A17" s="1101">
        <v>3</v>
      </c>
      <c r="B17" s="1105">
        <f>'[31]C manual'!O15</f>
        <v>1354.64</v>
      </c>
      <c r="C17" s="1105">
        <f>'[31]C manual'!Q15</f>
        <v>212.19</v>
      </c>
      <c r="D17" s="1105">
        <f t="shared" si="10"/>
        <v>193.52</v>
      </c>
      <c r="E17" s="1105">
        <f t="shared" si="11"/>
        <v>30.312857142857144</v>
      </c>
      <c r="F17" s="1105">
        <f t="shared" si="0"/>
        <v>135.464</v>
      </c>
      <c r="G17" s="1105">
        <f t="shared" si="1"/>
        <v>21.219000000000001</v>
      </c>
      <c r="H17" s="1105">
        <f t="shared" si="12"/>
        <v>436.27697262479876</v>
      </c>
      <c r="I17" s="1105">
        <f t="shared" si="13"/>
        <v>68.338164251207729</v>
      </c>
      <c r="J17" s="1105">
        <f t="shared" si="2"/>
        <v>270.928</v>
      </c>
      <c r="K17" s="1105">
        <f t="shared" si="3"/>
        <v>42.438000000000002</v>
      </c>
      <c r="L17" s="1105">
        <f t="shared" si="4"/>
        <v>135.464</v>
      </c>
      <c r="M17" s="1105">
        <f t="shared" si="5"/>
        <v>21.219000000000001</v>
      </c>
      <c r="N17" s="1105">
        <f t="shared" si="6"/>
        <v>13.5464</v>
      </c>
      <c r="O17" s="1118">
        <f t="shared" si="7"/>
        <v>2.1219000000000001</v>
      </c>
      <c r="P17" s="1105">
        <f t="shared" si="8"/>
        <v>27.0928</v>
      </c>
      <c r="Q17" s="1105">
        <f t="shared" si="9"/>
        <v>4.2438000000000002</v>
      </c>
    </row>
    <row r="18" spans="1:17" s="1093" customFormat="1" ht="17.100000000000001" customHeight="1" x14ac:dyDescent="0.25">
      <c r="A18" s="1101">
        <v>3.5</v>
      </c>
      <c r="B18" s="1105">
        <f>'[31]C manual'!O16</f>
        <v>1429.99</v>
      </c>
      <c r="C18" s="1105">
        <f>'[31]C manual'!Q16</f>
        <v>243.75</v>
      </c>
      <c r="D18" s="1105">
        <f t="shared" si="10"/>
        <v>204.28428571428572</v>
      </c>
      <c r="E18" s="1105">
        <f t="shared" si="11"/>
        <v>34.821428571428569</v>
      </c>
      <c r="F18" s="1105">
        <f t="shared" si="0"/>
        <v>142.999</v>
      </c>
      <c r="G18" s="1105">
        <f t="shared" si="1"/>
        <v>24.375</v>
      </c>
      <c r="H18" s="1105">
        <f t="shared" si="12"/>
        <v>460.54428341384863</v>
      </c>
      <c r="I18" s="1105">
        <f t="shared" si="13"/>
        <v>78.502415458937193</v>
      </c>
      <c r="J18" s="1105">
        <f t="shared" si="2"/>
        <v>285.99799999999999</v>
      </c>
      <c r="K18" s="1105">
        <f t="shared" si="3"/>
        <v>48.75</v>
      </c>
      <c r="L18" s="1105">
        <f t="shared" si="4"/>
        <v>142.999</v>
      </c>
      <c r="M18" s="1105">
        <f t="shared" si="5"/>
        <v>24.375</v>
      </c>
      <c r="N18" s="1105">
        <f t="shared" si="6"/>
        <v>14.299900000000001</v>
      </c>
      <c r="O18" s="1118">
        <f t="shared" si="7"/>
        <v>2.4375</v>
      </c>
      <c r="P18" s="1105">
        <f t="shared" si="8"/>
        <v>28.599800000000002</v>
      </c>
      <c r="Q18" s="1105">
        <f t="shared" si="9"/>
        <v>4.875</v>
      </c>
    </row>
    <row r="19" spans="1:17" s="1093" customFormat="1" ht="17.100000000000001" customHeight="1" x14ac:dyDescent="0.25">
      <c r="A19" s="1101">
        <v>4</v>
      </c>
      <c r="B19" s="1105">
        <f>'[31]C manual'!O17</f>
        <v>1504.14</v>
      </c>
      <c r="C19" s="1105">
        <f>'[31]C manual'!Q17</f>
        <v>275.07</v>
      </c>
      <c r="D19" s="1105">
        <f t="shared" si="10"/>
        <v>214.87714285714287</v>
      </c>
      <c r="E19" s="1105">
        <f t="shared" si="11"/>
        <v>39.295714285714283</v>
      </c>
      <c r="F19" s="1105">
        <f t="shared" si="0"/>
        <v>150.41400000000002</v>
      </c>
      <c r="G19" s="1105">
        <f t="shared" si="1"/>
        <v>27.506999999999998</v>
      </c>
      <c r="H19" s="1105">
        <f t="shared" si="12"/>
        <v>484.42512077294691</v>
      </c>
      <c r="I19" s="1105">
        <f t="shared" si="13"/>
        <v>88.589371980676333</v>
      </c>
      <c r="J19" s="1105">
        <f t="shared" si="2"/>
        <v>300.82800000000003</v>
      </c>
      <c r="K19" s="1105">
        <f t="shared" si="3"/>
        <v>55.013999999999996</v>
      </c>
      <c r="L19" s="1105">
        <f t="shared" si="4"/>
        <v>150.41400000000002</v>
      </c>
      <c r="M19" s="1105">
        <f t="shared" si="5"/>
        <v>27.506999999999998</v>
      </c>
      <c r="N19" s="1105">
        <f t="shared" si="6"/>
        <v>15.041400000000001</v>
      </c>
      <c r="O19" s="1118">
        <f t="shared" si="7"/>
        <v>2.7507000000000001</v>
      </c>
      <c r="P19" s="1105">
        <f t="shared" si="8"/>
        <v>30.082800000000002</v>
      </c>
      <c r="Q19" s="1105">
        <f t="shared" si="9"/>
        <v>5.5014000000000003</v>
      </c>
    </row>
    <row r="20" spans="1:17" s="1093" customFormat="1" ht="17.100000000000001" customHeight="1" x14ac:dyDescent="0.25">
      <c r="A20" s="1101">
        <v>4.5</v>
      </c>
      <c r="B20" s="1105">
        <f>'[31]C manual'!O18</f>
        <v>1576.79</v>
      </c>
      <c r="C20" s="1105">
        <f>'[31]C manual'!Q18</f>
        <v>306.45999999999998</v>
      </c>
      <c r="D20" s="1105">
        <f t="shared" si="10"/>
        <v>225.25571428571428</v>
      </c>
      <c r="E20" s="1105">
        <f t="shared" si="11"/>
        <v>43.779999999999994</v>
      </c>
      <c r="F20" s="1105">
        <f t="shared" si="0"/>
        <v>157.679</v>
      </c>
      <c r="G20" s="1105">
        <f t="shared" si="1"/>
        <v>30.645999999999997</v>
      </c>
      <c r="H20" s="1105">
        <f t="shared" si="12"/>
        <v>507.82286634460547</v>
      </c>
      <c r="I20" s="1105">
        <f t="shared" si="13"/>
        <v>98.698872785829295</v>
      </c>
      <c r="J20" s="1105">
        <f t="shared" si="2"/>
        <v>315.358</v>
      </c>
      <c r="K20" s="1105">
        <f t="shared" si="3"/>
        <v>61.291999999999994</v>
      </c>
      <c r="L20" s="1105">
        <f t="shared" si="4"/>
        <v>157.679</v>
      </c>
      <c r="M20" s="1105">
        <f t="shared" si="5"/>
        <v>30.645999999999997</v>
      </c>
      <c r="N20" s="1105">
        <f t="shared" si="6"/>
        <v>15.767899999999999</v>
      </c>
      <c r="O20" s="1118">
        <f t="shared" si="7"/>
        <v>3.0646</v>
      </c>
      <c r="P20" s="1105">
        <f t="shared" si="8"/>
        <v>31.535799999999998</v>
      </c>
      <c r="Q20" s="1105">
        <f t="shared" si="9"/>
        <v>6.1292</v>
      </c>
    </row>
    <row r="21" spans="1:17" s="1093" customFormat="1" ht="17.100000000000001" customHeight="1" x14ac:dyDescent="0.25">
      <c r="A21" s="1101">
        <v>5</v>
      </c>
      <c r="B21" s="1105">
        <f>'[31]C manual'!O19</f>
        <v>1649.92</v>
      </c>
      <c r="C21" s="1105">
        <f>'[31]C manual'!Q19</f>
        <v>337.97</v>
      </c>
      <c r="D21" s="1105">
        <f t="shared" si="10"/>
        <v>235.70285714285714</v>
      </c>
      <c r="E21" s="1105">
        <f t="shared" si="11"/>
        <v>48.281428571428577</v>
      </c>
      <c r="F21" s="1105">
        <f t="shared" si="0"/>
        <v>164.99200000000002</v>
      </c>
      <c r="G21" s="1105">
        <f t="shared" si="1"/>
        <v>33.797000000000004</v>
      </c>
      <c r="H21" s="1105">
        <f t="shared" si="12"/>
        <v>531.37520128824474</v>
      </c>
      <c r="I21" s="1105">
        <f t="shared" si="13"/>
        <v>108.84702093397746</v>
      </c>
      <c r="J21" s="1105">
        <f t="shared" si="2"/>
        <v>329.98400000000004</v>
      </c>
      <c r="K21" s="1105">
        <f t="shared" si="3"/>
        <v>67.594000000000008</v>
      </c>
      <c r="L21" s="1105">
        <f t="shared" si="4"/>
        <v>164.99200000000002</v>
      </c>
      <c r="M21" s="1105">
        <f t="shared" si="5"/>
        <v>33.797000000000004</v>
      </c>
      <c r="N21" s="1105">
        <f t="shared" si="6"/>
        <v>16.499200000000002</v>
      </c>
      <c r="O21" s="1118">
        <f t="shared" si="7"/>
        <v>3.3797000000000001</v>
      </c>
      <c r="P21" s="1105">
        <f t="shared" si="8"/>
        <v>32.998400000000004</v>
      </c>
      <c r="Q21" s="1105">
        <f t="shared" si="9"/>
        <v>6.7594000000000003</v>
      </c>
    </row>
    <row r="22" spans="1:17" s="1093" customFormat="1" ht="17.100000000000001" customHeight="1" x14ac:dyDescent="0.25">
      <c r="A22" s="1101">
        <v>5.5</v>
      </c>
      <c r="B22" s="1105">
        <f>'[31]C manual'!O20</f>
        <v>1725.82</v>
      </c>
      <c r="C22" s="1105">
        <f>'[31]C manual'!Q20</f>
        <v>369.45</v>
      </c>
      <c r="D22" s="1105">
        <f t="shared" si="10"/>
        <v>246.54571428571427</v>
      </c>
      <c r="E22" s="1105">
        <f t="shared" si="11"/>
        <v>52.778571428571425</v>
      </c>
      <c r="F22" s="1105">
        <f t="shared" si="0"/>
        <v>172.58199999999999</v>
      </c>
      <c r="G22" s="1105">
        <f t="shared" si="1"/>
        <v>36.945</v>
      </c>
      <c r="H22" s="1105">
        <f t="shared" si="12"/>
        <v>555.8196457326892</v>
      </c>
      <c r="I22" s="1105">
        <f t="shared" si="13"/>
        <v>118.98550724637681</v>
      </c>
      <c r="J22" s="1105">
        <f t="shared" si="2"/>
        <v>345.16399999999999</v>
      </c>
      <c r="K22" s="1105">
        <f t="shared" si="3"/>
        <v>73.89</v>
      </c>
      <c r="L22" s="1105">
        <f t="shared" si="4"/>
        <v>172.58199999999999</v>
      </c>
      <c r="M22" s="1105">
        <f t="shared" si="5"/>
        <v>36.945</v>
      </c>
      <c r="N22" s="1105">
        <f t="shared" si="6"/>
        <v>17.258199999999999</v>
      </c>
      <c r="O22" s="1118">
        <f t="shared" si="7"/>
        <v>3.6944999999999997</v>
      </c>
      <c r="P22" s="1105">
        <f t="shared" si="8"/>
        <v>34.516399999999997</v>
      </c>
      <c r="Q22" s="1105">
        <f t="shared" si="9"/>
        <v>7.3889999999999993</v>
      </c>
    </row>
    <row r="23" spans="1:17" s="1093" customFormat="1" ht="17.100000000000001" customHeight="1" x14ac:dyDescent="0.25">
      <c r="A23" s="1101">
        <v>6</v>
      </c>
      <c r="B23" s="1105">
        <f>'[31]C manual'!O21</f>
        <v>1795.93</v>
      </c>
      <c r="C23" s="1105">
        <f>'[31]C manual'!Q21</f>
        <v>400.65</v>
      </c>
      <c r="D23" s="1105">
        <f t="shared" si="10"/>
        <v>256.56142857142856</v>
      </c>
      <c r="E23" s="1105">
        <f t="shared" si="11"/>
        <v>57.23571428571428</v>
      </c>
      <c r="F23" s="1105">
        <f t="shared" si="0"/>
        <v>179.59300000000002</v>
      </c>
      <c r="G23" s="1105">
        <f t="shared" si="1"/>
        <v>40.064999999999998</v>
      </c>
      <c r="H23" s="1105">
        <f t="shared" si="12"/>
        <v>578.39935587761681</v>
      </c>
      <c r="I23" s="1105">
        <f t="shared" si="13"/>
        <v>129.03381642512076</v>
      </c>
      <c r="J23" s="1105">
        <f t="shared" si="2"/>
        <v>359.18600000000004</v>
      </c>
      <c r="K23" s="1105">
        <f t="shared" si="3"/>
        <v>80.13</v>
      </c>
      <c r="L23" s="1105">
        <f t="shared" si="4"/>
        <v>179.59300000000002</v>
      </c>
      <c r="M23" s="1105">
        <f t="shared" si="5"/>
        <v>40.064999999999998</v>
      </c>
      <c r="N23" s="1105">
        <f t="shared" si="6"/>
        <v>17.959299999999999</v>
      </c>
      <c r="O23" s="1118">
        <f t="shared" si="7"/>
        <v>4.0065</v>
      </c>
      <c r="P23" s="1105">
        <f t="shared" si="8"/>
        <v>35.918599999999998</v>
      </c>
      <c r="Q23" s="1105">
        <f t="shared" si="9"/>
        <v>8.0129999999999999</v>
      </c>
    </row>
    <row r="24" spans="1:17" s="1093" customFormat="1" ht="17.100000000000001" customHeight="1" x14ac:dyDescent="0.25">
      <c r="A24" s="1101">
        <v>6.5</v>
      </c>
      <c r="B24" s="1105">
        <f>'[31]C manual'!O22</f>
        <v>1871.58</v>
      </c>
      <c r="C24" s="1105">
        <f>'[31]C manual'!Q22</f>
        <v>432.05</v>
      </c>
      <c r="D24" s="1105">
        <f t="shared" si="10"/>
        <v>267.36857142857144</v>
      </c>
      <c r="E24" s="1105">
        <f t="shared" si="11"/>
        <v>61.721428571428575</v>
      </c>
      <c r="F24" s="1105">
        <f t="shared" si="0"/>
        <v>187.15799999999999</v>
      </c>
      <c r="G24" s="1105">
        <f t="shared" si="1"/>
        <v>43.204999999999998</v>
      </c>
      <c r="H24" s="1105">
        <f t="shared" si="12"/>
        <v>602.76328502415458</v>
      </c>
      <c r="I24" s="1105">
        <f t="shared" si="13"/>
        <v>139.14653784219001</v>
      </c>
      <c r="J24" s="1105">
        <f t="shared" si="2"/>
        <v>374.31599999999997</v>
      </c>
      <c r="K24" s="1105">
        <f t="shared" si="3"/>
        <v>86.41</v>
      </c>
      <c r="L24" s="1105">
        <f t="shared" si="4"/>
        <v>187.15799999999999</v>
      </c>
      <c r="M24" s="1105">
        <f t="shared" si="5"/>
        <v>43.204999999999998</v>
      </c>
      <c r="N24" s="1105">
        <f t="shared" si="6"/>
        <v>18.715799999999998</v>
      </c>
      <c r="O24" s="1118">
        <f t="shared" si="7"/>
        <v>4.3205</v>
      </c>
      <c r="P24" s="1105">
        <f t="shared" si="8"/>
        <v>37.431599999999996</v>
      </c>
      <c r="Q24" s="1105">
        <f t="shared" si="9"/>
        <v>8.641</v>
      </c>
    </row>
    <row r="25" spans="1:17" s="1093" customFormat="1" ht="17.100000000000001" customHeight="1" x14ac:dyDescent="0.25">
      <c r="A25" s="1101">
        <v>7</v>
      </c>
      <c r="B25" s="1105">
        <f>'[31]C manual'!O23</f>
        <v>1940.53</v>
      </c>
      <c r="C25" s="1105">
        <f>'[31]C manual'!Q23</f>
        <v>463.53</v>
      </c>
      <c r="D25" s="1105">
        <f t="shared" si="10"/>
        <v>277.21857142857141</v>
      </c>
      <c r="E25" s="1105">
        <f t="shared" si="11"/>
        <v>66.218571428571423</v>
      </c>
      <c r="F25" s="1105">
        <f t="shared" si="0"/>
        <v>194.053</v>
      </c>
      <c r="G25" s="1105">
        <f t="shared" si="1"/>
        <v>46.352999999999994</v>
      </c>
      <c r="H25" s="1105">
        <f t="shared" si="12"/>
        <v>624.96940418679549</v>
      </c>
      <c r="I25" s="1105">
        <f t="shared" si="13"/>
        <v>149.28502415458937</v>
      </c>
      <c r="J25" s="1105">
        <f t="shared" si="2"/>
        <v>388.10599999999999</v>
      </c>
      <c r="K25" s="1105">
        <f t="shared" si="3"/>
        <v>92.705999999999989</v>
      </c>
      <c r="L25" s="1105">
        <f t="shared" si="4"/>
        <v>194.053</v>
      </c>
      <c r="M25" s="1105">
        <f t="shared" si="5"/>
        <v>46.352999999999994</v>
      </c>
      <c r="N25" s="1105">
        <f t="shared" si="6"/>
        <v>19.4053</v>
      </c>
      <c r="O25" s="1118">
        <f t="shared" si="7"/>
        <v>4.6353</v>
      </c>
      <c r="P25" s="1105">
        <f t="shared" si="8"/>
        <v>38.810600000000001</v>
      </c>
      <c r="Q25" s="1105">
        <f t="shared" si="9"/>
        <v>9.2706</v>
      </c>
    </row>
    <row r="26" spans="1:17" s="1093" customFormat="1" ht="17.100000000000001" customHeight="1" x14ac:dyDescent="0.25">
      <c r="A26" s="1101">
        <v>7.5</v>
      </c>
      <c r="B26" s="1105">
        <f>'[31]C manual'!O24</f>
        <v>2011.28</v>
      </c>
      <c r="C26" s="1105">
        <f>'[31]C manual'!Q24</f>
        <v>494.8</v>
      </c>
      <c r="D26" s="1105">
        <f t="shared" si="10"/>
        <v>287.3257142857143</v>
      </c>
      <c r="E26" s="1105">
        <f t="shared" si="11"/>
        <v>70.685714285714283</v>
      </c>
      <c r="F26" s="1105">
        <f t="shared" si="0"/>
        <v>201.12799999999999</v>
      </c>
      <c r="G26" s="1105">
        <f t="shared" si="1"/>
        <v>49.480000000000004</v>
      </c>
      <c r="H26" s="1105">
        <f t="shared" si="12"/>
        <v>647.75523349436389</v>
      </c>
      <c r="I26" s="1105">
        <f t="shared" si="13"/>
        <v>159.35587761674719</v>
      </c>
      <c r="J26" s="1105">
        <f t="shared" si="2"/>
        <v>402.25599999999997</v>
      </c>
      <c r="K26" s="1105">
        <f t="shared" si="3"/>
        <v>98.960000000000008</v>
      </c>
      <c r="L26" s="1105">
        <f t="shared" si="4"/>
        <v>201.12799999999999</v>
      </c>
      <c r="M26" s="1105">
        <f t="shared" si="5"/>
        <v>49.480000000000004</v>
      </c>
      <c r="N26" s="1105">
        <f t="shared" si="6"/>
        <v>20.1128</v>
      </c>
      <c r="O26" s="1118">
        <f t="shared" si="7"/>
        <v>4.9480000000000004</v>
      </c>
      <c r="P26" s="1105">
        <f t="shared" si="8"/>
        <v>40.2256</v>
      </c>
      <c r="Q26" s="1105">
        <f t="shared" si="9"/>
        <v>9.8960000000000008</v>
      </c>
    </row>
    <row r="27" spans="1:17" s="1093" customFormat="1" ht="17.100000000000001" customHeight="1" x14ac:dyDescent="0.25">
      <c r="A27" s="1101">
        <v>8</v>
      </c>
      <c r="B27" s="1105">
        <f>'[31]C manual'!O25</f>
        <v>2084.25</v>
      </c>
      <c r="C27" s="1105">
        <f>'[31]C manual'!Q25</f>
        <v>526.13</v>
      </c>
      <c r="D27" s="1105">
        <f t="shared" si="10"/>
        <v>297.75</v>
      </c>
      <c r="E27" s="1105">
        <f t="shared" si="11"/>
        <v>75.161428571428573</v>
      </c>
      <c r="F27" s="1105">
        <f t="shared" si="0"/>
        <v>208.42500000000001</v>
      </c>
      <c r="G27" s="1105">
        <f t="shared" si="1"/>
        <v>52.613</v>
      </c>
      <c r="H27" s="1105">
        <f t="shared" si="12"/>
        <v>671.25603864734296</v>
      </c>
      <c r="I27" s="1105">
        <f t="shared" si="13"/>
        <v>169.44605475040257</v>
      </c>
      <c r="J27" s="1105">
        <f t="shared" si="2"/>
        <v>416.85</v>
      </c>
      <c r="K27" s="1105">
        <f t="shared" si="3"/>
        <v>105.226</v>
      </c>
      <c r="L27" s="1105">
        <f t="shared" si="4"/>
        <v>208.42500000000001</v>
      </c>
      <c r="M27" s="1105">
        <f t="shared" si="5"/>
        <v>52.613</v>
      </c>
      <c r="N27" s="1105">
        <f t="shared" si="6"/>
        <v>20.842500000000001</v>
      </c>
      <c r="O27" s="1118">
        <f t="shared" si="7"/>
        <v>5.2613000000000003</v>
      </c>
      <c r="P27" s="1105">
        <f t="shared" si="8"/>
        <v>41.685000000000002</v>
      </c>
      <c r="Q27" s="1105">
        <f t="shared" si="9"/>
        <v>10.522600000000001</v>
      </c>
    </row>
    <row r="28" spans="1:17" s="1093" customFormat="1" ht="17.100000000000001" customHeight="1" x14ac:dyDescent="0.25">
      <c r="A28" s="1101">
        <v>8.5</v>
      </c>
      <c r="B28" s="1105">
        <f>'[31]C manual'!O26</f>
        <v>2152.0700000000002</v>
      </c>
      <c r="C28" s="1105">
        <f>'[31]C manual'!Q26</f>
        <v>557.46</v>
      </c>
      <c r="D28" s="1105">
        <f t="shared" si="10"/>
        <v>307.43857142857144</v>
      </c>
      <c r="E28" s="1105">
        <f t="shared" si="11"/>
        <v>79.637142857142862</v>
      </c>
      <c r="F28" s="1105">
        <f t="shared" si="0"/>
        <v>215.20700000000002</v>
      </c>
      <c r="G28" s="1105">
        <f t="shared" si="1"/>
        <v>55.746000000000002</v>
      </c>
      <c r="H28" s="1105">
        <f t="shared" si="12"/>
        <v>693.09822866344609</v>
      </c>
      <c r="I28" s="1105">
        <f t="shared" si="13"/>
        <v>179.536231884058</v>
      </c>
      <c r="J28" s="1105">
        <f t="shared" si="2"/>
        <v>430.41400000000004</v>
      </c>
      <c r="K28" s="1105">
        <f t="shared" si="3"/>
        <v>111.492</v>
      </c>
      <c r="L28" s="1105">
        <f t="shared" si="4"/>
        <v>215.20700000000002</v>
      </c>
      <c r="M28" s="1105">
        <f t="shared" si="5"/>
        <v>55.746000000000002</v>
      </c>
      <c r="N28" s="1105">
        <f t="shared" si="6"/>
        <v>21.520700000000001</v>
      </c>
      <c r="O28" s="1118">
        <f t="shared" si="7"/>
        <v>5.5746000000000002</v>
      </c>
      <c r="P28" s="1105">
        <f t="shared" si="8"/>
        <v>43.041400000000003</v>
      </c>
      <c r="Q28" s="1105">
        <f t="shared" si="9"/>
        <v>11.1492</v>
      </c>
    </row>
    <row r="29" spans="1:17" s="1093" customFormat="1" ht="17.100000000000001" customHeight="1" x14ac:dyDescent="0.25">
      <c r="A29" s="1101">
        <v>9</v>
      </c>
      <c r="B29" s="1105">
        <f>'[31]C manual'!O27</f>
        <v>2221.69</v>
      </c>
      <c r="C29" s="1105">
        <f>'[31]C manual'!Q27</f>
        <v>588.84</v>
      </c>
      <c r="D29" s="1105">
        <f t="shared" si="10"/>
        <v>317.38428571428574</v>
      </c>
      <c r="E29" s="1105">
        <f t="shared" si="11"/>
        <v>84.12</v>
      </c>
      <c r="F29" s="1105">
        <f t="shared" si="0"/>
        <v>222.16900000000001</v>
      </c>
      <c r="G29" s="1105">
        <f t="shared" si="1"/>
        <v>58.884</v>
      </c>
      <c r="H29" s="1105">
        <f t="shared" si="12"/>
        <v>715.52012882447673</v>
      </c>
      <c r="I29" s="1105">
        <f t="shared" si="13"/>
        <v>189.6425120772947</v>
      </c>
      <c r="J29" s="1105">
        <f t="shared" si="2"/>
        <v>444.33800000000002</v>
      </c>
      <c r="K29" s="1105">
        <f t="shared" si="3"/>
        <v>117.768</v>
      </c>
      <c r="L29" s="1105">
        <f t="shared" si="4"/>
        <v>222.16900000000001</v>
      </c>
      <c r="M29" s="1105">
        <f t="shared" si="5"/>
        <v>58.884</v>
      </c>
      <c r="N29" s="1105">
        <f t="shared" si="6"/>
        <v>22.216899999999999</v>
      </c>
      <c r="O29" s="1118">
        <f t="shared" si="7"/>
        <v>5.8884000000000007</v>
      </c>
      <c r="P29" s="1105">
        <f t="shared" si="8"/>
        <v>44.433799999999998</v>
      </c>
      <c r="Q29" s="1105">
        <f t="shared" si="9"/>
        <v>11.776800000000001</v>
      </c>
    </row>
    <row r="30" spans="1:17" s="1093" customFormat="1" ht="17.100000000000001" customHeight="1" x14ac:dyDescent="0.25">
      <c r="A30" s="1101">
        <v>9.5</v>
      </c>
      <c r="B30" s="1105">
        <f>'[31]C manual'!O28</f>
        <v>2288.81</v>
      </c>
      <c r="C30" s="1105">
        <f>'[31]C manual'!Q28</f>
        <v>619.94000000000005</v>
      </c>
      <c r="D30" s="1105">
        <f t="shared" si="10"/>
        <v>326.97285714285715</v>
      </c>
      <c r="E30" s="1105">
        <f t="shared" si="11"/>
        <v>88.562857142857155</v>
      </c>
      <c r="F30" s="1105">
        <f t="shared" si="0"/>
        <v>228.881</v>
      </c>
      <c r="G30" s="1105">
        <f t="shared" si="1"/>
        <v>61.994000000000007</v>
      </c>
      <c r="H30" s="1105">
        <f t="shared" si="12"/>
        <v>737.13687600644118</v>
      </c>
      <c r="I30" s="1105">
        <f t="shared" si="13"/>
        <v>199.65861513687602</v>
      </c>
      <c r="J30" s="1105">
        <f t="shared" si="2"/>
        <v>457.762</v>
      </c>
      <c r="K30" s="1105">
        <f t="shared" si="3"/>
        <v>123.98800000000001</v>
      </c>
      <c r="L30" s="1105">
        <f t="shared" si="4"/>
        <v>228.881</v>
      </c>
      <c r="M30" s="1105">
        <f t="shared" si="5"/>
        <v>61.994000000000007</v>
      </c>
      <c r="N30" s="1105">
        <f t="shared" si="6"/>
        <v>22.888099999999998</v>
      </c>
      <c r="O30" s="1118">
        <f t="shared" si="7"/>
        <v>6.1994000000000007</v>
      </c>
      <c r="P30" s="1105">
        <f t="shared" si="8"/>
        <v>45.776199999999996</v>
      </c>
      <c r="Q30" s="1105">
        <f t="shared" si="9"/>
        <v>12.398800000000001</v>
      </c>
    </row>
    <row r="31" spans="1:17" s="1093" customFormat="1" ht="17.100000000000001" customHeight="1" x14ac:dyDescent="0.25">
      <c r="A31" s="1101">
        <v>10</v>
      </c>
      <c r="B31" s="1105">
        <f>'[31]C manual'!O29</f>
        <v>2353.37</v>
      </c>
      <c r="C31" s="1105">
        <f>'[31]C manual'!Q29</f>
        <v>651.11</v>
      </c>
      <c r="D31" s="1105">
        <f t="shared" si="10"/>
        <v>336.19571428571425</v>
      </c>
      <c r="E31" s="1105">
        <f t="shared" si="11"/>
        <v>93.015714285714282</v>
      </c>
      <c r="F31" s="1105">
        <f t="shared" si="0"/>
        <v>235.33699999999999</v>
      </c>
      <c r="G31" s="1105">
        <f t="shared" si="1"/>
        <v>65.111000000000004</v>
      </c>
      <c r="H31" s="1105">
        <f t="shared" si="12"/>
        <v>757.92914653784214</v>
      </c>
      <c r="I31" s="1105">
        <f t="shared" si="13"/>
        <v>209.69726247987117</v>
      </c>
      <c r="J31" s="1105">
        <f t="shared" si="2"/>
        <v>470.67399999999998</v>
      </c>
      <c r="K31" s="1105">
        <f t="shared" si="3"/>
        <v>130.22200000000001</v>
      </c>
      <c r="L31" s="1105">
        <f t="shared" si="4"/>
        <v>235.33699999999999</v>
      </c>
      <c r="M31" s="1105">
        <f t="shared" si="5"/>
        <v>65.111000000000004</v>
      </c>
      <c r="N31" s="1105">
        <f t="shared" si="6"/>
        <v>23.5337</v>
      </c>
      <c r="O31" s="1118">
        <f t="shared" si="7"/>
        <v>6.5110999999999999</v>
      </c>
      <c r="P31" s="1105">
        <f t="shared" si="8"/>
        <v>47.067399999999999</v>
      </c>
      <c r="Q31" s="1105">
        <f t="shared" si="9"/>
        <v>13.0222</v>
      </c>
    </row>
    <row r="32" spans="1:17" s="1093" customFormat="1" ht="17.100000000000001" customHeight="1" x14ac:dyDescent="0.25">
      <c r="A32" s="1101">
        <v>11</v>
      </c>
      <c r="B32" s="1105">
        <f>'[31]C manual'!O30</f>
        <v>2454.3200000000002</v>
      </c>
      <c r="C32" s="1105">
        <f>'[31]C manual'!Q30</f>
        <v>712.88</v>
      </c>
      <c r="D32" s="1105">
        <f t="shared" si="10"/>
        <v>350.61714285714288</v>
      </c>
      <c r="E32" s="1105">
        <f t="shared" si="11"/>
        <v>101.84</v>
      </c>
      <c r="F32" s="1105">
        <f t="shared" si="0"/>
        <v>245.43200000000002</v>
      </c>
      <c r="G32" s="1105">
        <f t="shared" si="1"/>
        <v>71.287999999999997</v>
      </c>
      <c r="H32" s="1105">
        <f t="shared" si="12"/>
        <v>790.44122383252829</v>
      </c>
      <c r="I32" s="1105">
        <f t="shared" si="13"/>
        <v>229.59098228663447</v>
      </c>
      <c r="J32" s="1105">
        <f t="shared" si="2"/>
        <v>490.86400000000003</v>
      </c>
      <c r="K32" s="1105">
        <f t="shared" si="3"/>
        <v>142.57599999999999</v>
      </c>
      <c r="L32" s="1105">
        <f t="shared" si="4"/>
        <v>245.43200000000002</v>
      </c>
      <c r="M32" s="1105">
        <f t="shared" si="5"/>
        <v>71.287999999999997</v>
      </c>
      <c r="N32" s="1105">
        <f t="shared" si="6"/>
        <v>24.543200000000002</v>
      </c>
      <c r="O32" s="1118">
        <f t="shared" si="7"/>
        <v>7.1288</v>
      </c>
      <c r="P32" s="1105">
        <f t="shared" si="8"/>
        <v>49.086400000000005</v>
      </c>
      <c r="Q32" s="1105">
        <f t="shared" si="9"/>
        <v>14.2576</v>
      </c>
    </row>
    <row r="33" spans="1:17" s="1093" customFormat="1" ht="17.100000000000001" customHeight="1" x14ac:dyDescent="0.25">
      <c r="A33" s="1101">
        <v>12</v>
      </c>
      <c r="B33" s="1105">
        <f>'[31]C manual'!O31</f>
        <v>2552.08</v>
      </c>
      <c r="C33" s="1105">
        <f>'[31]C manual'!Q31</f>
        <v>774.27</v>
      </c>
      <c r="D33" s="1105">
        <f t="shared" si="10"/>
        <v>364.58285714285711</v>
      </c>
      <c r="E33" s="1105">
        <f t="shared" si="11"/>
        <v>110.61</v>
      </c>
      <c r="F33" s="1105">
        <f t="shared" si="0"/>
        <v>255.208</v>
      </c>
      <c r="G33" s="1105">
        <f t="shared" si="1"/>
        <v>77.426999999999992</v>
      </c>
      <c r="H33" s="1105">
        <f t="shared" si="12"/>
        <v>821.92592592592587</v>
      </c>
      <c r="I33" s="1105">
        <f t="shared" si="13"/>
        <v>249.36231884057972</v>
      </c>
      <c r="J33" s="1105">
        <f t="shared" si="2"/>
        <v>510.416</v>
      </c>
      <c r="K33" s="1105">
        <f t="shared" si="3"/>
        <v>154.85399999999998</v>
      </c>
      <c r="L33" s="1105">
        <f t="shared" si="4"/>
        <v>255.208</v>
      </c>
      <c r="M33" s="1105">
        <f t="shared" si="5"/>
        <v>77.426999999999992</v>
      </c>
      <c r="N33" s="1105">
        <f t="shared" si="6"/>
        <v>25.520799999999998</v>
      </c>
      <c r="O33" s="1118">
        <f t="shared" si="7"/>
        <v>7.7427000000000001</v>
      </c>
      <c r="P33" s="1105">
        <f t="shared" si="8"/>
        <v>51.041599999999995</v>
      </c>
      <c r="Q33" s="1105">
        <f t="shared" si="9"/>
        <v>15.4854</v>
      </c>
    </row>
    <row r="34" spans="1:17" s="1093" customFormat="1" ht="17.100000000000001" customHeight="1" x14ac:dyDescent="0.25">
      <c r="A34" s="1101">
        <v>13</v>
      </c>
      <c r="B34" s="1105">
        <f>'[31]C manual'!O32</f>
        <v>2646.63</v>
      </c>
      <c r="C34" s="1105">
        <f>'[31]C manual'!Q32</f>
        <v>835.72</v>
      </c>
      <c r="D34" s="1105">
        <f t="shared" si="10"/>
        <v>378.09000000000003</v>
      </c>
      <c r="E34" s="1105">
        <f t="shared" si="11"/>
        <v>119.38857142857144</v>
      </c>
      <c r="F34" s="1105">
        <f t="shared" si="0"/>
        <v>264.66300000000001</v>
      </c>
      <c r="G34" s="1105">
        <f t="shared" si="1"/>
        <v>83.572000000000003</v>
      </c>
      <c r="H34" s="1105">
        <f t="shared" si="12"/>
        <v>852.37681159420299</v>
      </c>
      <c r="I34" s="1105">
        <f t="shared" si="13"/>
        <v>269.15297906602257</v>
      </c>
      <c r="J34" s="1105">
        <f t="shared" si="2"/>
        <v>529.32600000000002</v>
      </c>
      <c r="K34" s="1105">
        <f t="shared" si="3"/>
        <v>167.14400000000001</v>
      </c>
      <c r="L34" s="1105">
        <f t="shared" si="4"/>
        <v>264.66300000000001</v>
      </c>
      <c r="M34" s="1105">
        <f t="shared" si="5"/>
        <v>83.572000000000003</v>
      </c>
      <c r="N34" s="1105">
        <f t="shared" si="6"/>
        <v>26.4663</v>
      </c>
      <c r="O34" s="1118">
        <f t="shared" si="7"/>
        <v>8.3572000000000006</v>
      </c>
      <c r="P34" s="1105">
        <f t="shared" si="8"/>
        <v>52.932600000000001</v>
      </c>
      <c r="Q34" s="1105">
        <f t="shared" si="9"/>
        <v>16.714400000000001</v>
      </c>
    </row>
    <row r="35" spans="1:17" s="1093" customFormat="1" ht="17.100000000000001" customHeight="1" x14ac:dyDescent="0.25">
      <c r="A35" s="1101">
        <v>14</v>
      </c>
      <c r="B35" s="1105">
        <f>'[31]C manual'!O33</f>
        <v>2742.46</v>
      </c>
      <c r="C35" s="1105">
        <f>'[31]C manual'!Q33</f>
        <v>897.21</v>
      </c>
      <c r="D35" s="1105">
        <f t="shared" si="10"/>
        <v>391.78000000000003</v>
      </c>
      <c r="E35" s="1105">
        <f t="shared" si="11"/>
        <v>128.17285714285714</v>
      </c>
      <c r="F35" s="1105">
        <f t="shared" si="0"/>
        <v>274.24599999999998</v>
      </c>
      <c r="G35" s="1105">
        <f t="shared" si="1"/>
        <v>89.721000000000004</v>
      </c>
      <c r="H35" s="1105">
        <f t="shared" si="12"/>
        <v>883.23993558776169</v>
      </c>
      <c r="I35" s="1105">
        <f t="shared" si="13"/>
        <v>288.95652173913044</v>
      </c>
      <c r="J35" s="1105">
        <f t="shared" si="2"/>
        <v>548.49199999999996</v>
      </c>
      <c r="K35" s="1105">
        <f t="shared" si="3"/>
        <v>179.44200000000001</v>
      </c>
      <c r="L35" s="1105">
        <f t="shared" si="4"/>
        <v>274.24599999999998</v>
      </c>
      <c r="M35" s="1105">
        <f t="shared" si="5"/>
        <v>89.721000000000004</v>
      </c>
      <c r="N35" s="1105">
        <f t="shared" si="6"/>
        <v>27.424600000000002</v>
      </c>
      <c r="O35" s="1118">
        <f t="shared" si="7"/>
        <v>8.9721000000000011</v>
      </c>
      <c r="P35" s="1105">
        <f t="shared" si="8"/>
        <v>54.849200000000003</v>
      </c>
      <c r="Q35" s="1105">
        <f t="shared" si="9"/>
        <v>17.944200000000002</v>
      </c>
    </row>
    <row r="36" spans="1:17" s="1093" customFormat="1" ht="17.100000000000001" customHeight="1" x14ac:dyDescent="0.25">
      <c r="A36" s="1101">
        <v>15</v>
      </c>
      <c r="B36" s="1105">
        <f>'[31]C manual'!O34</f>
        <v>2829.05</v>
      </c>
      <c r="C36" s="1105">
        <f>'[31]C manual'!Q34</f>
        <v>958.45</v>
      </c>
      <c r="D36" s="1105">
        <f t="shared" si="10"/>
        <v>404.15000000000003</v>
      </c>
      <c r="E36" s="1105">
        <f t="shared" si="11"/>
        <v>136.92142857142858</v>
      </c>
      <c r="F36" s="1105">
        <f t="shared" si="0"/>
        <v>282.90500000000003</v>
      </c>
      <c r="G36" s="1105">
        <f t="shared" si="1"/>
        <v>95.844999999999999</v>
      </c>
      <c r="H36" s="1105">
        <f t="shared" si="12"/>
        <v>911.12721417069247</v>
      </c>
      <c r="I36" s="1105">
        <f t="shared" si="13"/>
        <v>308.67954911433173</v>
      </c>
      <c r="J36" s="1105">
        <f t="shared" si="2"/>
        <v>565.81000000000006</v>
      </c>
      <c r="K36" s="1105">
        <f t="shared" si="3"/>
        <v>191.69</v>
      </c>
      <c r="L36" s="1105">
        <f t="shared" si="4"/>
        <v>282.90500000000003</v>
      </c>
      <c r="M36" s="1105">
        <f t="shared" si="5"/>
        <v>95.844999999999999</v>
      </c>
      <c r="N36" s="1105">
        <f t="shared" si="6"/>
        <v>28.290500000000002</v>
      </c>
      <c r="O36" s="1118">
        <f t="shared" si="7"/>
        <v>9.5845000000000002</v>
      </c>
      <c r="P36" s="1105">
        <f t="shared" si="8"/>
        <v>56.581000000000003</v>
      </c>
      <c r="Q36" s="1105">
        <f t="shared" si="9"/>
        <v>19.169</v>
      </c>
    </row>
    <row r="37" spans="1:17" s="1093" customFormat="1" ht="17.100000000000001" customHeight="1" x14ac:dyDescent="0.25">
      <c r="A37" s="1101">
        <v>20</v>
      </c>
      <c r="B37" s="1105">
        <f>'[31]C manual'!O35</f>
        <v>3481.08</v>
      </c>
      <c r="C37" s="1105">
        <f>'[31]C manual'!Q35</f>
        <v>1270.3699999999999</v>
      </c>
      <c r="D37" s="1105">
        <f t="shared" si="10"/>
        <v>497.29714285714283</v>
      </c>
      <c r="E37" s="1105">
        <f t="shared" si="11"/>
        <v>181.48142857142855</v>
      </c>
      <c r="F37" s="1105">
        <f t="shared" si="0"/>
        <v>348.108</v>
      </c>
      <c r="G37" s="1105">
        <f t="shared" si="1"/>
        <v>127.03699999999999</v>
      </c>
      <c r="H37" s="1105">
        <f t="shared" si="12"/>
        <v>1121.1207729468599</v>
      </c>
      <c r="I37" s="1105">
        <f t="shared" si="13"/>
        <v>409.13687600644118</v>
      </c>
      <c r="J37" s="1105">
        <f t="shared" si="2"/>
        <v>696.21600000000001</v>
      </c>
      <c r="K37" s="1105">
        <f t="shared" si="3"/>
        <v>254.07399999999998</v>
      </c>
      <c r="L37" s="1105">
        <f t="shared" si="4"/>
        <v>348.108</v>
      </c>
      <c r="M37" s="1105">
        <f t="shared" si="5"/>
        <v>127.03699999999999</v>
      </c>
      <c r="N37" s="1105">
        <f t="shared" si="6"/>
        <v>34.8108</v>
      </c>
      <c r="O37" s="1118">
        <f t="shared" si="7"/>
        <v>12.7037</v>
      </c>
      <c r="P37" s="1105">
        <f t="shared" si="8"/>
        <v>69.621600000000001</v>
      </c>
      <c r="Q37" s="1105">
        <f t="shared" si="9"/>
        <v>25.407399999999999</v>
      </c>
    </row>
    <row r="38" spans="1:17" s="1093" customFormat="1" ht="17.100000000000001" customHeight="1" x14ac:dyDescent="0.25">
      <c r="A38" s="1101">
        <v>25</v>
      </c>
      <c r="B38" s="1105">
        <f>'[31]C manual'!O36</f>
        <v>4132.6899999999996</v>
      </c>
      <c r="C38" s="1105">
        <f>'[31]C manual'!Q36</f>
        <v>1582.5</v>
      </c>
      <c r="D38" s="1105">
        <f t="shared" si="10"/>
        <v>590.38428571428562</v>
      </c>
      <c r="E38" s="1105">
        <f t="shared" si="11"/>
        <v>226.07142857142858</v>
      </c>
      <c r="F38" s="1105">
        <f t="shared" si="0"/>
        <v>413.26899999999995</v>
      </c>
      <c r="G38" s="1105">
        <f t="shared" si="1"/>
        <v>158.25</v>
      </c>
      <c r="H38" s="1105">
        <f t="shared" si="12"/>
        <v>1330.9790660225442</v>
      </c>
      <c r="I38" s="1105">
        <f t="shared" si="13"/>
        <v>509.66183574879227</v>
      </c>
      <c r="J38" s="1105">
        <f t="shared" si="2"/>
        <v>826.5379999999999</v>
      </c>
      <c r="K38" s="1105">
        <f t="shared" si="3"/>
        <v>316.5</v>
      </c>
      <c r="L38" s="1105">
        <f t="shared" si="4"/>
        <v>413.26899999999995</v>
      </c>
      <c r="M38" s="1105">
        <f t="shared" si="5"/>
        <v>158.25</v>
      </c>
      <c r="N38" s="1105">
        <f t="shared" si="6"/>
        <v>41.326899999999995</v>
      </c>
      <c r="O38" s="1118">
        <f t="shared" si="7"/>
        <v>15.824999999999999</v>
      </c>
      <c r="P38" s="1105">
        <f t="shared" si="8"/>
        <v>82.65379999999999</v>
      </c>
      <c r="Q38" s="1105">
        <f t="shared" si="9"/>
        <v>31.65</v>
      </c>
    </row>
    <row r="39" spans="1:17" s="1093" customFormat="1" ht="17.100000000000001" customHeight="1" x14ac:dyDescent="0.25">
      <c r="A39" s="1101">
        <v>30</v>
      </c>
      <c r="B39" s="1105">
        <f>'[31]C manual'!O37</f>
        <v>4435.3</v>
      </c>
      <c r="C39" s="1105">
        <f>'[31]C manual'!Q37</f>
        <v>1885.12</v>
      </c>
      <c r="D39" s="1105">
        <f t="shared" si="10"/>
        <v>633.61428571428576</v>
      </c>
      <c r="E39" s="1105">
        <f t="shared" si="11"/>
        <v>269.30285714285714</v>
      </c>
      <c r="F39" s="1105">
        <f t="shared" si="0"/>
        <v>443.53000000000003</v>
      </c>
      <c r="G39" s="1105">
        <f t="shared" si="1"/>
        <v>188.512</v>
      </c>
      <c r="H39" s="1105">
        <f t="shared" si="12"/>
        <v>1428.438003220612</v>
      </c>
      <c r="I39" s="1105">
        <f t="shared" si="13"/>
        <v>607.12399355877619</v>
      </c>
      <c r="J39" s="1105">
        <f t="shared" si="2"/>
        <v>887.06000000000006</v>
      </c>
      <c r="K39" s="1105">
        <f t="shared" si="3"/>
        <v>377.024</v>
      </c>
      <c r="L39" s="1105">
        <f t="shared" si="4"/>
        <v>443.53000000000003</v>
      </c>
      <c r="M39" s="1105">
        <f t="shared" si="5"/>
        <v>188.512</v>
      </c>
      <c r="N39" s="1105">
        <f t="shared" si="6"/>
        <v>44.353000000000002</v>
      </c>
      <c r="O39" s="1118">
        <f t="shared" si="7"/>
        <v>18.851199999999999</v>
      </c>
      <c r="P39" s="1105">
        <f t="shared" si="8"/>
        <v>88.706000000000003</v>
      </c>
      <c r="Q39" s="1105">
        <f t="shared" si="9"/>
        <v>37.702399999999997</v>
      </c>
    </row>
    <row r="40" spans="1:17" s="1093" customFormat="1" ht="17.100000000000001" customHeight="1" x14ac:dyDescent="0.25">
      <c r="A40" s="1101">
        <v>35</v>
      </c>
      <c r="B40" s="1105">
        <f>'[31]C manual'!O38</f>
        <v>5032.7</v>
      </c>
      <c r="C40" s="1105">
        <f>'[31]C manual'!Q38</f>
        <v>2195.62</v>
      </c>
      <c r="D40" s="1105">
        <f t="shared" si="10"/>
        <v>718.9571428571428</v>
      </c>
      <c r="E40" s="1105">
        <f t="shared" si="11"/>
        <v>313.65999999999997</v>
      </c>
      <c r="F40" s="1105">
        <f t="shared" si="0"/>
        <v>503.27</v>
      </c>
      <c r="G40" s="1105">
        <f t="shared" si="1"/>
        <v>219.56199999999998</v>
      </c>
      <c r="H40" s="1105">
        <f t="shared" si="12"/>
        <v>1620.8373590982287</v>
      </c>
      <c r="I40" s="1105">
        <f t="shared" si="13"/>
        <v>707.12399355877619</v>
      </c>
      <c r="J40" s="1105">
        <f t="shared" si="2"/>
        <v>1006.54</v>
      </c>
      <c r="K40" s="1105">
        <f t="shared" si="3"/>
        <v>439.12399999999997</v>
      </c>
      <c r="L40" s="1105">
        <f t="shared" si="4"/>
        <v>503.27</v>
      </c>
      <c r="M40" s="1105">
        <f t="shared" si="5"/>
        <v>219.56199999999998</v>
      </c>
      <c r="N40" s="1105">
        <f t="shared" si="6"/>
        <v>50.326999999999998</v>
      </c>
      <c r="O40" s="1118">
        <f t="shared" si="7"/>
        <v>21.956199999999999</v>
      </c>
      <c r="P40" s="1105">
        <f t="shared" si="8"/>
        <v>100.654</v>
      </c>
      <c r="Q40" s="1105">
        <f t="shared" si="9"/>
        <v>43.912399999999998</v>
      </c>
    </row>
    <row r="41" spans="1:17" s="1093" customFormat="1" ht="17.100000000000001" customHeight="1" x14ac:dyDescent="0.25">
      <c r="A41" s="1101">
        <v>40</v>
      </c>
      <c r="B41" s="1105">
        <f>'[31]C manual'!O39</f>
        <v>5629.5</v>
      </c>
      <c r="C41" s="1105">
        <f>'[31]C manual'!Q39</f>
        <v>2506.1</v>
      </c>
      <c r="D41" s="1105">
        <f t="shared" si="10"/>
        <v>804.21428571428567</v>
      </c>
      <c r="E41" s="1105">
        <f t="shared" si="11"/>
        <v>358.01428571428568</v>
      </c>
      <c r="F41" s="1105">
        <f t="shared" si="0"/>
        <v>562.95000000000005</v>
      </c>
      <c r="G41" s="1105">
        <f t="shared" si="1"/>
        <v>250.60999999999999</v>
      </c>
      <c r="H41" s="1105">
        <f t="shared" si="12"/>
        <v>1813.0434782608695</v>
      </c>
      <c r="I41" s="1105">
        <f t="shared" si="13"/>
        <v>807.11755233494364</v>
      </c>
      <c r="J41" s="1105">
        <f t="shared" si="2"/>
        <v>1125.9000000000001</v>
      </c>
      <c r="K41" s="1105">
        <f t="shared" si="3"/>
        <v>501.21999999999997</v>
      </c>
      <c r="L41" s="1105">
        <f t="shared" si="4"/>
        <v>562.95000000000005</v>
      </c>
      <c r="M41" s="1105">
        <f t="shared" si="5"/>
        <v>250.60999999999999</v>
      </c>
      <c r="N41" s="1105">
        <f t="shared" si="6"/>
        <v>56.295000000000002</v>
      </c>
      <c r="O41" s="1118">
        <f t="shared" si="7"/>
        <v>25.061</v>
      </c>
      <c r="P41" s="1105">
        <f t="shared" si="8"/>
        <v>112.59</v>
      </c>
      <c r="Q41" s="1105">
        <f t="shared" si="9"/>
        <v>50.122</v>
      </c>
    </row>
    <row r="42" spans="1:17" s="1093" customFormat="1" ht="17.100000000000001" customHeight="1" x14ac:dyDescent="0.25">
      <c r="A42" s="1101">
        <v>45</v>
      </c>
      <c r="B42" s="1105">
        <f>'[31]C manual'!O40</f>
        <v>6220.95</v>
      </c>
      <c r="C42" s="1105">
        <f>'[31]C manual'!Q40</f>
        <v>2816.45</v>
      </c>
      <c r="D42" s="1105">
        <f t="shared" si="10"/>
        <v>888.7071428571428</v>
      </c>
      <c r="E42" s="1105">
        <f t="shared" si="11"/>
        <v>402.34999999999997</v>
      </c>
      <c r="F42" s="1105">
        <f t="shared" si="0"/>
        <v>622.09500000000003</v>
      </c>
      <c r="G42" s="1105">
        <f t="shared" si="1"/>
        <v>281.64499999999998</v>
      </c>
      <c r="H42" s="1105">
        <f t="shared" si="12"/>
        <v>2003.5265700483092</v>
      </c>
      <c r="I42" s="1105">
        <f t="shared" si="13"/>
        <v>907.0692431561996</v>
      </c>
      <c r="J42" s="1105">
        <f t="shared" si="2"/>
        <v>1244.19</v>
      </c>
      <c r="K42" s="1105">
        <f t="shared" si="3"/>
        <v>563.29</v>
      </c>
      <c r="L42" s="1105">
        <f t="shared" si="4"/>
        <v>622.09500000000003</v>
      </c>
      <c r="M42" s="1105">
        <f t="shared" si="5"/>
        <v>281.64499999999998</v>
      </c>
      <c r="N42" s="1105">
        <f t="shared" si="6"/>
        <v>62.209499999999998</v>
      </c>
      <c r="O42" s="1118">
        <f t="shared" si="7"/>
        <v>28.164499999999997</v>
      </c>
      <c r="P42" s="1105">
        <f t="shared" si="8"/>
        <v>124.419</v>
      </c>
      <c r="Q42" s="1105">
        <f t="shared" si="9"/>
        <v>56.328999999999994</v>
      </c>
    </row>
    <row r="43" spans="1:17" s="1093" customFormat="1" ht="17.100000000000001" customHeight="1" x14ac:dyDescent="0.25">
      <c r="A43" s="1101">
        <v>50</v>
      </c>
      <c r="B43" s="1105">
        <f>'[31]C manual'!O41</f>
        <v>6455.25</v>
      </c>
      <c r="C43" s="1105">
        <f>'[31]C manual'!Q41</f>
        <v>3117.51</v>
      </c>
      <c r="D43" s="1105">
        <f t="shared" si="10"/>
        <v>922.17857142857144</v>
      </c>
      <c r="E43" s="1105">
        <f t="shared" si="11"/>
        <v>445.35857142857145</v>
      </c>
      <c r="F43" s="1105">
        <f t="shared" si="0"/>
        <v>645.52499999999998</v>
      </c>
      <c r="G43" s="1105">
        <f t="shared" si="1"/>
        <v>311.75100000000003</v>
      </c>
      <c r="H43" s="1105">
        <f t="shared" si="12"/>
        <v>2078.985507246377</v>
      </c>
      <c r="I43" s="1105">
        <f t="shared" si="13"/>
        <v>1004.0289855072465</v>
      </c>
      <c r="J43" s="1105">
        <f t="shared" si="2"/>
        <v>1291.05</v>
      </c>
      <c r="K43" s="1105">
        <f t="shared" si="3"/>
        <v>623.50200000000007</v>
      </c>
      <c r="L43" s="1105">
        <f t="shared" si="4"/>
        <v>645.52499999999998</v>
      </c>
      <c r="M43" s="1105">
        <f t="shared" si="5"/>
        <v>311.75100000000003</v>
      </c>
      <c r="N43" s="1105">
        <f t="shared" si="6"/>
        <v>64.552499999999995</v>
      </c>
      <c r="O43" s="1118">
        <f t="shared" si="7"/>
        <v>31.1751</v>
      </c>
      <c r="P43" s="1105">
        <f t="shared" si="8"/>
        <v>129.10499999999999</v>
      </c>
      <c r="Q43" s="1105">
        <f t="shared" si="9"/>
        <v>62.350200000000001</v>
      </c>
    </row>
    <row r="44" spans="1:17" s="1093" customFormat="1" ht="17.100000000000001" customHeight="1" x14ac:dyDescent="0.25">
      <c r="A44" s="1101">
        <v>60</v>
      </c>
      <c r="B44" s="1105">
        <f>'[31]C manual'!O42</f>
        <v>7129.48</v>
      </c>
      <c r="C44" s="1105">
        <f>'[31]C manual'!Q42</f>
        <v>3724.98</v>
      </c>
      <c r="D44" s="1105">
        <f t="shared" si="10"/>
        <v>1018.4971428571428</v>
      </c>
      <c r="E44" s="1105">
        <f t="shared" si="11"/>
        <v>532.14</v>
      </c>
      <c r="F44" s="1105">
        <f t="shared" si="0"/>
        <v>712.94799999999998</v>
      </c>
      <c r="G44" s="1105">
        <f t="shared" si="1"/>
        <v>372.49799999999999</v>
      </c>
      <c r="H44" s="1105">
        <f t="shared" si="12"/>
        <v>2296.1288244766506</v>
      </c>
      <c r="I44" s="1105">
        <f t="shared" si="13"/>
        <v>1199.6714975845412</v>
      </c>
      <c r="J44" s="1105">
        <f t="shared" si="2"/>
        <v>1425.896</v>
      </c>
      <c r="K44" s="1105">
        <f t="shared" si="3"/>
        <v>744.99599999999998</v>
      </c>
      <c r="L44" s="1105">
        <f t="shared" si="4"/>
        <v>712.94799999999998</v>
      </c>
      <c r="M44" s="1105">
        <f t="shared" si="5"/>
        <v>372.49799999999999</v>
      </c>
      <c r="N44" s="1105">
        <f t="shared" si="6"/>
        <v>71.294799999999995</v>
      </c>
      <c r="O44" s="1118">
        <f t="shared" si="7"/>
        <v>37.2498</v>
      </c>
      <c r="P44" s="1105">
        <f t="shared" si="8"/>
        <v>142.58959999999999</v>
      </c>
      <c r="Q44" s="1105">
        <f t="shared" si="9"/>
        <v>74.499600000000001</v>
      </c>
    </row>
    <row r="45" spans="1:17" s="1093" customFormat="1" ht="17.100000000000001" customHeight="1" x14ac:dyDescent="0.25">
      <c r="A45" s="1101">
        <v>70</v>
      </c>
      <c r="B45" s="1105">
        <f>'[31]C manual'!O43</f>
        <v>8167.17</v>
      </c>
      <c r="C45" s="1105">
        <f>'[31]C manual'!Q43</f>
        <v>4341.8900000000003</v>
      </c>
      <c r="D45" s="1105">
        <f t="shared" si="10"/>
        <v>1166.7385714285715</v>
      </c>
      <c r="E45" s="1105">
        <f t="shared" si="11"/>
        <v>620.2700000000001</v>
      </c>
      <c r="F45" s="1105">
        <f t="shared" si="0"/>
        <v>816.71699999999998</v>
      </c>
      <c r="G45" s="1105">
        <f t="shared" si="1"/>
        <v>434.18900000000002</v>
      </c>
      <c r="H45" s="1105">
        <f t="shared" si="12"/>
        <v>2630.3285024154588</v>
      </c>
      <c r="I45" s="1105">
        <f t="shared" si="13"/>
        <v>1398.3542673107891</v>
      </c>
      <c r="J45" s="1105">
        <f t="shared" si="2"/>
        <v>1633.434</v>
      </c>
      <c r="K45" s="1105">
        <f t="shared" si="3"/>
        <v>868.37800000000004</v>
      </c>
      <c r="L45" s="1105">
        <f t="shared" si="4"/>
        <v>816.71699999999998</v>
      </c>
      <c r="M45" s="1105">
        <f t="shared" si="5"/>
        <v>434.18900000000002</v>
      </c>
      <c r="N45" s="1105">
        <f t="shared" si="6"/>
        <v>81.671700000000001</v>
      </c>
      <c r="O45" s="1118">
        <f t="shared" si="7"/>
        <v>43.418900000000001</v>
      </c>
      <c r="P45" s="1105">
        <f t="shared" si="8"/>
        <v>163.3434</v>
      </c>
      <c r="Q45" s="1105">
        <f t="shared" si="9"/>
        <v>86.837800000000001</v>
      </c>
    </row>
    <row r="46" spans="1:17" s="1093" customFormat="1" ht="17.100000000000001" customHeight="1" x14ac:dyDescent="0.25">
      <c r="A46" s="1101">
        <v>80</v>
      </c>
      <c r="B46" s="1105">
        <f>'[31]C manual'!O44</f>
        <v>9214.69</v>
      </c>
      <c r="C46" s="1105">
        <f>'[31]C manual'!Q44</f>
        <v>4959.07</v>
      </c>
      <c r="D46" s="1105">
        <f t="shared" si="10"/>
        <v>1316.3842857142859</v>
      </c>
      <c r="E46" s="1105">
        <f t="shared" si="11"/>
        <v>708.43857142857144</v>
      </c>
      <c r="F46" s="1105">
        <f t="shared" si="0"/>
        <v>921.46900000000005</v>
      </c>
      <c r="G46" s="1105">
        <f t="shared" si="1"/>
        <v>495.90699999999998</v>
      </c>
      <c r="H46" s="1105">
        <f t="shared" si="12"/>
        <v>2967.6940418679551</v>
      </c>
      <c r="I46" s="1105">
        <f t="shared" si="13"/>
        <v>1597.1239935587762</v>
      </c>
      <c r="J46" s="1105">
        <f t="shared" si="2"/>
        <v>1842.9380000000001</v>
      </c>
      <c r="K46" s="1105">
        <f t="shared" si="3"/>
        <v>991.81399999999996</v>
      </c>
      <c r="L46" s="1105">
        <f t="shared" si="4"/>
        <v>921.46900000000005</v>
      </c>
      <c r="M46" s="1105">
        <f t="shared" si="5"/>
        <v>495.90699999999998</v>
      </c>
      <c r="N46" s="1105">
        <f t="shared" si="6"/>
        <v>92.146900000000002</v>
      </c>
      <c r="O46" s="1118">
        <f t="shared" si="7"/>
        <v>49.590699999999998</v>
      </c>
      <c r="P46" s="1105">
        <f t="shared" si="8"/>
        <v>184.2938</v>
      </c>
      <c r="Q46" s="1105">
        <f t="shared" si="9"/>
        <v>99.181399999999996</v>
      </c>
    </row>
    <row r="47" spans="1:17" s="1093" customFormat="1" ht="17.100000000000001" customHeight="1" x14ac:dyDescent="0.25">
      <c r="A47" s="1101">
        <v>90</v>
      </c>
      <c r="B47" s="1105">
        <f>'[31]C manual'!O45</f>
        <v>10272.36</v>
      </c>
      <c r="C47" s="1105">
        <f>'[31]C manual'!Q45</f>
        <v>5576.5</v>
      </c>
      <c r="D47" s="1105">
        <f t="shared" si="10"/>
        <v>1467.48</v>
      </c>
      <c r="E47" s="1105">
        <f t="shared" si="11"/>
        <v>796.64285714285711</v>
      </c>
      <c r="F47" s="1105">
        <f t="shared" si="0"/>
        <v>1027.2360000000001</v>
      </c>
      <c r="G47" s="1105">
        <f t="shared" si="1"/>
        <v>557.65</v>
      </c>
      <c r="H47" s="1105">
        <f t="shared" si="12"/>
        <v>3308.3285024154593</v>
      </c>
      <c r="I47" s="1105">
        <f t="shared" si="13"/>
        <v>1795.9742351046698</v>
      </c>
      <c r="J47" s="1105">
        <f t="shared" si="2"/>
        <v>2054.4720000000002</v>
      </c>
      <c r="K47" s="1105">
        <f t="shared" si="3"/>
        <v>1115.3</v>
      </c>
      <c r="L47" s="1105">
        <f t="shared" si="4"/>
        <v>1027.2360000000001</v>
      </c>
      <c r="M47" s="1105">
        <f t="shared" si="5"/>
        <v>557.65</v>
      </c>
      <c r="N47" s="1105">
        <f t="shared" si="6"/>
        <v>102.7236</v>
      </c>
      <c r="O47" s="1118">
        <f t="shared" si="7"/>
        <v>55.765000000000001</v>
      </c>
      <c r="P47" s="1105">
        <f t="shared" si="8"/>
        <v>205.44720000000001</v>
      </c>
      <c r="Q47" s="1105">
        <f t="shared" si="9"/>
        <v>111.53</v>
      </c>
    </row>
    <row r="48" spans="1:17" s="1093" customFormat="1" ht="17.100000000000001" customHeight="1" x14ac:dyDescent="0.25">
      <c r="A48" s="1101">
        <v>100</v>
      </c>
      <c r="B48" s="1105">
        <f>'[31]C manual'!O46</f>
        <v>11313.05</v>
      </c>
      <c r="C48" s="1105">
        <f>'[31]C manual'!Q46</f>
        <v>6193.5</v>
      </c>
      <c r="D48" s="1105">
        <f t="shared" si="10"/>
        <v>1616.1499999999999</v>
      </c>
      <c r="E48" s="1105">
        <f t="shared" si="11"/>
        <v>884.78571428571433</v>
      </c>
      <c r="F48" s="1105">
        <f t="shared" si="0"/>
        <v>1131.3049999999998</v>
      </c>
      <c r="G48" s="1105">
        <f t="shared" si="1"/>
        <v>619.35</v>
      </c>
      <c r="H48" s="1105">
        <f t="shared" si="12"/>
        <v>3643.4943639291464</v>
      </c>
      <c r="I48" s="1105">
        <f t="shared" si="13"/>
        <v>1994.6859903381642</v>
      </c>
      <c r="J48" s="1105">
        <f t="shared" si="2"/>
        <v>2262.6099999999997</v>
      </c>
      <c r="K48" s="1105">
        <f t="shared" si="3"/>
        <v>1238.7</v>
      </c>
      <c r="L48" s="1105">
        <f t="shared" si="4"/>
        <v>1131.3049999999998</v>
      </c>
      <c r="M48" s="1105">
        <f t="shared" si="5"/>
        <v>619.35</v>
      </c>
      <c r="N48" s="1105">
        <f t="shared" si="6"/>
        <v>113.1305</v>
      </c>
      <c r="O48" s="1118">
        <f t="shared" si="7"/>
        <v>61.935000000000002</v>
      </c>
      <c r="P48" s="1105">
        <f t="shared" si="8"/>
        <v>226.261</v>
      </c>
      <c r="Q48" s="1105">
        <f t="shared" si="9"/>
        <v>123.87</v>
      </c>
    </row>
    <row r="49" spans="1:17" s="1093" customFormat="1" ht="17.100000000000001" customHeight="1" x14ac:dyDescent="0.25">
      <c r="A49" s="1101">
        <v>125</v>
      </c>
      <c r="B49" s="1105">
        <f>'[31]C manual'!O47</f>
        <v>12529.47</v>
      </c>
      <c r="C49" s="1105">
        <f>'[31]C manual'!Q47</f>
        <v>7700.39</v>
      </c>
      <c r="D49" s="1105">
        <f t="shared" si="10"/>
        <v>1789.9242857142856</v>
      </c>
      <c r="E49" s="1105">
        <f t="shared" si="11"/>
        <v>1100.0557142857144</v>
      </c>
      <c r="F49" s="1105">
        <f t="shared" si="0"/>
        <v>1252.9469999999999</v>
      </c>
      <c r="G49" s="1105">
        <f t="shared" si="1"/>
        <v>770.03899999999999</v>
      </c>
      <c r="H49" s="1105">
        <f t="shared" si="12"/>
        <v>4035.2560386473428</v>
      </c>
      <c r="I49" s="1105">
        <f t="shared" si="13"/>
        <v>2479.9967793880837</v>
      </c>
      <c r="J49" s="1105">
        <f t="shared" si="2"/>
        <v>2505.8939999999998</v>
      </c>
      <c r="K49" s="1105">
        <f t="shared" si="3"/>
        <v>1540.078</v>
      </c>
      <c r="L49" s="1105">
        <f t="shared" si="4"/>
        <v>1252.9469999999999</v>
      </c>
      <c r="M49" s="1105">
        <f t="shared" si="5"/>
        <v>770.03899999999999</v>
      </c>
      <c r="N49" s="1105">
        <f t="shared" si="6"/>
        <v>125.29469999999999</v>
      </c>
      <c r="O49" s="1118">
        <f t="shared" si="7"/>
        <v>77.003900000000002</v>
      </c>
      <c r="P49" s="1105">
        <f t="shared" si="8"/>
        <v>250.58939999999998</v>
      </c>
      <c r="Q49" s="1105">
        <f t="shared" si="9"/>
        <v>154.0078</v>
      </c>
    </row>
    <row r="50" spans="1:17" s="1093" customFormat="1" ht="17.100000000000001" customHeight="1" x14ac:dyDescent="0.25">
      <c r="A50" s="1101">
        <v>150</v>
      </c>
      <c r="B50" s="1105">
        <f>'[31]C manual'!O48</f>
        <v>14862.75</v>
      </c>
      <c r="C50" s="1105">
        <f>'[31]C manual'!Q48</f>
        <v>9235.48</v>
      </c>
      <c r="D50" s="1105">
        <f t="shared" si="10"/>
        <v>2123.25</v>
      </c>
      <c r="E50" s="1105">
        <f t="shared" si="11"/>
        <v>1319.3542857142857</v>
      </c>
      <c r="F50" s="1105">
        <f t="shared" si="0"/>
        <v>1486.2750000000001</v>
      </c>
      <c r="G50" s="1105">
        <f t="shared" si="1"/>
        <v>923.548</v>
      </c>
      <c r="H50" s="1105">
        <f t="shared" si="12"/>
        <v>4786.7149758454107</v>
      </c>
      <c r="I50" s="1105">
        <f t="shared" si="13"/>
        <v>2974.3896940418676</v>
      </c>
      <c r="J50" s="1105">
        <f t="shared" si="2"/>
        <v>2972.55</v>
      </c>
      <c r="K50" s="1105">
        <f t="shared" si="3"/>
        <v>1847.096</v>
      </c>
      <c r="L50" s="1105">
        <f t="shared" si="4"/>
        <v>1486.2750000000001</v>
      </c>
      <c r="M50" s="1105">
        <f t="shared" si="5"/>
        <v>923.548</v>
      </c>
      <c r="N50" s="1105">
        <f t="shared" si="6"/>
        <v>148.6275</v>
      </c>
      <c r="O50" s="1118">
        <f t="shared" si="7"/>
        <v>92.354799999999997</v>
      </c>
      <c r="P50" s="1105">
        <f t="shared" si="8"/>
        <v>297.255</v>
      </c>
      <c r="Q50" s="1105">
        <f t="shared" si="9"/>
        <v>184.70959999999999</v>
      </c>
    </row>
    <row r="51" spans="1:17" s="1093" customFormat="1" ht="17.100000000000001" customHeight="1" x14ac:dyDescent="0.25">
      <c r="A51" s="1101">
        <v>175</v>
      </c>
      <c r="B51" s="1105">
        <f>'[31]C manual'!O49</f>
        <v>16237.2</v>
      </c>
      <c r="C51" s="1105">
        <f>'[31]C manual'!Q49</f>
        <v>10746.07</v>
      </c>
      <c r="D51" s="1105">
        <f t="shared" si="10"/>
        <v>2319.6</v>
      </c>
      <c r="E51" s="1105">
        <f t="shared" si="11"/>
        <v>1535.1528571428571</v>
      </c>
      <c r="F51" s="1105">
        <f t="shared" si="0"/>
        <v>1623.72</v>
      </c>
      <c r="G51" s="1105">
        <f t="shared" si="1"/>
        <v>1074.607</v>
      </c>
      <c r="H51" s="1105">
        <f t="shared" si="12"/>
        <v>5229.3719806763283</v>
      </c>
      <c r="I51" s="1105">
        <f t="shared" si="13"/>
        <v>3460.892109500805</v>
      </c>
      <c r="J51" s="1105">
        <f t="shared" si="2"/>
        <v>3247.44</v>
      </c>
      <c r="K51" s="1105">
        <f t="shared" si="3"/>
        <v>2149.2139999999999</v>
      </c>
      <c r="L51" s="1105">
        <f t="shared" si="4"/>
        <v>1623.72</v>
      </c>
      <c r="M51" s="1105">
        <f t="shared" si="5"/>
        <v>1074.607</v>
      </c>
      <c r="N51" s="1105">
        <f t="shared" si="6"/>
        <v>162.37200000000001</v>
      </c>
      <c r="O51" s="1118">
        <f t="shared" si="7"/>
        <v>107.4607</v>
      </c>
      <c r="P51" s="1105">
        <f t="shared" si="8"/>
        <v>324.74400000000003</v>
      </c>
      <c r="Q51" s="1105">
        <f t="shared" si="9"/>
        <v>214.92140000000001</v>
      </c>
    </row>
    <row r="52" spans="1:17" s="1093" customFormat="1" ht="17.100000000000001" customHeight="1" x14ac:dyDescent="0.25">
      <c r="A52" s="1101">
        <v>200</v>
      </c>
      <c r="B52" s="1105">
        <f>'[31]C manual'!O50</f>
        <v>18468.939999999999</v>
      </c>
      <c r="C52" s="1105">
        <f>'[31]C manual'!Q50</f>
        <v>12278.94</v>
      </c>
      <c r="D52" s="1105">
        <f t="shared" si="10"/>
        <v>2638.4199999999996</v>
      </c>
      <c r="E52" s="1105">
        <f t="shared" si="11"/>
        <v>1754.1342857142859</v>
      </c>
      <c r="F52" s="1105">
        <f t="shared" si="0"/>
        <v>1846.8939999999998</v>
      </c>
      <c r="G52" s="1105">
        <f t="shared" si="1"/>
        <v>1227.894</v>
      </c>
      <c r="H52" s="1105">
        <f t="shared" si="12"/>
        <v>5948.1288244766502</v>
      </c>
      <c r="I52" s="1105">
        <f t="shared" si="13"/>
        <v>3954.5700483091791</v>
      </c>
      <c r="J52" s="1105">
        <f t="shared" si="2"/>
        <v>3693.7879999999996</v>
      </c>
      <c r="K52" s="1105">
        <f t="shared" si="3"/>
        <v>2455.788</v>
      </c>
      <c r="L52" s="1105">
        <f t="shared" si="4"/>
        <v>1846.8939999999998</v>
      </c>
      <c r="M52" s="1105">
        <f t="shared" si="5"/>
        <v>1227.894</v>
      </c>
      <c r="N52" s="1105">
        <f t="shared" si="6"/>
        <v>184.68939999999998</v>
      </c>
      <c r="O52" s="1118">
        <f t="shared" si="7"/>
        <v>122.7894</v>
      </c>
      <c r="P52" s="1105">
        <f t="shared" si="8"/>
        <v>369.37879999999996</v>
      </c>
      <c r="Q52" s="1105">
        <f t="shared" si="9"/>
        <v>245.5788</v>
      </c>
    </row>
    <row r="53" spans="1:17" s="1093" customFormat="1" ht="17.100000000000001" customHeight="1" x14ac:dyDescent="0.25">
      <c r="A53" s="1110">
        <v>250</v>
      </c>
      <c r="B53" s="1105">
        <f>'[31]C manual'!O51</f>
        <v>22824.29</v>
      </c>
      <c r="C53" s="1105">
        <f>'[31]C manual'!Q51</f>
        <v>15341.87</v>
      </c>
      <c r="D53" s="1105">
        <f t="shared" si="10"/>
        <v>3260.6128571428571</v>
      </c>
      <c r="E53" s="1105">
        <f t="shared" si="11"/>
        <v>2191.6957142857145</v>
      </c>
      <c r="F53" s="1105">
        <f t="shared" si="0"/>
        <v>2282.4290000000001</v>
      </c>
      <c r="G53" s="1105">
        <f t="shared" si="1"/>
        <v>1534.1870000000001</v>
      </c>
      <c r="H53" s="1105">
        <f t="shared" si="12"/>
        <v>7350.8180354267315</v>
      </c>
      <c r="I53" s="1105">
        <f t="shared" si="13"/>
        <v>4941.0209339774556</v>
      </c>
      <c r="J53" s="1105">
        <f t="shared" si="2"/>
        <v>4564.8580000000002</v>
      </c>
      <c r="K53" s="1105">
        <f t="shared" si="3"/>
        <v>3068.3740000000003</v>
      </c>
      <c r="L53" s="1105">
        <f t="shared" si="4"/>
        <v>2282.4290000000001</v>
      </c>
      <c r="M53" s="1105">
        <f t="shared" si="5"/>
        <v>1534.1870000000001</v>
      </c>
      <c r="N53" s="1105">
        <f t="shared" si="6"/>
        <v>228.24290000000002</v>
      </c>
      <c r="O53" s="1118">
        <f t="shared" si="7"/>
        <v>153.4187</v>
      </c>
      <c r="P53" s="1105">
        <f t="shared" si="8"/>
        <v>456.48580000000004</v>
      </c>
      <c r="Q53" s="1105">
        <f t="shared" si="9"/>
        <v>306.8374</v>
      </c>
    </row>
    <row r="54" spans="1:17" s="1093" customFormat="1" ht="17.100000000000001" customHeight="1" x14ac:dyDescent="0.25">
      <c r="A54" s="1110">
        <v>300</v>
      </c>
      <c r="B54" s="1105">
        <f>'[31]C manual'!O52</f>
        <v>27249.47</v>
      </c>
      <c r="C54" s="1105">
        <f>'[31]C manual'!Q52</f>
        <v>18406.61</v>
      </c>
      <c r="D54" s="1105">
        <f t="shared" si="10"/>
        <v>3892.7814285714289</v>
      </c>
      <c r="E54" s="1105">
        <f t="shared" si="11"/>
        <v>2629.5157142857142</v>
      </c>
      <c r="F54" s="1105">
        <f t="shared" si="0"/>
        <v>2724.9470000000001</v>
      </c>
      <c r="G54" s="1105">
        <f t="shared" si="1"/>
        <v>1840.6610000000001</v>
      </c>
      <c r="H54" s="1105">
        <f t="shared" si="12"/>
        <v>8775.9967793880842</v>
      </c>
      <c r="I54" s="1105">
        <f t="shared" si="13"/>
        <v>5928.0547504025772</v>
      </c>
      <c r="J54" s="1105">
        <f t="shared" si="2"/>
        <v>5449.8940000000002</v>
      </c>
      <c r="K54" s="1105">
        <f t="shared" si="3"/>
        <v>3681.3220000000001</v>
      </c>
      <c r="L54" s="1105">
        <f t="shared" si="4"/>
        <v>2724.9470000000001</v>
      </c>
      <c r="M54" s="1105">
        <f t="shared" si="5"/>
        <v>1840.6610000000001</v>
      </c>
      <c r="N54" s="1105">
        <f t="shared" si="6"/>
        <v>272.49470000000002</v>
      </c>
      <c r="O54" s="1118">
        <f t="shared" si="7"/>
        <v>184.06610000000001</v>
      </c>
      <c r="P54" s="1105">
        <f t="shared" si="8"/>
        <v>544.98940000000005</v>
      </c>
      <c r="Q54" s="1105">
        <f t="shared" si="9"/>
        <v>368.13220000000001</v>
      </c>
    </row>
    <row r="55" spans="1:17" s="1093" customFormat="1" ht="17.100000000000001" customHeight="1" x14ac:dyDescent="0.25">
      <c r="A55" s="1110">
        <v>350</v>
      </c>
      <c r="B55" s="1105">
        <f>'[31]C manual'!O53</f>
        <v>31632.94</v>
      </c>
      <c r="C55" s="1105">
        <f>'[31]C manual'!Q53</f>
        <v>21470.26</v>
      </c>
      <c r="D55" s="1105">
        <f t="shared" si="10"/>
        <v>4518.9914285714285</v>
      </c>
      <c r="E55" s="1105">
        <f t="shared" si="11"/>
        <v>3067.18</v>
      </c>
      <c r="F55" s="1105">
        <f t="shared" si="0"/>
        <v>3163.2939999999999</v>
      </c>
      <c r="G55" s="1105">
        <f t="shared" si="1"/>
        <v>2147.0259999999998</v>
      </c>
      <c r="H55" s="1105">
        <f t="shared" si="12"/>
        <v>10187.742351046698</v>
      </c>
      <c r="I55" s="1105">
        <f t="shared" si="13"/>
        <v>6914.7375201288241</v>
      </c>
      <c r="J55" s="1105">
        <f t="shared" si="2"/>
        <v>6326.5879999999997</v>
      </c>
      <c r="K55" s="1105">
        <f t="shared" si="3"/>
        <v>4294.0519999999997</v>
      </c>
      <c r="L55" s="1105">
        <f t="shared" si="4"/>
        <v>3163.2939999999999</v>
      </c>
      <c r="M55" s="1105">
        <f t="shared" si="5"/>
        <v>2147.0259999999998</v>
      </c>
      <c r="N55" s="1105">
        <f t="shared" si="6"/>
        <v>316.32939999999996</v>
      </c>
      <c r="O55" s="1118">
        <f t="shared" si="7"/>
        <v>214.70259999999999</v>
      </c>
      <c r="P55" s="1105">
        <f t="shared" si="8"/>
        <v>632.65879999999993</v>
      </c>
      <c r="Q55" s="1105">
        <f t="shared" si="9"/>
        <v>429.40519999999998</v>
      </c>
    </row>
    <row r="56" spans="1:17" s="1093" customFormat="1" ht="17.100000000000001" customHeight="1" x14ac:dyDescent="0.25">
      <c r="A56" s="1110">
        <v>400</v>
      </c>
      <c r="B56" s="1105">
        <f>'[31]C manual'!O54</f>
        <v>36076.15</v>
      </c>
      <c r="C56" s="1105">
        <f>'[31]C manual'!Q54</f>
        <v>24535.48</v>
      </c>
      <c r="D56" s="1105">
        <f t="shared" si="10"/>
        <v>5153.7357142857145</v>
      </c>
      <c r="E56" s="1105">
        <f t="shared" si="11"/>
        <v>3505.0685714285714</v>
      </c>
      <c r="F56" s="1105">
        <f t="shared" si="0"/>
        <v>3607.6150000000002</v>
      </c>
      <c r="G56" s="1105">
        <f t="shared" si="1"/>
        <v>2453.5479999999998</v>
      </c>
      <c r="H56" s="1105">
        <f t="shared" si="12"/>
        <v>11618.727858293076</v>
      </c>
      <c r="I56" s="1105">
        <f t="shared" si="13"/>
        <v>7901.9259259259261</v>
      </c>
      <c r="J56" s="1105">
        <f t="shared" si="2"/>
        <v>7215.2300000000005</v>
      </c>
      <c r="K56" s="1105">
        <f t="shared" si="3"/>
        <v>4907.0959999999995</v>
      </c>
      <c r="L56" s="1105">
        <f t="shared" si="4"/>
        <v>3607.6150000000002</v>
      </c>
      <c r="M56" s="1105">
        <f t="shared" si="5"/>
        <v>2453.5479999999998</v>
      </c>
      <c r="N56" s="1105">
        <f t="shared" si="6"/>
        <v>360.76150000000001</v>
      </c>
      <c r="O56" s="1118">
        <f t="shared" si="7"/>
        <v>245.35479999999998</v>
      </c>
      <c r="P56" s="1105">
        <f t="shared" si="8"/>
        <v>721.52300000000002</v>
      </c>
      <c r="Q56" s="1105">
        <f t="shared" si="9"/>
        <v>490.70959999999997</v>
      </c>
    </row>
    <row r="57" spans="1:17" s="1093" customFormat="1" ht="17.100000000000001" customHeight="1" x14ac:dyDescent="0.25">
      <c r="A57" s="1110">
        <v>500</v>
      </c>
      <c r="B57" s="1105">
        <f>'[31]C manual'!O55</f>
        <v>44848.35</v>
      </c>
      <c r="C57" s="1105">
        <f>'[31]C manual'!Q55</f>
        <v>30662.94</v>
      </c>
      <c r="D57" s="1105">
        <f t="shared" si="10"/>
        <v>6406.9071428571424</v>
      </c>
      <c r="E57" s="1105">
        <f t="shared" si="11"/>
        <v>4380.42</v>
      </c>
      <c r="F57" s="1105">
        <f t="shared" si="0"/>
        <v>4484.835</v>
      </c>
      <c r="G57" s="1105">
        <f t="shared" si="1"/>
        <v>3066.2939999999999</v>
      </c>
      <c r="H57" s="1105">
        <f t="shared" si="12"/>
        <v>14443.91304347826</v>
      </c>
      <c r="I57" s="1105">
        <f t="shared" si="13"/>
        <v>9875.3429951690814</v>
      </c>
      <c r="J57" s="1105">
        <f t="shared" si="2"/>
        <v>8969.67</v>
      </c>
      <c r="K57" s="1105">
        <f t="shared" si="3"/>
        <v>6132.5879999999997</v>
      </c>
      <c r="L57" s="1105">
        <f t="shared" si="4"/>
        <v>4484.835</v>
      </c>
      <c r="M57" s="1105">
        <f t="shared" si="5"/>
        <v>3066.2939999999999</v>
      </c>
      <c r="N57" s="1105">
        <f t="shared" si="6"/>
        <v>448.48349999999999</v>
      </c>
      <c r="O57" s="1118">
        <f t="shared" si="7"/>
        <v>306.62939999999998</v>
      </c>
      <c r="P57" s="1105">
        <f t="shared" si="8"/>
        <v>896.96699999999998</v>
      </c>
      <c r="Q57" s="1105">
        <f t="shared" si="9"/>
        <v>613.25879999999995</v>
      </c>
    </row>
    <row r="58" spans="1:17" ht="15" x14ac:dyDescent="0.25">
      <c r="A58" s="1110">
        <v>600</v>
      </c>
      <c r="B58" s="1105">
        <f>'[31]C manual'!O56</f>
        <v>53391.76</v>
      </c>
      <c r="C58" s="1105">
        <f>'[31]C manual'!Q56</f>
        <v>36784.43</v>
      </c>
      <c r="D58" s="1105">
        <f t="shared" si="10"/>
        <v>7627.3942857142856</v>
      </c>
      <c r="E58" s="1105">
        <f t="shared" si="11"/>
        <v>5254.9185714285713</v>
      </c>
      <c r="F58" s="1105">
        <f t="shared" si="0"/>
        <v>5339.1760000000004</v>
      </c>
      <c r="G58" s="1105">
        <f t="shared" si="1"/>
        <v>3678.4430000000002</v>
      </c>
      <c r="H58" s="1105">
        <f t="shared" si="12"/>
        <v>17195.41384863124</v>
      </c>
      <c r="I58" s="1105">
        <f t="shared" si="13"/>
        <v>11846.837359098228</v>
      </c>
      <c r="J58" s="1105">
        <f t="shared" si="2"/>
        <v>10678.352000000001</v>
      </c>
      <c r="K58" s="1105">
        <f t="shared" si="3"/>
        <v>7356.8860000000004</v>
      </c>
      <c r="L58" s="1105">
        <f t="shared" si="4"/>
        <v>5339.1760000000004</v>
      </c>
      <c r="M58" s="1105">
        <f t="shared" si="5"/>
        <v>3678.4430000000002</v>
      </c>
      <c r="N58" s="1105">
        <f t="shared" si="6"/>
        <v>533.91759999999999</v>
      </c>
      <c r="O58" s="1118">
        <f t="shared" si="7"/>
        <v>367.84429999999998</v>
      </c>
      <c r="P58" s="1105">
        <f t="shared" si="8"/>
        <v>1067.8352</v>
      </c>
      <c r="Q58" s="1105">
        <f t="shared" si="9"/>
        <v>735.68859999999995</v>
      </c>
    </row>
    <row r="59" spans="1:17" ht="15" x14ac:dyDescent="0.25">
      <c r="A59" s="1110">
        <v>700</v>
      </c>
      <c r="B59" s="1105">
        <f>'[31]C manual'!O57</f>
        <v>62371.57</v>
      </c>
      <c r="C59" s="1105">
        <f>'[31]C manual'!Q57</f>
        <v>42917.29</v>
      </c>
      <c r="D59" s="1105">
        <f t="shared" si="10"/>
        <v>8910.2242857142865</v>
      </c>
      <c r="E59" s="1105">
        <f t="shared" si="11"/>
        <v>6131.0414285714287</v>
      </c>
      <c r="F59" s="1105">
        <f t="shared" si="0"/>
        <v>6237.1570000000002</v>
      </c>
      <c r="G59" s="1105">
        <f t="shared" si="1"/>
        <v>4291.7290000000003</v>
      </c>
      <c r="H59" s="1105">
        <f t="shared" si="12"/>
        <v>20087.462157809983</v>
      </c>
      <c r="I59" s="1105">
        <f t="shared" si="13"/>
        <v>13821.993558776168</v>
      </c>
      <c r="J59" s="1105">
        <f t="shared" si="2"/>
        <v>12474.314</v>
      </c>
      <c r="K59" s="1105">
        <f t="shared" si="3"/>
        <v>8583.4580000000005</v>
      </c>
      <c r="L59" s="1105">
        <f t="shared" si="4"/>
        <v>6237.1570000000002</v>
      </c>
      <c r="M59" s="1105">
        <f t="shared" si="5"/>
        <v>4291.7290000000003</v>
      </c>
      <c r="N59" s="1105">
        <f t="shared" si="6"/>
        <v>623.71569999999997</v>
      </c>
      <c r="O59" s="1118">
        <f t="shared" si="7"/>
        <v>429.17290000000003</v>
      </c>
      <c r="P59" s="1105">
        <f t="shared" si="8"/>
        <v>1247.4313999999999</v>
      </c>
      <c r="Q59" s="1105">
        <f t="shared" si="9"/>
        <v>858.34580000000005</v>
      </c>
    </row>
    <row r="60" spans="1:17" ht="15" x14ac:dyDescent="0.25">
      <c r="A60" s="1110">
        <v>800</v>
      </c>
      <c r="B60" s="1105">
        <f>'[31]C manual'!O58</f>
        <v>71176.009999999995</v>
      </c>
      <c r="C60" s="1105">
        <f>'[31]C manual'!Q58</f>
        <v>49046.75</v>
      </c>
      <c r="D60" s="1105">
        <f t="shared" si="10"/>
        <v>10168.001428571428</v>
      </c>
      <c r="E60" s="1105">
        <f t="shared" si="11"/>
        <v>7006.6785714285716</v>
      </c>
      <c r="F60" s="1105">
        <f t="shared" si="0"/>
        <v>7117.6009999999997</v>
      </c>
      <c r="G60" s="1105">
        <f t="shared" si="1"/>
        <v>4904.6750000000002</v>
      </c>
      <c r="H60" s="1105">
        <f t="shared" si="12"/>
        <v>22923.030595813201</v>
      </c>
      <c r="I60" s="1105">
        <f t="shared" si="13"/>
        <v>15796.054750402576</v>
      </c>
      <c r="J60" s="1105">
        <f t="shared" si="2"/>
        <v>14235.201999999999</v>
      </c>
      <c r="K60" s="1105">
        <f t="shared" si="3"/>
        <v>9809.35</v>
      </c>
      <c r="L60" s="1105">
        <f t="shared" si="4"/>
        <v>7117.6009999999997</v>
      </c>
      <c r="M60" s="1105">
        <f t="shared" si="5"/>
        <v>4904.6750000000002</v>
      </c>
      <c r="N60" s="1105">
        <f t="shared" si="6"/>
        <v>711.76009999999997</v>
      </c>
      <c r="O60" s="1118">
        <f t="shared" si="7"/>
        <v>490.46749999999997</v>
      </c>
      <c r="P60" s="1105">
        <f t="shared" si="8"/>
        <v>1423.5201999999999</v>
      </c>
      <c r="Q60" s="1105">
        <f t="shared" si="9"/>
        <v>980.93499999999995</v>
      </c>
    </row>
    <row r="61" spans="1:17" ht="15" x14ac:dyDescent="0.25">
      <c r="A61" s="1110">
        <v>900</v>
      </c>
      <c r="B61" s="1105">
        <f>'[31]C manual'!O59</f>
        <v>79964.539999999994</v>
      </c>
      <c r="C61" s="1105">
        <f>'[31]C manual'!Q59</f>
        <v>55175.53</v>
      </c>
      <c r="D61" s="1105">
        <f t="shared" si="10"/>
        <v>11423.505714285713</v>
      </c>
      <c r="E61" s="1105">
        <f t="shared" si="11"/>
        <v>7882.2185714285715</v>
      </c>
      <c r="F61" s="1105">
        <f t="shared" si="0"/>
        <v>7996.4539999999997</v>
      </c>
      <c r="G61" s="1105">
        <f t="shared" si="1"/>
        <v>5517.5529999999999</v>
      </c>
      <c r="H61" s="1105">
        <f t="shared" si="12"/>
        <v>25753.475040257646</v>
      </c>
      <c r="I61" s="1105">
        <f t="shared" si="13"/>
        <v>17769.896940418679</v>
      </c>
      <c r="J61" s="1105">
        <f t="shared" si="2"/>
        <v>15992.907999999999</v>
      </c>
      <c r="K61" s="1105">
        <f t="shared" si="3"/>
        <v>11035.106</v>
      </c>
      <c r="L61" s="1105">
        <f t="shared" si="4"/>
        <v>7996.4539999999997</v>
      </c>
      <c r="M61" s="1105">
        <f t="shared" si="5"/>
        <v>5517.5529999999999</v>
      </c>
      <c r="N61" s="1105">
        <f t="shared" si="6"/>
        <v>799.64539999999988</v>
      </c>
      <c r="O61" s="1118">
        <f t="shared" si="7"/>
        <v>551.75530000000003</v>
      </c>
      <c r="P61" s="1105">
        <f t="shared" si="8"/>
        <v>1599.2907999999998</v>
      </c>
      <c r="Q61" s="1105">
        <f t="shared" si="9"/>
        <v>1103.5106000000001</v>
      </c>
    </row>
    <row r="62" spans="1:17" ht="15" x14ac:dyDescent="0.25">
      <c r="A62" s="1110">
        <v>1000</v>
      </c>
      <c r="B62" s="1105">
        <f>'[31]C manual'!O60</f>
        <v>88749.54</v>
      </c>
      <c r="C62" s="1105">
        <f>'[31]C manual'!Q60</f>
        <v>61300.74</v>
      </c>
      <c r="D62" s="1105">
        <f t="shared" si="10"/>
        <v>12678.505714285713</v>
      </c>
      <c r="E62" s="1105">
        <f t="shared" si="11"/>
        <v>8757.2485714285704</v>
      </c>
      <c r="F62" s="1105">
        <f t="shared" si="0"/>
        <v>8874.9539999999997</v>
      </c>
      <c r="G62" s="1105">
        <f t="shared" si="1"/>
        <v>6130.0739999999996</v>
      </c>
      <c r="H62" s="1105">
        <f t="shared" si="12"/>
        <v>28582.782608695652</v>
      </c>
      <c r="I62" s="1105">
        <f t="shared" si="13"/>
        <v>19742.589371980677</v>
      </c>
      <c r="J62" s="1105">
        <f t="shared" si="2"/>
        <v>17749.907999999999</v>
      </c>
      <c r="K62" s="1105">
        <f t="shared" si="3"/>
        <v>12260.147999999999</v>
      </c>
      <c r="L62" s="1105">
        <f t="shared" si="4"/>
        <v>8874.9539999999997</v>
      </c>
      <c r="M62" s="1105">
        <f t="shared" si="5"/>
        <v>6130.0739999999996</v>
      </c>
      <c r="N62" s="1105">
        <f t="shared" si="6"/>
        <v>887.4953999999999</v>
      </c>
      <c r="O62" s="1105">
        <f t="shared" si="7"/>
        <v>613.00739999999996</v>
      </c>
      <c r="P62" s="1105">
        <f t="shared" si="8"/>
        <v>1774.9907999999998</v>
      </c>
      <c r="Q62" s="1105">
        <f t="shared" si="9"/>
        <v>1226.0147999999999</v>
      </c>
    </row>
    <row r="63" spans="1:17" s="1120" customFormat="1" ht="15" x14ac:dyDescent="0.25">
      <c r="A63" s="1119"/>
      <c r="N63" s="1121"/>
    </row>
    <row r="64" spans="1:17" x14ac:dyDescent="0.2">
      <c r="A64" s="830"/>
    </row>
    <row r="65" spans="1:16" x14ac:dyDescent="0.2">
      <c r="A65" s="830"/>
    </row>
    <row r="66" spans="1:16" ht="9" customHeight="1" x14ac:dyDescent="0.2">
      <c r="A66" s="830"/>
    </row>
    <row r="67" spans="1:16" ht="26.25" customHeight="1" x14ac:dyDescent="0.2">
      <c r="A67" s="962"/>
      <c r="B67" s="962"/>
      <c r="C67" s="962"/>
      <c r="D67" s="962"/>
      <c r="H67" s="962"/>
      <c r="I67" s="955"/>
      <c r="J67" s="955"/>
      <c r="N67" s="962" t="s">
        <v>5301</v>
      </c>
      <c r="O67" s="955"/>
      <c r="P67" s="955"/>
    </row>
    <row r="68" spans="1:16" x14ac:dyDescent="0.2">
      <c r="A68" s="830"/>
      <c r="O68" s="833"/>
      <c r="P68" s="833"/>
    </row>
    <row r="69" spans="1:16" x14ac:dyDescent="0.2">
      <c r="A69" s="830"/>
    </row>
    <row r="70" spans="1:16" x14ac:dyDescent="0.2">
      <c r="A70" s="830"/>
    </row>
    <row r="71" spans="1:16" x14ac:dyDescent="0.2">
      <c r="A71" s="830"/>
    </row>
    <row r="72" spans="1:16" x14ac:dyDescent="0.2">
      <c r="A72" s="830"/>
    </row>
    <row r="73" spans="1:16" x14ac:dyDescent="0.2">
      <c r="A73" s="830"/>
    </row>
    <row r="74" spans="1:16" x14ac:dyDescent="0.2">
      <c r="A74" s="830"/>
    </row>
    <row r="75" spans="1:16" x14ac:dyDescent="0.2">
      <c r="A75" s="830"/>
    </row>
    <row r="76" spans="1:16" x14ac:dyDescent="0.2">
      <c r="A76" s="830"/>
    </row>
    <row r="77" spans="1:16" x14ac:dyDescent="0.2">
      <c r="A77" s="830"/>
    </row>
    <row r="78" spans="1:16" x14ac:dyDescent="0.2">
      <c r="A78" s="830"/>
    </row>
    <row r="79" spans="1:16" x14ac:dyDescent="0.2">
      <c r="A79" s="830"/>
    </row>
    <row r="80" spans="1:16" x14ac:dyDescent="0.2">
      <c r="A80" s="830"/>
    </row>
    <row r="81" spans="1:1" x14ac:dyDescent="0.2">
      <c r="A81" s="830"/>
    </row>
    <row r="82" spans="1:1" x14ac:dyDescent="0.2">
      <c r="A82" s="830"/>
    </row>
    <row r="83" spans="1:1" x14ac:dyDescent="0.2">
      <c r="A83" s="830"/>
    </row>
    <row r="84" spans="1:1" x14ac:dyDescent="0.2">
      <c r="A84" s="830"/>
    </row>
    <row r="85" spans="1:1" x14ac:dyDescent="0.2">
      <c r="A85" s="830"/>
    </row>
    <row r="86" spans="1:1" x14ac:dyDescent="0.2">
      <c r="A86" s="830"/>
    </row>
    <row r="87" spans="1:1" x14ac:dyDescent="0.2">
      <c r="A87" s="830"/>
    </row>
    <row r="88" spans="1:1" x14ac:dyDescent="0.2">
      <c r="A88" s="830"/>
    </row>
    <row r="89" spans="1:1" x14ac:dyDescent="0.2">
      <c r="A89" s="830"/>
    </row>
    <row r="90" spans="1:1" x14ac:dyDescent="0.2">
      <c r="A90" s="830"/>
    </row>
    <row r="91" spans="1:1" x14ac:dyDescent="0.2">
      <c r="A91" s="830"/>
    </row>
    <row r="92" spans="1:1" x14ac:dyDescent="0.2">
      <c r="A92" s="830"/>
    </row>
    <row r="93" spans="1:1" x14ac:dyDescent="0.2">
      <c r="A93" s="830"/>
    </row>
    <row r="94" spans="1:1" x14ac:dyDescent="0.2">
      <c r="A94" s="830"/>
    </row>
    <row r="95" spans="1:1" x14ac:dyDescent="0.2">
      <c r="A95" s="830"/>
    </row>
    <row r="96" spans="1:1" x14ac:dyDescent="0.2">
      <c r="A96" s="830"/>
    </row>
    <row r="97" spans="1:1" x14ac:dyDescent="0.2">
      <c r="A97" s="830"/>
    </row>
  </sheetData>
  <mergeCells count="24">
    <mergeCell ref="Q10:Q11"/>
    <mergeCell ref="A67:D67"/>
    <mergeCell ref="H67:J67"/>
    <mergeCell ref="N67:P67"/>
    <mergeCell ref="N8:O8"/>
    <mergeCell ref="P8:Q8"/>
    <mergeCell ref="B9:B11"/>
    <mergeCell ref="C9:C11"/>
    <mergeCell ref="E10:E11"/>
    <mergeCell ref="G10:G11"/>
    <mergeCell ref="I10:I11"/>
    <mergeCell ref="K10:K11"/>
    <mergeCell ref="M10:M11"/>
    <mergeCell ref="O10:O11"/>
    <mergeCell ref="A1:Q1"/>
    <mergeCell ref="A2:Q2"/>
    <mergeCell ref="A7:A8"/>
    <mergeCell ref="B7:B8"/>
    <mergeCell ref="C7:C8"/>
    <mergeCell ref="D8:E8"/>
    <mergeCell ref="F8:G8"/>
    <mergeCell ref="H8:I8"/>
    <mergeCell ref="J8:K8"/>
    <mergeCell ref="L8:M8"/>
  </mergeCells>
  <pageMargins left="0.94488188976377963" right="0.15748031496062992" top="0.39370078740157483" bottom="0.74803149606299213" header="0.31496062992125984" footer="0.31496062992125984"/>
  <pageSetup paperSize="9" scale="73"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S66"/>
  <sheetViews>
    <sheetView view="pageBreakPreview" topLeftCell="A43" zoomScaleNormal="100" zoomScaleSheetLayoutView="100" workbookViewId="0">
      <selection activeCell="O131" sqref="O131"/>
    </sheetView>
  </sheetViews>
  <sheetFormatPr defaultRowHeight="12.75" x14ac:dyDescent="0.2"/>
  <cols>
    <col min="1" max="1" width="9.42578125" style="822" bestFit="1" customWidth="1"/>
    <col min="2" max="2" width="8.28515625" style="822" customWidth="1"/>
    <col min="3" max="3" width="7.28515625" style="822" customWidth="1"/>
    <col min="4" max="4" width="8.85546875" style="1084" customWidth="1"/>
    <col min="5" max="5" width="9.42578125" style="1084" bestFit="1" customWidth="1"/>
    <col min="6" max="6" width="9.42578125" style="822" bestFit="1" customWidth="1"/>
    <col min="7" max="7" width="9.7109375" style="1085" customWidth="1"/>
    <col min="8" max="9" width="9.42578125" style="1085" bestFit="1" customWidth="1"/>
    <col min="10" max="10" width="12.140625" style="1085" customWidth="1"/>
    <col min="11" max="11" width="9.7109375" style="1085" bestFit="1" customWidth="1"/>
    <col min="12" max="12" width="9.42578125" style="822" bestFit="1" customWidth="1"/>
    <col min="13" max="13" width="9.7109375" style="822" bestFit="1" customWidth="1"/>
    <col min="14" max="14" width="10.28515625" style="822" customWidth="1"/>
    <col min="15" max="15" width="9.42578125" style="822" bestFit="1" customWidth="1"/>
    <col min="16" max="16" width="10.28515625" style="822" customWidth="1"/>
    <col min="17" max="17" width="9.140625" style="822" customWidth="1"/>
    <col min="18" max="18" width="0" style="822" hidden="1" customWidth="1"/>
    <col min="19" max="19" width="0.28515625" style="822" hidden="1" customWidth="1"/>
    <col min="20" max="256" width="9.140625" style="822"/>
    <col min="257" max="257" width="9.42578125" style="822" bestFit="1" customWidth="1"/>
    <col min="258" max="258" width="8.28515625" style="822" customWidth="1"/>
    <col min="259" max="259" width="7.28515625" style="822" customWidth="1"/>
    <col min="260" max="260" width="8.85546875" style="822" customWidth="1"/>
    <col min="261" max="262" width="9.42578125" style="822" bestFit="1" customWidth="1"/>
    <col min="263" max="263" width="9.7109375" style="822" customWidth="1"/>
    <col min="264" max="265" width="9.42578125" style="822" bestFit="1" customWidth="1"/>
    <col min="266" max="266" width="12.140625" style="822" customWidth="1"/>
    <col min="267" max="267" width="9.7109375" style="822" bestFit="1" customWidth="1"/>
    <col min="268" max="268" width="9.42578125" style="822" bestFit="1" customWidth="1"/>
    <col min="269" max="269" width="9.7109375" style="822" bestFit="1" customWidth="1"/>
    <col min="270" max="270" width="10.28515625" style="822" customWidth="1"/>
    <col min="271" max="271" width="9.42578125" style="822" bestFit="1" customWidth="1"/>
    <col min="272" max="272" width="10.28515625" style="822" customWidth="1"/>
    <col min="273" max="273" width="9.140625" style="822" customWidth="1"/>
    <col min="274" max="275" width="0" style="822" hidden="1" customWidth="1"/>
    <col min="276" max="512" width="9.140625" style="822"/>
    <col min="513" max="513" width="9.42578125" style="822" bestFit="1" customWidth="1"/>
    <col min="514" max="514" width="8.28515625" style="822" customWidth="1"/>
    <col min="515" max="515" width="7.28515625" style="822" customWidth="1"/>
    <col min="516" max="516" width="8.85546875" style="822" customWidth="1"/>
    <col min="517" max="518" width="9.42578125" style="822" bestFit="1" customWidth="1"/>
    <col min="519" max="519" width="9.7109375" style="822" customWidth="1"/>
    <col min="520" max="521" width="9.42578125" style="822" bestFit="1" customWidth="1"/>
    <col min="522" max="522" width="12.140625" style="822" customWidth="1"/>
    <col min="523" max="523" width="9.7109375" style="822" bestFit="1" customWidth="1"/>
    <col min="524" max="524" width="9.42578125" style="822" bestFit="1" customWidth="1"/>
    <col min="525" max="525" width="9.7109375" style="822" bestFit="1" customWidth="1"/>
    <col min="526" max="526" width="10.28515625" style="822" customWidth="1"/>
    <col min="527" max="527" width="9.42578125" style="822" bestFit="1" customWidth="1"/>
    <col min="528" max="528" width="10.28515625" style="822" customWidth="1"/>
    <col min="529" max="529" width="9.140625" style="822" customWidth="1"/>
    <col min="530" max="531" width="0" style="822" hidden="1" customWidth="1"/>
    <col min="532" max="768" width="9.140625" style="822"/>
    <col min="769" max="769" width="9.42578125" style="822" bestFit="1" customWidth="1"/>
    <col min="770" max="770" width="8.28515625" style="822" customWidth="1"/>
    <col min="771" max="771" width="7.28515625" style="822" customWidth="1"/>
    <col min="772" max="772" width="8.85546875" style="822" customWidth="1"/>
    <col min="773" max="774" width="9.42578125" style="822" bestFit="1" customWidth="1"/>
    <col min="775" max="775" width="9.7109375" style="822" customWidth="1"/>
    <col min="776" max="777" width="9.42578125" style="822" bestFit="1" customWidth="1"/>
    <col min="778" max="778" width="12.140625" style="822" customWidth="1"/>
    <col min="779" max="779" width="9.7109375" style="822" bestFit="1" customWidth="1"/>
    <col min="780" max="780" width="9.42578125" style="822" bestFit="1" customWidth="1"/>
    <col min="781" max="781" width="9.7109375" style="822" bestFit="1" customWidth="1"/>
    <col min="782" max="782" width="10.28515625" style="822" customWidth="1"/>
    <col min="783" max="783" width="9.42578125" style="822" bestFit="1" customWidth="1"/>
    <col min="784" max="784" width="10.28515625" style="822" customWidth="1"/>
    <col min="785" max="785" width="9.140625" style="822" customWidth="1"/>
    <col min="786" max="787" width="0" style="822" hidden="1" customWidth="1"/>
    <col min="788" max="1024" width="9.140625" style="822"/>
    <col min="1025" max="1025" width="9.42578125" style="822" bestFit="1" customWidth="1"/>
    <col min="1026" max="1026" width="8.28515625" style="822" customWidth="1"/>
    <col min="1027" max="1027" width="7.28515625" style="822" customWidth="1"/>
    <col min="1028" max="1028" width="8.85546875" style="822" customWidth="1"/>
    <col min="1029" max="1030" width="9.42578125" style="822" bestFit="1" customWidth="1"/>
    <col min="1031" max="1031" width="9.7109375" style="822" customWidth="1"/>
    <col min="1032" max="1033" width="9.42578125" style="822" bestFit="1" customWidth="1"/>
    <col min="1034" max="1034" width="12.140625" style="822" customWidth="1"/>
    <col min="1035" max="1035" width="9.7109375" style="822" bestFit="1" customWidth="1"/>
    <col min="1036" max="1036" width="9.42578125" style="822" bestFit="1" customWidth="1"/>
    <col min="1037" max="1037" width="9.7109375" style="822" bestFit="1" customWidth="1"/>
    <col min="1038" max="1038" width="10.28515625" style="822" customWidth="1"/>
    <col min="1039" max="1039" width="9.42578125" style="822" bestFit="1" customWidth="1"/>
    <col min="1040" max="1040" width="10.28515625" style="822" customWidth="1"/>
    <col min="1041" max="1041" width="9.140625" style="822" customWidth="1"/>
    <col min="1042" max="1043" width="0" style="822" hidden="1" customWidth="1"/>
    <col min="1044" max="1280" width="9.140625" style="822"/>
    <col min="1281" max="1281" width="9.42578125" style="822" bestFit="1" customWidth="1"/>
    <col min="1282" max="1282" width="8.28515625" style="822" customWidth="1"/>
    <col min="1283" max="1283" width="7.28515625" style="822" customWidth="1"/>
    <col min="1284" max="1284" width="8.85546875" style="822" customWidth="1"/>
    <col min="1285" max="1286" width="9.42578125" style="822" bestFit="1" customWidth="1"/>
    <col min="1287" max="1287" width="9.7109375" style="822" customWidth="1"/>
    <col min="1288" max="1289" width="9.42578125" style="822" bestFit="1" customWidth="1"/>
    <col min="1290" max="1290" width="12.140625" style="822" customWidth="1"/>
    <col min="1291" max="1291" width="9.7109375" style="822" bestFit="1" customWidth="1"/>
    <col min="1292" max="1292" width="9.42578125" style="822" bestFit="1" customWidth="1"/>
    <col min="1293" max="1293" width="9.7109375" style="822" bestFit="1" customWidth="1"/>
    <col min="1294" max="1294" width="10.28515625" style="822" customWidth="1"/>
    <col min="1295" max="1295" width="9.42578125" style="822" bestFit="1" customWidth="1"/>
    <col min="1296" max="1296" width="10.28515625" style="822" customWidth="1"/>
    <col min="1297" max="1297" width="9.140625" style="822" customWidth="1"/>
    <col min="1298" max="1299" width="0" style="822" hidden="1" customWidth="1"/>
    <col min="1300" max="1536" width="9.140625" style="822"/>
    <col min="1537" max="1537" width="9.42578125" style="822" bestFit="1" customWidth="1"/>
    <col min="1538" max="1538" width="8.28515625" style="822" customWidth="1"/>
    <col min="1539" max="1539" width="7.28515625" style="822" customWidth="1"/>
    <col min="1540" max="1540" width="8.85546875" style="822" customWidth="1"/>
    <col min="1541" max="1542" width="9.42578125" style="822" bestFit="1" customWidth="1"/>
    <col min="1543" max="1543" width="9.7109375" style="822" customWidth="1"/>
    <col min="1544" max="1545" width="9.42578125" style="822" bestFit="1" customWidth="1"/>
    <col min="1546" max="1546" width="12.140625" style="822" customWidth="1"/>
    <col min="1547" max="1547" width="9.7109375" style="822" bestFit="1" customWidth="1"/>
    <col min="1548" max="1548" width="9.42578125" style="822" bestFit="1" customWidth="1"/>
    <col min="1549" max="1549" width="9.7109375" style="822" bestFit="1" customWidth="1"/>
    <col min="1550" max="1550" width="10.28515625" style="822" customWidth="1"/>
    <col min="1551" max="1551" width="9.42578125" style="822" bestFit="1" customWidth="1"/>
    <col min="1552" max="1552" width="10.28515625" style="822" customWidth="1"/>
    <col min="1553" max="1553" width="9.140625" style="822" customWidth="1"/>
    <col min="1554" max="1555" width="0" style="822" hidden="1" customWidth="1"/>
    <col min="1556" max="1792" width="9.140625" style="822"/>
    <col min="1793" max="1793" width="9.42578125" style="822" bestFit="1" customWidth="1"/>
    <col min="1794" max="1794" width="8.28515625" style="822" customWidth="1"/>
    <col min="1795" max="1795" width="7.28515625" style="822" customWidth="1"/>
    <col min="1796" max="1796" width="8.85546875" style="822" customWidth="1"/>
    <col min="1797" max="1798" width="9.42578125" style="822" bestFit="1" customWidth="1"/>
    <col min="1799" max="1799" width="9.7109375" style="822" customWidth="1"/>
    <col min="1800" max="1801" width="9.42578125" style="822" bestFit="1" customWidth="1"/>
    <col min="1802" max="1802" width="12.140625" style="822" customWidth="1"/>
    <col min="1803" max="1803" width="9.7109375" style="822" bestFit="1" customWidth="1"/>
    <col min="1804" max="1804" width="9.42578125" style="822" bestFit="1" customWidth="1"/>
    <col min="1805" max="1805" width="9.7109375" style="822" bestFit="1" customWidth="1"/>
    <col min="1806" max="1806" width="10.28515625" style="822" customWidth="1"/>
    <col min="1807" max="1807" width="9.42578125" style="822" bestFit="1" customWidth="1"/>
    <col min="1808" max="1808" width="10.28515625" style="822" customWidth="1"/>
    <col min="1809" max="1809" width="9.140625" style="822" customWidth="1"/>
    <col min="1810" max="1811" width="0" style="822" hidden="1" customWidth="1"/>
    <col min="1812" max="2048" width="9.140625" style="822"/>
    <col min="2049" max="2049" width="9.42578125" style="822" bestFit="1" customWidth="1"/>
    <col min="2050" max="2050" width="8.28515625" style="822" customWidth="1"/>
    <col min="2051" max="2051" width="7.28515625" style="822" customWidth="1"/>
    <col min="2052" max="2052" width="8.85546875" style="822" customWidth="1"/>
    <col min="2053" max="2054" width="9.42578125" style="822" bestFit="1" customWidth="1"/>
    <col min="2055" max="2055" width="9.7109375" style="822" customWidth="1"/>
    <col min="2056" max="2057" width="9.42578125" style="822" bestFit="1" customWidth="1"/>
    <col min="2058" max="2058" width="12.140625" style="822" customWidth="1"/>
    <col min="2059" max="2059" width="9.7109375" style="822" bestFit="1" customWidth="1"/>
    <col min="2060" max="2060" width="9.42578125" style="822" bestFit="1" customWidth="1"/>
    <col min="2061" max="2061" width="9.7109375" style="822" bestFit="1" customWidth="1"/>
    <col min="2062" max="2062" width="10.28515625" style="822" customWidth="1"/>
    <col min="2063" max="2063" width="9.42578125" style="822" bestFit="1" customWidth="1"/>
    <col min="2064" max="2064" width="10.28515625" style="822" customWidth="1"/>
    <col min="2065" max="2065" width="9.140625" style="822" customWidth="1"/>
    <col min="2066" max="2067" width="0" style="822" hidden="1" customWidth="1"/>
    <col min="2068" max="2304" width="9.140625" style="822"/>
    <col min="2305" max="2305" width="9.42578125" style="822" bestFit="1" customWidth="1"/>
    <col min="2306" max="2306" width="8.28515625" style="822" customWidth="1"/>
    <col min="2307" max="2307" width="7.28515625" style="822" customWidth="1"/>
    <col min="2308" max="2308" width="8.85546875" style="822" customWidth="1"/>
    <col min="2309" max="2310" width="9.42578125" style="822" bestFit="1" customWidth="1"/>
    <col min="2311" max="2311" width="9.7109375" style="822" customWidth="1"/>
    <col min="2312" max="2313" width="9.42578125" style="822" bestFit="1" customWidth="1"/>
    <col min="2314" max="2314" width="12.140625" style="822" customWidth="1"/>
    <col min="2315" max="2315" width="9.7109375" style="822" bestFit="1" customWidth="1"/>
    <col min="2316" max="2316" width="9.42578125" style="822" bestFit="1" customWidth="1"/>
    <col min="2317" max="2317" width="9.7109375" style="822" bestFit="1" customWidth="1"/>
    <col min="2318" max="2318" width="10.28515625" style="822" customWidth="1"/>
    <col min="2319" max="2319" width="9.42578125" style="822" bestFit="1" customWidth="1"/>
    <col min="2320" max="2320" width="10.28515625" style="822" customWidth="1"/>
    <col min="2321" max="2321" width="9.140625" style="822" customWidth="1"/>
    <col min="2322" max="2323" width="0" style="822" hidden="1" customWidth="1"/>
    <col min="2324" max="2560" width="9.140625" style="822"/>
    <col min="2561" max="2561" width="9.42578125" style="822" bestFit="1" customWidth="1"/>
    <col min="2562" max="2562" width="8.28515625" style="822" customWidth="1"/>
    <col min="2563" max="2563" width="7.28515625" style="822" customWidth="1"/>
    <col min="2564" max="2564" width="8.85546875" style="822" customWidth="1"/>
    <col min="2565" max="2566" width="9.42578125" style="822" bestFit="1" customWidth="1"/>
    <col min="2567" max="2567" width="9.7109375" style="822" customWidth="1"/>
    <col min="2568" max="2569" width="9.42578125" style="822" bestFit="1" customWidth="1"/>
    <col min="2570" max="2570" width="12.140625" style="822" customWidth="1"/>
    <col min="2571" max="2571" width="9.7109375" style="822" bestFit="1" customWidth="1"/>
    <col min="2572" max="2572" width="9.42578125" style="822" bestFit="1" customWidth="1"/>
    <col min="2573" max="2573" width="9.7109375" style="822" bestFit="1" customWidth="1"/>
    <col min="2574" max="2574" width="10.28515625" style="822" customWidth="1"/>
    <col min="2575" max="2575" width="9.42578125" style="822" bestFit="1" customWidth="1"/>
    <col min="2576" max="2576" width="10.28515625" style="822" customWidth="1"/>
    <col min="2577" max="2577" width="9.140625" style="822" customWidth="1"/>
    <col min="2578" max="2579" width="0" style="822" hidden="1" customWidth="1"/>
    <col min="2580" max="2816" width="9.140625" style="822"/>
    <col min="2817" max="2817" width="9.42578125" style="822" bestFit="1" customWidth="1"/>
    <col min="2818" max="2818" width="8.28515625" style="822" customWidth="1"/>
    <col min="2819" max="2819" width="7.28515625" style="822" customWidth="1"/>
    <col min="2820" max="2820" width="8.85546875" style="822" customWidth="1"/>
    <col min="2821" max="2822" width="9.42578125" style="822" bestFit="1" customWidth="1"/>
    <col min="2823" max="2823" width="9.7109375" style="822" customWidth="1"/>
    <col min="2824" max="2825" width="9.42578125" style="822" bestFit="1" customWidth="1"/>
    <col min="2826" max="2826" width="12.140625" style="822" customWidth="1"/>
    <col min="2827" max="2827" width="9.7109375" style="822" bestFit="1" customWidth="1"/>
    <col min="2828" max="2828" width="9.42578125" style="822" bestFit="1" customWidth="1"/>
    <col min="2829" max="2829" width="9.7109375" style="822" bestFit="1" customWidth="1"/>
    <col min="2830" max="2830" width="10.28515625" style="822" customWidth="1"/>
    <col min="2831" max="2831" width="9.42578125" style="822" bestFit="1" customWidth="1"/>
    <col min="2832" max="2832" width="10.28515625" style="822" customWidth="1"/>
    <col min="2833" max="2833" width="9.140625" style="822" customWidth="1"/>
    <col min="2834" max="2835" width="0" style="822" hidden="1" customWidth="1"/>
    <col min="2836" max="3072" width="9.140625" style="822"/>
    <col min="3073" max="3073" width="9.42578125" style="822" bestFit="1" customWidth="1"/>
    <col min="3074" max="3074" width="8.28515625" style="822" customWidth="1"/>
    <col min="3075" max="3075" width="7.28515625" style="822" customWidth="1"/>
    <col min="3076" max="3076" width="8.85546875" style="822" customWidth="1"/>
    <col min="3077" max="3078" width="9.42578125" style="822" bestFit="1" customWidth="1"/>
    <col min="3079" max="3079" width="9.7109375" style="822" customWidth="1"/>
    <col min="3080" max="3081" width="9.42578125" style="822" bestFit="1" customWidth="1"/>
    <col min="3082" max="3082" width="12.140625" style="822" customWidth="1"/>
    <col min="3083" max="3083" width="9.7109375" style="822" bestFit="1" customWidth="1"/>
    <col min="3084" max="3084" width="9.42578125" style="822" bestFit="1" customWidth="1"/>
    <col min="3085" max="3085" width="9.7109375" style="822" bestFit="1" customWidth="1"/>
    <col min="3086" max="3086" width="10.28515625" style="822" customWidth="1"/>
    <col min="3087" max="3087" width="9.42578125" style="822" bestFit="1" customWidth="1"/>
    <col min="3088" max="3088" width="10.28515625" style="822" customWidth="1"/>
    <col min="3089" max="3089" width="9.140625" style="822" customWidth="1"/>
    <col min="3090" max="3091" width="0" style="822" hidden="1" customWidth="1"/>
    <col min="3092" max="3328" width="9.140625" style="822"/>
    <col min="3329" max="3329" width="9.42578125" style="822" bestFit="1" customWidth="1"/>
    <col min="3330" max="3330" width="8.28515625" style="822" customWidth="1"/>
    <col min="3331" max="3331" width="7.28515625" style="822" customWidth="1"/>
    <col min="3332" max="3332" width="8.85546875" style="822" customWidth="1"/>
    <col min="3333" max="3334" width="9.42578125" style="822" bestFit="1" customWidth="1"/>
    <col min="3335" max="3335" width="9.7109375" style="822" customWidth="1"/>
    <col min="3336" max="3337" width="9.42578125" style="822" bestFit="1" customWidth="1"/>
    <col min="3338" max="3338" width="12.140625" style="822" customWidth="1"/>
    <col min="3339" max="3339" width="9.7109375" style="822" bestFit="1" customWidth="1"/>
    <col min="3340" max="3340" width="9.42578125" style="822" bestFit="1" customWidth="1"/>
    <col min="3341" max="3341" width="9.7109375" style="822" bestFit="1" customWidth="1"/>
    <col min="3342" max="3342" width="10.28515625" style="822" customWidth="1"/>
    <col min="3343" max="3343" width="9.42578125" style="822" bestFit="1" customWidth="1"/>
    <col min="3344" max="3344" width="10.28515625" style="822" customWidth="1"/>
    <col min="3345" max="3345" width="9.140625" style="822" customWidth="1"/>
    <col min="3346" max="3347" width="0" style="822" hidden="1" customWidth="1"/>
    <col min="3348" max="3584" width="9.140625" style="822"/>
    <col min="3585" max="3585" width="9.42578125" style="822" bestFit="1" customWidth="1"/>
    <col min="3586" max="3586" width="8.28515625" style="822" customWidth="1"/>
    <col min="3587" max="3587" width="7.28515625" style="822" customWidth="1"/>
    <col min="3588" max="3588" width="8.85546875" style="822" customWidth="1"/>
    <col min="3589" max="3590" width="9.42578125" style="822" bestFit="1" customWidth="1"/>
    <col min="3591" max="3591" width="9.7109375" style="822" customWidth="1"/>
    <col min="3592" max="3593" width="9.42578125" style="822" bestFit="1" customWidth="1"/>
    <col min="3594" max="3594" width="12.140625" style="822" customWidth="1"/>
    <col min="3595" max="3595" width="9.7109375" style="822" bestFit="1" customWidth="1"/>
    <col min="3596" max="3596" width="9.42578125" style="822" bestFit="1" customWidth="1"/>
    <col min="3597" max="3597" width="9.7109375" style="822" bestFit="1" customWidth="1"/>
    <col min="3598" max="3598" width="10.28515625" style="822" customWidth="1"/>
    <col min="3599" max="3599" width="9.42578125" style="822" bestFit="1" customWidth="1"/>
    <col min="3600" max="3600" width="10.28515625" style="822" customWidth="1"/>
    <col min="3601" max="3601" width="9.140625" style="822" customWidth="1"/>
    <col min="3602" max="3603" width="0" style="822" hidden="1" customWidth="1"/>
    <col min="3604" max="3840" width="9.140625" style="822"/>
    <col min="3841" max="3841" width="9.42578125" style="822" bestFit="1" customWidth="1"/>
    <col min="3842" max="3842" width="8.28515625" style="822" customWidth="1"/>
    <col min="3843" max="3843" width="7.28515625" style="822" customWidth="1"/>
    <col min="3844" max="3844" width="8.85546875" style="822" customWidth="1"/>
    <col min="3845" max="3846" width="9.42578125" style="822" bestFit="1" customWidth="1"/>
    <col min="3847" max="3847" width="9.7109375" style="822" customWidth="1"/>
    <col min="3848" max="3849" width="9.42578125" style="822" bestFit="1" customWidth="1"/>
    <col min="3850" max="3850" width="12.140625" style="822" customWidth="1"/>
    <col min="3851" max="3851" width="9.7109375" style="822" bestFit="1" customWidth="1"/>
    <col min="3852" max="3852" width="9.42578125" style="822" bestFit="1" customWidth="1"/>
    <col min="3853" max="3853" width="9.7109375" style="822" bestFit="1" customWidth="1"/>
    <col min="3854" max="3854" width="10.28515625" style="822" customWidth="1"/>
    <col min="3855" max="3855" width="9.42578125" style="822" bestFit="1" customWidth="1"/>
    <col min="3856" max="3856" width="10.28515625" style="822" customWidth="1"/>
    <col min="3857" max="3857" width="9.140625" style="822" customWidth="1"/>
    <col min="3858" max="3859" width="0" style="822" hidden="1" customWidth="1"/>
    <col min="3860" max="4096" width="9.140625" style="822"/>
    <col min="4097" max="4097" width="9.42578125" style="822" bestFit="1" customWidth="1"/>
    <col min="4098" max="4098" width="8.28515625" style="822" customWidth="1"/>
    <col min="4099" max="4099" width="7.28515625" style="822" customWidth="1"/>
    <col min="4100" max="4100" width="8.85546875" style="822" customWidth="1"/>
    <col min="4101" max="4102" width="9.42578125" style="822" bestFit="1" customWidth="1"/>
    <col min="4103" max="4103" width="9.7109375" style="822" customWidth="1"/>
    <col min="4104" max="4105" width="9.42578125" style="822" bestFit="1" customWidth="1"/>
    <col min="4106" max="4106" width="12.140625" style="822" customWidth="1"/>
    <col min="4107" max="4107" width="9.7109375" style="822" bestFit="1" customWidth="1"/>
    <col min="4108" max="4108" width="9.42578125" style="822" bestFit="1" customWidth="1"/>
    <col min="4109" max="4109" width="9.7109375" style="822" bestFit="1" customWidth="1"/>
    <col min="4110" max="4110" width="10.28515625" style="822" customWidth="1"/>
    <col min="4111" max="4111" width="9.42578125" style="822" bestFit="1" customWidth="1"/>
    <col min="4112" max="4112" width="10.28515625" style="822" customWidth="1"/>
    <col min="4113" max="4113" width="9.140625" style="822" customWidth="1"/>
    <col min="4114" max="4115" width="0" style="822" hidden="1" customWidth="1"/>
    <col min="4116" max="4352" width="9.140625" style="822"/>
    <col min="4353" max="4353" width="9.42578125" style="822" bestFit="1" customWidth="1"/>
    <col min="4354" max="4354" width="8.28515625" style="822" customWidth="1"/>
    <col min="4355" max="4355" width="7.28515625" style="822" customWidth="1"/>
    <col min="4356" max="4356" width="8.85546875" style="822" customWidth="1"/>
    <col min="4357" max="4358" width="9.42578125" style="822" bestFit="1" customWidth="1"/>
    <col min="4359" max="4359" width="9.7109375" style="822" customWidth="1"/>
    <col min="4360" max="4361" width="9.42578125" style="822" bestFit="1" customWidth="1"/>
    <col min="4362" max="4362" width="12.140625" style="822" customWidth="1"/>
    <col min="4363" max="4363" width="9.7109375" style="822" bestFit="1" customWidth="1"/>
    <col min="4364" max="4364" width="9.42578125" style="822" bestFit="1" customWidth="1"/>
    <col min="4365" max="4365" width="9.7109375" style="822" bestFit="1" customWidth="1"/>
    <col min="4366" max="4366" width="10.28515625" style="822" customWidth="1"/>
    <col min="4367" max="4367" width="9.42578125" style="822" bestFit="1" customWidth="1"/>
    <col min="4368" max="4368" width="10.28515625" style="822" customWidth="1"/>
    <col min="4369" max="4369" width="9.140625" style="822" customWidth="1"/>
    <col min="4370" max="4371" width="0" style="822" hidden="1" customWidth="1"/>
    <col min="4372" max="4608" width="9.140625" style="822"/>
    <col min="4609" max="4609" width="9.42578125" style="822" bestFit="1" customWidth="1"/>
    <col min="4610" max="4610" width="8.28515625" style="822" customWidth="1"/>
    <col min="4611" max="4611" width="7.28515625" style="822" customWidth="1"/>
    <col min="4612" max="4612" width="8.85546875" style="822" customWidth="1"/>
    <col min="4613" max="4614" width="9.42578125" style="822" bestFit="1" customWidth="1"/>
    <col min="4615" max="4615" width="9.7109375" style="822" customWidth="1"/>
    <col min="4616" max="4617" width="9.42578125" style="822" bestFit="1" customWidth="1"/>
    <col min="4618" max="4618" width="12.140625" style="822" customWidth="1"/>
    <col min="4619" max="4619" width="9.7109375" style="822" bestFit="1" customWidth="1"/>
    <col min="4620" max="4620" width="9.42578125" style="822" bestFit="1" customWidth="1"/>
    <col min="4621" max="4621" width="9.7109375" style="822" bestFit="1" customWidth="1"/>
    <col min="4622" max="4622" width="10.28515625" style="822" customWidth="1"/>
    <col min="4623" max="4623" width="9.42578125" style="822" bestFit="1" customWidth="1"/>
    <col min="4624" max="4624" width="10.28515625" style="822" customWidth="1"/>
    <col min="4625" max="4625" width="9.140625" style="822" customWidth="1"/>
    <col min="4626" max="4627" width="0" style="822" hidden="1" customWidth="1"/>
    <col min="4628" max="4864" width="9.140625" style="822"/>
    <col min="4865" max="4865" width="9.42578125" style="822" bestFit="1" customWidth="1"/>
    <col min="4866" max="4866" width="8.28515625" style="822" customWidth="1"/>
    <col min="4867" max="4867" width="7.28515625" style="822" customWidth="1"/>
    <col min="4868" max="4868" width="8.85546875" style="822" customWidth="1"/>
    <col min="4869" max="4870" width="9.42578125" style="822" bestFit="1" customWidth="1"/>
    <col min="4871" max="4871" width="9.7109375" style="822" customWidth="1"/>
    <col min="4872" max="4873" width="9.42578125" style="822" bestFit="1" customWidth="1"/>
    <col min="4874" max="4874" width="12.140625" style="822" customWidth="1"/>
    <col min="4875" max="4875" width="9.7109375" style="822" bestFit="1" customWidth="1"/>
    <col min="4876" max="4876" width="9.42578125" style="822" bestFit="1" customWidth="1"/>
    <col min="4877" max="4877" width="9.7109375" style="822" bestFit="1" customWidth="1"/>
    <col min="4878" max="4878" width="10.28515625" style="822" customWidth="1"/>
    <col min="4879" max="4879" width="9.42578125" style="822" bestFit="1" customWidth="1"/>
    <col min="4880" max="4880" width="10.28515625" style="822" customWidth="1"/>
    <col min="4881" max="4881" width="9.140625" style="822" customWidth="1"/>
    <col min="4882" max="4883" width="0" style="822" hidden="1" customWidth="1"/>
    <col min="4884" max="5120" width="9.140625" style="822"/>
    <col min="5121" max="5121" width="9.42578125" style="822" bestFit="1" customWidth="1"/>
    <col min="5122" max="5122" width="8.28515625" style="822" customWidth="1"/>
    <col min="5123" max="5123" width="7.28515625" style="822" customWidth="1"/>
    <col min="5124" max="5124" width="8.85546875" style="822" customWidth="1"/>
    <col min="5125" max="5126" width="9.42578125" style="822" bestFit="1" customWidth="1"/>
    <col min="5127" max="5127" width="9.7109375" style="822" customWidth="1"/>
    <col min="5128" max="5129" width="9.42578125" style="822" bestFit="1" customWidth="1"/>
    <col min="5130" max="5130" width="12.140625" style="822" customWidth="1"/>
    <col min="5131" max="5131" width="9.7109375" style="822" bestFit="1" customWidth="1"/>
    <col min="5132" max="5132" width="9.42578125" style="822" bestFit="1" customWidth="1"/>
    <col min="5133" max="5133" width="9.7109375" style="822" bestFit="1" customWidth="1"/>
    <col min="5134" max="5134" width="10.28515625" style="822" customWidth="1"/>
    <col min="5135" max="5135" width="9.42578125" style="822" bestFit="1" customWidth="1"/>
    <col min="5136" max="5136" width="10.28515625" style="822" customWidth="1"/>
    <col min="5137" max="5137" width="9.140625" style="822" customWidth="1"/>
    <col min="5138" max="5139" width="0" style="822" hidden="1" customWidth="1"/>
    <col min="5140" max="5376" width="9.140625" style="822"/>
    <col min="5377" max="5377" width="9.42578125" style="822" bestFit="1" customWidth="1"/>
    <col min="5378" max="5378" width="8.28515625" style="822" customWidth="1"/>
    <col min="5379" max="5379" width="7.28515625" style="822" customWidth="1"/>
    <col min="5380" max="5380" width="8.85546875" style="822" customWidth="1"/>
    <col min="5381" max="5382" width="9.42578125" style="822" bestFit="1" customWidth="1"/>
    <col min="5383" max="5383" width="9.7109375" style="822" customWidth="1"/>
    <col min="5384" max="5385" width="9.42578125" style="822" bestFit="1" customWidth="1"/>
    <col min="5386" max="5386" width="12.140625" style="822" customWidth="1"/>
    <col min="5387" max="5387" width="9.7109375" style="822" bestFit="1" customWidth="1"/>
    <col min="5388" max="5388" width="9.42578125" style="822" bestFit="1" customWidth="1"/>
    <col min="5389" max="5389" width="9.7109375" style="822" bestFit="1" customWidth="1"/>
    <col min="5390" max="5390" width="10.28515625" style="822" customWidth="1"/>
    <col min="5391" max="5391" width="9.42578125" style="822" bestFit="1" customWidth="1"/>
    <col min="5392" max="5392" width="10.28515625" style="822" customWidth="1"/>
    <col min="5393" max="5393" width="9.140625" style="822" customWidth="1"/>
    <col min="5394" max="5395" width="0" style="822" hidden="1" customWidth="1"/>
    <col min="5396" max="5632" width="9.140625" style="822"/>
    <col min="5633" max="5633" width="9.42578125" style="822" bestFit="1" customWidth="1"/>
    <col min="5634" max="5634" width="8.28515625" style="822" customWidth="1"/>
    <col min="5635" max="5635" width="7.28515625" style="822" customWidth="1"/>
    <col min="5636" max="5636" width="8.85546875" style="822" customWidth="1"/>
    <col min="5637" max="5638" width="9.42578125" style="822" bestFit="1" customWidth="1"/>
    <col min="5639" max="5639" width="9.7109375" style="822" customWidth="1"/>
    <col min="5640" max="5641" width="9.42578125" style="822" bestFit="1" customWidth="1"/>
    <col min="5642" max="5642" width="12.140625" style="822" customWidth="1"/>
    <col min="5643" max="5643" width="9.7109375" style="822" bestFit="1" customWidth="1"/>
    <col min="5644" max="5644" width="9.42578125" style="822" bestFit="1" customWidth="1"/>
    <col min="5645" max="5645" width="9.7109375" style="822" bestFit="1" customWidth="1"/>
    <col min="5646" max="5646" width="10.28515625" style="822" customWidth="1"/>
    <col min="5647" max="5647" width="9.42578125" style="822" bestFit="1" customWidth="1"/>
    <col min="5648" max="5648" width="10.28515625" style="822" customWidth="1"/>
    <col min="5649" max="5649" width="9.140625" style="822" customWidth="1"/>
    <col min="5650" max="5651" width="0" style="822" hidden="1" customWidth="1"/>
    <col min="5652" max="5888" width="9.140625" style="822"/>
    <col min="5889" max="5889" width="9.42578125" style="822" bestFit="1" customWidth="1"/>
    <col min="5890" max="5890" width="8.28515625" style="822" customWidth="1"/>
    <col min="5891" max="5891" width="7.28515625" style="822" customWidth="1"/>
    <col min="5892" max="5892" width="8.85546875" style="822" customWidth="1"/>
    <col min="5893" max="5894" width="9.42578125" style="822" bestFit="1" customWidth="1"/>
    <col min="5895" max="5895" width="9.7109375" style="822" customWidth="1"/>
    <col min="5896" max="5897" width="9.42578125" style="822" bestFit="1" customWidth="1"/>
    <col min="5898" max="5898" width="12.140625" style="822" customWidth="1"/>
    <col min="5899" max="5899" width="9.7109375" style="822" bestFit="1" customWidth="1"/>
    <col min="5900" max="5900" width="9.42578125" style="822" bestFit="1" customWidth="1"/>
    <col min="5901" max="5901" width="9.7109375" style="822" bestFit="1" customWidth="1"/>
    <col min="5902" max="5902" width="10.28515625" style="822" customWidth="1"/>
    <col min="5903" max="5903" width="9.42578125" style="822" bestFit="1" customWidth="1"/>
    <col min="5904" max="5904" width="10.28515625" style="822" customWidth="1"/>
    <col min="5905" max="5905" width="9.140625" style="822" customWidth="1"/>
    <col min="5906" max="5907" width="0" style="822" hidden="1" customWidth="1"/>
    <col min="5908" max="6144" width="9.140625" style="822"/>
    <col min="6145" max="6145" width="9.42578125" style="822" bestFit="1" customWidth="1"/>
    <col min="6146" max="6146" width="8.28515625" style="822" customWidth="1"/>
    <col min="6147" max="6147" width="7.28515625" style="822" customWidth="1"/>
    <col min="6148" max="6148" width="8.85546875" style="822" customWidth="1"/>
    <col min="6149" max="6150" width="9.42578125" style="822" bestFit="1" customWidth="1"/>
    <col min="6151" max="6151" width="9.7109375" style="822" customWidth="1"/>
    <col min="6152" max="6153" width="9.42578125" style="822" bestFit="1" customWidth="1"/>
    <col min="6154" max="6154" width="12.140625" style="822" customWidth="1"/>
    <col min="6155" max="6155" width="9.7109375" style="822" bestFit="1" customWidth="1"/>
    <col min="6156" max="6156" width="9.42578125" style="822" bestFit="1" customWidth="1"/>
    <col min="6157" max="6157" width="9.7109375" style="822" bestFit="1" customWidth="1"/>
    <col min="6158" max="6158" width="10.28515625" style="822" customWidth="1"/>
    <col min="6159" max="6159" width="9.42578125" style="822" bestFit="1" customWidth="1"/>
    <col min="6160" max="6160" width="10.28515625" style="822" customWidth="1"/>
    <col min="6161" max="6161" width="9.140625" style="822" customWidth="1"/>
    <col min="6162" max="6163" width="0" style="822" hidden="1" customWidth="1"/>
    <col min="6164" max="6400" width="9.140625" style="822"/>
    <col min="6401" max="6401" width="9.42578125" style="822" bestFit="1" customWidth="1"/>
    <col min="6402" max="6402" width="8.28515625" style="822" customWidth="1"/>
    <col min="6403" max="6403" width="7.28515625" style="822" customWidth="1"/>
    <col min="6404" max="6404" width="8.85546875" style="822" customWidth="1"/>
    <col min="6405" max="6406" width="9.42578125" style="822" bestFit="1" customWidth="1"/>
    <col min="6407" max="6407" width="9.7109375" style="822" customWidth="1"/>
    <col min="6408" max="6409" width="9.42578125" style="822" bestFit="1" customWidth="1"/>
    <col min="6410" max="6410" width="12.140625" style="822" customWidth="1"/>
    <col min="6411" max="6411" width="9.7109375" style="822" bestFit="1" customWidth="1"/>
    <col min="6412" max="6412" width="9.42578125" style="822" bestFit="1" customWidth="1"/>
    <col min="6413" max="6413" width="9.7109375" style="822" bestFit="1" customWidth="1"/>
    <col min="6414" max="6414" width="10.28515625" style="822" customWidth="1"/>
    <col min="6415" max="6415" width="9.42578125" style="822" bestFit="1" customWidth="1"/>
    <col min="6416" max="6416" width="10.28515625" style="822" customWidth="1"/>
    <col min="6417" max="6417" width="9.140625" style="822" customWidth="1"/>
    <col min="6418" max="6419" width="0" style="822" hidden="1" customWidth="1"/>
    <col min="6420" max="6656" width="9.140625" style="822"/>
    <col min="6657" max="6657" width="9.42578125" style="822" bestFit="1" customWidth="1"/>
    <col min="6658" max="6658" width="8.28515625" style="822" customWidth="1"/>
    <col min="6659" max="6659" width="7.28515625" style="822" customWidth="1"/>
    <col min="6660" max="6660" width="8.85546875" style="822" customWidth="1"/>
    <col min="6661" max="6662" width="9.42578125" style="822" bestFit="1" customWidth="1"/>
    <col min="6663" max="6663" width="9.7109375" style="822" customWidth="1"/>
    <col min="6664" max="6665" width="9.42578125" style="822" bestFit="1" customWidth="1"/>
    <col min="6666" max="6666" width="12.140625" style="822" customWidth="1"/>
    <col min="6667" max="6667" width="9.7109375" style="822" bestFit="1" customWidth="1"/>
    <col min="6668" max="6668" width="9.42578125" style="822" bestFit="1" customWidth="1"/>
    <col min="6669" max="6669" width="9.7109375" style="822" bestFit="1" customWidth="1"/>
    <col min="6670" max="6670" width="10.28515625" style="822" customWidth="1"/>
    <col min="6671" max="6671" width="9.42578125" style="822" bestFit="1" customWidth="1"/>
    <col min="6672" max="6672" width="10.28515625" style="822" customWidth="1"/>
    <col min="6673" max="6673" width="9.140625" style="822" customWidth="1"/>
    <col min="6674" max="6675" width="0" style="822" hidden="1" customWidth="1"/>
    <col min="6676" max="6912" width="9.140625" style="822"/>
    <col min="6913" max="6913" width="9.42578125" style="822" bestFit="1" customWidth="1"/>
    <col min="6914" max="6914" width="8.28515625" style="822" customWidth="1"/>
    <col min="6915" max="6915" width="7.28515625" style="822" customWidth="1"/>
    <col min="6916" max="6916" width="8.85546875" style="822" customWidth="1"/>
    <col min="6917" max="6918" width="9.42578125" style="822" bestFit="1" customWidth="1"/>
    <col min="6919" max="6919" width="9.7109375" style="822" customWidth="1"/>
    <col min="6920" max="6921" width="9.42578125" style="822" bestFit="1" customWidth="1"/>
    <col min="6922" max="6922" width="12.140625" style="822" customWidth="1"/>
    <col min="6923" max="6923" width="9.7109375" style="822" bestFit="1" customWidth="1"/>
    <col min="6924" max="6924" width="9.42578125" style="822" bestFit="1" customWidth="1"/>
    <col min="6925" max="6925" width="9.7109375" style="822" bestFit="1" customWidth="1"/>
    <col min="6926" max="6926" width="10.28515625" style="822" customWidth="1"/>
    <col min="6927" max="6927" width="9.42578125" style="822" bestFit="1" customWidth="1"/>
    <col min="6928" max="6928" width="10.28515625" style="822" customWidth="1"/>
    <col min="6929" max="6929" width="9.140625" style="822" customWidth="1"/>
    <col min="6930" max="6931" width="0" style="822" hidden="1" customWidth="1"/>
    <col min="6932" max="7168" width="9.140625" style="822"/>
    <col min="7169" max="7169" width="9.42578125" style="822" bestFit="1" customWidth="1"/>
    <col min="7170" max="7170" width="8.28515625" style="822" customWidth="1"/>
    <col min="7171" max="7171" width="7.28515625" style="822" customWidth="1"/>
    <col min="7172" max="7172" width="8.85546875" style="822" customWidth="1"/>
    <col min="7173" max="7174" width="9.42578125" style="822" bestFit="1" customWidth="1"/>
    <col min="7175" max="7175" width="9.7109375" style="822" customWidth="1"/>
    <col min="7176" max="7177" width="9.42578125" style="822" bestFit="1" customWidth="1"/>
    <col min="7178" max="7178" width="12.140625" style="822" customWidth="1"/>
    <col min="7179" max="7179" width="9.7109375" style="822" bestFit="1" customWidth="1"/>
    <col min="7180" max="7180" width="9.42578125" style="822" bestFit="1" customWidth="1"/>
    <col min="7181" max="7181" width="9.7109375" style="822" bestFit="1" customWidth="1"/>
    <col min="7182" max="7182" width="10.28515625" style="822" customWidth="1"/>
    <col min="7183" max="7183" width="9.42578125" style="822" bestFit="1" customWidth="1"/>
    <col min="7184" max="7184" width="10.28515625" style="822" customWidth="1"/>
    <col min="7185" max="7185" width="9.140625" style="822" customWidth="1"/>
    <col min="7186" max="7187" width="0" style="822" hidden="1" customWidth="1"/>
    <col min="7188" max="7424" width="9.140625" style="822"/>
    <col min="7425" max="7425" width="9.42578125" style="822" bestFit="1" customWidth="1"/>
    <col min="7426" max="7426" width="8.28515625" style="822" customWidth="1"/>
    <col min="7427" max="7427" width="7.28515625" style="822" customWidth="1"/>
    <col min="7428" max="7428" width="8.85546875" style="822" customWidth="1"/>
    <col min="7429" max="7430" width="9.42578125" style="822" bestFit="1" customWidth="1"/>
    <col min="7431" max="7431" width="9.7109375" style="822" customWidth="1"/>
    <col min="7432" max="7433" width="9.42578125" style="822" bestFit="1" customWidth="1"/>
    <col min="7434" max="7434" width="12.140625" style="822" customWidth="1"/>
    <col min="7435" max="7435" width="9.7109375" style="822" bestFit="1" customWidth="1"/>
    <col min="7436" max="7436" width="9.42578125" style="822" bestFit="1" customWidth="1"/>
    <col min="7437" max="7437" width="9.7109375" style="822" bestFit="1" customWidth="1"/>
    <col min="7438" max="7438" width="10.28515625" style="822" customWidth="1"/>
    <col min="7439" max="7439" width="9.42578125" style="822" bestFit="1" customWidth="1"/>
    <col min="7440" max="7440" width="10.28515625" style="822" customWidth="1"/>
    <col min="7441" max="7441" width="9.140625" style="822" customWidth="1"/>
    <col min="7442" max="7443" width="0" style="822" hidden="1" customWidth="1"/>
    <col min="7444" max="7680" width="9.140625" style="822"/>
    <col min="7681" max="7681" width="9.42578125" style="822" bestFit="1" customWidth="1"/>
    <col min="7682" max="7682" width="8.28515625" style="822" customWidth="1"/>
    <col min="7683" max="7683" width="7.28515625" style="822" customWidth="1"/>
    <col min="7684" max="7684" width="8.85546875" style="822" customWidth="1"/>
    <col min="7685" max="7686" width="9.42578125" style="822" bestFit="1" customWidth="1"/>
    <col min="7687" max="7687" width="9.7109375" style="822" customWidth="1"/>
    <col min="7688" max="7689" width="9.42578125" style="822" bestFit="1" customWidth="1"/>
    <col min="7690" max="7690" width="12.140625" style="822" customWidth="1"/>
    <col min="7691" max="7691" width="9.7109375" style="822" bestFit="1" customWidth="1"/>
    <col min="7692" max="7692" width="9.42578125" style="822" bestFit="1" customWidth="1"/>
    <col min="7693" max="7693" width="9.7109375" style="822" bestFit="1" customWidth="1"/>
    <col min="7694" max="7694" width="10.28515625" style="822" customWidth="1"/>
    <col min="7695" max="7695" width="9.42578125" style="822" bestFit="1" customWidth="1"/>
    <col min="7696" max="7696" width="10.28515625" style="822" customWidth="1"/>
    <col min="7697" max="7697" width="9.140625" style="822" customWidth="1"/>
    <col min="7698" max="7699" width="0" style="822" hidden="1" customWidth="1"/>
    <col min="7700" max="7936" width="9.140625" style="822"/>
    <col min="7937" max="7937" width="9.42578125" style="822" bestFit="1" customWidth="1"/>
    <col min="7938" max="7938" width="8.28515625" style="822" customWidth="1"/>
    <col min="7939" max="7939" width="7.28515625" style="822" customWidth="1"/>
    <col min="7940" max="7940" width="8.85546875" style="822" customWidth="1"/>
    <col min="7941" max="7942" width="9.42578125" style="822" bestFit="1" customWidth="1"/>
    <col min="7943" max="7943" width="9.7109375" style="822" customWidth="1"/>
    <col min="7944" max="7945" width="9.42578125" style="822" bestFit="1" customWidth="1"/>
    <col min="7946" max="7946" width="12.140625" style="822" customWidth="1"/>
    <col min="7947" max="7947" width="9.7109375" style="822" bestFit="1" customWidth="1"/>
    <col min="7948" max="7948" width="9.42578125" style="822" bestFit="1" customWidth="1"/>
    <col min="7949" max="7949" width="9.7109375" style="822" bestFit="1" customWidth="1"/>
    <col min="7950" max="7950" width="10.28515625" style="822" customWidth="1"/>
    <col min="7951" max="7951" width="9.42578125" style="822" bestFit="1" customWidth="1"/>
    <col min="7952" max="7952" width="10.28515625" style="822" customWidth="1"/>
    <col min="7953" max="7953" width="9.140625" style="822" customWidth="1"/>
    <col min="7954" max="7955" width="0" style="822" hidden="1" customWidth="1"/>
    <col min="7956" max="8192" width="9.140625" style="822"/>
    <col min="8193" max="8193" width="9.42578125" style="822" bestFit="1" customWidth="1"/>
    <col min="8194" max="8194" width="8.28515625" style="822" customWidth="1"/>
    <col min="8195" max="8195" width="7.28515625" style="822" customWidth="1"/>
    <col min="8196" max="8196" width="8.85546875" style="822" customWidth="1"/>
    <col min="8197" max="8198" width="9.42578125" style="822" bestFit="1" customWidth="1"/>
    <col min="8199" max="8199" width="9.7109375" style="822" customWidth="1"/>
    <col min="8200" max="8201" width="9.42578125" style="822" bestFit="1" customWidth="1"/>
    <col min="8202" max="8202" width="12.140625" style="822" customWidth="1"/>
    <col min="8203" max="8203" width="9.7109375" style="822" bestFit="1" customWidth="1"/>
    <col min="8204" max="8204" width="9.42578125" style="822" bestFit="1" customWidth="1"/>
    <col min="8205" max="8205" width="9.7109375" style="822" bestFit="1" customWidth="1"/>
    <col min="8206" max="8206" width="10.28515625" style="822" customWidth="1"/>
    <col min="8207" max="8207" width="9.42578125" style="822" bestFit="1" customWidth="1"/>
    <col min="8208" max="8208" width="10.28515625" style="822" customWidth="1"/>
    <col min="8209" max="8209" width="9.140625" style="822" customWidth="1"/>
    <col min="8210" max="8211" width="0" style="822" hidden="1" customWidth="1"/>
    <col min="8212" max="8448" width="9.140625" style="822"/>
    <col min="8449" max="8449" width="9.42578125" style="822" bestFit="1" customWidth="1"/>
    <col min="8450" max="8450" width="8.28515625" style="822" customWidth="1"/>
    <col min="8451" max="8451" width="7.28515625" style="822" customWidth="1"/>
    <col min="8452" max="8452" width="8.85546875" style="822" customWidth="1"/>
    <col min="8453" max="8454" width="9.42578125" style="822" bestFit="1" customWidth="1"/>
    <col min="8455" max="8455" width="9.7109375" style="822" customWidth="1"/>
    <col min="8456" max="8457" width="9.42578125" style="822" bestFit="1" customWidth="1"/>
    <col min="8458" max="8458" width="12.140625" style="822" customWidth="1"/>
    <col min="8459" max="8459" width="9.7109375" style="822" bestFit="1" customWidth="1"/>
    <col min="8460" max="8460" width="9.42578125" style="822" bestFit="1" customWidth="1"/>
    <col min="8461" max="8461" width="9.7109375" style="822" bestFit="1" customWidth="1"/>
    <col min="8462" max="8462" width="10.28515625" style="822" customWidth="1"/>
    <col min="8463" max="8463" width="9.42578125" style="822" bestFit="1" customWidth="1"/>
    <col min="8464" max="8464" width="10.28515625" style="822" customWidth="1"/>
    <col min="8465" max="8465" width="9.140625" style="822" customWidth="1"/>
    <col min="8466" max="8467" width="0" style="822" hidden="1" customWidth="1"/>
    <col min="8468" max="8704" width="9.140625" style="822"/>
    <col min="8705" max="8705" width="9.42578125" style="822" bestFit="1" customWidth="1"/>
    <col min="8706" max="8706" width="8.28515625" style="822" customWidth="1"/>
    <col min="8707" max="8707" width="7.28515625" style="822" customWidth="1"/>
    <col min="8708" max="8708" width="8.85546875" style="822" customWidth="1"/>
    <col min="8709" max="8710" width="9.42578125" style="822" bestFit="1" customWidth="1"/>
    <col min="8711" max="8711" width="9.7109375" style="822" customWidth="1"/>
    <col min="8712" max="8713" width="9.42578125" style="822" bestFit="1" customWidth="1"/>
    <col min="8714" max="8714" width="12.140625" style="822" customWidth="1"/>
    <col min="8715" max="8715" width="9.7109375" style="822" bestFit="1" customWidth="1"/>
    <col min="8716" max="8716" width="9.42578125" style="822" bestFit="1" customWidth="1"/>
    <col min="8717" max="8717" width="9.7109375" style="822" bestFit="1" customWidth="1"/>
    <col min="8718" max="8718" width="10.28515625" style="822" customWidth="1"/>
    <col min="8719" max="8719" width="9.42578125" style="822" bestFit="1" customWidth="1"/>
    <col min="8720" max="8720" width="10.28515625" style="822" customWidth="1"/>
    <col min="8721" max="8721" width="9.140625" style="822" customWidth="1"/>
    <col min="8722" max="8723" width="0" style="822" hidden="1" customWidth="1"/>
    <col min="8724" max="8960" width="9.140625" style="822"/>
    <col min="8961" max="8961" width="9.42578125" style="822" bestFit="1" customWidth="1"/>
    <col min="8962" max="8962" width="8.28515625" style="822" customWidth="1"/>
    <col min="8963" max="8963" width="7.28515625" style="822" customWidth="1"/>
    <col min="8964" max="8964" width="8.85546875" style="822" customWidth="1"/>
    <col min="8965" max="8966" width="9.42578125" style="822" bestFit="1" customWidth="1"/>
    <col min="8967" max="8967" width="9.7109375" style="822" customWidth="1"/>
    <col min="8968" max="8969" width="9.42578125" style="822" bestFit="1" customWidth="1"/>
    <col min="8970" max="8970" width="12.140625" style="822" customWidth="1"/>
    <col min="8971" max="8971" width="9.7109375" style="822" bestFit="1" customWidth="1"/>
    <col min="8972" max="8972" width="9.42578125" style="822" bestFit="1" customWidth="1"/>
    <col min="8973" max="8973" width="9.7109375" style="822" bestFit="1" customWidth="1"/>
    <col min="8974" max="8974" width="10.28515625" style="822" customWidth="1"/>
    <col min="8975" max="8975" width="9.42578125" style="822" bestFit="1" customWidth="1"/>
    <col min="8976" max="8976" width="10.28515625" style="822" customWidth="1"/>
    <col min="8977" max="8977" width="9.140625" style="822" customWidth="1"/>
    <col min="8978" max="8979" width="0" style="822" hidden="1" customWidth="1"/>
    <col min="8980" max="9216" width="9.140625" style="822"/>
    <col min="9217" max="9217" width="9.42578125" style="822" bestFit="1" customWidth="1"/>
    <col min="9218" max="9218" width="8.28515625" style="822" customWidth="1"/>
    <col min="9219" max="9219" width="7.28515625" style="822" customWidth="1"/>
    <col min="9220" max="9220" width="8.85546875" style="822" customWidth="1"/>
    <col min="9221" max="9222" width="9.42578125" style="822" bestFit="1" customWidth="1"/>
    <col min="9223" max="9223" width="9.7109375" style="822" customWidth="1"/>
    <col min="9224" max="9225" width="9.42578125" style="822" bestFit="1" customWidth="1"/>
    <col min="9226" max="9226" width="12.140625" style="822" customWidth="1"/>
    <col min="9227" max="9227" width="9.7109375" style="822" bestFit="1" customWidth="1"/>
    <col min="9228" max="9228" width="9.42578125" style="822" bestFit="1" customWidth="1"/>
    <col min="9229" max="9229" width="9.7109375" style="822" bestFit="1" customWidth="1"/>
    <col min="9230" max="9230" width="10.28515625" style="822" customWidth="1"/>
    <col min="9231" max="9231" width="9.42578125" style="822" bestFit="1" customWidth="1"/>
    <col min="9232" max="9232" width="10.28515625" style="822" customWidth="1"/>
    <col min="9233" max="9233" width="9.140625" style="822" customWidth="1"/>
    <col min="9234" max="9235" width="0" style="822" hidden="1" customWidth="1"/>
    <col min="9236" max="9472" width="9.140625" style="822"/>
    <col min="9473" max="9473" width="9.42578125" style="822" bestFit="1" customWidth="1"/>
    <col min="9474" max="9474" width="8.28515625" style="822" customWidth="1"/>
    <col min="9475" max="9475" width="7.28515625" style="822" customWidth="1"/>
    <col min="9476" max="9476" width="8.85546875" style="822" customWidth="1"/>
    <col min="9477" max="9478" width="9.42578125" style="822" bestFit="1" customWidth="1"/>
    <col min="9479" max="9479" width="9.7109375" style="822" customWidth="1"/>
    <col min="9480" max="9481" width="9.42578125" style="822" bestFit="1" customWidth="1"/>
    <col min="9482" max="9482" width="12.140625" style="822" customWidth="1"/>
    <col min="9483" max="9483" width="9.7109375" style="822" bestFit="1" customWidth="1"/>
    <col min="9484" max="9484" width="9.42578125" style="822" bestFit="1" customWidth="1"/>
    <col min="9485" max="9485" width="9.7109375" style="822" bestFit="1" customWidth="1"/>
    <col min="9486" max="9486" width="10.28515625" style="822" customWidth="1"/>
    <col min="9487" max="9487" width="9.42578125" style="822" bestFit="1" customWidth="1"/>
    <col min="9488" max="9488" width="10.28515625" style="822" customWidth="1"/>
    <col min="9489" max="9489" width="9.140625" style="822" customWidth="1"/>
    <col min="9490" max="9491" width="0" style="822" hidden="1" customWidth="1"/>
    <col min="9492" max="9728" width="9.140625" style="822"/>
    <col min="9729" max="9729" width="9.42578125" style="822" bestFit="1" customWidth="1"/>
    <col min="9730" max="9730" width="8.28515625" style="822" customWidth="1"/>
    <col min="9731" max="9731" width="7.28515625" style="822" customWidth="1"/>
    <col min="9732" max="9732" width="8.85546875" style="822" customWidth="1"/>
    <col min="9733" max="9734" width="9.42578125" style="822" bestFit="1" customWidth="1"/>
    <col min="9735" max="9735" width="9.7109375" style="822" customWidth="1"/>
    <col min="9736" max="9737" width="9.42578125" style="822" bestFit="1" customWidth="1"/>
    <col min="9738" max="9738" width="12.140625" style="822" customWidth="1"/>
    <col min="9739" max="9739" width="9.7109375" style="822" bestFit="1" customWidth="1"/>
    <col min="9740" max="9740" width="9.42578125" style="822" bestFit="1" customWidth="1"/>
    <col min="9741" max="9741" width="9.7109375" style="822" bestFit="1" customWidth="1"/>
    <col min="9742" max="9742" width="10.28515625" style="822" customWidth="1"/>
    <col min="9743" max="9743" width="9.42578125" style="822" bestFit="1" customWidth="1"/>
    <col min="9744" max="9744" width="10.28515625" style="822" customWidth="1"/>
    <col min="9745" max="9745" width="9.140625" style="822" customWidth="1"/>
    <col min="9746" max="9747" width="0" style="822" hidden="1" customWidth="1"/>
    <col min="9748" max="9984" width="9.140625" style="822"/>
    <col min="9985" max="9985" width="9.42578125" style="822" bestFit="1" customWidth="1"/>
    <col min="9986" max="9986" width="8.28515625" style="822" customWidth="1"/>
    <col min="9987" max="9987" width="7.28515625" style="822" customWidth="1"/>
    <col min="9988" max="9988" width="8.85546875" style="822" customWidth="1"/>
    <col min="9989" max="9990" width="9.42578125" style="822" bestFit="1" customWidth="1"/>
    <col min="9991" max="9991" width="9.7109375" style="822" customWidth="1"/>
    <col min="9992" max="9993" width="9.42578125" style="822" bestFit="1" customWidth="1"/>
    <col min="9994" max="9994" width="12.140625" style="822" customWidth="1"/>
    <col min="9995" max="9995" width="9.7109375" style="822" bestFit="1" customWidth="1"/>
    <col min="9996" max="9996" width="9.42578125" style="822" bestFit="1" customWidth="1"/>
    <col min="9997" max="9997" width="9.7109375" style="822" bestFit="1" customWidth="1"/>
    <col min="9998" max="9998" width="10.28515625" style="822" customWidth="1"/>
    <col min="9999" max="9999" width="9.42578125" style="822" bestFit="1" customWidth="1"/>
    <col min="10000" max="10000" width="10.28515625" style="822" customWidth="1"/>
    <col min="10001" max="10001" width="9.140625" style="822" customWidth="1"/>
    <col min="10002" max="10003" width="0" style="822" hidden="1" customWidth="1"/>
    <col min="10004" max="10240" width="9.140625" style="822"/>
    <col min="10241" max="10241" width="9.42578125" style="822" bestFit="1" customWidth="1"/>
    <col min="10242" max="10242" width="8.28515625" style="822" customWidth="1"/>
    <col min="10243" max="10243" width="7.28515625" style="822" customWidth="1"/>
    <col min="10244" max="10244" width="8.85546875" style="822" customWidth="1"/>
    <col min="10245" max="10246" width="9.42578125" style="822" bestFit="1" customWidth="1"/>
    <col min="10247" max="10247" width="9.7109375" style="822" customWidth="1"/>
    <col min="10248" max="10249" width="9.42578125" style="822" bestFit="1" customWidth="1"/>
    <col min="10250" max="10250" width="12.140625" style="822" customWidth="1"/>
    <col min="10251" max="10251" width="9.7109375" style="822" bestFit="1" customWidth="1"/>
    <col min="10252" max="10252" width="9.42578125" style="822" bestFit="1" customWidth="1"/>
    <col min="10253" max="10253" width="9.7109375" style="822" bestFit="1" customWidth="1"/>
    <col min="10254" max="10254" width="10.28515625" style="822" customWidth="1"/>
    <col min="10255" max="10255" width="9.42578125" style="822" bestFit="1" customWidth="1"/>
    <col min="10256" max="10256" width="10.28515625" style="822" customWidth="1"/>
    <col min="10257" max="10257" width="9.140625" style="822" customWidth="1"/>
    <col min="10258" max="10259" width="0" style="822" hidden="1" customWidth="1"/>
    <col min="10260" max="10496" width="9.140625" style="822"/>
    <col min="10497" max="10497" width="9.42578125" style="822" bestFit="1" customWidth="1"/>
    <col min="10498" max="10498" width="8.28515625" style="822" customWidth="1"/>
    <col min="10499" max="10499" width="7.28515625" style="822" customWidth="1"/>
    <col min="10500" max="10500" width="8.85546875" style="822" customWidth="1"/>
    <col min="10501" max="10502" width="9.42578125" style="822" bestFit="1" customWidth="1"/>
    <col min="10503" max="10503" width="9.7109375" style="822" customWidth="1"/>
    <col min="10504" max="10505" width="9.42578125" style="822" bestFit="1" customWidth="1"/>
    <col min="10506" max="10506" width="12.140625" style="822" customWidth="1"/>
    <col min="10507" max="10507" width="9.7109375" style="822" bestFit="1" customWidth="1"/>
    <col min="10508" max="10508" width="9.42578125" style="822" bestFit="1" customWidth="1"/>
    <col min="10509" max="10509" width="9.7109375" style="822" bestFit="1" customWidth="1"/>
    <col min="10510" max="10510" width="10.28515625" style="822" customWidth="1"/>
    <col min="10511" max="10511" width="9.42578125" style="822" bestFit="1" customWidth="1"/>
    <col min="10512" max="10512" width="10.28515625" style="822" customWidth="1"/>
    <col min="10513" max="10513" width="9.140625" style="822" customWidth="1"/>
    <col min="10514" max="10515" width="0" style="822" hidden="1" customWidth="1"/>
    <col min="10516" max="10752" width="9.140625" style="822"/>
    <col min="10753" max="10753" width="9.42578125" style="822" bestFit="1" customWidth="1"/>
    <col min="10754" max="10754" width="8.28515625" style="822" customWidth="1"/>
    <col min="10755" max="10755" width="7.28515625" style="822" customWidth="1"/>
    <col min="10756" max="10756" width="8.85546875" style="822" customWidth="1"/>
    <col min="10757" max="10758" width="9.42578125" style="822" bestFit="1" customWidth="1"/>
    <col min="10759" max="10759" width="9.7109375" style="822" customWidth="1"/>
    <col min="10760" max="10761" width="9.42578125" style="822" bestFit="1" customWidth="1"/>
    <col min="10762" max="10762" width="12.140625" style="822" customWidth="1"/>
    <col min="10763" max="10763" width="9.7109375" style="822" bestFit="1" customWidth="1"/>
    <col min="10764" max="10764" width="9.42578125" style="822" bestFit="1" customWidth="1"/>
    <col min="10765" max="10765" width="9.7109375" style="822" bestFit="1" customWidth="1"/>
    <col min="10766" max="10766" width="10.28515625" style="822" customWidth="1"/>
    <col min="10767" max="10767" width="9.42578125" style="822" bestFit="1" customWidth="1"/>
    <col min="10768" max="10768" width="10.28515625" style="822" customWidth="1"/>
    <col min="10769" max="10769" width="9.140625" style="822" customWidth="1"/>
    <col min="10770" max="10771" width="0" style="822" hidden="1" customWidth="1"/>
    <col min="10772" max="11008" width="9.140625" style="822"/>
    <col min="11009" max="11009" width="9.42578125" style="822" bestFit="1" customWidth="1"/>
    <col min="11010" max="11010" width="8.28515625" style="822" customWidth="1"/>
    <col min="11011" max="11011" width="7.28515625" style="822" customWidth="1"/>
    <col min="11012" max="11012" width="8.85546875" style="822" customWidth="1"/>
    <col min="11013" max="11014" width="9.42578125" style="822" bestFit="1" customWidth="1"/>
    <col min="11015" max="11015" width="9.7109375" style="822" customWidth="1"/>
    <col min="11016" max="11017" width="9.42578125" style="822" bestFit="1" customWidth="1"/>
    <col min="11018" max="11018" width="12.140625" style="822" customWidth="1"/>
    <col min="11019" max="11019" width="9.7109375" style="822" bestFit="1" customWidth="1"/>
    <col min="11020" max="11020" width="9.42578125" style="822" bestFit="1" customWidth="1"/>
    <col min="11021" max="11021" width="9.7109375" style="822" bestFit="1" customWidth="1"/>
    <col min="11022" max="11022" width="10.28515625" style="822" customWidth="1"/>
    <col min="11023" max="11023" width="9.42578125" style="822" bestFit="1" customWidth="1"/>
    <col min="11024" max="11024" width="10.28515625" style="822" customWidth="1"/>
    <col min="11025" max="11025" width="9.140625" style="822" customWidth="1"/>
    <col min="11026" max="11027" width="0" style="822" hidden="1" customWidth="1"/>
    <col min="11028" max="11264" width="9.140625" style="822"/>
    <col min="11265" max="11265" width="9.42578125" style="822" bestFit="1" customWidth="1"/>
    <col min="11266" max="11266" width="8.28515625" style="822" customWidth="1"/>
    <col min="11267" max="11267" width="7.28515625" style="822" customWidth="1"/>
    <col min="11268" max="11268" width="8.85546875" style="822" customWidth="1"/>
    <col min="11269" max="11270" width="9.42578125" style="822" bestFit="1" customWidth="1"/>
    <col min="11271" max="11271" width="9.7109375" style="822" customWidth="1"/>
    <col min="11272" max="11273" width="9.42578125" style="822" bestFit="1" customWidth="1"/>
    <col min="11274" max="11274" width="12.140625" style="822" customWidth="1"/>
    <col min="11275" max="11275" width="9.7109375" style="822" bestFit="1" customWidth="1"/>
    <col min="11276" max="11276" width="9.42578125" style="822" bestFit="1" customWidth="1"/>
    <col min="11277" max="11277" width="9.7109375" style="822" bestFit="1" customWidth="1"/>
    <col min="11278" max="11278" width="10.28515625" style="822" customWidth="1"/>
    <col min="11279" max="11279" width="9.42578125" style="822" bestFit="1" customWidth="1"/>
    <col min="11280" max="11280" width="10.28515625" style="822" customWidth="1"/>
    <col min="11281" max="11281" width="9.140625" style="822" customWidth="1"/>
    <col min="11282" max="11283" width="0" style="822" hidden="1" customWidth="1"/>
    <col min="11284" max="11520" width="9.140625" style="822"/>
    <col min="11521" max="11521" width="9.42578125" style="822" bestFit="1" customWidth="1"/>
    <col min="11522" max="11522" width="8.28515625" style="822" customWidth="1"/>
    <col min="11523" max="11523" width="7.28515625" style="822" customWidth="1"/>
    <col min="11524" max="11524" width="8.85546875" style="822" customWidth="1"/>
    <col min="11525" max="11526" width="9.42578125" style="822" bestFit="1" customWidth="1"/>
    <col min="11527" max="11527" width="9.7109375" style="822" customWidth="1"/>
    <col min="11528" max="11529" width="9.42578125" style="822" bestFit="1" customWidth="1"/>
    <col min="11530" max="11530" width="12.140625" style="822" customWidth="1"/>
    <col min="11531" max="11531" width="9.7109375" style="822" bestFit="1" customWidth="1"/>
    <col min="11532" max="11532" width="9.42578125" style="822" bestFit="1" customWidth="1"/>
    <col min="11533" max="11533" width="9.7109375" style="822" bestFit="1" customWidth="1"/>
    <col min="11534" max="11534" width="10.28515625" style="822" customWidth="1"/>
    <col min="11535" max="11535" width="9.42578125" style="822" bestFit="1" customWidth="1"/>
    <col min="11536" max="11536" width="10.28515625" style="822" customWidth="1"/>
    <col min="11537" max="11537" width="9.140625" style="822" customWidth="1"/>
    <col min="11538" max="11539" width="0" style="822" hidden="1" customWidth="1"/>
    <col min="11540" max="11776" width="9.140625" style="822"/>
    <col min="11777" max="11777" width="9.42578125" style="822" bestFit="1" customWidth="1"/>
    <col min="11778" max="11778" width="8.28515625" style="822" customWidth="1"/>
    <col min="11779" max="11779" width="7.28515625" style="822" customWidth="1"/>
    <col min="11780" max="11780" width="8.85546875" style="822" customWidth="1"/>
    <col min="11781" max="11782" width="9.42578125" style="822" bestFit="1" customWidth="1"/>
    <col min="11783" max="11783" width="9.7109375" style="822" customWidth="1"/>
    <col min="11784" max="11785" width="9.42578125" style="822" bestFit="1" customWidth="1"/>
    <col min="11786" max="11786" width="12.140625" style="822" customWidth="1"/>
    <col min="11787" max="11787" width="9.7109375" style="822" bestFit="1" customWidth="1"/>
    <col min="11788" max="11788" width="9.42578125" style="822" bestFit="1" customWidth="1"/>
    <col min="11789" max="11789" width="9.7109375" style="822" bestFit="1" customWidth="1"/>
    <col min="11790" max="11790" width="10.28515625" style="822" customWidth="1"/>
    <col min="11791" max="11791" width="9.42578125" style="822" bestFit="1" customWidth="1"/>
    <col min="11792" max="11792" width="10.28515625" style="822" customWidth="1"/>
    <col min="11793" max="11793" width="9.140625" style="822" customWidth="1"/>
    <col min="11794" max="11795" width="0" style="822" hidden="1" customWidth="1"/>
    <col min="11796" max="12032" width="9.140625" style="822"/>
    <col min="12033" max="12033" width="9.42578125" style="822" bestFit="1" customWidth="1"/>
    <col min="12034" max="12034" width="8.28515625" style="822" customWidth="1"/>
    <col min="12035" max="12035" width="7.28515625" style="822" customWidth="1"/>
    <col min="12036" max="12036" width="8.85546875" style="822" customWidth="1"/>
    <col min="12037" max="12038" width="9.42578125" style="822" bestFit="1" customWidth="1"/>
    <col min="12039" max="12039" width="9.7109375" style="822" customWidth="1"/>
    <col min="12040" max="12041" width="9.42578125" style="822" bestFit="1" customWidth="1"/>
    <col min="12042" max="12042" width="12.140625" style="822" customWidth="1"/>
    <col min="12043" max="12043" width="9.7109375" style="822" bestFit="1" customWidth="1"/>
    <col min="12044" max="12044" width="9.42578125" style="822" bestFit="1" customWidth="1"/>
    <col min="12045" max="12045" width="9.7109375" style="822" bestFit="1" customWidth="1"/>
    <col min="12046" max="12046" width="10.28515625" style="822" customWidth="1"/>
    <col min="12047" max="12047" width="9.42578125" style="822" bestFit="1" customWidth="1"/>
    <col min="12048" max="12048" width="10.28515625" style="822" customWidth="1"/>
    <col min="12049" max="12049" width="9.140625" style="822" customWidth="1"/>
    <col min="12050" max="12051" width="0" style="822" hidden="1" customWidth="1"/>
    <col min="12052" max="12288" width="9.140625" style="822"/>
    <col min="12289" max="12289" width="9.42578125" style="822" bestFit="1" customWidth="1"/>
    <col min="12290" max="12290" width="8.28515625" style="822" customWidth="1"/>
    <col min="12291" max="12291" width="7.28515625" style="822" customWidth="1"/>
    <col min="12292" max="12292" width="8.85546875" style="822" customWidth="1"/>
    <col min="12293" max="12294" width="9.42578125" style="822" bestFit="1" customWidth="1"/>
    <col min="12295" max="12295" width="9.7109375" style="822" customWidth="1"/>
    <col min="12296" max="12297" width="9.42578125" style="822" bestFit="1" customWidth="1"/>
    <col min="12298" max="12298" width="12.140625" style="822" customWidth="1"/>
    <col min="12299" max="12299" width="9.7109375" style="822" bestFit="1" customWidth="1"/>
    <col min="12300" max="12300" width="9.42578125" style="822" bestFit="1" customWidth="1"/>
    <col min="12301" max="12301" width="9.7109375" style="822" bestFit="1" customWidth="1"/>
    <col min="12302" max="12302" width="10.28515625" style="822" customWidth="1"/>
    <col min="12303" max="12303" width="9.42578125" style="822" bestFit="1" customWidth="1"/>
    <col min="12304" max="12304" width="10.28515625" style="822" customWidth="1"/>
    <col min="12305" max="12305" width="9.140625" style="822" customWidth="1"/>
    <col min="12306" max="12307" width="0" style="822" hidden="1" customWidth="1"/>
    <col min="12308" max="12544" width="9.140625" style="822"/>
    <col min="12545" max="12545" width="9.42578125" style="822" bestFit="1" customWidth="1"/>
    <col min="12546" max="12546" width="8.28515625" style="822" customWidth="1"/>
    <col min="12547" max="12547" width="7.28515625" style="822" customWidth="1"/>
    <col min="12548" max="12548" width="8.85546875" style="822" customWidth="1"/>
    <col min="12549" max="12550" width="9.42578125" style="822" bestFit="1" customWidth="1"/>
    <col min="12551" max="12551" width="9.7109375" style="822" customWidth="1"/>
    <col min="12552" max="12553" width="9.42578125" style="822" bestFit="1" customWidth="1"/>
    <col min="12554" max="12554" width="12.140625" style="822" customWidth="1"/>
    <col min="12555" max="12555" width="9.7109375" style="822" bestFit="1" customWidth="1"/>
    <col min="12556" max="12556" width="9.42578125" style="822" bestFit="1" customWidth="1"/>
    <col min="12557" max="12557" width="9.7109375" style="822" bestFit="1" customWidth="1"/>
    <col min="12558" max="12558" width="10.28515625" style="822" customWidth="1"/>
    <col min="12559" max="12559" width="9.42578125" style="822" bestFit="1" customWidth="1"/>
    <col min="12560" max="12560" width="10.28515625" style="822" customWidth="1"/>
    <col min="12561" max="12561" width="9.140625" style="822" customWidth="1"/>
    <col min="12562" max="12563" width="0" style="822" hidden="1" customWidth="1"/>
    <col min="12564" max="12800" width="9.140625" style="822"/>
    <col min="12801" max="12801" width="9.42578125" style="822" bestFit="1" customWidth="1"/>
    <col min="12802" max="12802" width="8.28515625" style="822" customWidth="1"/>
    <col min="12803" max="12803" width="7.28515625" style="822" customWidth="1"/>
    <col min="12804" max="12804" width="8.85546875" style="822" customWidth="1"/>
    <col min="12805" max="12806" width="9.42578125" style="822" bestFit="1" customWidth="1"/>
    <col min="12807" max="12807" width="9.7109375" style="822" customWidth="1"/>
    <col min="12808" max="12809" width="9.42578125" style="822" bestFit="1" customWidth="1"/>
    <col min="12810" max="12810" width="12.140625" style="822" customWidth="1"/>
    <col min="12811" max="12811" width="9.7109375" style="822" bestFit="1" customWidth="1"/>
    <col min="12812" max="12812" width="9.42578125" style="822" bestFit="1" customWidth="1"/>
    <col min="12813" max="12813" width="9.7109375" style="822" bestFit="1" customWidth="1"/>
    <col min="12814" max="12814" width="10.28515625" style="822" customWidth="1"/>
    <col min="12815" max="12815" width="9.42578125" style="822" bestFit="1" customWidth="1"/>
    <col min="12816" max="12816" width="10.28515625" style="822" customWidth="1"/>
    <col min="12817" max="12817" width="9.140625" style="822" customWidth="1"/>
    <col min="12818" max="12819" width="0" style="822" hidden="1" customWidth="1"/>
    <col min="12820" max="13056" width="9.140625" style="822"/>
    <col min="13057" max="13057" width="9.42578125" style="822" bestFit="1" customWidth="1"/>
    <col min="13058" max="13058" width="8.28515625" style="822" customWidth="1"/>
    <col min="13059" max="13059" width="7.28515625" style="822" customWidth="1"/>
    <col min="13060" max="13060" width="8.85546875" style="822" customWidth="1"/>
    <col min="13061" max="13062" width="9.42578125" style="822" bestFit="1" customWidth="1"/>
    <col min="13063" max="13063" width="9.7109375" style="822" customWidth="1"/>
    <col min="13064" max="13065" width="9.42578125" style="822" bestFit="1" customWidth="1"/>
    <col min="13066" max="13066" width="12.140625" style="822" customWidth="1"/>
    <col min="13067" max="13067" width="9.7109375" style="822" bestFit="1" customWidth="1"/>
    <col min="13068" max="13068" width="9.42578125" style="822" bestFit="1" customWidth="1"/>
    <col min="13069" max="13069" width="9.7109375" style="822" bestFit="1" customWidth="1"/>
    <col min="13070" max="13070" width="10.28515625" style="822" customWidth="1"/>
    <col min="13071" max="13071" width="9.42578125" style="822" bestFit="1" customWidth="1"/>
    <col min="13072" max="13072" width="10.28515625" style="822" customWidth="1"/>
    <col min="13073" max="13073" width="9.140625" style="822" customWidth="1"/>
    <col min="13074" max="13075" width="0" style="822" hidden="1" customWidth="1"/>
    <col min="13076" max="13312" width="9.140625" style="822"/>
    <col min="13313" max="13313" width="9.42578125" style="822" bestFit="1" customWidth="1"/>
    <col min="13314" max="13314" width="8.28515625" style="822" customWidth="1"/>
    <col min="13315" max="13315" width="7.28515625" style="822" customWidth="1"/>
    <col min="13316" max="13316" width="8.85546875" style="822" customWidth="1"/>
    <col min="13317" max="13318" width="9.42578125" style="822" bestFit="1" customWidth="1"/>
    <col min="13319" max="13319" width="9.7109375" style="822" customWidth="1"/>
    <col min="13320" max="13321" width="9.42578125" style="822" bestFit="1" customWidth="1"/>
    <col min="13322" max="13322" width="12.140625" style="822" customWidth="1"/>
    <col min="13323" max="13323" width="9.7109375" style="822" bestFit="1" customWidth="1"/>
    <col min="13324" max="13324" width="9.42578125" style="822" bestFit="1" customWidth="1"/>
    <col min="13325" max="13325" width="9.7109375" style="822" bestFit="1" customWidth="1"/>
    <col min="13326" max="13326" width="10.28515625" style="822" customWidth="1"/>
    <col min="13327" max="13327" width="9.42578125" style="822" bestFit="1" customWidth="1"/>
    <col min="13328" max="13328" width="10.28515625" style="822" customWidth="1"/>
    <col min="13329" max="13329" width="9.140625" style="822" customWidth="1"/>
    <col min="13330" max="13331" width="0" style="822" hidden="1" customWidth="1"/>
    <col min="13332" max="13568" width="9.140625" style="822"/>
    <col min="13569" max="13569" width="9.42578125" style="822" bestFit="1" customWidth="1"/>
    <col min="13570" max="13570" width="8.28515625" style="822" customWidth="1"/>
    <col min="13571" max="13571" width="7.28515625" style="822" customWidth="1"/>
    <col min="13572" max="13572" width="8.85546875" style="822" customWidth="1"/>
    <col min="13573" max="13574" width="9.42578125" style="822" bestFit="1" customWidth="1"/>
    <col min="13575" max="13575" width="9.7109375" style="822" customWidth="1"/>
    <col min="13576" max="13577" width="9.42578125" style="822" bestFit="1" customWidth="1"/>
    <col min="13578" max="13578" width="12.140625" style="822" customWidth="1"/>
    <col min="13579" max="13579" width="9.7109375" style="822" bestFit="1" customWidth="1"/>
    <col min="13580" max="13580" width="9.42578125" style="822" bestFit="1" customWidth="1"/>
    <col min="13581" max="13581" width="9.7109375" style="822" bestFit="1" customWidth="1"/>
    <col min="13582" max="13582" width="10.28515625" style="822" customWidth="1"/>
    <col min="13583" max="13583" width="9.42578125" style="822" bestFit="1" customWidth="1"/>
    <col min="13584" max="13584" width="10.28515625" style="822" customWidth="1"/>
    <col min="13585" max="13585" width="9.140625" style="822" customWidth="1"/>
    <col min="13586" max="13587" width="0" style="822" hidden="1" customWidth="1"/>
    <col min="13588" max="13824" width="9.140625" style="822"/>
    <col min="13825" max="13825" width="9.42578125" style="822" bestFit="1" customWidth="1"/>
    <col min="13826" max="13826" width="8.28515625" style="822" customWidth="1"/>
    <col min="13827" max="13827" width="7.28515625" style="822" customWidth="1"/>
    <col min="13828" max="13828" width="8.85546875" style="822" customWidth="1"/>
    <col min="13829" max="13830" width="9.42578125" style="822" bestFit="1" customWidth="1"/>
    <col min="13831" max="13831" width="9.7109375" style="822" customWidth="1"/>
    <col min="13832" max="13833" width="9.42578125" style="822" bestFit="1" customWidth="1"/>
    <col min="13834" max="13834" width="12.140625" style="822" customWidth="1"/>
    <col min="13835" max="13835" width="9.7109375" style="822" bestFit="1" customWidth="1"/>
    <col min="13836" max="13836" width="9.42578125" style="822" bestFit="1" customWidth="1"/>
    <col min="13837" max="13837" width="9.7109375" style="822" bestFit="1" customWidth="1"/>
    <col min="13838" max="13838" width="10.28515625" style="822" customWidth="1"/>
    <col min="13839" max="13839" width="9.42578125" style="822" bestFit="1" customWidth="1"/>
    <col min="13840" max="13840" width="10.28515625" style="822" customWidth="1"/>
    <col min="13841" max="13841" width="9.140625" style="822" customWidth="1"/>
    <col min="13842" max="13843" width="0" style="822" hidden="1" customWidth="1"/>
    <col min="13844" max="14080" width="9.140625" style="822"/>
    <col min="14081" max="14081" width="9.42578125" style="822" bestFit="1" customWidth="1"/>
    <col min="14082" max="14082" width="8.28515625" style="822" customWidth="1"/>
    <col min="14083" max="14083" width="7.28515625" style="822" customWidth="1"/>
    <col min="14084" max="14084" width="8.85546875" style="822" customWidth="1"/>
    <col min="14085" max="14086" width="9.42578125" style="822" bestFit="1" customWidth="1"/>
    <col min="14087" max="14087" width="9.7109375" style="822" customWidth="1"/>
    <col min="14088" max="14089" width="9.42578125" style="822" bestFit="1" customWidth="1"/>
    <col min="14090" max="14090" width="12.140625" style="822" customWidth="1"/>
    <col min="14091" max="14091" width="9.7109375" style="822" bestFit="1" customWidth="1"/>
    <col min="14092" max="14092" width="9.42578125" style="822" bestFit="1" customWidth="1"/>
    <col min="14093" max="14093" width="9.7109375" style="822" bestFit="1" customWidth="1"/>
    <col min="14094" max="14094" width="10.28515625" style="822" customWidth="1"/>
    <col min="14095" max="14095" width="9.42578125" style="822" bestFit="1" customWidth="1"/>
    <col min="14096" max="14096" width="10.28515625" style="822" customWidth="1"/>
    <col min="14097" max="14097" width="9.140625" style="822" customWidth="1"/>
    <col min="14098" max="14099" width="0" style="822" hidden="1" customWidth="1"/>
    <col min="14100" max="14336" width="9.140625" style="822"/>
    <col min="14337" max="14337" width="9.42578125" style="822" bestFit="1" customWidth="1"/>
    <col min="14338" max="14338" width="8.28515625" style="822" customWidth="1"/>
    <col min="14339" max="14339" width="7.28515625" style="822" customWidth="1"/>
    <col min="14340" max="14340" width="8.85546875" style="822" customWidth="1"/>
    <col min="14341" max="14342" width="9.42578125" style="822" bestFit="1" customWidth="1"/>
    <col min="14343" max="14343" width="9.7109375" style="822" customWidth="1"/>
    <col min="14344" max="14345" width="9.42578125" style="822" bestFit="1" customWidth="1"/>
    <col min="14346" max="14346" width="12.140625" style="822" customWidth="1"/>
    <col min="14347" max="14347" width="9.7109375" style="822" bestFit="1" customWidth="1"/>
    <col min="14348" max="14348" width="9.42578125" style="822" bestFit="1" customWidth="1"/>
    <col min="14349" max="14349" width="9.7109375" style="822" bestFit="1" customWidth="1"/>
    <col min="14350" max="14350" width="10.28515625" style="822" customWidth="1"/>
    <col min="14351" max="14351" width="9.42578125" style="822" bestFit="1" customWidth="1"/>
    <col min="14352" max="14352" width="10.28515625" style="822" customWidth="1"/>
    <col min="14353" max="14353" width="9.140625" style="822" customWidth="1"/>
    <col min="14354" max="14355" width="0" style="822" hidden="1" customWidth="1"/>
    <col min="14356" max="14592" width="9.140625" style="822"/>
    <col min="14593" max="14593" width="9.42578125" style="822" bestFit="1" customWidth="1"/>
    <col min="14594" max="14594" width="8.28515625" style="822" customWidth="1"/>
    <col min="14595" max="14595" width="7.28515625" style="822" customWidth="1"/>
    <col min="14596" max="14596" width="8.85546875" style="822" customWidth="1"/>
    <col min="14597" max="14598" width="9.42578125" style="822" bestFit="1" customWidth="1"/>
    <col min="14599" max="14599" width="9.7109375" style="822" customWidth="1"/>
    <col min="14600" max="14601" width="9.42578125" style="822" bestFit="1" customWidth="1"/>
    <col min="14602" max="14602" width="12.140625" style="822" customWidth="1"/>
    <col min="14603" max="14603" width="9.7109375" style="822" bestFit="1" customWidth="1"/>
    <col min="14604" max="14604" width="9.42578125" style="822" bestFit="1" customWidth="1"/>
    <col min="14605" max="14605" width="9.7109375" style="822" bestFit="1" customWidth="1"/>
    <col min="14606" max="14606" width="10.28515625" style="822" customWidth="1"/>
    <col min="14607" max="14607" width="9.42578125" style="822" bestFit="1" customWidth="1"/>
    <col min="14608" max="14608" width="10.28515625" style="822" customWidth="1"/>
    <col min="14609" max="14609" width="9.140625" style="822" customWidth="1"/>
    <col min="14610" max="14611" width="0" style="822" hidden="1" customWidth="1"/>
    <col min="14612" max="14848" width="9.140625" style="822"/>
    <col min="14849" max="14849" width="9.42578125" style="822" bestFit="1" customWidth="1"/>
    <col min="14850" max="14850" width="8.28515625" style="822" customWidth="1"/>
    <col min="14851" max="14851" width="7.28515625" style="822" customWidth="1"/>
    <col min="14852" max="14852" width="8.85546875" style="822" customWidth="1"/>
    <col min="14853" max="14854" width="9.42578125" style="822" bestFit="1" customWidth="1"/>
    <col min="14855" max="14855" width="9.7109375" style="822" customWidth="1"/>
    <col min="14856" max="14857" width="9.42578125" style="822" bestFit="1" customWidth="1"/>
    <col min="14858" max="14858" width="12.140625" style="822" customWidth="1"/>
    <col min="14859" max="14859" width="9.7109375" style="822" bestFit="1" customWidth="1"/>
    <col min="14860" max="14860" width="9.42578125" style="822" bestFit="1" customWidth="1"/>
    <col min="14861" max="14861" width="9.7109375" style="822" bestFit="1" customWidth="1"/>
    <col min="14862" max="14862" width="10.28515625" style="822" customWidth="1"/>
    <col min="14863" max="14863" width="9.42578125" style="822" bestFit="1" customWidth="1"/>
    <col min="14864" max="14864" width="10.28515625" style="822" customWidth="1"/>
    <col min="14865" max="14865" width="9.140625" style="822" customWidth="1"/>
    <col min="14866" max="14867" width="0" style="822" hidden="1" customWidth="1"/>
    <col min="14868" max="15104" width="9.140625" style="822"/>
    <col min="15105" max="15105" width="9.42578125" style="822" bestFit="1" customWidth="1"/>
    <col min="15106" max="15106" width="8.28515625" style="822" customWidth="1"/>
    <col min="15107" max="15107" width="7.28515625" style="822" customWidth="1"/>
    <col min="15108" max="15108" width="8.85546875" style="822" customWidth="1"/>
    <col min="15109" max="15110" width="9.42578125" style="822" bestFit="1" customWidth="1"/>
    <col min="15111" max="15111" width="9.7109375" style="822" customWidth="1"/>
    <col min="15112" max="15113" width="9.42578125" style="822" bestFit="1" customWidth="1"/>
    <col min="15114" max="15114" width="12.140625" style="822" customWidth="1"/>
    <col min="15115" max="15115" width="9.7109375" style="822" bestFit="1" customWidth="1"/>
    <col min="15116" max="15116" width="9.42578125" style="822" bestFit="1" customWidth="1"/>
    <col min="15117" max="15117" width="9.7109375" style="822" bestFit="1" customWidth="1"/>
    <col min="15118" max="15118" width="10.28515625" style="822" customWidth="1"/>
    <col min="15119" max="15119" width="9.42578125" style="822" bestFit="1" customWidth="1"/>
    <col min="15120" max="15120" width="10.28515625" style="822" customWidth="1"/>
    <col min="15121" max="15121" width="9.140625" style="822" customWidth="1"/>
    <col min="15122" max="15123" width="0" style="822" hidden="1" customWidth="1"/>
    <col min="15124" max="15360" width="9.140625" style="822"/>
    <col min="15361" max="15361" width="9.42578125" style="822" bestFit="1" customWidth="1"/>
    <col min="15362" max="15362" width="8.28515625" style="822" customWidth="1"/>
    <col min="15363" max="15363" width="7.28515625" style="822" customWidth="1"/>
    <col min="15364" max="15364" width="8.85546875" style="822" customWidth="1"/>
    <col min="15365" max="15366" width="9.42578125" style="822" bestFit="1" customWidth="1"/>
    <col min="15367" max="15367" width="9.7109375" style="822" customWidth="1"/>
    <col min="15368" max="15369" width="9.42578125" style="822" bestFit="1" customWidth="1"/>
    <col min="15370" max="15370" width="12.140625" style="822" customWidth="1"/>
    <col min="15371" max="15371" width="9.7109375" style="822" bestFit="1" customWidth="1"/>
    <col min="15372" max="15372" width="9.42578125" style="822" bestFit="1" customWidth="1"/>
    <col min="15373" max="15373" width="9.7109375" style="822" bestFit="1" customWidth="1"/>
    <col min="15374" max="15374" width="10.28515625" style="822" customWidth="1"/>
    <col min="15375" max="15375" width="9.42578125" style="822" bestFit="1" customWidth="1"/>
    <col min="15376" max="15376" width="10.28515625" style="822" customWidth="1"/>
    <col min="15377" max="15377" width="9.140625" style="822" customWidth="1"/>
    <col min="15378" max="15379" width="0" style="822" hidden="1" customWidth="1"/>
    <col min="15380" max="15616" width="9.140625" style="822"/>
    <col min="15617" max="15617" width="9.42578125" style="822" bestFit="1" customWidth="1"/>
    <col min="15618" max="15618" width="8.28515625" style="822" customWidth="1"/>
    <col min="15619" max="15619" width="7.28515625" style="822" customWidth="1"/>
    <col min="15620" max="15620" width="8.85546875" style="822" customWidth="1"/>
    <col min="15621" max="15622" width="9.42578125" style="822" bestFit="1" customWidth="1"/>
    <col min="15623" max="15623" width="9.7109375" style="822" customWidth="1"/>
    <col min="15624" max="15625" width="9.42578125" style="822" bestFit="1" customWidth="1"/>
    <col min="15626" max="15626" width="12.140625" style="822" customWidth="1"/>
    <col min="15627" max="15627" width="9.7109375" style="822" bestFit="1" customWidth="1"/>
    <col min="15628" max="15628" width="9.42578125" style="822" bestFit="1" customWidth="1"/>
    <col min="15629" max="15629" width="9.7109375" style="822" bestFit="1" customWidth="1"/>
    <col min="15630" max="15630" width="10.28515625" style="822" customWidth="1"/>
    <col min="15631" max="15631" width="9.42578125" style="822" bestFit="1" customWidth="1"/>
    <col min="15632" max="15632" width="10.28515625" style="822" customWidth="1"/>
    <col min="15633" max="15633" width="9.140625" style="822" customWidth="1"/>
    <col min="15634" max="15635" width="0" style="822" hidden="1" customWidth="1"/>
    <col min="15636" max="15872" width="9.140625" style="822"/>
    <col min="15873" max="15873" width="9.42578125" style="822" bestFit="1" customWidth="1"/>
    <col min="15874" max="15874" width="8.28515625" style="822" customWidth="1"/>
    <col min="15875" max="15875" width="7.28515625" style="822" customWidth="1"/>
    <col min="15876" max="15876" width="8.85546875" style="822" customWidth="1"/>
    <col min="15877" max="15878" width="9.42578125" style="822" bestFit="1" customWidth="1"/>
    <col min="15879" max="15879" width="9.7109375" style="822" customWidth="1"/>
    <col min="15880" max="15881" width="9.42578125" style="822" bestFit="1" customWidth="1"/>
    <col min="15882" max="15882" width="12.140625" style="822" customWidth="1"/>
    <col min="15883" max="15883" width="9.7109375" style="822" bestFit="1" customWidth="1"/>
    <col min="15884" max="15884" width="9.42578125" style="822" bestFit="1" customWidth="1"/>
    <col min="15885" max="15885" width="9.7109375" style="822" bestFit="1" customWidth="1"/>
    <col min="15886" max="15886" width="10.28515625" style="822" customWidth="1"/>
    <col min="15887" max="15887" width="9.42578125" style="822" bestFit="1" customWidth="1"/>
    <col min="15888" max="15888" width="10.28515625" style="822" customWidth="1"/>
    <col min="15889" max="15889" width="9.140625" style="822" customWidth="1"/>
    <col min="15890" max="15891" width="0" style="822" hidden="1" customWidth="1"/>
    <col min="15892" max="16128" width="9.140625" style="822"/>
    <col min="16129" max="16129" width="9.42578125" style="822" bestFit="1" customWidth="1"/>
    <col min="16130" max="16130" width="8.28515625" style="822" customWidth="1"/>
    <col min="16131" max="16131" width="7.28515625" style="822" customWidth="1"/>
    <col min="16132" max="16132" width="8.85546875" style="822" customWidth="1"/>
    <col min="16133" max="16134" width="9.42578125" style="822" bestFit="1" customWidth="1"/>
    <col min="16135" max="16135" width="9.7109375" style="822" customWidth="1"/>
    <col min="16136" max="16137" width="9.42578125" style="822" bestFit="1" customWidth="1"/>
    <col min="16138" max="16138" width="12.140625" style="822" customWidth="1"/>
    <col min="16139" max="16139" width="9.7109375" style="822" bestFit="1" customWidth="1"/>
    <col min="16140" max="16140" width="9.42578125" style="822" bestFit="1" customWidth="1"/>
    <col min="16141" max="16141" width="9.7109375" style="822" bestFit="1" customWidth="1"/>
    <col min="16142" max="16142" width="10.28515625" style="822" customWidth="1"/>
    <col min="16143" max="16143" width="9.42578125" style="822" bestFit="1" customWidth="1"/>
    <col min="16144" max="16144" width="10.28515625" style="822" customWidth="1"/>
    <col min="16145" max="16145" width="9.140625" style="822" customWidth="1"/>
    <col min="16146" max="16147" width="0" style="822" hidden="1" customWidth="1"/>
    <col min="16148" max="16384" width="9.140625" style="822"/>
  </cols>
  <sheetData>
    <row r="1" spans="1:19" s="821" customFormat="1" ht="23.25" customHeight="1" x14ac:dyDescent="0.3">
      <c r="A1" s="966" t="s">
        <v>3638</v>
      </c>
      <c r="B1" s="966"/>
      <c r="C1" s="966"/>
      <c r="D1" s="966"/>
      <c r="E1" s="966"/>
      <c r="F1" s="966"/>
      <c r="G1" s="966"/>
      <c r="H1" s="966"/>
      <c r="I1" s="966"/>
      <c r="J1" s="966"/>
      <c r="K1" s="966"/>
      <c r="L1" s="966"/>
      <c r="M1" s="966"/>
      <c r="N1" s="966"/>
      <c r="O1" s="966"/>
      <c r="P1" s="966"/>
      <c r="Q1" s="966"/>
    </row>
    <row r="2" spans="1:19" ht="18.75" customHeight="1" x14ac:dyDescent="0.3">
      <c r="A2" s="967" t="s">
        <v>5446</v>
      </c>
      <c r="B2" s="967"/>
      <c r="C2" s="967"/>
      <c r="D2" s="967"/>
      <c r="E2" s="967"/>
      <c r="F2" s="967"/>
      <c r="G2" s="967"/>
      <c r="H2" s="967"/>
      <c r="I2" s="967"/>
      <c r="J2" s="967"/>
      <c r="K2" s="967"/>
      <c r="L2" s="967"/>
      <c r="M2" s="967"/>
      <c r="N2" s="967"/>
      <c r="O2" s="967"/>
      <c r="P2" s="967"/>
      <c r="Q2" s="967"/>
    </row>
    <row r="3" spans="1:19" x14ac:dyDescent="0.2">
      <c r="A3" s="822" t="s">
        <v>5294</v>
      </c>
      <c r="E3" s="1084">
        <v>102.88</v>
      </c>
      <c r="F3" s="822" t="s">
        <v>3602</v>
      </c>
    </row>
    <row r="4" spans="1:19" x14ac:dyDescent="0.2">
      <c r="A4" s="822" t="s">
        <v>5295</v>
      </c>
      <c r="E4" s="1084">
        <v>322</v>
      </c>
      <c r="F4" s="822" t="s">
        <v>3602</v>
      </c>
    </row>
    <row r="5" spans="1:19" x14ac:dyDescent="0.2">
      <c r="A5" s="822" t="s">
        <v>3639</v>
      </c>
      <c r="E5" s="1084">
        <v>646</v>
      </c>
      <c r="F5" s="822" t="s">
        <v>3640</v>
      </c>
      <c r="G5" s="1085" t="s">
        <v>3641</v>
      </c>
    </row>
    <row r="6" spans="1:19" x14ac:dyDescent="0.2">
      <c r="E6" s="1087" t="s">
        <v>3605</v>
      </c>
    </row>
    <row r="7" spans="1:19" s="1123" customFormat="1" ht="69" customHeight="1" x14ac:dyDescent="0.25">
      <c r="A7" s="1089" t="s">
        <v>3606</v>
      </c>
      <c r="B7" s="1089" t="s">
        <v>3607</v>
      </c>
      <c r="C7" s="1089" t="s">
        <v>3608</v>
      </c>
      <c r="D7" s="1089" t="s">
        <v>3609</v>
      </c>
      <c r="E7" s="1089" t="s">
        <v>3610</v>
      </c>
      <c r="F7" s="1089" t="s">
        <v>3611</v>
      </c>
      <c r="G7" s="1090" t="s">
        <v>3612</v>
      </c>
      <c r="H7" s="1090" t="s">
        <v>3613</v>
      </c>
      <c r="I7" s="1090" t="s">
        <v>5303</v>
      </c>
      <c r="J7" s="1090" t="s">
        <v>5304</v>
      </c>
      <c r="K7" s="1090" t="s">
        <v>3614</v>
      </c>
      <c r="L7" s="1089" t="s">
        <v>3615</v>
      </c>
      <c r="M7" s="1089" t="s">
        <v>5305</v>
      </c>
      <c r="N7" s="1089" t="s">
        <v>5306</v>
      </c>
      <c r="O7" s="1089" t="s">
        <v>3642</v>
      </c>
      <c r="P7" s="1089" t="s">
        <v>6054</v>
      </c>
      <c r="Q7" s="1089" t="s">
        <v>3617</v>
      </c>
      <c r="R7" s="1091" t="s">
        <v>6046</v>
      </c>
      <c r="S7" s="1122" t="s">
        <v>6047</v>
      </c>
    </row>
    <row r="8" spans="1:19" x14ac:dyDescent="0.2">
      <c r="A8" s="1094" t="s">
        <v>3618</v>
      </c>
      <c r="B8" s="1094" t="s">
        <v>3619</v>
      </c>
      <c r="C8" s="1094" t="s">
        <v>3620</v>
      </c>
      <c r="D8" s="1095" t="s">
        <v>3621</v>
      </c>
      <c r="E8" s="1124" t="s">
        <v>3622</v>
      </c>
      <c r="F8" s="826"/>
      <c r="G8" s="1097"/>
      <c r="H8" s="1097"/>
      <c r="I8" s="1097"/>
      <c r="J8" s="1097"/>
      <c r="K8" s="1097"/>
      <c r="L8" s="826"/>
      <c r="M8" s="826"/>
      <c r="N8" s="826"/>
      <c r="O8" s="826"/>
      <c r="P8" s="826"/>
      <c r="Q8" s="826"/>
    </row>
    <row r="9" spans="1:19" ht="15.75" x14ac:dyDescent="0.25">
      <c r="A9" s="1099">
        <v>1</v>
      </c>
      <c r="B9" s="1099">
        <v>2</v>
      </c>
      <c r="C9" s="1099">
        <v>3</v>
      </c>
      <c r="D9" s="1099">
        <v>4</v>
      </c>
      <c r="E9" s="1099">
        <v>5</v>
      </c>
      <c r="F9" s="1099">
        <v>6</v>
      </c>
      <c r="G9" s="1100">
        <v>7</v>
      </c>
      <c r="H9" s="1100">
        <v>8</v>
      </c>
      <c r="I9" s="1100">
        <v>9</v>
      </c>
      <c r="J9" s="1100">
        <v>10</v>
      </c>
      <c r="K9" s="1100">
        <v>11</v>
      </c>
      <c r="L9" s="1099">
        <v>12</v>
      </c>
      <c r="M9" s="1099">
        <v>13</v>
      </c>
      <c r="N9" s="1099">
        <v>14</v>
      </c>
      <c r="O9" s="1099">
        <v>15</v>
      </c>
      <c r="P9" s="1099">
        <v>16</v>
      </c>
      <c r="Q9" s="1099">
        <v>17</v>
      </c>
      <c r="R9" s="1125">
        <v>17</v>
      </c>
      <c r="S9" s="1125">
        <v>18</v>
      </c>
    </row>
    <row r="10" spans="1:19" s="1132" customFormat="1" ht="18" customHeight="1" x14ac:dyDescent="0.25">
      <c r="A10" s="1126">
        <v>0.5</v>
      </c>
      <c r="B10" s="1127">
        <v>15</v>
      </c>
      <c r="C10" s="1127">
        <v>2</v>
      </c>
      <c r="D10" s="1127">
        <f>8/((C10*(A10/B10))+1)</f>
        <v>7.5</v>
      </c>
      <c r="E10" s="1127">
        <f>(2*A10*D10)+6</f>
        <v>13.5</v>
      </c>
      <c r="F10" s="1127">
        <f xml:space="preserve"> ROUND(E10/4,2)</f>
        <v>3.38</v>
      </c>
      <c r="G10" s="1128">
        <f>F10*E$3</f>
        <v>347.73439999999999</v>
      </c>
      <c r="H10" s="1129">
        <f>0.0225*F10</f>
        <v>7.6049999999999993E-2</v>
      </c>
      <c r="I10" s="1128">
        <f>ROUND(H10*E$4,2)</f>
        <v>24.49</v>
      </c>
      <c r="J10" s="1128">
        <v>2500</v>
      </c>
      <c r="K10" s="1128">
        <f>ROUND((G10+I10++J10),2)</f>
        <v>2872.22</v>
      </c>
      <c r="L10" s="1127">
        <f>ROUND((K10*0.1),2)</f>
        <v>287.22000000000003</v>
      </c>
      <c r="M10" s="1127">
        <f>K10+L10</f>
        <v>3159.4399999999996</v>
      </c>
      <c r="N10" s="1127">
        <f t="shared" ref="N10:N60" si="0">ROUND((M10/D10),2)</f>
        <v>421.26</v>
      </c>
      <c r="O10" s="1127">
        <f>E5</f>
        <v>646</v>
      </c>
      <c r="P10" s="1127">
        <f>O10+N10</f>
        <v>1067.26</v>
      </c>
      <c r="Q10" s="1127">
        <v>0.5</v>
      </c>
      <c r="R10" s="1130">
        <f>ROUND((((G10+I10)*1.1)/D10),2)</f>
        <v>54.59</v>
      </c>
      <c r="S10" s="1131">
        <f>N10</f>
        <v>421.26</v>
      </c>
    </row>
    <row r="11" spans="1:19" s="1132" customFormat="1" ht="18" customHeight="1" x14ac:dyDescent="0.25">
      <c r="A11" s="1127">
        <v>1</v>
      </c>
      <c r="B11" s="1127">
        <v>16</v>
      </c>
      <c r="C11" s="1127">
        <v>2</v>
      </c>
      <c r="D11" s="1127">
        <f>8/((C11*(A11/B11))+1)</f>
        <v>7.1111111111111107</v>
      </c>
      <c r="E11" s="1127">
        <f t="shared" ref="E11:E60" si="1">(2*A11*D11)+6</f>
        <v>20.222222222222221</v>
      </c>
      <c r="F11" s="1127">
        <f t="shared" ref="F11:F60" si="2" xml:space="preserve"> ROUND(E11/4,2)</f>
        <v>5.0599999999999996</v>
      </c>
      <c r="G11" s="1128">
        <f t="shared" ref="G11:G60" si="3">F11*E$3</f>
        <v>520.57279999999992</v>
      </c>
      <c r="H11" s="1129">
        <f t="shared" ref="H11:H60" si="4">0.0225*F11</f>
        <v>0.11384999999999999</v>
      </c>
      <c r="I11" s="1128">
        <f t="shared" ref="I11:I60" si="5">ROUND(H11*E$4,2)</f>
        <v>36.659999999999997</v>
      </c>
      <c r="J11" s="1128">
        <v>2500</v>
      </c>
      <c r="K11" s="1128">
        <f t="shared" ref="K11:K60" si="6">ROUND((G11+I11++J11),2)</f>
        <v>3057.23</v>
      </c>
      <c r="L11" s="1127">
        <f t="shared" ref="L11:L60" si="7">ROUND((K11*0.1),2)</f>
        <v>305.72000000000003</v>
      </c>
      <c r="M11" s="1127">
        <f t="shared" ref="M11:M60" si="8">K11+L11</f>
        <v>3362.95</v>
      </c>
      <c r="N11" s="1127">
        <f t="shared" si="0"/>
        <v>472.91</v>
      </c>
      <c r="O11" s="1127">
        <f>O10</f>
        <v>646</v>
      </c>
      <c r="P11" s="1127">
        <f t="shared" ref="P11:P60" si="9">O11+N11</f>
        <v>1118.9100000000001</v>
      </c>
      <c r="Q11" s="1127">
        <v>1</v>
      </c>
      <c r="R11" s="1130">
        <f t="shared" ref="R11:R41" si="10">ROUND((((G11+I11)*1.1)/D11),2)</f>
        <v>86.2</v>
      </c>
      <c r="S11" s="1131">
        <f t="shared" ref="S11:S41" si="11">N11</f>
        <v>472.91</v>
      </c>
    </row>
    <row r="12" spans="1:19" s="1132" customFormat="1" ht="18" customHeight="1" x14ac:dyDescent="0.25">
      <c r="A12" s="1127">
        <v>1.5</v>
      </c>
      <c r="B12" s="1127">
        <v>16.5</v>
      </c>
      <c r="C12" s="1127">
        <v>2</v>
      </c>
      <c r="D12" s="1127">
        <f>8/((C12*(A12/B12))+1)</f>
        <v>6.7692307692307692</v>
      </c>
      <c r="E12" s="1127">
        <f t="shared" si="1"/>
        <v>26.307692307692307</v>
      </c>
      <c r="F12" s="1127">
        <f t="shared" si="2"/>
        <v>6.58</v>
      </c>
      <c r="G12" s="1128">
        <f t="shared" si="3"/>
        <v>676.95039999999995</v>
      </c>
      <c r="H12" s="1129">
        <f t="shared" si="4"/>
        <v>0.14804999999999999</v>
      </c>
      <c r="I12" s="1128">
        <f t="shared" si="5"/>
        <v>47.67</v>
      </c>
      <c r="J12" s="1128">
        <v>2500</v>
      </c>
      <c r="K12" s="1128">
        <f t="shared" si="6"/>
        <v>3224.62</v>
      </c>
      <c r="L12" s="1127">
        <f t="shared" si="7"/>
        <v>322.45999999999998</v>
      </c>
      <c r="M12" s="1127">
        <f t="shared" si="8"/>
        <v>3547.08</v>
      </c>
      <c r="N12" s="1127">
        <f t="shared" si="0"/>
        <v>524</v>
      </c>
      <c r="O12" s="1127">
        <f t="shared" ref="O12:O60" si="12">O11</f>
        <v>646</v>
      </c>
      <c r="P12" s="1127">
        <f t="shared" si="9"/>
        <v>1170</v>
      </c>
      <c r="Q12" s="1127">
        <v>1.5</v>
      </c>
      <c r="R12" s="1130">
        <f t="shared" si="10"/>
        <v>117.75</v>
      </c>
      <c r="S12" s="1131">
        <f t="shared" si="11"/>
        <v>524</v>
      </c>
    </row>
    <row r="13" spans="1:19" s="1132" customFormat="1" ht="18" customHeight="1" x14ac:dyDescent="0.25">
      <c r="A13" s="1127">
        <v>2</v>
      </c>
      <c r="B13" s="1127">
        <v>17</v>
      </c>
      <c r="C13" s="1127">
        <v>2</v>
      </c>
      <c r="D13" s="1127">
        <f t="shared" ref="D13:D60" si="13">8/((C13*(A13/B13))+1)</f>
        <v>6.4761904761904763</v>
      </c>
      <c r="E13" s="1127">
        <f t="shared" si="1"/>
        <v>31.904761904761905</v>
      </c>
      <c r="F13" s="1127">
        <f t="shared" si="2"/>
        <v>7.98</v>
      </c>
      <c r="G13" s="1128">
        <f t="shared" si="3"/>
        <v>820.98239999999998</v>
      </c>
      <c r="H13" s="1129">
        <f t="shared" si="4"/>
        <v>0.17955000000000002</v>
      </c>
      <c r="I13" s="1128">
        <f t="shared" si="5"/>
        <v>57.82</v>
      </c>
      <c r="J13" s="1128">
        <v>2500</v>
      </c>
      <c r="K13" s="1128">
        <f t="shared" si="6"/>
        <v>3378.8</v>
      </c>
      <c r="L13" s="1127">
        <f t="shared" si="7"/>
        <v>337.88</v>
      </c>
      <c r="M13" s="1127">
        <f t="shared" si="8"/>
        <v>3716.6800000000003</v>
      </c>
      <c r="N13" s="1127">
        <f t="shared" si="0"/>
        <v>573.9</v>
      </c>
      <c r="O13" s="1127">
        <f t="shared" si="12"/>
        <v>646</v>
      </c>
      <c r="P13" s="1127">
        <f t="shared" si="9"/>
        <v>1219.9000000000001</v>
      </c>
      <c r="Q13" s="1127">
        <v>2</v>
      </c>
      <c r="R13" s="1130">
        <f t="shared" si="10"/>
        <v>149.27000000000001</v>
      </c>
      <c r="S13" s="1131">
        <f t="shared" si="11"/>
        <v>573.9</v>
      </c>
    </row>
    <row r="14" spans="1:19" s="1132" customFormat="1" ht="18" customHeight="1" x14ac:dyDescent="0.25">
      <c r="A14" s="1127">
        <v>2.5</v>
      </c>
      <c r="B14" s="1127">
        <v>17.25</v>
      </c>
      <c r="C14" s="1127">
        <v>2</v>
      </c>
      <c r="D14" s="1127">
        <f t="shared" si="13"/>
        <v>6.202247191011236</v>
      </c>
      <c r="E14" s="1127">
        <f t="shared" si="1"/>
        <v>37.011235955056179</v>
      </c>
      <c r="F14" s="1127">
        <f t="shared" si="2"/>
        <v>9.25</v>
      </c>
      <c r="G14" s="1128">
        <f t="shared" si="3"/>
        <v>951.64</v>
      </c>
      <c r="H14" s="1129">
        <f t="shared" si="4"/>
        <v>0.208125</v>
      </c>
      <c r="I14" s="1128">
        <f t="shared" si="5"/>
        <v>67.02</v>
      </c>
      <c r="J14" s="1128">
        <v>2500</v>
      </c>
      <c r="K14" s="1128">
        <f t="shared" si="6"/>
        <v>3518.66</v>
      </c>
      <c r="L14" s="1127">
        <f t="shared" si="7"/>
        <v>351.87</v>
      </c>
      <c r="M14" s="1127">
        <f t="shared" si="8"/>
        <v>3870.5299999999997</v>
      </c>
      <c r="N14" s="1127">
        <f t="shared" si="0"/>
        <v>624.04999999999995</v>
      </c>
      <c r="O14" s="1127">
        <f t="shared" si="12"/>
        <v>646</v>
      </c>
      <c r="P14" s="1127">
        <f t="shared" si="9"/>
        <v>1270.05</v>
      </c>
      <c r="Q14" s="1127">
        <v>2.5</v>
      </c>
      <c r="R14" s="1130">
        <f t="shared" si="10"/>
        <v>180.66</v>
      </c>
      <c r="S14" s="1131">
        <f t="shared" si="11"/>
        <v>624.04999999999995</v>
      </c>
    </row>
    <row r="15" spans="1:19" s="1132" customFormat="1" ht="18" customHeight="1" x14ac:dyDescent="0.25">
      <c r="A15" s="1127">
        <v>3</v>
      </c>
      <c r="B15" s="1127">
        <v>17.5</v>
      </c>
      <c r="C15" s="1127">
        <v>2</v>
      </c>
      <c r="D15" s="1127">
        <f t="shared" si="13"/>
        <v>5.957446808510638</v>
      </c>
      <c r="E15" s="1127">
        <f t="shared" si="1"/>
        <v>41.744680851063826</v>
      </c>
      <c r="F15" s="1127">
        <f t="shared" si="2"/>
        <v>10.44</v>
      </c>
      <c r="G15" s="1128">
        <f t="shared" si="3"/>
        <v>1074.0672</v>
      </c>
      <c r="H15" s="1129">
        <f t="shared" si="4"/>
        <v>0.23489999999999997</v>
      </c>
      <c r="I15" s="1128">
        <f t="shared" si="5"/>
        <v>75.64</v>
      </c>
      <c r="J15" s="1128">
        <v>2500</v>
      </c>
      <c r="K15" s="1128">
        <f t="shared" si="6"/>
        <v>3649.71</v>
      </c>
      <c r="L15" s="1127">
        <f t="shared" si="7"/>
        <v>364.97</v>
      </c>
      <c r="M15" s="1127">
        <f t="shared" si="8"/>
        <v>4014.6800000000003</v>
      </c>
      <c r="N15" s="1127">
        <f t="shared" si="0"/>
        <v>673.89</v>
      </c>
      <c r="O15" s="1127">
        <f t="shared" si="12"/>
        <v>646</v>
      </c>
      <c r="P15" s="1127">
        <f t="shared" si="9"/>
        <v>1319.8899999999999</v>
      </c>
      <c r="Q15" s="1127">
        <v>3</v>
      </c>
      <c r="R15" s="1130">
        <f t="shared" si="10"/>
        <v>212.29</v>
      </c>
      <c r="S15" s="1131">
        <f t="shared" si="11"/>
        <v>673.89</v>
      </c>
    </row>
    <row r="16" spans="1:19" s="1132" customFormat="1" ht="18" customHeight="1" x14ac:dyDescent="0.25">
      <c r="A16" s="1127">
        <v>3.5</v>
      </c>
      <c r="B16" s="1127">
        <v>17.75</v>
      </c>
      <c r="C16" s="1127">
        <v>2</v>
      </c>
      <c r="D16" s="1127">
        <f t="shared" si="13"/>
        <v>5.7373737373737379</v>
      </c>
      <c r="E16" s="1127">
        <f t="shared" si="1"/>
        <v>46.161616161616166</v>
      </c>
      <c r="F16" s="1127">
        <f t="shared" si="2"/>
        <v>11.54</v>
      </c>
      <c r="G16" s="1128">
        <f t="shared" si="3"/>
        <v>1187.2351999999998</v>
      </c>
      <c r="H16" s="1129">
        <f t="shared" si="4"/>
        <v>0.25964999999999999</v>
      </c>
      <c r="I16" s="1128">
        <f t="shared" si="5"/>
        <v>83.61</v>
      </c>
      <c r="J16" s="1128">
        <v>2500</v>
      </c>
      <c r="K16" s="1128">
        <f t="shared" si="6"/>
        <v>3770.85</v>
      </c>
      <c r="L16" s="1127">
        <f t="shared" si="7"/>
        <v>377.09</v>
      </c>
      <c r="M16" s="1127">
        <f t="shared" si="8"/>
        <v>4147.9399999999996</v>
      </c>
      <c r="N16" s="1127">
        <f t="shared" si="0"/>
        <v>722.97</v>
      </c>
      <c r="O16" s="1127">
        <f t="shared" si="12"/>
        <v>646</v>
      </c>
      <c r="P16" s="1127">
        <f t="shared" si="9"/>
        <v>1368.97</v>
      </c>
      <c r="Q16" s="1127">
        <v>3.5</v>
      </c>
      <c r="R16" s="1130">
        <f t="shared" si="10"/>
        <v>243.65</v>
      </c>
      <c r="S16" s="1131">
        <f t="shared" si="11"/>
        <v>722.97</v>
      </c>
    </row>
    <row r="17" spans="1:19" s="1132" customFormat="1" ht="18" customHeight="1" x14ac:dyDescent="0.25">
      <c r="A17" s="1127">
        <v>4</v>
      </c>
      <c r="B17" s="1127">
        <v>18</v>
      </c>
      <c r="C17" s="1127">
        <v>2</v>
      </c>
      <c r="D17" s="1127">
        <f t="shared" si="13"/>
        <v>5.5384615384615383</v>
      </c>
      <c r="E17" s="1127">
        <f t="shared" si="1"/>
        <v>50.307692307692307</v>
      </c>
      <c r="F17" s="1127">
        <f t="shared" si="2"/>
        <v>12.58</v>
      </c>
      <c r="G17" s="1128">
        <f t="shared" si="3"/>
        <v>1294.2303999999999</v>
      </c>
      <c r="H17" s="1129">
        <f t="shared" si="4"/>
        <v>0.28304999999999997</v>
      </c>
      <c r="I17" s="1128">
        <f t="shared" si="5"/>
        <v>91.14</v>
      </c>
      <c r="J17" s="1128">
        <v>2500</v>
      </c>
      <c r="K17" s="1128">
        <f t="shared" si="6"/>
        <v>3885.37</v>
      </c>
      <c r="L17" s="1127">
        <f t="shared" si="7"/>
        <v>388.54</v>
      </c>
      <c r="M17" s="1127">
        <f t="shared" si="8"/>
        <v>4273.91</v>
      </c>
      <c r="N17" s="1127">
        <f t="shared" si="0"/>
        <v>771.68</v>
      </c>
      <c r="O17" s="1127">
        <f t="shared" si="12"/>
        <v>646</v>
      </c>
      <c r="P17" s="1127">
        <f t="shared" si="9"/>
        <v>1417.6799999999998</v>
      </c>
      <c r="Q17" s="1127">
        <v>4</v>
      </c>
      <c r="R17" s="1130">
        <f t="shared" si="10"/>
        <v>275.14999999999998</v>
      </c>
      <c r="S17" s="1131">
        <f t="shared" si="11"/>
        <v>771.68</v>
      </c>
    </row>
    <row r="18" spans="1:19" s="1132" customFormat="1" ht="18" customHeight="1" x14ac:dyDescent="0.25">
      <c r="A18" s="1127">
        <v>4.5</v>
      </c>
      <c r="B18" s="1127">
        <v>18.25</v>
      </c>
      <c r="C18" s="1127">
        <v>2</v>
      </c>
      <c r="D18" s="1127">
        <f t="shared" si="13"/>
        <v>5.3577981651376145</v>
      </c>
      <c r="E18" s="1127">
        <f t="shared" si="1"/>
        <v>54.220183486238533</v>
      </c>
      <c r="F18" s="1127">
        <f t="shared" si="2"/>
        <v>13.56</v>
      </c>
      <c r="G18" s="1128">
        <f t="shared" si="3"/>
        <v>1395.0527999999999</v>
      </c>
      <c r="H18" s="1129">
        <f t="shared" si="4"/>
        <v>0.30509999999999998</v>
      </c>
      <c r="I18" s="1128">
        <f t="shared" si="5"/>
        <v>98.24</v>
      </c>
      <c r="J18" s="1128">
        <v>2500</v>
      </c>
      <c r="K18" s="1128">
        <f t="shared" si="6"/>
        <v>3993.29</v>
      </c>
      <c r="L18" s="1127">
        <f t="shared" si="7"/>
        <v>399.33</v>
      </c>
      <c r="M18" s="1127">
        <f t="shared" si="8"/>
        <v>4392.62</v>
      </c>
      <c r="N18" s="1127">
        <f t="shared" si="0"/>
        <v>819.86</v>
      </c>
      <c r="O18" s="1127">
        <f t="shared" si="12"/>
        <v>646</v>
      </c>
      <c r="P18" s="1127">
        <f t="shared" si="9"/>
        <v>1465.8600000000001</v>
      </c>
      <c r="Q18" s="1127">
        <v>4.5</v>
      </c>
      <c r="R18" s="1130">
        <f t="shared" si="10"/>
        <v>306.58999999999997</v>
      </c>
      <c r="S18" s="1131">
        <f t="shared" si="11"/>
        <v>819.86</v>
      </c>
    </row>
    <row r="19" spans="1:19" s="1132" customFormat="1" ht="18" customHeight="1" x14ac:dyDescent="0.25">
      <c r="A19" s="1127">
        <v>5</v>
      </c>
      <c r="B19" s="1127">
        <v>18.5</v>
      </c>
      <c r="C19" s="1127">
        <v>2</v>
      </c>
      <c r="D19" s="1127">
        <f t="shared" si="13"/>
        <v>5.192982456140351</v>
      </c>
      <c r="E19" s="1127">
        <f t="shared" si="1"/>
        <v>57.929824561403507</v>
      </c>
      <c r="F19" s="1127">
        <f t="shared" si="2"/>
        <v>14.48</v>
      </c>
      <c r="G19" s="1128">
        <f t="shared" si="3"/>
        <v>1489.7023999999999</v>
      </c>
      <c r="H19" s="1129">
        <f t="shared" si="4"/>
        <v>0.32579999999999998</v>
      </c>
      <c r="I19" s="1128">
        <f t="shared" si="5"/>
        <v>104.91</v>
      </c>
      <c r="J19" s="1128">
        <v>2500</v>
      </c>
      <c r="K19" s="1128">
        <f t="shared" si="6"/>
        <v>4094.61</v>
      </c>
      <c r="L19" s="1127">
        <f t="shared" si="7"/>
        <v>409.46</v>
      </c>
      <c r="M19" s="1127">
        <f t="shared" si="8"/>
        <v>4504.07</v>
      </c>
      <c r="N19" s="1127">
        <f t="shared" si="0"/>
        <v>867.34</v>
      </c>
      <c r="O19" s="1127">
        <f t="shared" si="12"/>
        <v>646</v>
      </c>
      <c r="P19" s="1127">
        <f t="shared" si="9"/>
        <v>1513.3400000000001</v>
      </c>
      <c r="Q19" s="1127">
        <v>5</v>
      </c>
      <c r="R19" s="1130">
        <f t="shared" si="10"/>
        <v>337.78</v>
      </c>
      <c r="S19" s="1131">
        <f t="shared" si="11"/>
        <v>867.34</v>
      </c>
    </row>
    <row r="20" spans="1:19" s="1132" customFormat="1" ht="18" customHeight="1" x14ac:dyDescent="0.25">
      <c r="A20" s="1127">
        <v>5.5</v>
      </c>
      <c r="B20" s="1127">
        <v>18.5</v>
      </c>
      <c r="C20" s="1127">
        <v>2</v>
      </c>
      <c r="D20" s="1127">
        <f t="shared" si="13"/>
        <v>5.0169491525423728</v>
      </c>
      <c r="E20" s="1127">
        <f t="shared" si="1"/>
        <v>61.186440677966104</v>
      </c>
      <c r="F20" s="1127">
        <f t="shared" si="2"/>
        <v>15.3</v>
      </c>
      <c r="G20" s="1128">
        <f t="shared" si="3"/>
        <v>1574.0640000000001</v>
      </c>
      <c r="H20" s="1129">
        <f t="shared" si="4"/>
        <v>0.34425</v>
      </c>
      <c r="I20" s="1128">
        <f t="shared" si="5"/>
        <v>110.85</v>
      </c>
      <c r="J20" s="1128">
        <v>2500</v>
      </c>
      <c r="K20" s="1128">
        <f t="shared" si="6"/>
        <v>4184.91</v>
      </c>
      <c r="L20" s="1127">
        <f t="shared" si="7"/>
        <v>418.49</v>
      </c>
      <c r="M20" s="1127">
        <f t="shared" si="8"/>
        <v>4603.3999999999996</v>
      </c>
      <c r="N20" s="1127">
        <f t="shared" si="0"/>
        <v>917.57</v>
      </c>
      <c r="O20" s="1127">
        <f t="shared" si="12"/>
        <v>646</v>
      </c>
      <c r="P20" s="1127">
        <f t="shared" si="9"/>
        <v>1563.5700000000002</v>
      </c>
      <c r="Q20" s="1127">
        <v>5.5</v>
      </c>
      <c r="R20" s="1130">
        <f t="shared" si="10"/>
        <v>369.43</v>
      </c>
      <c r="S20" s="1131">
        <f t="shared" si="11"/>
        <v>917.57</v>
      </c>
    </row>
    <row r="21" spans="1:19" s="1132" customFormat="1" ht="18" customHeight="1" x14ac:dyDescent="0.25">
      <c r="A21" s="1127">
        <v>6</v>
      </c>
      <c r="B21" s="1127">
        <v>18.75</v>
      </c>
      <c r="C21" s="1127">
        <v>2</v>
      </c>
      <c r="D21" s="1127">
        <f t="shared" si="13"/>
        <v>4.8780487804878048</v>
      </c>
      <c r="E21" s="1127">
        <f t="shared" si="1"/>
        <v>64.536585365853654</v>
      </c>
      <c r="F21" s="1127">
        <f t="shared" si="2"/>
        <v>16.13</v>
      </c>
      <c r="G21" s="1128">
        <f t="shared" si="3"/>
        <v>1659.4543999999999</v>
      </c>
      <c r="H21" s="1129">
        <f t="shared" si="4"/>
        <v>0.36292499999999994</v>
      </c>
      <c r="I21" s="1128">
        <f t="shared" si="5"/>
        <v>116.86</v>
      </c>
      <c r="J21" s="1128">
        <v>2500</v>
      </c>
      <c r="K21" s="1128">
        <f t="shared" si="6"/>
        <v>4276.3100000000004</v>
      </c>
      <c r="L21" s="1127">
        <f t="shared" si="7"/>
        <v>427.63</v>
      </c>
      <c r="M21" s="1127">
        <f t="shared" si="8"/>
        <v>4703.9400000000005</v>
      </c>
      <c r="N21" s="1127">
        <f t="shared" si="0"/>
        <v>964.31</v>
      </c>
      <c r="O21" s="1127">
        <f t="shared" si="12"/>
        <v>646</v>
      </c>
      <c r="P21" s="1127">
        <f t="shared" si="9"/>
        <v>1610.31</v>
      </c>
      <c r="Q21" s="1127">
        <v>6</v>
      </c>
      <c r="R21" s="1130">
        <f t="shared" si="10"/>
        <v>400.56</v>
      </c>
      <c r="S21" s="1131">
        <f t="shared" si="11"/>
        <v>964.31</v>
      </c>
    </row>
    <row r="22" spans="1:19" s="1132" customFormat="1" ht="18" customHeight="1" x14ac:dyDescent="0.25">
      <c r="A22" s="1127">
        <v>6.5</v>
      </c>
      <c r="B22" s="1127">
        <v>18.850000000000001</v>
      </c>
      <c r="C22" s="1127">
        <v>2</v>
      </c>
      <c r="D22" s="1127">
        <f t="shared" si="13"/>
        <v>4.7346938775510203</v>
      </c>
      <c r="E22" s="1127">
        <f t="shared" si="1"/>
        <v>67.551020408163268</v>
      </c>
      <c r="F22" s="1127">
        <f t="shared" si="2"/>
        <v>16.89</v>
      </c>
      <c r="G22" s="1128">
        <f t="shared" si="3"/>
        <v>1737.6432</v>
      </c>
      <c r="H22" s="1129">
        <f t="shared" si="4"/>
        <v>0.380025</v>
      </c>
      <c r="I22" s="1128">
        <f t="shared" si="5"/>
        <v>122.37</v>
      </c>
      <c r="J22" s="1128">
        <v>2500</v>
      </c>
      <c r="K22" s="1128">
        <f t="shared" si="6"/>
        <v>4360.01</v>
      </c>
      <c r="L22" s="1127">
        <f t="shared" si="7"/>
        <v>436</v>
      </c>
      <c r="M22" s="1127">
        <f t="shared" si="8"/>
        <v>4796.01</v>
      </c>
      <c r="N22" s="1127">
        <f t="shared" si="0"/>
        <v>1012.95</v>
      </c>
      <c r="O22" s="1127">
        <f t="shared" si="12"/>
        <v>646</v>
      </c>
      <c r="P22" s="1127">
        <f t="shared" si="9"/>
        <v>1658.95</v>
      </c>
      <c r="Q22" s="1127">
        <v>6.5</v>
      </c>
      <c r="R22" s="1130">
        <f t="shared" si="10"/>
        <v>432.13</v>
      </c>
      <c r="S22" s="1131">
        <f t="shared" si="11"/>
        <v>1012.95</v>
      </c>
    </row>
    <row r="23" spans="1:19" s="1132" customFormat="1" ht="18" customHeight="1" x14ac:dyDescent="0.25">
      <c r="A23" s="1127">
        <v>7</v>
      </c>
      <c r="B23" s="1127">
        <v>19</v>
      </c>
      <c r="C23" s="1127">
        <v>2</v>
      </c>
      <c r="D23" s="1127">
        <f t="shared" si="13"/>
        <v>4.6060606060606055</v>
      </c>
      <c r="E23" s="1127">
        <f t="shared" si="1"/>
        <v>70.48484848484847</v>
      </c>
      <c r="F23" s="1127">
        <f t="shared" si="2"/>
        <v>17.62</v>
      </c>
      <c r="G23" s="1128">
        <f t="shared" si="3"/>
        <v>1812.7456</v>
      </c>
      <c r="H23" s="1129">
        <f t="shared" si="4"/>
        <v>0.39645000000000002</v>
      </c>
      <c r="I23" s="1128">
        <f t="shared" si="5"/>
        <v>127.66</v>
      </c>
      <c r="J23" s="1128">
        <v>2500</v>
      </c>
      <c r="K23" s="1128">
        <f t="shared" si="6"/>
        <v>4440.41</v>
      </c>
      <c r="L23" s="1127">
        <f t="shared" si="7"/>
        <v>444.04</v>
      </c>
      <c r="M23" s="1127">
        <f t="shared" si="8"/>
        <v>4884.45</v>
      </c>
      <c r="N23" s="1127">
        <f t="shared" si="0"/>
        <v>1060.44</v>
      </c>
      <c r="O23" s="1127">
        <f t="shared" si="12"/>
        <v>646</v>
      </c>
      <c r="P23" s="1127">
        <f t="shared" si="9"/>
        <v>1706.44</v>
      </c>
      <c r="Q23" s="1127">
        <v>7</v>
      </c>
      <c r="R23" s="1130">
        <f t="shared" si="10"/>
        <v>463.4</v>
      </c>
      <c r="S23" s="1131">
        <f t="shared" si="11"/>
        <v>1060.44</v>
      </c>
    </row>
    <row r="24" spans="1:19" s="1132" customFormat="1" ht="18" customHeight="1" x14ac:dyDescent="0.25">
      <c r="A24" s="1127">
        <v>7.5</v>
      </c>
      <c r="B24" s="1127">
        <v>19.149999999999999</v>
      </c>
      <c r="C24" s="1127">
        <v>2</v>
      </c>
      <c r="D24" s="1127">
        <f t="shared" si="13"/>
        <v>4.4860907759882869</v>
      </c>
      <c r="E24" s="1127">
        <f t="shared" si="1"/>
        <v>73.291361639824302</v>
      </c>
      <c r="F24" s="1127">
        <f t="shared" si="2"/>
        <v>18.32</v>
      </c>
      <c r="G24" s="1128">
        <f t="shared" si="3"/>
        <v>1884.7616</v>
      </c>
      <c r="H24" s="1129">
        <f t="shared" si="4"/>
        <v>0.41220000000000001</v>
      </c>
      <c r="I24" s="1128">
        <f t="shared" si="5"/>
        <v>132.72999999999999</v>
      </c>
      <c r="J24" s="1128">
        <v>2500</v>
      </c>
      <c r="K24" s="1128">
        <f t="shared" si="6"/>
        <v>4517.49</v>
      </c>
      <c r="L24" s="1127">
        <f t="shared" si="7"/>
        <v>451.75</v>
      </c>
      <c r="M24" s="1127">
        <f t="shared" si="8"/>
        <v>4969.24</v>
      </c>
      <c r="N24" s="1127">
        <f t="shared" si="0"/>
        <v>1107.7</v>
      </c>
      <c r="O24" s="1127">
        <f t="shared" si="12"/>
        <v>646</v>
      </c>
      <c r="P24" s="1127">
        <f t="shared" si="9"/>
        <v>1753.7</v>
      </c>
      <c r="Q24" s="1127">
        <v>7.5</v>
      </c>
      <c r="R24" s="1130">
        <f t="shared" si="10"/>
        <v>494.69</v>
      </c>
      <c r="S24" s="1131">
        <f t="shared" si="11"/>
        <v>1107.7</v>
      </c>
    </row>
    <row r="25" spans="1:19" s="1132" customFormat="1" ht="18" customHeight="1" x14ac:dyDescent="0.25">
      <c r="A25" s="1127">
        <v>8</v>
      </c>
      <c r="B25" s="1127">
        <v>19.3</v>
      </c>
      <c r="C25" s="1127">
        <v>2</v>
      </c>
      <c r="D25" s="1127">
        <f t="shared" si="13"/>
        <v>4.3739376770538252</v>
      </c>
      <c r="E25" s="1127">
        <f t="shared" si="1"/>
        <v>75.983002832861203</v>
      </c>
      <c r="F25" s="1127">
        <f t="shared" si="2"/>
        <v>19</v>
      </c>
      <c r="G25" s="1128">
        <f t="shared" si="3"/>
        <v>1954.7199999999998</v>
      </c>
      <c r="H25" s="1129">
        <f t="shared" si="4"/>
        <v>0.42749999999999999</v>
      </c>
      <c r="I25" s="1128">
        <f t="shared" si="5"/>
        <v>137.66</v>
      </c>
      <c r="J25" s="1128">
        <v>2500</v>
      </c>
      <c r="K25" s="1128">
        <f t="shared" si="6"/>
        <v>4592.38</v>
      </c>
      <c r="L25" s="1127">
        <f t="shared" si="7"/>
        <v>459.24</v>
      </c>
      <c r="M25" s="1127">
        <f t="shared" si="8"/>
        <v>5051.62</v>
      </c>
      <c r="N25" s="1127">
        <f t="shared" si="0"/>
        <v>1154.94</v>
      </c>
      <c r="O25" s="1127">
        <f t="shared" si="12"/>
        <v>646</v>
      </c>
      <c r="P25" s="1127">
        <f t="shared" si="9"/>
        <v>1800.94</v>
      </c>
      <c r="Q25" s="1127">
        <v>8</v>
      </c>
      <c r="R25" s="1130">
        <f t="shared" si="10"/>
        <v>526.21</v>
      </c>
      <c r="S25" s="1131">
        <f t="shared" si="11"/>
        <v>1154.94</v>
      </c>
    </row>
    <row r="26" spans="1:19" s="1132" customFormat="1" ht="18" customHeight="1" x14ac:dyDescent="0.25">
      <c r="A26" s="1127">
        <v>8.5</v>
      </c>
      <c r="B26" s="1127">
        <v>19.45</v>
      </c>
      <c r="C26" s="1127">
        <v>2</v>
      </c>
      <c r="D26" s="1127">
        <f t="shared" si="13"/>
        <v>4.2688614540466396</v>
      </c>
      <c r="E26" s="1127">
        <f t="shared" si="1"/>
        <v>78.570644718792877</v>
      </c>
      <c r="F26" s="1127">
        <f t="shared" si="2"/>
        <v>19.64</v>
      </c>
      <c r="G26" s="1128">
        <f t="shared" si="3"/>
        <v>2020.5632000000001</v>
      </c>
      <c r="H26" s="1129">
        <f t="shared" si="4"/>
        <v>0.44190000000000002</v>
      </c>
      <c r="I26" s="1128">
        <f t="shared" si="5"/>
        <v>142.29</v>
      </c>
      <c r="J26" s="1128">
        <v>2500</v>
      </c>
      <c r="K26" s="1128">
        <f t="shared" si="6"/>
        <v>4662.8500000000004</v>
      </c>
      <c r="L26" s="1127">
        <f t="shared" si="7"/>
        <v>466.29</v>
      </c>
      <c r="M26" s="1127">
        <f t="shared" si="8"/>
        <v>5129.1400000000003</v>
      </c>
      <c r="N26" s="1127">
        <f t="shared" si="0"/>
        <v>1201.52</v>
      </c>
      <c r="O26" s="1127">
        <f t="shared" si="12"/>
        <v>646</v>
      </c>
      <c r="P26" s="1127">
        <f t="shared" si="9"/>
        <v>1847.52</v>
      </c>
      <c r="Q26" s="1127">
        <v>8.5</v>
      </c>
      <c r="R26" s="1130">
        <f t="shared" si="10"/>
        <v>557.32000000000005</v>
      </c>
      <c r="S26" s="1131">
        <f t="shared" si="11"/>
        <v>1201.52</v>
      </c>
    </row>
    <row r="27" spans="1:19" s="1132" customFormat="1" ht="18" customHeight="1" x14ac:dyDescent="0.25">
      <c r="A27" s="1127">
        <v>9</v>
      </c>
      <c r="B27" s="1127">
        <v>19.600000000000001</v>
      </c>
      <c r="C27" s="1127">
        <v>2</v>
      </c>
      <c r="D27" s="1127">
        <f t="shared" si="13"/>
        <v>4.1702127659574471</v>
      </c>
      <c r="E27" s="1127">
        <f t="shared" si="1"/>
        <v>81.063829787234042</v>
      </c>
      <c r="F27" s="1127">
        <f t="shared" si="2"/>
        <v>20.27</v>
      </c>
      <c r="G27" s="1128">
        <f t="shared" si="3"/>
        <v>2085.3775999999998</v>
      </c>
      <c r="H27" s="1129">
        <f t="shared" si="4"/>
        <v>0.45607499999999995</v>
      </c>
      <c r="I27" s="1128">
        <f t="shared" si="5"/>
        <v>146.86000000000001</v>
      </c>
      <c r="J27" s="1128">
        <v>2500</v>
      </c>
      <c r="K27" s="1128">
        <f t="shared" si="6"/>
        <v>4732.24</v>
      </c>
      <c r="L27" s="1127">
        <f t="shared" si="7"/>
        <v>473.22</v>
      </c>
      <c r="M27" s="1127">
        <f t="shared" si="8"/>
        <v>5205.46</v>
      </c>
      <c r="N27" s="1127">
        <f t="shared" si="0"/>
        <v>1248.25</v>
      </c>
      <c r="O27" s="1127">
        <f t="shared" si="12"/>
        <v>646</v>
      </c>
      <c r="P27" s="1127">
        <f t="shared" si="9"/>
        <v>1894.25</v>
      </c>
      <c r="Q27" s="1127">
        <v>9</v>
      </c>
      <c r="R27" s="1130">
        <f t="shared" si="10"/>
        <v>588.80999999999995</v>
      </c>
      <c r="S27" s="1131">
        <f t="shared" si="11"/>
        <v>1248.25</v>
      </c>
    </row>
    <row r="28" spans="1:19" s="1132" customFormat="1" ht="18" customHeight="1" x14ac:dyDescent="0.25">
      <c r="A28" s="1127">
        <v>9.5</v>
      </c>
      <c r="B28" s="1127">
        <v>19.8</v>
      </c>
      <c r="C28" s="1127">
        <v>2</v>
      </c>
      <c r="D28" s="1127">
        <f t="shared" si="13"/>
        <v>4.0824742268041234</v>
      </c>
      <c r="E28" s="1127">
        <f t="shared" si="1"/>
        <v>83.567010309278345</v>
      </c>
      <c r="F28" s="1127">
        <f t="shared" si="2"/>
        <v>20.89</v>
      </c>
      <c r="G28" s="1128">
        <f t="shared" si="3"/>
        <v>2149.1632</v>
      </c>
      <c r="H28" s="1129">
        <f t="shared" si="4"/>
        <v>0.47002499999999997</v>
      </c>
      <c r="I28" s="1128">
        <f t="shared" si="5"/>
        <v>151.35</v>
      </c>
      <c r="J28" s="1128">
        <v>2500</v>
      </c>
      <c r="K28" s="1128">
        <f t="shared" si="6"/>
        <v>4800.51</v>
      </c>
      <c r="L28" s="1127">
        <f t="shared" si="7"/>
        <v>480.05</v>
      </c>
      <c r="M28" s="1127">
        <f t="shared" si="8"/>
        <v>5280.56</v>
      </c>
      <c r="N28" s="1127">
        <f t="shared" si="0"/>
        <v>1293.47</v>
      </c>
      <c r="O28" s="1127">
        <f t="shared" si="12"/>
        <v>646</v>
      </c>
      <c r="P28" s="1127">
        <f t="shared" si="9"/>
        <v>1939.47</v>
      </c>
      <c r="Q28" s="1127">
        <v>9.5</v>
      </c>
      <c r="R28" s="1130">
        <f t="shared" si="10"/>
        <v>619.86</v>
      </c>
      <c r="S28" s="1131">
        <f t="shared" si="11"/>
        <v>1293.47</v>
      </c>
    </row>
    <row r="29" spans="1:19" s="1132" customFormat="1" ht="18" customHeight="1" x14ac:dyDescent="0.25">
      <c r="A29" s="1127">
        <v>10</v>
      </c>
      <c r="B29" s="1127">
        <v>20</v>
      </c>
      <c r="C29" s="1127">
        <v>2</v>
      </c>
      <c r="D29" s="1127">
        <f t="shared" si="13"/>
        <v>4</v>
      </c>
      <c r="E29" s="1127">
        <f t="shared" si="1"/>
        <v>86</v>
      </c>
      <c r="F29" s="1127">
        <f t="shared" si="2"/>
        <v>21.5</v>
      </c>
      <c r="G29" s="1128">
        <f t="shared" si="3"/>
        <v>2211.92</v>
      </c>
      <c r="H29" s="1129">
        <f t="shared" si="4"/>
        <v>0.48374999999999996</v>
      </c>
      <c r="I29" s="1128">
        <f t="shared" si="5"/>
        <v>155.77000000000001</v>
      </c>
      <c r="J29" s="1128">
        <v>2500</v>
      </c>
      <c r="K29" s="1128">
        <f t="shared" si="6"/>
        <v>4867.6899999999996</v>
      </c>
      <c r="L29" s="1127">
        <f t="shared" si="7"/>
        <v>486.77</v>
      </c>
      <c r="M29" s="1127">
        <f t="shared" si="8"/>
        <v>5354.4599999999991</v>
      </c>
      <c r="N29" s="1127">
        <f t="shared" si="0"/>
        <v>1338.62</v>
      </c>
      <c r="O29" s="1127">
        <f t="shared" si="12"/>
        <v>646</v>
      </c>
      <c r="P29" s="1127">
        <f t="shared" si="9"/>
        <v>1984.62</v>
      </c>
      <c r="Q29" s="1127">
        <v>10</v>
      </c>
      <c r="R29" s="1130">
        <f t="shared" si="10"/>
        <v>651.11</v>
      </c>
      <c r="S29" s="1131">
        <f t="shared" si="11"/>
        <v>1338.62</v>
      </c>
    </row>
    <row r="30" spans="1:19" s="1132" customFormat="1" ht="18" customHeight="1" x14ac:dyDescent="0.25">
      <c r="A30" s="1127">
        <v>11</v>
      </c>
      <c r="B30" s="1127">
        <v>21</v>
      </c>
      <c r="C30" s="1127">
        <v>2</v>
      </c>
      <c r="D30" s="1127">
        <f t="shared" si="13"/>
        <v>3.9069767441860468</v>
      </c>
      <c r="E30" s="1127">
        <f t="shared" si="1"/>
        <v>91.953488372093034</v>
      </c>
      <c r="F30" s="1127">
        <f t="shared" si="2"/>
        <v>22.99</v>
      </c>
      <c r="G30" s="1128">
        <f t="shared" si="3"/>
        <v>2365.2111999999997</v>
      </c>
      <c r="H30" s="1129">
        <f t="shared" si="4"/>
        <v>0.51727499999999993</v>
      </c>
      <c r="I30" s="1128">
        <f t="shared" si="5"/>
        <v>166.56</v>
      </c>
      <c r="J30" s="1128">
        <v>2500</v>
      </c>
      <c r="K30" s="1128">
        <f t="shared" si="6"/>
        <v>5031.7700000000004</v>
      </c>
      <c r="L30" s="1127">
        <f t="shared" si="7"/>
        <v>503.18</v>
      </c>
      <c r="M30" s="1127">
        <f t="shared" si="8"/>
        <v>5534.9500000000007</v>
      </c>
      <c r="N30" s="1127">
        <f t="shared" si="0"/>
        <v>1416.68</v>
      </c>
      <c r="O30" s="1127">
        <f t="shared" si="12"/>
        <v>646</v>
      </c>
      <c r="P30" s="1127">
        <f t="shared" si="9"/>
        <v>2062.6800000000003</v>
      </c>
      <c r="Q30" s="1127">
        <v>11</v>
      </c>
      <c r="R30" s="1130">
        <f t="shared" si="10"/>
        <v>712.81</v>
      </c>
      <c r="S30" s="1131">
        <f t="shared" si="11"/>
        <v>1416.68</v>
      </c>
    </row>
    <row r="31" spans="1:19" s="1132" customFormat="1" ht="18" customHeight="1" x14ac:dyDescent="0.25">
      <c r="A31" s="1127">
        <v>12</v>
      </c>
      <c r="B31" s="1127">
        <v>22</v>
      </c>
      <c r="C31" s="1127">
        <v>2</v>
      </c>
      <c r="D31" s="1127">
        <f t="shared" si="13"/>
        <v>3.8260869565217392</v>
      </c>
      <c r="E31" s="1127">
        <f t="shared" si="1"/>
        <v>97.826086956521749</v>
      </c>
      <c r="F31" s="1127">
        <f t="shared" si="2"/>
        <v>24.46</v>
      </c>
      <c r="G31" s="1128">
        <f t="shared" si="3"/>
        <v>2516.4447999999998</v>
      </c>
      <c r="H31" s="1129">
        <f t="shared" si="4"/>
        <v>0.55035000000000001</v>
      </c>
      <c r="I31" s="1128">
        <f t="shared" si="5"/>
        <v>177.21</v>
      </c>
      <c r="J31" s="1128">
        <v>2500</v>
      </c>
      <c r="K31" s="1128">
        <f t="shared" si="6"/>
        <v>5193.6499999999996</v>
      </c>
      <c r="L31" s="1127">
        <f t="shared" si="7"/>
        <v>519.37</v>
      </c>
      <c r="M31" s="1127">
        <f t="shared" si="8"/>
        <v>5713.0199999999995</v>
      </c>
      <c r="N31" s="1127">
        <f t="shared" si="0"/>
        <v>1493.18</v>
      </c>
      <c r="O31" s="1127">
        <f t="shared" si="12"/>
        <v>646</v>
      </c>
      <c r="P31" s="1127">
        <f t="shared" si="9"/>
        <v>2139.1800000000003</v>
      </c>
      <c r="Q31" s="1127">
        <v>12</v>
      </c>
      <c r="R31" s="1130">
        <f t="shared" si="10"/>
        <v>774.43</v>
      </c>
      <c r="S31" s="1131">
        <f t="shared" si="11"/>
        <v>1493.18</v>
      </c>
    </row>
    <row r="32" spans="1:19" s="1132" customFormat="1" ht="18" customHeight="1" x14ac:dyDescent="0.25">
      <c r="A32" s="1127">
        <v>13</v>
      </c>
      <c r="B32" s="1127">
        <v>23</v>
      </c>
      <c r="C32" s="1127">
        <v>2</v>
      </c>
      <c r="D32" s="1127">
        <f t="shared" si="13"/>
        <v>3.7551020408163271</v>
      </c>
      <c r="E32" s="1127">
        <f t="shared" si="1"/>
        <v>103.6326530612245</v>
      </c>
      <c r="F32" s="1127">
        <f t="shared" si="2"/>
        <v>25.91</v>
      </c>
      <c r="G32" s="1128">
        <f t="shared" si="3"/>
        <v>2665.6207999999997</v>
      </c>
      <c r="H32" s="1129">
        <f t="shared" si="4"/>
        <v>0.58297500000000002</v>
      </c>
      <c r="I32" s="1128">
        <f t="shared" si="5"/>
        <v>187.72</v>
      </c>
      <c r="J32" s="1128">
        <v>2500</v>
      </c>
      <c r="K32" s="1128">
        <f t="shared" si="6"/>
        <v>5353.34</v>
      </c>
      <c r="L32" s="1127">
        <f t="shared" si="7"/>
        <v>535.33000000000004</v>
      </c>
      <c r="M32" s="1127">
        <f t="shared" si="8"/>
        <v>5888.67</v>
      </c>
      <c r="N32" s="1127">
        <f t="shared" si="0"/>
        <v>1568.18</v>
      </c>
      <c r="O32" s="1127">
        <f t="shared" si="12"/>
        <v>646</v>
      </c>
      <c r="P32" s="1127">
        <f t="shared" si="9"/>
        <v>2214.1800000000003</v>
      </c>
      <c r="Q32" s="1127">
        <v>13</v>
      </c>
      <c r="R32" s="1130">
        <f t="shared" si="10"/>
        <v>835.84</v>
      </c>
      <c r="S32" s="1131">
        <f t="shared" si="11"/>
        <v>1568.18</v>
      </c>
    </row>
    <row r="33" spans="1:19" s="1132" customFormat="1" ht="18" customHeight="1" x14ac:dyDescent="0.25">
      <c r="A33" s="1127">
        <v>14</v>
      </c>
      <c r="B33" s="1127">
        <v>24</v>
      </c>
      <c r="C33" s="1127">
        <v>2</v>
      </c>
      <c r="D33" s="1127">
        <f t="shared" si="13"/>
        <v>3.6923076923076916</v>
      </c>
      <c r="E33" s="1127">
        <f t="shared" si="1"/>
        <v>109.38461538461536</v>
      </c>
      <c r="F33" s="1127">
        <f t="shared" si="2"/>
        <v>27.35</v>
      </c>
      <c r="G33" s="1128">
        <f t="shared" si="3"/>
        <v>2813.768</v>
      </c>
      <c r="H33" s="1129">
        <f t="shared" si="4"/>
        <v>0.61537500000000001</v>
      </c>
      <c r="I33" s="1128">
        <f t="shared" si="5"/>
        <v>198.15</v>
      </c>
      <c r="J33" s="1128">
        <v>2500</v>
      </c>
      <c r="K33" s="1128">
        <f t="shared" si="6"/>
        <v>5511.92</v>
      </c>
      <c r="L33" s="1127">
        <f t="shared" si="7"/>
        <v>551.19000000000005</v>
      </c>
      <c r="M33" s="1127">
        <f t="shared" si="8"/>
        <v>6063.1100000000006</v>
      </c>
      <c r="N33" s="1127">
        <f t="shared" si="0"/>
        <v>1642.09</v>
      </c>
      <c r="O33" s="1127">
        <f t="shared" si="12"/>
        <v>646</v>
      </c>
      <c r="P33" s="1127">
        <f t="shared" si="9"/>
        <v>2288.09</v>
      </c>
      <c r="Q33" s="1127">
        <v>14</v>
      </c>
      <c r="R33" s="1130">
        <f t="shared" si="10"/>
        <v>897.3</v>
      </c>
      <c r="S33" s="1131">
        <f t="shared" si="11"/>
        <v>1642.09</v>
      </c>
    </row>
    <row r="34" spans="1:19" s="1132" customFormat="1" ht="18" customHeight="1" x14ac:dyDescent="0.25">
      <c r="A34" s="1127">
        <v>15</v>
      </c>
      <c r="B34" s="1127">
        <v>25</v>
      </c>
      <c r="C34" s="1127">
        <v>2</v>
      </c>
      <c r="D34" s="1127">
        <f t="shared" si="13"/>
        <v>3.6363636363636362</v>
      </c>
      <c r="E34" s="1127">
        <f t="shared" si="1"/>
        <v>115.09090909090909</v>
      </c>
      <c r="F34" s="1127">
        <f t="shared" si="2"/>
        <v>28.77</v>
      </c>
      <c r="G34" s="1128">
        <f t="shared" si="3"/>
        <v>2959.8575999999998</v>
      </c>
      <c r="H34" s="1129">
        <f t="shared" si="4"/>
        <v>0.64732499999999993</v>
      </c>
      <c r="I34" s="1128">
        <f t="shared" si="5"/>
        <v>208.44</v>
      </c>
      <c r="J34" s="1128">
        <v>2500</v>
      </c>
      <c r="K34" s="1128">
        <f t="shared" si="6"/>
        <v>5668.3</v>
      </c>
      <c r="L34" s="1127">
        <f t="shared" si="7"/>
        <v>566.83000000000004</v>
      </c>
      <c r="M34" s="1127">
        <f t="shared" si="8"/>
        <v>6235.13</v>
      </c>
      <c r="N34" s="1127">
        <f t="shared" si="0"/>
        <v>1714.66</v>
      </c>
      <c r="O34" s="1127">
        <f t="shared" si="12"/>
        <v>646</v>
      </c>
      <c r="P34" s="1127">
        <f t="shared" si="9"/>
        <v>2360.66</v>
      </c>
      <c r="Q34" s="1127">
        <v>15</v>
      </c>
      <c r="R34" s="1130">
        <f t="shared" si="10"/>
        <v>958.41</v>
      </c>
      <c r="S34" s="1131">
        <f t="shared" si="11"/>
        <v>1714.66</v>
      </c>
    </row>
    <row r="35" spans="1:19" s="1132" customFormat="1" ht="18" customHeight="1" x14ac:dyDescent="0.25">
      <c r="A35" s="1127">
        <v>20</v>
      </c>
      <c r="B35" s="1127">
        <v>25</v>
      </c>
      <c r="C35" s="1127">
        <v>2</v>
      </c>
      <c r="D35" s="1127">
        <f t="shared" si="13"/>
        <v>3.0769230769230766</v>
      </c>
      <c r="E35" s="1127">
        <f t="shared" si="1"/>
        <v>129.07692307692307</v>
      </c>
      <c r="F35" s="1127">
        <f t="shared" si="2"/>
        <v>32.270000000000003</v>
      </c>
      <c r="G35" s="1128">
        <f t="shared" si="3"/>
        <v>3319.9376000000002</v>
      </c>
      <c r="H35" s="1129">
        <f t="shared" si="4"/>
        <v>0.72607500000000003</v>
      </c>
      <c r="I35" s="1128">
        <f t="shared" si="5"/>
        <v>233.8</v>
      </c>
      <c r="J35" s="1128">
        <v>2500</v>
      </c>
      <c r="K35" s="1128">
        <f t="shared" si="6"/>
        <v>6053.74</v>
      </c>
      <c r="L35" s="1127">
        <f t="shared" si="7"/>
        <v>605.37</v>
      </c>
      <c r="M35" s="1127">
        <f t="shared" si="8"/>
        <v>6659.11</v>
      </c>
      <c r="N35" s="1127">
        <f t="shared" si="0"/>
        <v>2164.21</v>
      </c>
      <c r="O35" s="1127">
        <f t="shared" si="12"/>
        <v>646</v>
      </c>
      <c r="P35" s="1127">
        <f t="shared" si="9"/>
        <v>2810.21</v>
      </c>
      <c r="Q35" s="1127">
        <v>20</v>
      </c>
      <c r="R35" s="1130">
        <f t="shared" si="10"/>
        <v>1270.46</v>
      </c>
      <c r="S35" s="1131">
        <f t="shared" si="11"/>
        <v>2164.21</v>
      </c>
    </row>
    <row r="36" spans="1:19" s="1132" customFormat="1" ht="18" customHeight="1" x14ac:dyDescent="0.25">
      <c r="A36" s="1127">
        <v>25</v>
      </c>
      <c r="B36" s="1127">
        <v>25</v>
      </c>
      <c r="C36" s="1127">
        <v>2</v>
      </c>
      <c r="D36" s="1127">
        <f t="shared" si="13"/>
        <v>2.6666666666666665</v>
      </c>
      <c r="E36" s="1127">
        <f t="shared" si="1"/>
        <v>139.33333333333331</v>
      </c>
      <c r="F36" s="1127">
        <f t="shared" si="2"/>
        <v>34.83</v>
      </c>
      <c r="G36" s="1128">
        <f t="shared" si="3"/>
        <v>3583.3103999999998</v>
      </c>
      <c r="H36" s="1129">
        <f t="shared" si="4"/>
        <v>0.7836749999999999</v>
      </c>
      <c r="I36" s="1128">
        <f t="shared" si="5"/>
        <v>252.34</v>
      </c>
      <c r="J36" s="1128">
        <v>2500</v>
      </c>
      <c r="K36" s="1128">
        <f t="shared" si="6"/>
        <v>6335.65</v>
      </c>
      <c r="L36" s="1127">
        <f t="shared" si="7"/>
        <v>633.57000000000005</v>
      </c>
      <c r="M36" s="1127">
        <f t="shared" si="8"/>
        <v>6969.2199999999993</v>
      </c>
      <c r="N36" s="1127">
        <f t="shared" si="0"/>
        <v>2613.46</v>
      </c>
      <c r="O36" s="1127">
        <f t="shared" si="12"/>
        <v>646</v>
      </c>
      <c r="P36" s="1127">
        <f t="shared" si="9"/>
        <v>3259.46</v>
      </c>
      <c r="Q36" s="1127">
        <v>25</v>
      </c>
      <c r="R36" s="1130">
        <f t="shared" si="10"/>
        <v>1582.21</v>
      </c>
      <c r="S36" s="1131">
        <f t="shared" si="11"/>
        <v>2613.46</v>
      </c>
    </row>
    <row r="37" spans="1:19" s="1132" customFormat="1" ht="18" customHeight="1" x14ac:dyDescent="0.25">
      <c r="A37" s="1127">
        <v>30</v>
      </c>
      <c r="B37" s="1127">
        <v>30</v>
      </c>
      <c r="C37" s="1127">
        <v>2</v>
      </c>
      <c r="D37" s="1127">
        <f t="shared" si="13"/>
        <v>2.6666666666666665</v>
      </c>
      <c r="E37" s="1127">
        <f t="shared" si="1"/>
        <v>166</v>
      </c>
      <c r="F37" s="1127">
        <f t="shared" si="2"/>
        <v>41.5</v>
      </c>
      <c r="G37" s="1128">
        <f t="shared" si="3"/>
        <v>4269.5199999999995</v>
      </c>
      <c r="H37" s="1129">
        <f t="shared" si="4"/>
        <v>0.93374999999999997</v>
      </c>
      <c r="I37" s="1128">
        <f t="shared" si="5"/>
        <v>300.67</v>
      </c>
      <c r="J37" s="1128">
        <v>2500</v>
      </c>
      <c r="K37" s="1128">
        <f t="shared" si="6"/>
        <v>7070.19</v>
      </c>
      <c r="L37" s="1127">
        <f t="shared" si="7"/>
        <v>707.02</v>
      </c>
      <c r="M37" s="1127">
        <f t="shared" si="8"/>
        <v>7777.2099999999991</v>
      </c>
      <c r="N37" s="1127">
        <f t="shared" si="0"/>
        <v>2916.45</v>
      </c>
      <c r="O37" s="1127">
        <f t="shared" si="12"/>
        <v>646</v>
      </c>
      <c r="P37" s="1127">
        <f t="shared" si="9"/>
        <v>3562.45</v>
      </c>
      <c r="Q37" s="1127">
        <v>30</v>
      </c>
      <c r="R37" s="1130">
        <f t="shared" si="10"/>
        <v>1885.2</v>
      </c>
      <c r="S37" s="1131">
        <f t="shared" si="11"/>
        <v>2916.45</v>
      </c>
    </row>
    <row r="38" spans="1:19" s="1132" customFormat="1" ht="18" customHeight="1" x14ac:dyDescent="0.25">
      <c r="A38" s="1127">
        <v>35</v>
      </c>
      <c r="B38" s="1127">
        <v>30</v>
      </c>
      <c r="C38" s="1127">
        <v>2</v>
      </c>
      <c r="D38" s="1127">
        <f t="shared" si="13"/>
        <v>2.4</v>
      </c>
      <c r="E38" s="1127">
        <f t="shared" si="1"/>
        <v>174</v>
      </c>
      <c r="F38" s="1127">
        <f t="shared" si="2"/>
        <v>43.5</v>
      </c>
      <c r="G38" s="1128">
        <f t="shared" si="3"/>
        <v>4475.28</v>
      </c>
      <c r="H38" s="1129">
        <f t="shared" si="4"/>
        <v>0.97875000000000001</v>
      </c>
      <c r="I38" s="1128">
        <f t="shared" si="5"/>
        <v>315.16000000000003</v>
      </c>
      <c r="J38" s="1128">
        <v>2500</v>
      </c>
      <c r="K38" s="1128">
        <f t="shared" si="6"/>
        <v>7290.44</v>
      </c>
      <c r="L38" s="1127">
        <f t="shared" si="7"/>
        <v>729.04</v>
      </c>
      <c r="M38" s="1127">
        <f t="shared" si="8"/>
        <v>8019.48</v>
      </c>
      <c r="N38" s="1127">
        <f t="shared" si="0"/>
        <v>3341.45</v>
      </c>
      <c r="O38" s="1127">
        <f t="shared" si="12"/>
        <v>646</v>
      </c>
      <c r="P38" s="1127">
        <f t="shared" si="9"/>
        <v>3987.45</v>
      </c>
      <c r="Q38" s="1127">
        <v>35</v>
      </c>
      <c r="R38" s="1130">
        <f t="shared" si="10"/>
        <v>2195.62</v>
      </c>
      <c r="S38" s="1131">
        <f t="shared" si="11"/>
        <v>3341.45</v>
      </c>
    </row>
    <row r="39" spans="1:19" s="1132" customFormat="1" ht="18" customHeight="1" x14ac:dyDescent="0.25">
      <c r="A39" s="1127">
        <v>40</v>
      </c>
      <c r="B39" s="1127">
        <v>30</v>
      </c>
      <c r="C39" s="1127">
        <v>2</v>
      </c>
      <c r="D39" s="1127">
        <f t="shared" si="13"/>
        <v>2.1818181818181821</v>
      </c>
      <c r="E39" s="1127">
        <f t="shared" si="1"/>
        <v>180.54545454545456</v>
      </c>
      <c r="F39" s="1127">
        <f t="shared" si="2"/>
        <v>45.14</v>
      </c>
      <c r="G39" s="1128">
        <f t="shared" si="3"/>
        <v>4644.0032000000001</v>
      </c>
      <c r="H39" s="1129">
        <f t="shared" si="4"/>
        <v>1.0156499999999999</v>
      </c>
      <c r="I39" s="1128">
        <f t="shared" si="5"/>
        <v>327.04000000000002</v>
      </c>
      <c r="J39" s="1128">
        <v>2500</v>
      </c>
      <c r="K39" s="1128">
        <f t="shared" si="6"/>
        <v>7471.04</v>
      </c>
      <c r="L39" s="1127">
        <f t="shared" si="7"/>
        <v>747.1</v>
      </c>
      <c r="M39" s="1127">
        <f t="shared" si="8"/>
        <v>8218.14</v>
      </c>
      <c r="N39" s="1127">
        <f t="shared" si="0"/>
        <v>3766.65</v>
      </c>
      <c r="O39" s="1127">
        <f t="shared" si="12"/>
        <v>646</v>
      </c>
      <c r="P39" s="1127">
        <f t="shared" si="9"/>
        <v>4412.6499999999996</v>
      </c>
      <c r="Q39" s="1127">
        <v>40</v>
      </c>
      <c r="R39" s="1130">
        <f t="shared" si="10"/>
        <v>2506.23</v>
      </c>
      <c r="S39" s="1131">
        <f t="shared" si="11"/>
        <v>3766.65</v>
      </c>
    </row>
    <row r="40" spans="1:19" s="1132" customFormat="1" ht="18" customHeight="1" x14ac:dyDescent="0.25">
      <c r="A40" s="1127">
        <v>45</v>
      </c>
      <c r="B40" s="1127">
        <v>30</v>
      </c>
      <c r="C40" s="1127">
        <v>2</v>
      </c>
      <c r="D40" s="1127">
        <f t="shared" si="13"/>
        <v>2</v>
      </c>
      <c r="E40" s="1127">
        <f t="shared" si="1"/>
        <v>186</v>
      </c>
      <c r="F40" s="1127">
        <f t="shared" si="2"/>
        <v>46.5</v>
      </c>
      <c r="G40" s="1128">
        <f t="shared" si="3"/>
        <v>4783.92</v>
      </c>
      <c r="H40" s="1129">
        <f t="shared" si="4"/>
        <v>1.0462499999999999</v>
      </c>
      <c r="I40" s="1128">
        <f t="shared" si="5"/>
        <v>336.89</v>
      </c>
      <c r="J40" s="1128">
        <v>2500</v>
      </c>
      <c r="K40" s="1128">
        <f t="shared" si="6"/>
        <v>7620.81</v>
      </c>
      <c r="L40" s="1127">
        <f t="shared" si="7"/>
        <v>762.08</v>
      </c>
      <c r="M40" s="1127">
        <f t="shared" si="8"/>
        <v>8382.8900000000012</v>
      </c>
      <c r="N40" s="1127">
        <f t="shared" si="0"/>
        <v>4191.45</v>
      </c>
      <c r="O40" s="1127">
        <f t="shared" si="12"/>
        <v>646</v>
      </c>
      <c r="P40" s="1127">
        <f t="shared" si="9"/>
        <v>4837.45</v>
      </c>
      <c r="Q40" s="1127">
        <v>45</v>
      </c>
      <c r="R40" s="1130">
        <f t="shared" si="10"/>
        <v>2816.45</v>
      </c>
      <c r="S40" s="1131">
        <f t="shared" si="11"/>
        <v>4191.45</v>
      </c>
    </row>
    <row r="41" spans="1:19" s="1132" customFormat="1" ht="18" customHeight="1" x14ac:dyDescent="0.25">
      <c r="A41" s="1127">
        <v>50</v>
      </c>
      <c r="B41" s="1127">
        <v>30</v>
      </c>
      <c r="C41" s="1127">
        <v>1.75</v>
      </c>
      <c r="D41" s="1127">
        <f t="shared" si="13"/>
        <v>2.0425531914893615</v>
      </c>
      <c r="E41" s="1127">
        <f t="shared" si="1"/>
        <v>210.25531914893617</v>
      </c>
      <c r="F41" s="1127">
        <f t="shared" si="2"/>
        <v>52.56</v>
      </c>
      <c r="G41" s="1128">
        <f t="shared" si="3"/>
        <v>5407.3728000000001</v>
      </c>
      <c r="H41" s="1129">
        <f t="shared" si="4"/>
        <v>1.1826000000000001</v>
      </c>
      <c r="I41" s="1128">
        <f t="shared" si="5"/>
        <v>380.8</v>
      </c>
      <c r="J41" s="1128">
        <v>2500</v>
      </c>
      <c r="K41" s="1128">
        <f t="shared" si="6"/>
        <v>8288.17</v>
      </c>
      <c r="L41" s="1127">
        <f t="shared" si="7"/>
        <v>828.82</v>
      </c>
      <c r="M41" s="1127">
        <f t="shared" si="8"/>
        <v>9116.99</v>
      </c>
      <c r="N41" s="1127">
        <f t="shared" si="0"/>
        <v>4463.53</v>
      </c>
      <c r="O41" s="1127">
        <f t="shared" si="12"/>
        <v>646</v>
      </c>
      <c r="P41" s="1127">
        <f t="shared" si="9"/>
        <v>5109.53</v>
      </c>
      <c r="Q41" s="1127">
        <v>50</v>
      </c>
      <c r="R41" s="1130">
        <f t="shared" si="10"/>
        <v>3117.17</v>
      </c>
      <c r="S41" s="1131">
        <f t="shared" si="11"/>
        <v>4463.53</v>
      </c>
    </row>
    <row r="42" spans="1:19" s="1132" customFormat="1" ht="18" customHeight="1" x14ac:dyDescent="0.25">
      <c r="A42" s="1127">
        <v>60</v>
      </c>
      <c r="B42" s="1127">
        <v>35</v>
      </c>
      <c r="C42" s="1127">
        <v>1.75</v>
      </c>
      <c r="D42" s="1127">
        <f t="shared" si="13"/>
        <v>2</v>
      </c>
      <c r="E42" s="1127">
        <f t="shared" si="1"/>
        <v>246</v>
      </c>
      <c r="F42" s="1127">
        <f t="shared" si="2"/>
        <v>61.5</v>
      </c>
      <c r="G42" s="1128">
        <f t="shared" si="3"/>
        <v>6327.12</v>
      </c>
      <c r="H42" s="1129">
        <f t="shared" si="4"/>
        <v>1.38375</v>
      </c>
      <c r="I42" s="1128">
        <f t="shared" si="5"/>
        <v>445.57</v>
      </c>
      <c r="J42" s="1128">
        <v>2500</v>
      </c>
      <c r="K42" s="1128">
        <f t="shared" si="6"/>
        <v>9272.69</v>
      </c>
      <c r="L42" s="1127">
        <f t="shared" si="7"/>
        <v>927.27</v>
      </c>
      <c r="M42" s="1127">
        <f t="shared" si="8"/>
        <v>10199.960000000001</v>
      </c>
      <c r="N42" s="1127">
        <f t="shared" si="0"/>
        <v>5099.9799999999996</v>
      </c>
      <c r="O42" s="1127">
        <f t="shared" si="12"/>
        <v>646</v>
      </c>
      <c r="P42" s="1127">
        <f t="shared" si="9"/>
        <v>5745.98</v>
      </c>
      <c r="Q42" s="1127">
        <v>60</v>
      </c>
    </row>
    <row r="43" spans="1:19" s="1132" customFormat="1" ht="18" customHeight="1" x14ac:dyDescent="0.25">
      <c r="A43" s="1127">
        <v>70</v>
      </c>
      <c r="B43" s="1127">
        <v>35</v>
      </c>
      <c r="C43" s="1127">
        <v>1.75</v>
      </c>
      <c r="D43" s="1127">
        <f t="shared" si="13"/>
        <v>1.7777777777777777</v>
      </c>
      <c r="E43" s="1127">
        <f t="shared" si="1"/>
        <v>254.88888888888889</v>
      </c>
      <c r="F43" s="1127">
        <f t="shared" si="2"/>
        <v>63.72</v>
      </c>
      <c r="G43" s="1128">
        <f t="shared" si="3"/>
        <v>6555.5135999999993</v>
      </c>
      <c r="H43" s="1129">
        <f t="shared" si="4"/>
        <v>1.4337</v>
      </c>
      <c r="I43" s="1128">
        <f t="shared" si="5"/>
        <v>461.65</v>
      </c>
      <c r="J43" s="1128">
        <v>2500</v>
      </c>
      <c r="K43" s="1128">
        <f t="shared" si="6"/>
        <v>9517.16</v>
      </c>
      <c r="L43" s="1127">
        <f t="shared" si="7"/>
        <v>951.72</v>
      </c>
      <c r="M43" s="1127">
        <f t="shared" si="8"/>
        <v>10468.879999999999</v>
      </c>
      <c r="N43" s="1127">
        <f t="shared" si="0"/>
        <v>5888.75</v>
      </c>
      <c r="O43" s="1127">
        <f t="shared" si="12"/>
        <v>646</v>
      </c>
      <c r="P43" s="1127">
        <f t="shared" si="9"/>
        <v>6534.75</v>
      </c>
      <c r="Q43" s="1127">
        <v>70</v>
      </c>
    </row>
    <row r="44" spans="1:19" s="1132" customFormat="1" ht="18" customHeight="1" x14ac:dyDescent="0.25">
      <c r="A44" s="1127">
        <v>80</v>
      </c>
      <c r="B44" s="1127">
        <v>35</v>
      </c>
      <c r="C44" s="1127">
        <v>1.75</v>
      </c>
      <c r="D44" s="1127">
        <f t="shared" si="13"/>
        <v>1.6</v>
      </c>
      <c r="E44" s="1127">
        <f t="shared" si="1"/>
        <v>262</v>
      </c>
      <c r="F44" s="1127">
        <f t="shared" si="2"/>
        <v>65.5</v>
      </c>
      <c r="G44" s="1128">
        <f t="shared" si="3"/>
        <v>6738.6399999999994</v>
      </c>
      <c r="H44" s="1129">
        <f t="shared" si="4"/>
        <v>1.4737499999999999</v>
      </c>
      <c r="I44" s="1128">
        <f t="shared" si="5"/>
        <v>474.55</v>
      </c>
      <c r="J44" s="1128">
        <v>2500</v>
      </c>
      <c r="K44" s="1128">
        <f t="shared" si="6"/>
        <v>9713.19</v>
      </c>
      <c r="L44" s="1127">
        <f t="shared" si="7"/>
        <v>971.32</v>
      </c>
      <c r="M44" s="1127">
        <f t="shared" si="8"/>
        <v>10684.51</v>
      </c>
      <c r="N44" s="1127">
        <f t="shared" si="0"/>
        <v>6677.82</v>
      </c>
      <c r="O44" s="1127">
        <f t="shared" si="12"/>
        <v>646</v>
      </c>
      <c r="P44" s="1127">
        <f t="shared" si="9"/>
        <v>7323.82</v>
      </c>
      <c r="Q44" s="1127">
        <v>80</v>
      </c>
    </row>
    <row r="45" spans="1:19" s="1132" customFormat="1" ht="18" customHeight="1" x14ac:dyDescent="0.25">
      <c r="A45" s="1127">
        <v>90</v>
      </c>
      <c r="B45" s="1127">
        <v>35</v>
      </c>
      <c r="C45" s="1127">
        <v>1.75</v>
      </c>
      <c r="D45" s="1127">
        <f t="shared" si="13"/>
        <v>1.4545454545454546</v>
      </c>
      <c r="E45" s="1127">
        <f t="shared" si="1"/>
        <v>267.81818181818181</v>
      </c>
      <c r="F45" s="1127">
        <f t="shared" si="2"/>
        <v>66.95</v>
      </c>
      <c r="G45" s="1128">
        <f t="shared" si="3"/>
        <v>6887.8159999999998</v>
      </c>
      <c r="H45" s="1129">
        <f t="shared" si="4"/>
        <v>1.506375</v>
      </c>
      <c r="I45" s="1128">
        <f t="shared" si="5"/>
        <v>485.05</v>
      </c>
      <c r="J45" s="1128">
        <v>2500</v>
      </c>
      <c r="K45" s="1128">
        <f t="shared" si="6"/>
        <v>9872.8700000000008</v>
      </c>
      <c r="L45" s="1127">
        <f t="shared" si="7"/>
        <v>987.29</v>
      </c>
      <c r="M45" s="1127">
        <f t="shared" si="8"/>
        <v>10860.16</v>
      </c>
      <c r="N45" s="1127">
        <f t="shared" si="0"/>
        <v>7466.36</v>
      </c>
      <c r="O45" s="1127">
        <f t="shared" si="12"/>
        <v>646</v>
      </c>
      <c r="P45" s="1127">
        <f t="shared" si="9"/>
        <v>8112.36</v>
      </c>
      <c r="Q45" s="1127">
        <v>90</v>
      </c>
    </row>
    <row r="46" spans="1:19" s="1132" customFormat="1" ht="18" customHeight="1" x14ac:dyDescent="0.25">
      <c r="A46" s="1127">
        <v>100</v>
      </c>
      <c r="B46" s="1127">
        <v>35</v>
      </c>
      <c r="C46" s="1127">
        <v>1.75</v>
      </c>
      <c r="D46" s="1127">
        <f t="shared" si="13"/>
        <v>1.3333333333333333</v>
      </c>
      <c r="E46" s="1127">
        <f t="shared" si="1"/>
        <v>272.66666666666663</v>
      </c>
      <c r="F46" s="1127">
        <f t="shared" si="2"/>
        <v>68.17</v>
      </c>
      <c r="G46" s="1128">
        <f t="shared" si="3"/>
        <v>7013.3296</v>
      </c>
      <c r="H46" s="1129">
        <f t="shared" si="4"/>
        <v>1.533825</v>
      </c>
      <c r="I46" s="1128">
        <f t="shared" si="5"/>
        <v>493.89</v>
      </c>
      <c r="J46" s="1128">
        <v>2500</v>
      </c>
      <c r="K46" s="1128">
        <f t="shared" si="6"/>
        <v>10007.219999999999</v>
      </c>
      <c r="L46" s="1127">
        <f t="shared" si="7"/>
        <v>1000.72</v>
      </c>
      <c r="M46" s="1127">
        <f t="shared" si="8"/>
        <v>11007.939999999999</v>
      </c>
      <c r="N46" s="1127">
        <f t="shared" si="0"/>
        <v>8255.9599999999991</v>
      </c>
      <c r="O46" s="1127">
        <f t="shared" si="12"/>
        <v>646</v>
      </c>
      <c r="P46" s="1127">
        <f t="shared" si="9"/>
        <v>8901.9599999999991</v>
      </c>
      <c r="Q46" s="1127">
        <v>100</v>
      </c>
    </row>
    <row r="47" spans="1:19" s="1132" customFormat="1" ht="18" customHeight="1" x14ac:dyDescent="0.25">
      <c r="A47" s="1127">
        <v>125</v>
      </c>
      <c r="B47" s="1127">
        <v>40</v>
      </c>
      <c r="C47" s="1127">
        <v>1.5</v>
      </c>
      <c r="D47" s="1127">
        <f t="shared" si="13"/>
        <v>1.4065934065934067</v>
      </c>
      <c r="E47" s="1127">
        <f t="shared" si="1"/>
        <v>357.64835164835165</v>
      </c>
      <c r="F47" s="1127">
        <f t="shared" si="2"/>
        <v>89.41</v>
      </c>
      <c r="G47" s="1128">
        <f t="shared" si="3"/>
        <v>9198.5007999999998</v>
      </c>
      <c r="H47" s="1129">
        <f t="shared" si="4"/>
        <v>2.0117249999999998</v>
      </c>
      <c r="I47" s="1128">
        <f t="shared" si="5"/>
        <v>647.78</v>
      </c>
      <c r="J47" s="1128">
        <v>2500</v>
      </c>
      <c r="K47" s="1128">
        <f t="shared" si="6"/>
        <v>12346.28</v>
      </c>
      <c r="L47" s="1127">
        <f t="shared" si="7"/>
        <v>1234.6300000000001</v>
      </c>
      <c r="M47" s="1127">
        <f t="shared" si="8"/>
        <v>13580.91</v>
      </c>
      <c r="N47" s="1127">
        <f t="shared" si="0"/>
        <v>9655.18</v>
      </c>
      <c r="O47" s="1127">
        <f t="shared" si="12"/>
        <v>646</v>
      </c>
      <c r="P47" s="1127">
        <f t="shared" si="9"/>
        <v>10301.18</v>
      </c>
      <c r="Q47" s="1127">
        <v>125</v>
      </c>
    </row>
    <row r="48" spans="1:19" s="1132" customFormat="1" ht="18" customHeight="1" x14ac:dyDescent="0.25">
      <c r="A48" s="1127">
        <v>150</v>
      </c>
      <c r="B48" s="1127">
        <v>40</v>
      </c>
      <c r="C48" s="1127">
        <v>1.5</v>
      </c>
      <c r="D48" s="1127">
        <f t="shared" si="13"/>
        <v>1.2075471698113207</v>
      </c>
      <c r="E48" s="1127">
        <f t="shared" si="1"/>
        <v>368.2641509433962</v>
      </c>
      <c r="F48" s="1127">
        <f t="shared" si="2"/>
        <v>92.07</v>
      </c>
      <c r="G48" s="1128">
        <f t="shared" si="3"/>
        <v>9472.1615999999995</v>
      </c>
      <c r="H48" s="1129">
        <f t="shared" si="4"/>
        <v>2.0715749999999997</v>
      </c>
      <c r="I48" s="1128">
        <f t="shared" si="5"/>
        <v>667.05</v>
      </c>
      <c r="J48" s="1128">
        <v>2500</v>
      </c>
      <c r="K48" s="1128">
        <f t="shared" si="6"/>
        <v>12639.21</v>
      </c>
      <c r="L48" s="1127">
        <f t="shared" si="7"/>
        <v>1263.92</v>
      </c>
      <c r="M48" s="1127">
        <f t="shared" si="8"/>
        <v>13903.13</v>
      </c>
      <c r="N48" s="1127">
        <f t="shared" si="0"/>
        <v>11513.53</v>
      </c>
      <c r="O48" s="1127">
        <f t="shared" si="12"/>
        <v>646</v>
      </c>
      <c r="P48" s="1127">
        <f t="shared" si="9"/>
        <v>12159.53</v>
      </c>
      <c r="Q48" s="1127">
        <v>150</v>
      </c>
    </row>
    <row r="49" spans="1:17" s="1132" customFormat="1" ht="18" customHeight="1" x14ac:dyDescent="0.25">
      <c r="A49" s="1127">
        <v>175</v>
      </c>
      <c r="B49" s="1127">
        <v>40</v>
      </c>
      <c r="C49" s="1127">
        <v>1.25</v>
      </c>
      <c r="D49" s="1127">
        <f t="shared" si="13"/>
        <v>1.2367149758454106</v>
      </c>
      <c r="E49" s="1127">
        <f t="shared" si="1"/>
        <v>438.85024154589371</v>
      </c>
      <c r="F49" s="1127">
        <f t="shared" si="2"/>
        <v>109.71</v>
      </c>
      <c r="G49" s="1128">
        <f t="shared" si="3"/>
        <v>11286.9648</v>
      </c>
      <c r="H49" s="1129">
        <f t="shared" si="4"/>
        <v>2.4684749999999998</v>
      </c>
      <c r="I49" s="1128">
        <f t="shared" si="5"/>
        <v>794.85</v>
      </c>
      <c r="J49" s="1128">
        <v>2500</v>
      </c>
      <c r="K49" s="1128">
        <f t="shared" si="6"/>
        <v>14581.81</v>
      </c>
      <c r="L49" s="1127">
        <f t="shared" si="7"/>
        <v>1458.18</v>
      </c>
      <c r="M49" s="1127">
        <f t="shared" si="8"/>
        <v>16039.99</v>
      </c>
      <c r="N49" s="1127">
        <f t="shared" si="0"/>
        <v>12969.84</v>
      </c>
      <c r="O49" s="1127">
        <f t="shared" si="12"/>
        <v>646</v>
      </c>
      <c r="P49" s="1127">
        <f t="shared" si="9"/>
        <v>13615.84</v>
      </c>
      <c r="Q49" s="1127">
        <v>175</v>
      </c>
    </row>
    <row r="50" spans="1:17" s="1132" customFormat="1" ht="18" customHeight="1" x14ac:dyDescent="0.25">
      <c r="A50" s="1127">
        <v>200</v>
      </c>
      <c r="B50" s="1127">
        <v>40</v>
      </c>
      <c r="C50" s="1127">
        <v>1.25</v>
      </c>
      <c r="D50" s="1127">
        <f t="shared" si="13"/>
        <v>1.103448275862069</v>
      </c>
      <c r="E50" s="1127">
        <f t="shared" si="1"/>
        <v>447.37931034482756</v>
      </c>
      <c r="F50" s="1127">
        <f t="shared" si="2"/>
        <v>111.84</v>
      </c>
      <c r="G50" s="1128">
        <f t="shared" si="3"/>
        <v>11506.099200000001</v>
      </c>
      <c r="H50" s="1129">
        <f t="shared" si="4"/>
        <v>2.5164</v>
      </c>
      <c r="I50" s="1128">
        <f t="shared" si="5"/>
        <v>810.28</v>
      </c>
      <c r="J50" s="1128">
        <v>2500</v>
      </c>
      <c r="K50" s="1128">
        <f t="shared" si="6"/>
        <v>14816.38</v>
      </c>
      <c r="L50" s="1127">
        <f t="shared" si="7"/>
        <v>1481.64</v>
      </c>
      <c r="M50" s="1127">
        <f t="shared" si="8"/>
        <v>16298.019999999999</v>
      </c>
      <c r="N50" s="1127">
        <f t="shared" si="0"/>
        <v>14770.08</v>
      </c>
      <c r="O50" s="1127">
        <f t="shared" si="12"/>
        <v>646</v>
      </c>
      <c r="P50" s="1127">
        <f t="shared" si="9"/>
        <v>15416.08</v>
      </c>
      <c r="Q50" s="1127">
        <v>200</v>
      </c>
    </row>
    <row r="51" spans="1:17" s="1132" customFormat="1" ht="18" customHeight="1" x14ac:dyDescent="0.25">
      <c r="A51" s="1133">
        <v>250</v>
      </c>
      <c r="B51" s="1127">
        <v>40</v>
      </c>
      <c r="C51" s="1127">
        <v>1.25</v>
      </c>
      <c r="D51" s="1127">
        <f t="shared" si="13"/>
        <v>0.90780141843971629</v>
      </c>
      <c r="E51" s="1127">
        <f t="shared" si="1"/>
        <v>459.90070921985813</v>
      </c>
      <c r="F51" s="1127">
        <f t="shared" si="2"/>
        <v>114.98</v>
      </c>
      <c r="G51" s="1128">
        <f t="shared" si="3"/>
        <v>11829.142400000001</v>
      </c>
      <c r="H51" s="1129">
        <f t="shared" si="4"/>
        <v>2.5870500000000001</v>
      </c>
      <c r="I51" s="1128">
        <f t="shared" si="5"/>
        <v>833.03</v>
      </c>
      <c r="J51" s="1128">
        <v>2500</v>
      </c>
      <c r="K51" s="1128">
        <f t="shared" si="6"/>
        <v>15162.17</v>
      </c>
      <c r="L51" s="1127">
        <f t="shared" si="7"/>
        <v>1516.22</v>
      </c>
      <c r="M51" s="1127">
        <f t="shared" si="8"/>
        <v>16678.39</v>
      </c>
      <c r="N51" s="1127">
        <f t="shared" si="0"/>
        <v>18372.29</v>
      </c>
      <c r="O51" s="1127">
        <f t="shared" si="12"/>
        <v>646</v>
      </c>
      <c r="P51" s="1127">
        <f t="shared" si="9"/>
        <v>19018.29</v>
      </c>
      <c r="Q51" s="1133">
        <v>250</v>
      </c>
    </row>
    <row r="52" spans="1:17" s="1132" customFormat="1" ht="18" customHeight="1" x14ac:dyDescent="0.25">
      <c r="A52" s="1133">
        <v>300</v>
      </c>
      <c r="B52" s="1127">
        <v>40</v>
      </c>
      <c r="C52" s="1127">
        <v>1.25</v>
      </c>
      <c r="D52" s="1127">
        <f t="shared" si="13"/>
        <v>0.77108433734939763</v>
      </c>
      <c r="E52" s="1127">
        <f t="shared" si="1"/>
        <v>468.65060240963857</v>
      </c>
      <c r="F52" s="1127">
        <f t="shared" si="2"/>
        <v>117.16</v>
      </c>
      <c r="G52" s="1128">
        <f t="shared" si="3"/>
        <v>12053.4208</v>
      </c>
      <c r="H52" s="1129">
        <f t="shared" si="4"/>
        <v>2.6360999999999999</v>
      </c>
      <c r="I52" s="1128">
        <f t="shared" si="5"/>
        <v>848.82</v>
      </c>
      <c r="J52" s="1128">
        <v>2500</v>
      </c>
      <c r="K52" s="1128">
        <f t="shared" si="6"/>
        <v>15402.24</v>
      </c>
      <c r="L52" s="1127">
        <f t="shared" si="7"/>
        <v>1540.22</v>
      </c>
      <c r="M52" s="1127">
        <f t="shared" si="8"/>
        <v>16942.46</v>
      </c>
      <c r="N52" s="1127">
        <f t="shared" si="0"/>
        <v>21972.25</v>
      </c>
      <c r="O52" s="1127">
        <f t="shared" si="12"/>
        <v>646</v>
      </c>
      <c r="P52" s="1127">
        <f t="shared" si="9"/>
        <v>22618.25</v>
      </c>
      <c r="Q52" s="1133">
        <v>300</v>
      </c>
    </row>
    <row r="53" spans="1:17" s="1132" customFormat="1" ht="18" customHeight="1" x14ac:dyDescent="0.25">
      <c r="A53" s="1133">
        <v>350</v>
      </c>
      <c r="B53" s="1127">
        <v>40</v>
      </c>
      <c r="C53" s="1127">
        <v>1.25</v>
      </c>
      <c r="D53" s="1127">
        <f t="shared" si="13"/>
        <v>0.67015706806282727</v>
      </c>
      <c r="E53" s="1127">
        <f t="shared" si="1"/>
        <v>475.10994764397907</v>
      </c>
      <c r="F53" s="1127">
        <f t="shared" si="2"/>
        <v>118.78</v>
      </c>
      <c r="G53" s="1128">
        <f t="shared" si="3"/>
        <v>12220.0864</v>
      </c>
      <c r="H53" s="1129">
        <f t="shared" si="4"/>
        <v>2.6725499999999998</v>
      </c>
      <c r="I53" s="1128">
        <f t="shared" si="5"/>
        <v>860.56</v>
      </c>
      <c r="J53" s="1128">
        <v>2500</v>
      </c>
      <c r="K53" s="1128">
        <f t="shared" si="6"/>
        <v>15580.65</v>
      </c>
      <c r="L53" s="1127">
        <f t="shared" si="7"/>
        <v>1558.07</v>
      </c>
      <c r="M53" s="1127">
        <f t="shared" si="8"/>
        <v>17138.72</v>
      </c>
      <c r="N53" s="1127">
        <f t="shared" si="0"/>
        <v>25574.18</v>
      </c>
      <c r="O53" s="1127">
        <f t="shared" si="12"/>
        <v>646</v>
      </c>
      <c r="P53" s="1127">
        <f t="shared" si="9"/>
        <v>26220.18</v>
      </c>
      <c r="Q53" s="1133">
        <v>350</v>
      </c>
    </row>
    <row r="54" spans="1:17" s="1132" customFormat="1" ht="18" customHeight="1" x14ac:dyDescent="0.25">
      <c r="A54" s="1133">
        <v>400</v>
      </c>
      <c r="B54" s="1127">
        <v>40</v>
      </c>
      <c r="C54" s="1127">
        <v>1.25</v>
      </c>
      <c r="D54" s="1127">
        <f t="shared" si="13"/>
        <v>0.59259259259259256</v>
      </c>
      <c r="E54" s="1127">
        <f t="shared" si="1"/>
        <v>480.07407407407402</v>
      </c>
      <c r="F54" s="1127">
        <f t="shared" si="2"/>
        <v>120.02</v>
      </c>
      <c r="G54" s="1128">
        <f t="shared" si="3"/>
        <v>12347.657599999999</v>
      </c>
      <c r="H54" s="1129">
        <f t="shared" si="4"/>
        <v>2.70045</v>
      </c>
      <c r="I54" s="1128">
        <f t="shared" si="5"/>
        <v>869.54</v>
      </c>
      <c r="J54" s="1128">
        <v>2500</v>
      </c>
      <c r="K54" s="1128">
        <f t="shared" si="6"/>
        <v>15717.2</v>
      </c>
      <c r="L54" s="1127">
        <f t="shared" si="7"/>
        <v>1571.72</v>
      </c>
      <c r="M54" s="1127">
        <f t="shared" si="8"/>
        <v>17288.920000000002</v>
      </c>
      <c r="N54" s="1127">
        <f t="shared" si="0"/>
        <v>29175.05</v>
      </c>
      <c r="O54" s="1127">
        <f t="shared" si="12"/>
        <v>646</v>
      </c>
      <c r="P54" s="1127">
        <f t="shared" si="9"/>
        <v>29821.05</v>
      </c>
      <c r="Q54" s="1133">
        <v>400</v>
      </c>
    </row>
    <row r="55" spans="1:17" s="1132" customFormat="1" ht="18" customHeight="1" x14ac:dyDescent="0.25">
      <c r="A55" s="1133">
        <v>500</v>
      </c>
      <c r="B55" s="1127">
        <v>40</v>
      </c>
      <c r="C55" s="1127">
        <v>1.25</v>
      </c>
      <c r="D55" s="1127">
        <f t="shared" si="13"/>
        <v>0.48120300751879697</v>
      </c>
      <c r="E55" s="1127">
        <f t="shared" si="1"/>
        <v>487.20300751879699</v>
      </c>
      <c r="F55" s="1127">
        <f t="shared" si="2"/>
        <v>121.8</v>
      </c>
      <c r="G55" s="1128">
        <f t="shared" si="3"/>
        <v>12530.784</v>
      </c>
      <c r="H55" s="1129">
        <f t="shared" si="4"/>
        <v>2.7404999999999999</v>
      </c>
      <c r="I55" s="1128">
        <f t="shared" si="5"/>
        <v>882.44</v>
      </c>
      <c r="J55" s="1128">
        <v>2500</v>
      </c>
      <c r="K55" s="1128">
        <f t="shared" si="6"/>
        <v>15913.22</v>
      </c>
      <c r="L55" s="1127">
        <f t="shared" si="7"/>
        <v>1591.32</v>
      </c>
      <c r="M55" s="1127">
        <f t="shared" si="8"/>
        <v>17504.54</v>
      </c>
      <c r="N55" s="1127">
        <f t="shared" si="0"/>
        <v>36376.620000000003</v>
      </c>
      <c r="O55" s="1127">
        <f t="shared" si="12"/>
        <v>646</v>
      </c>
      <c r="P55" s="1127">
        <f t="shared" si="9"/>
        <v>37022.620000000003</v>
      </c>
      <c r="Q55" s="1133">
        <v>500</v>
      </c>
    </row>
    <row r="56" spans="1:17" s="1086" customFormat="1" ht="15" x14ac:dyDescent="0.25">
      <c r="A56" s="1133">
        <v>600</v>
      </c>
      <c r="B56" s="1127">
        <v>40</v>
      </c>
      <c r="C56" s="1127">
        <v>1.25</v>
      </c>
      <c r="D56" s="1127">
        <f t="shared" si="13"/>
        <v>0.4050632911392405</v>
      </c>
      <c r="E56" s="1127">
        <f t="shared" si="1"/>
        <v>492.07594936708858</v>
      </c>
      <c r="F56" s="1127">
        <f t="shared" si="2"/>
        <v>123.02</v>
      </c>
      <c r="G56" s="1128">
        <f t="shared" si="3"/>
        <v>12656.2976</v>
      </c>
      <c r="H56" s="1129">
        <f t="shared" si="4"/>
        <v>2.7679499999999999</v>
      </c>
      <c r="I56" s="1128">
        <f t="shared" si="5"/>
        <v>891.28</v>
      </c>
      <c r="J56" s="1128">
        <v>2500</v>
      </c>
      <c r="K56" s="1128">
        <f t="shared" si="6"/>
        <v>16047.58</v>
      </c>
      <c r="L56" s="1127">
        <f t="shared" si="7"/>
        <v>1604.76</v>
      </c>
      <c r="M56" s="1127">
        <f t="shared" si="8"/>
        <v>17652.34</v>
      </c>
      <c r="N56" s="1127">
        <f t="shared" si="0"/>
        <v>43579.21</v>
      </c>
      <c r="O56" s="1127">
        <f t="shared" si="12"/>
        <v>646</v>
      </c>
      <c r="P56" s="1127">
        <f t="shared" si="9"/>
        <v>44225.21</v>
      </c>
      <c r="Q56" s="1133">
        <v>600</v>
      </c>
    </row>
    <row r="57" spans="1:17" s="1086" customFormat="1" ht="15" x14ac:dyDescent="0.25">
      <c r="A57" s="1133">
        <v>700</v>
      </c>
      <c r="B57" s="1127">
        <v>40</v>
      </c>
      <c r="C57" s="1127">
        <v>1.25</v>
      </c>
      <c r="D57" s="1127">
        <f t="shared" si="13"/>
        <v>0.34972677595628415</v>
      </c>
      <c r="E57" s="1127">
        <f t="shared" si="1"/>
        <v>495.61748633879779</v>
      </c>
      <c r="F57" s="1127">
        <f t="shared" si="2"/>
        <v>123.9</v>
      </c>
      <c r="G57" s="1128">
        <f t="shared" si="3"/>
        <v>12746.832</v>
      </c>
      <c r="H57" s="1129">
        <f t="shared" si="4"/>
        <v>2.78775</v>
      </c>
      <c r="I57" s="1128">
        <f t="shared" si="5"/>
        <v>897.66</v>
      </c>
      <c r="J57" s="1128">
        <v>2500</v>
      </c>
      <c r="K57" s="1128">
        <f t="shared" si="6"/>
        <v>16144.49</v>
      </c>
      <c r="L57" s="1127">
        <f t="shared" si="7"/>
        <v>1614.45</v>
      </c>
      <c r="M57" s="1127">
        <f t="shared" si="8"/>
        <v>17758.939999999999</v>
      </c>
      <c r="N57" s="1127">
        <f t="shared" si="0"/>
        <v>50779.47</v>
      </c>
      <c r="O57" s="1127">
        <f t="shared" si="12"/>
        <v>646</v>
      </c>
      <c r="P57" s="1127">
        <f t="shared" si="9"/>
        <v>51425.47</v>
      </c>
      <c r="Q57" s="1133">
        <v>700</v>
      </c>
    </row>
    <row r="58" spans="1:17" s="1086" customFormat="1" ht="15" x14ac:dyDescent="0.25">
      <c r="A58" s="1133">
        <v>800</v>
      </c>
      <c r="B58" s="1127">
        <v>40</v>
      </c>
      <c r="C58" s="1127">
        <v>1.25</v>
      </c>
      <c r="D58" s="1127">
        <f t="shared" si="13"/>
        <v>0.30769230769230771</v>
      </c>
      <c r="E58" s="1127">
        <f t="shared" si="1"/>
        <v>498.30769230769232</v>
      </c>
      <c r="F58" s="1127">
        <f t="shared" si="2"/>
        <v>124.58</v>
      </c>
      <c r="G58" s="1128">
        <f t="shared" si="3"/>
        <v>12816.7904</v>
      </c>
      <c r="H58" s="1129">
        <f t="shared" si="4"/>
        <v>2.8030499999999998</v>
      </c>
      <c r="I58" s="1128">
        <f t="shared" si="5"/>
        <v>902.58</v>
      </c>
      <c r="J58" s="1128">
        <v>2500</v>
      </c>
      <c r="K58" s="1128">
        <f t="shared" si="6"/>
        <v>16219.37</v>
      </c>
      <c r="L58" s="1127">
        <f t="shared" si="7"/>
        <v>1621.94</v>
      </c>
      <c r="M58" s="1127">
        <f t="shared" si="8"/>
        <v>17841.310000000001</v>
      </c>
      <c r="N58" s="1127">
        <f t="shared" si="0"/>
        <v>57984.26</v>
      </c>
      <c r="O58" s="1127">
        <f t="shared" si="12"/>
        <v>646</v>
      </c>
      <c r="P58" s="1127">
        <f t="shared" si="9"/>
        <v>58630.26</v>
      </c>
      <c r="Q58" s="1133">
        <v>800</v>
      </c>
    </row>
    <row r="59" spans="1:17" s="1086" customFormat="1" ht="15" x14ac:dyDescent="0.25">
      <c r="A59" s="1133">
        <v>900</v>
      </c>
      <c r="B59" s="1127">
        <v>40</v>
      </c>
      <c r="C59" s="1127">
        <v>1.25</v>
      </c>
      <c r="D59" s="1127">
        <f t="shared" si="13"/>
        <v>0.27467811158798283</v>
      </c>
      <c r="E59" s="1127">
        <f t="shared" si="1"/>
        <v>500.42060085836908</v>
      </c>
      <c r="F59" s="1127">
        <f t="shared" si="2"/>
        <v>125.11</v>
      </c>
      <c r="G59" s="1128">
        <f t="shared" si="3"/>
        <v>12871.316799999999</v>
      </c>
      <c r="H59" s="1129">
        <f t="shared" si="4"/>
        <v>2.814975</v>
      </c>
      <c r="I59" s="1128">
        <f t="shared" si="5"/>
        <v>906.42</v>
      </c>
      <c r="J59" s="1128">
        <v>2500</v>
      </c>
      <c r="K59" s="1128">
        <f t="shared" si="6"/>
        <v>16277.74</v>
      </c>
      <c r="L59" s="1127">
        <f t="shared" si="7"/>
        <v>1627.77</v>
      </c>
      <c r="M59" s="1127">
        <f t="shared" si="8"/>
        <v>17905.509999999998</v>
      </c>
      <c r="N59" s="1127">
        <f t="shared" si="0"/>
        <v>65187.25</v>
      </c>
      <c r="O59" s="1127">
        <f t="shared" si="12"/>
        <v>646</v>
      </c>
      <c r="P59" s="1127">
        <f t="shared" si="9"/>
        <v>65833.25</v>
      </c>
      <c r="Q59" s="1133">
        <v>900</v>
      </c>
    </row>
    <row r="60" spans="1:17" s="1086" customFormat="1" ht="15" x14ac:dyDescent="0.25">
      <c r="A60" s="1133">
        <v>1000</v>
      </c>
      <c r="B60" s="1127">
        <v>40</v>
      </c>
      <c r="C60" s="1127">
        <v>1.25</v>
      </c>
      <c r="D60" s="1127">
        <f t="shared" si="13"/>
        <v>0.24806201550387597</v>
      </c>
      <c r="E60" s="1127">
        <f t="shared" si="1"/>
        <v>502.12403100775191</v>
      </c>
      <c r="F60" s="1127">
        <f t="shared" si="2"/>
        <v>125.53</v>
      </c>
      <c r="G60" s="1128">
        <f t="shared" si="3"/>
        <v>12914.526399999999</v>
      </c>
      <c r="H60" s="1129">
        <f t="shared" si="4"/>
        <v>2.8244249999999997</v>
      </c>
      <c r="I60" s="1128">
        <f t="shared" si="5"/>
        <v>909.46</v>
      </c>
      <c r="J60" s="1128">
        <v>2500</v>
      </c>
      <c r="K60" s="1128">
        <f t="shared" si="6"/>
        <v>16323.99</v>
      </c>
      <c r="L60" s="1127">
        <f t="shared" si="7"/>
        <v>1632.4</v>
      </c>
      <c r="M60" s="1127">
        <f t="shared" si="8"/>
        <v>17956.39</v>
      </c>
      <c r="N60" s="1127">
        <f t="shared" si="0"/>
        <v>72386.7</v>
      </c>
      <c r="O60" s="1127">
        <f t="shared" si="12"/>
        <v>646</v>
      </c>
      <c r="P60" s="1127">
        <f t="shared" si="9"/>
        <v>73032.7</v>
      </c>
      <c r="Q60" s="1133">
        <v>1000</v>
      </c>
    </row>
    <row r="64" spans="1:17" ht="29.25" customHeight="1" x14ac:dyDescent="0.2">
      <c r="B64" s="962"/>
      <c r="C64" s="955"/>
      <c r="D64" s="955"/>
      <c r="H64" s="1111"/>
      <c r="I64" s="1112"/>
      <c r="J64" s="1112"/>
      <c r="N64" s="962" t="s">
        <v>5301</v>
      </c>
      <c r="O64" s="955"/>
      <c r="P64" s="955"/>
    </row>
    <row r="65" spans="14:16" x14ac:dyDescent="0.2">
      <c r="N65" s="955"/>
      <c r="O65" s="955"/>
      <c r="P65" s="955"/>
    </row>
    <row r="66" spans="14:16" x14ac:dyDescent="0.2">
      <c r="O66" s="833"/>
      <c r="P66" s="833"/>
    </row>
  </sheetData>
  <mergeCells count="6">
    <mergeCell ref="A1:Q1"/>
    <mergeCell ref="A2:Q2"/>
    <mergeCell ref="B64:D64"/>
    <mergeCell ref="H64:J64"/>
    <mergeCell ref="N64:P64"/>
    <mergeCell ref="N65:P65"/>
  </mergeCells>
  <pageMargins left="0.56999999999999995" right="0.17" top="0.41" bottom="0.75" header="0.3" footer="0.3"/>
  <pageSetup paperSize="9" scale="73"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02"/>
  <sheetViews>
    <sheetView view="pageBreakPreview" topLeftCell="A25" zoomScale="115" zoomScaleNormal="100" zoomScaleSheetLayoutView="115" workbookViewId="0">
      <selection activeCell="O131" sqref="O131"/>
    </sheetView>
  </sheetViews>
  <sheetFormatPr defaultRowHeight="12.75" x14ac:dyDescent="0.2"/>
  <cols>
    <col min="1" max="1" width="8.85546875" style="606"/>
    <col min="2" max="2" width="10.28515625" style="606" customWidth="1"/>
    <col min="3" max="3" width="12.7109375" style="606" customWidth="1"/>
    <col min="4" max="5" width="8.85546875" style="606"/>
    <col min="6" max="7" width="0" style="606" hidden="1" customWidth="1"/>
    <col min="8" max="11" width="8.85546875" style="606"/>
    <col min="12" max="12" width="10.7109375" style="606" customWidth="1"/>
    <col min="13" max="13" width="10.28515625" style="606" customWidth="1"/>
    <col min="14" max="14" width="8.85546875" style="606"/>
    <col min="15" max="15" width="12.5703125" style="606" customWidth="1"/>
    <col min="16" max="171" width="8.85546875" style="606"/>
    <col min="172" max="172" width="10.28515625" style="606" customWidth="1"/>
    <col min="173" max="173" width="12.7109375" style="606" customWidth="1"/>
    <col min="174" max="175" width="8.85546875" style="606"/>
    <col min="176" max="177" width="0" style="606" hidden="1" customWidth="1"/>
    <col min="178" max="181" width="8.85546875" style="606"/>
    <col min="182" max="182" width="10.7109375" style="606" customWidth="1"/>
    <col min="183" max="183" width="10.28515625" style="606" customWidth="1"/>
    <col min="184" max="184" width="8.85546875" style="606"/>
    <col min="185" max="185" width="10.85546875" style="606" customWidth="1"/>
    <col min="186" max="427" width="8.85546875" style="606"/>
    <col min="428" max="428" width="10.28515625" style="606" customWidth="1"/>
    <col min="429" max="429" width="12.7109375" style="606" customWidth="1"/>
    <col min="430" max="431" width="8.85546875" style="606"/>
    <col min="432" max="433" width="0" style="606" hidden="1" customWidth="1"/>
    <col min="434" max="437" width="8.85546875" style="606"/>
    <col min="438" max="438" width="10.7109375" style="606" customWidth="1"/>
    <col min="439" max="439" width="10.28515625" style="606" customWidth="1"/>
    <col min="440" max="440" width="8.85546875" style="606"/>
    <col min="441" max="441" width="10.85546875" style="606" customWidth="1"/>
    <col min="442" max="683" width="8.85546875" style="606"/>
    <col min="684" max="684" width="10.28515625" style="606" customWidth="1"/>
    <col min="685" max="685" width="12.7109375" style="606" customWidth="1"/>
    <col min="686" max="687" width="8.85546875" style="606"/>
    <col min="688" max="689" width="0" style="606" hidden="1" customWidth="1"/>
    <col min="690" max="693" width="8.85546875" style="606"/>
    <col min="694" max="694" width="10.7109375" style="606" customWidth="1"/>
    <col min="695" max="695" width="10.28515625" style="606" customWidth="1"/>
    <col min="696" max="696" width="8.85546875" style="606"/>
    <col min="697" max="697" width="10.85546875" style="606" customWidth="1"/>
    <col min="698" max="939" width="8.85546875" style="606"/>
    <col min="940" max="940" width="10.28515625" style="606" customWidth="1"/>
    <col min="941" max="941" width="12.7109375" style="606" customWidth="1"/>
    <col min="942" max="943" width="8.85546875" style="606"/>
    <col min="944" max="945" width="0" style="606" hidden="1" customWidth="1"/>
    <col min="946" max="949" width="8.85546875" style="606"/>
    <col min="950" max="950" width="10.7109375" style="606" customWidth="1"/>
    <col min="951" max="951" width="10.28515625" style="606" customWidth="1"/>
    <col min="952" max="952" width="8.85546875" style="606"/>
    <col min="953" max="953" width="10.85546875" style="606" customWidth="1"/>
    <col min="954" max="1195" width="8.85546875" style="606"/>
    <col min="1196" max="1196" width="10.28515625" style="606" customWidth="1"/>
    <col min="1197" max="1197" width="12.7109375" style="606" customWidth="1"/>
    <col min="1198" max="1199" width="8.85546875" style="606"/>
    <col min="1200" max="1201" width="0" style="606" hidden="1" customWidth="1"/>
    <col min="1202" max="1205" width="8.85546875" style="606"/>
    <col min="1206" max="1206" width="10.7109375" style="606" customWidth="1"/>
    <col min="1207" max="1207" width="10.28515625" style="606" customWidth="1"/>
    <col min="1208" max="1208" width="8.85546875" style="606"/>
    <col min="1209" max="1209" width="10.85546875" style="606" customWidth="1"/>
    <col min="1210" max="1451" width="8.85546875" style="606"/>
    <col min="1452" max="1452" width="10.28515625" style="606" customWidth="1"/>
    <col min="1453" max="1453" width="12.7109375" style="606" customWidth="1"/>
    <col min="1454" max="1455" width="8.85546875" style="606"/>
    <col min="1456" max="1457" width="0" style="606" hidden="1" customWidth="1"/>
    <col min="1458" max="1461" width="8.85546875" style="606"/>
    <col min="1462" max="1462" width="10.7109375" style="606" customWidth="1"/>
    <col min="1463" max="1463" width="10.28515625" style="606" customWidth="1"/>
    <col min="1464" max="1464" width="8.85546875" style="606"/>
    <col min="1465" max="1465" width="10.85546875" style="606" customWidth="1"/>
    <col min="1466" max="1707" width="8.85546875" style="606"/>
    <col min="1708" max="1708" width="10.28515625" style="606" customWidth="1"/>
    <col min="1709" max="1709" width="12.7109375" style="606" customWidth="1"/>
    <col min="1710" max="1711" width="8.85546875" style="606"/>
    <col min="1712" max="1713" width="0" style="606" hidden="1" customWidth="1"/>
    <col min="1714" max="1717" width="8.85546875" style="606"/>
    <col min="1718" max="1718" width="10.7109375" style="606" customWidth="1"/>
    <col min="1719" max="1719" width="10.28515625" style="606" customWidth="1"/>
    <col min="1720" max="1720" width="8.85546875" style="606"/>
    <col min="1721" max="1721" width="10.85546875" style="606" customWidth="1"/>
    <col min="1722" max="1963" width="8.85546875" style="606"/>
    <col min="1964" max="1964" width="10.28515625" style="606" customWidth="1"/>
    <col min="1965" max="1965" width="12.7109375" style="606" customWidth="1"/>
    <col min="1966" max="1967" width="8.85546875" style="606"/>
    <col min="1968" max="1969" width="0" style="606" hidden="1" customWidth="1"/>
    <col min="1970" max="1973" width="8.85546875" style="606"/>
    <col min="1974" max="1974" width="10.7109375" style="606" customWidth="1"/>
    <col min="1975" max="1975" width="10.28515625" style="606" customWidth="1"/>
    <col min="1976" max="1976" width="8.85546875" style="606"/>
    <col min="1977" max="1977" width="10.85546875" style="606" customWidth="1"/>
    <col min="1978" max="2219" width="8.85546875" style="606"/>
    <col min="2220" max="2220" width="10.28515625" style="606" customWidth="1"/>
    <col min="2221" max="2221" width="12.7109375" style="606" customWidth="1"/>
    <col min="2222" max="2223" width="8.85546875" style="606"/>
    <col min="2224" max="2225" width="0" style="606" hidden="1" customWidth="1"/>
    <col min="2226" max="2229" width="8.85546875" style="606"/>
    <col min="2230" max="2230" width="10.7109375" style="606" customWidth="1"/>
    <col min="2231" max="2231" width="10.28515625" style="606" customWidth="1"/>
    <col min="2232" max="2232" width="8.85546875" style="606"/>
    <col min="2233" max="2233" width="10.85546875" style="606" customWidth="1"/>
    <col min="2234" max="2475" width="8.85546875" style="606"/>
    <col min="2476" max="2476" width="10.28515625" style="606" customWidth="1"/>
    <col min="2477" max="2477" width="12.7109375" style="606" customWidth="1"/>
    <col min="2478" max="2479" width="8.85546875" style="606"/>
    <col min="2480" max="2481" width="0" style="606" hidden="1" customWidth="1"/>
    <col min="2482" max="2485" width="8.85546875" style="606"/>
    <col min="2486" max="2486" width="10.7109375" style="606" customWidth="1"/>
    <col min="2487" max="2487" width="10.28515625" style="606" customWidth="1"/>
    <col min="2488" max="2488" width="8.85546875" style="606"/>
    <col min="2489" max="2489" width="10.85546875" style="606" customWidth="1"/>
    <col min="2490" max="2731" width="8.85546875" style="606"/>
    <col min="2732" max="2732" width="10.28515625" style="606" customWidth="1"/>
    <col min="2733" max="2733" width="12.7109375" style="606" customWidth="1"/>
    <col min="2734" max="2735" width="8.85546875" style="606"/>
    <col min="2736" max="2737" width="0" style="606" hidden="1" customWidth="1"/>
    <col min="2738" max="2741" width="8.85546875" style="606"/>
    <col min="2742" max="2742" width="10.7109375" style="606" customWidth="1"/>
    <col min="2743" max="2743" width="10.28515625" style="606" customWidth="1"/>
    <col min="2744" max="2744" width="8.85546875" style="606"/>
    <col min="2745" max="2745" width="10.85546875" style="606" customWidth="1"/>
    <col min="2746" max="2987" width="8.85546875" style="606"/>
    <col min="2988" max="2988" width="10.28515625" style="606" customWidth="1"/>
    <col min="2989" max="2989" width="12.7109375" style="606" customWidth="1"/>
    <col min="2990" max="2991" width="8.85546875" style="606"/>
    <col min="2992" max="2993" width="0" style="606" hidden="1" customWidth="1"/>
    <col min="2994" max="2997" width="8.85546875" style="606"/>
    <col min="2998" max="2998" width="10.7109375" style="606" customWidth="1"/>
    <col min="2999" max="2999" width="10.28515625" style="606" customWidth="1"/>
    <col min="3000" max="3000" width="8.85546875" style="606"/>
    <col min="3001" max="3001" width="10.85546875" style="606" customWidth="1"/>
    <col min="3002" max="3243" width="8.85546875" style="606"/>
    <col min="3244" max="3244" width="10.28515625" style="606" customWidth="1"/>
    <col min="3245" max="3245" width="12.7109375" style="606" customWidth="1"/>
    <col min="3246" max="3247" width="8.85546875" style="606"/>
    <col min="3248" max="3249" width="0" style="606" hidden="1" customWidth="1"/>
    <col min="3250" max="3253" width="8.85546875" style="606"/>
    <col min="3254" max="3254" width="10.7109375" style="606" customWidth="1"/>
    <col min="3255" max="3255" width="10.28515625" style="606" customWidth="1"/>
    <col min="3256" max="3256" width="8.85546875" style="606"/>
    <col min="3257" max="3257" width="10.85546875" style="606" customWidth="1"/>
    <col min="3258" max="3499" width="8.85546875" style="606"/>
    <col min="3500" max="3500" width="10.28515625" style="606" customWidth="1"/>
    <col min="3501" max="3501" width="12.7109375" style="606" customWidth="1"/>
    <col min="3502" max="3503" width="8.85546875" style="606"/>
    <col min="3504" max="3505" width="0" style="606" hidden="1" customWidth="1"/>
    <col min="3506" max="3509" width="8.85546875" style="606"/>
    <col min="3510" max="3510" width="10.7109375" style="606" customWidth="1"/>
    <col min="3511" max="3511" width="10.28515625" style="606" customWidth="1"/>
    <col min="3512" max="3512" width="8.85546875" style="606"/>
    <col min="3513" max="3513" width="10.85546875" style="606" customWidth="1"/>
    <col min="3514" max="3755" width="8.85546875" style="606"/>
    <col min="3756" max="3756" width="10.28515625" style="606" customWidth="1"/>
    <col min="3757" max="3757" width="12.7109375" style="606" customWidth="1"/>
    <col min="3758" max="3759" width="8.85546875" style="606"/>
    <col min="3760" max="3761" width="0" style="606" hidden="1" customWidth="1"/>
    <col min="3762" max="3765" width="8.85546875" style="606"/>
    <col min="3766" max="3766" width="10.7109375" style="606" customWidth="1"/>
    <col min="3767" max="3767" width="10.28515625" style="606" customWidth="1"/>
    <col min="3768" max="3768" width="8.85546875" style="606"/>
    <col min="3769" max="3769" width="10.85546875" style="606" customWidth="1"/>
    <col min="3770" max="4011" width="8.85546875" style="606"/>
    <col min="4012" max="4012" width="10.28515625" style="606" customWidth="1"/>
    <col min="4013" max="4013" width="12.7109375" style="606" customWidth="1"/>
    <col min="4014" max="4015" width="8.85546875" style="606"/>
    <col min="4016" max="4017" width="0" style="606" hidden="1" customWidth="1"/>
    <col min="4018" max="4021" width="8.85546875" style="606"/>
    <col min="4022" max="4022" width="10.7109375" style="606" customWidth="1"/>
    <col min="4023" max="4023" width="10.28515625" style="606" customWidth="1"/>
    <col min="4024" max="4024" width="8.85546875" style="606"/>
    <col min="4025" max="4025" width="10.85546875" style="606" customWidth="1"/>
    <col min="4026" max="4267" width="8.85546875" style="606"/>
    <col min="4268" max="4268" width="10.28515625" style="606" customWidth="1"/>
    <col min="4269" max="4269" width="12.7109375" style="606" customWidth="1"/>
    <col min="4270" max="4271" width="8.85546875" style="606"/>
    <col min="4272" max="4273" width="0" style="606" hidden="1" customWidth="1"/>
    <col min="4274" max="4277" width="8.85546875" style="606"/>
    <col min="4278" max="4278" width="10.7109375" style="606" customWidth="1"/>
    <col min="4279" max="4279" width="10.28515625" style="606" customWidth="1"/>
    <col min="4280" max="4280" width="8.85546875" style="606"/>
    <col min="4281" max="4281" width="10.85546875" style="606" customWidth="1"/>
    <col min="4282" max="4523" width="8.85546875" style="606"/>
    <col min="4524" max="4524" width="10.28515625" style="606" customWidth="1"/>
    <col min="4525" max="4525" width="12.7109375" style="606" customWidth="1"/>
    <col min="4526" max="4527" width="8.85546875" style="606"/>
    <col min="4528" max="4529" width="0" style="606" hidden="1" customWidth="1"/>
    <col min="4530" max="4533" width="8.85546875" style="606"/>
    <col min="4534" max="4534" width="10.7109375" style="606" customWidth="1"/>
    <col min="4535" max="4535" width="10.28515625" style="606" customWidth="1"/>
    <col min="4536" max="4536" width="8.85546875" style="606"/>
    <col min="4537" max="4537" width="10.85546875" style="606" customWidth="1"/>
    <col min="4538" max="4779" width="8.85546875" style="606"/>
    <col min="4780" max="4780" width="10.28515625" style="606" customWidth="1"/>
    <col min="4781" max="4781" width="12.7109375" style="606" customWidth="1"/>
    <col min="4782" max="4783" width="8.85546875" style="606"/>
    <col min="4784" max="4785" width="0" style="606" hidden="1" customWidth="1"/>
    <col min="4786" max="4789" width="8.85546875" style="606"/>
    <col min="4790" max="4790" width="10.7109375" style="606" customWidth="1"/>
    <col min="4791" max="4791" width="10.28515625" style="606" customWidth="1"/>
    <col min="4792" max="4792" width="8.85546875" style="606"/>
    <col min="4793" max="4793" width="10.85546875" style="606" customWidth="1"/>
    <col min="4794" max="5035" width="8.85546875" style="606"/>
    <col min="5036" max="5036" width="10.28515625" style="606" customWidth="1"/>
    <col min="5037" max="5037" width="12.7109375" style="606" customWidth="1"/>
    <col min="5038" max="5039" width="8.85546875" style="606"/>
    <col min="5040" max="5041" width="0" style="606" hidden="1" customWidth="1"/>
    <col min="5042" max="5045" width="8.85546875" style="606"/>
    <col min="5046" max="5046" width="10.7109375" style="606" customWidth="1"/>
    <col min="5047" max="5047" width="10.28515625" style="606" customWidth="1"/>
    <col min="5048" max="5048" width="8.85546875" style="606"/>
    <col min="5049" max="5049" width="10.85546875" style="606" customWidth="1"/>
    <col min="5050" max="5291" width="8.85546875" style="606"/>
    <col min="5292" max="5292" width="10.28515625" style="606" customWidth="1"/>
    <col min="5293" max="5293" width="12.7109375" style="606" customWidth="1"/>
    <col min="5294" max="5295" width="8.85546875" style="606"/>
    <col min="5296" max="5297" width="0" style="606" hidden="1" customWidth="1"/>
    <col min="5298" max="5301" width="8.85546875" style="606"/>
    <col min="5302" max="5302" width="10.7109375" style="606" customWidth="1"/>
    <col min="5303" max="5303" width="10.28515625" style="606" customWidth="1"/>
    <col min="5304" max="5304" width="8.85546875" style="606"/>
    <col min="5305" max="5305" width="10.85546875" style="606" customWidth="1"/>
    <col min="5306" max="5547" width="8.85546875" style="606"/>
    <col min="5548" max="5548" width="10.28515625" style="606" customWidth="1"/>
    <col min="5549" max="5549" width="12.7109375" style="606" customWidth="1"/>
    <col min="5550" max="5551" width="8.85546875" style="606"/>
    <col min="5552" max="5553" width="0" style="606" hidden="1" customWidth="1"/>
    <col min="5554" max="5557" width="8.85546875" style="606"/>
    <col min="5558" max="5558" width="10.7109375" style="606" customWidth="1"/>
    <col min="5559" max="5559" width="10.28515625" style="606" customWidth="1"/>
    <col min="5560" max="5560" width="8.85546875" style="606"/>
    <col min="5561" max="5561" width="10.85546875" style="606" customWidth="1"/>
    <col min="5562" max="5803" width="8.85546875" style="606"/>
    <col min="5804" max="5804" width="10.28515625" style="606" customWidth="1"/>
    <col min="5805" max="5805" width="12.7109375" style="606" customWidth="1"/>
    <col min="5806" max="5807" width="8.85546875" style="606"/>
    <col min="5808" max="5809" width="0" style="606" hidden="1" customWidth="1"/>
    <col min="5810" max="5813" width="8.85546875" style="606"/>
    <col min="5814" max="5814" width="10.7109375" style="606" customWidth="1"/>
    <col min="5815" max="5815" width="10.28515625" style="606" customWidth="1"/>
    <col min="5816" max="5816" width="8.85546875" style="606"/>
    <col min="5817" max="5817" width="10.85546875" style="606" customWidth="1"/>
    <col min="5818" max="6059" width="8.85546875" style="606"/>
    <col min="6060" max="6060" width="10.28515625" style="606" customWidth="1"/>
    <col min="6061" max="6061" width="12.7109375" style="606" customWidth="1"/>
    <col min="6062" max="6063" width="8.85546875" style="606"/>
    <col min="6064" max="6065" width="0" style="606" hidden="1" customWidth="1"/>
    <col min="6066" max="6069" width="8.85546875" style="606"/>
    <col min="6070" max="6070" width="10.7109375" style="606" customWidth="1"/>
    <col min="6071" max="6071" width="10.28515625" style="606" customWidth="1"/>
    <col min="6072" max="6072" width="8.85546875" style="606"/>
    <col min="6073" max="6073" width="10.85546875" style="606" customWidth="1"/>
    <col min="6074" max="6315" width="8.85546875" style="606"/>
    <col min="6316" max="6316" width="10.28515625" style="606" customWidth="1"/>
    <col min="6317" max="6317" width="12.7109375" style="606" customWidth="1"/>
    <col min="6318" max="6319" width="8.85546875" style="606"/>
    <col min="6320" max="6321" width="0" style="606" hidden="1" customWidth="1"/>
    <col min="6322" max="6325" width="8.85546875" style="606"/>
    <col min="6326" max="6326" width="10.7109375" style="606" customWidth="1"/>
    <col min="6327" max="6327" width="10.28515625" style="606" customWidth="1"/>
    <col min="6328" max="6328" width="8.85546875" style="606"/>
    <col min="6329" max="6329" width="10.85546875" style="606" customWidth="1"/>
    <col min="6330" max="6571" width="8.85546875" style="606"/>
    <col min="6572" max="6572" width="10.28515625" style="606" customWidth="1"/>
    <col min="6573" max="6573" width="12.7109375" style="606" customWidth="1"/>
    <col min="6574" max="6575" width="8.85546875" style="606"/>
    <col min="6576" max="6577" width="0" style="606" hidden="1" customWidth="1"/>
    <col min="6578" max="6581" width="8.85546875" style="606"/>
    <col min="6582" max="6582" width="10.7109375" style="606" customWidth="1"/>
    <col min="6583" max="6583" width="10.28515625" style="606" customWidth="1"/>
    <col min="6584" max="6584" width="8.85546875" style="606"/>
    <col min="6585" max="6585" width="10.85546875" style="606" customWidth="1"/>
    <col min="6586" max="6827" width="8.85546875" style="606"/>
    <col min="6828" max="6828" width="10.28515625" style="606" customWidth="1"/>
    <col min="6829" max="6829" width="12.7109375" style="606" customWidth="1"/>
    <col min="6830" max="6831" width="8.85546875" style="606"/>
    <col min="6832" max="6833" width="0" style="606" hidden="1" customWidth="1"/>
    <col min="6834" max="6837" width="8.85546875" style="606"/>
    <col min="6838" max="6838" width="10.7109375" style="606" customWidth="1"/>
    <col min="6839" max="6839" width="10.28515625" style="606" customWidth="1"/>
    <col min="6840" max="6840" width="8.85546875" style="606"/>
    <col min="6841" max="6841" width="10.85546875" style="606" customWidth="1"/>
    <col min="6842" max="7083" width="8.85546875" style="606"/>
    <col min="7084" max="7084" width="10.28515625" style="606" customWidth="1"/>
    <col min="7085" max="7085" width="12.7109375" style="606" customWidth="1"/>
    <col min="7086" max="7087" width="8.85546875" style="606"/>
    <col min="7088" max="7089" width="0" style="606" hidden="1" customWidth="1"/>
    <col min="7090" max="7093" width="8.85546875" style="606"/>
    <col min="7094" max="7094" width="10.7109375" style="606" customWidth="1"/>
    <col min="7095" max="7095" width="10.28515625" style="606" customWidth="1"/>
    <col min="7096" max="7096" width="8.85546875" style="606"/>
    <col min="7097" max="7097" width="10.85546875" style="606" customWidth="1"/>
    <col min="7098" max="7339" width="8.85546875" style="606"/>
    <col min="7340" max="7340" width="10.28515625" style="606" customWidth="1"/>
    <col min="7341" max="7341" width="12.7109375" style="606" customWidth="1"/>
    <col min="7342" max="7343" width="8.85546875" style="606"/>
    <col min="7344" max="7345" width="0" style="606" hidden="1" customWidth="1"/>
    <col min="7346" max="7349" width="8.85546875" style="606"/>
    <col min="7350" max="7350" width="10.7109375" style="606" customWidth="1"/>
    <col min="7351" max="7351" width="10.28515625" style="606" customWidth="1"/>
    <col min="7352" max="7352" width="8.85546875" style="606"/>
    <col min="7353" max="7353" width="10.85546875" style="606" customWidth="1"/>
    <col min="7354" max="7595" width="8.85546875" style="606"/>
    <col min="7596" max="7596" width="10.28515625" style="606" customWidth="1"/>
    <col min="7597" max="7597" width="12.7109375" style="606" customWidth="1"/>
    <col min="7598" max="7599" width="8.85546875" style="606"/>
    <col min="7600" max="7601" width="0" style="606" hidden="1" customWidth="1"/>
    <col min="7602" max="7605" width="8.85546875" style="606"/>
    <col min="7606" max="7606" width="10.7109375" style="606" customWidth="1"/>
    <col min="7607" max="7607" width="10.28515625" style="606" customWidth="1"/>
    <col min="7608" max="7608" width="8.85546875" style="606"/>
    <col min="7609" max="7609" width="10.85546875" style="606" customWidth="1"/>
    <col min="7610" max="7851" width="8.85546875" style="606"/>
    <col min="7852" max="7852" width="10.28515625" style="606" customWidth="1"/>
    <col min="7853" max="7853" width="12.7109375" style="606" customWidth="1"/>
    <col min="7854" max="7855" width="8.85546875" style="606"/>
    <col min="7856" max="7857" width="0" style="606" hidden="1" customWidth="1"/>
    <col min="7858" max="7861" width="8.85546875" style="606"/>
    <col min="7862" max="7862" width="10.7109375" style="606" customWidth="1"/>
    <col min="7863" max="7863" width="10.28515625" style="606" customWidth="1"/>
    <col min="7864" max="7864" width="8.85546875" style="606"/>
    <col min="7865" max="7865" width="10.85546875" style="606" customWidth="1"/>
    <col min="7866" max="8107" width="8.85546875" style="606"/>
    <col min="8108" max="8108" width="10.28515625" style="606" customWidth="1"/>
    <col min="8109" max="8109" width="12.7109375" style="606" customWidth="1"/>
    <col min="8110" max="8111" width="8.85546875" style="606"/>
    <col min="8112" max="8113" width="0" style="606" hidden="1" customWidth="1"/>
    <col min="8114" max="8117" width="8.85546875" style="606"/>
    <col min="8118" max="8118" width="10.7109375" style="606" customWidth="1"/>
    <col min="8119" max="8119" width="10.28515625" style="606" customWidth="1"/>
    <col min="8120" max="8120" width="8.85546875" style="606"/>
    <col min="8121" max="8121" width="10.85546875" style="606" customWidth="1"/>
    <col min="8122" max="8363" width="8.85546875" style="606"/>
    <col min="8364" max="8364" width="10.28515625" style="606" customWidth="1"/>
    <col min="8365" max="8365" width="12.7109375" style="606" customWidth="1"/>
    <col min="8366" max="8367" width="8.85546875" style="606"/>
    <col min="8368" max="8369" width="0" style="606" hidden="1" customWidth="1"/>
    <col min="8370" max="8373" width="8.85546875" style="606"/>
    <col min="8374" max="8374" width="10.7109375" style="606" customWidth="1"/>
    <col min="8375" max="8375" width="10.28515625" style="606" customWidth="1"/>
    <col min="8376" max="8376" width="8.85546875" style="606"/>
    <col min="8377" max="8377" width="10.85546875" style="606" customWidth="1"/>
    <col min="8378" max="8619" width="8.85546875" style="606"/>
    <col min="8620" max="8620" width="10.28515625" style="606" customWidth="1"/>
    <col min="8621" max="8621" width="12.7109375" style="606" customWidth="1"/>
    <col min="8622" max="8623" width="8.85546875" style="606"/>
    <col min="8624" max="8625" width="0" style="606" hidden="1" customWidth="1"/>
    <col min="8626" max="8629" width="8.85546875" style="606"/>
    <col min="8630" max="8630" width="10.7109375" style="606" customWidth="1"/>
    <col min="8631" max="8631" width="10.28515625" style="606" customWidth="1"/>
    <col min="8632" max="8632" width="8.85546875" style="606"/>
    <col min="8633" max="8633" width="10.85546875" style="606" customWidth="1"/>
    <col min="8634" max="8875" width="8.85546875" style="606"/>
    <col min="8876" max="8876" width="10.28515625" style="606" customWidth="1"/>
    <col min="8877" max="8877" width="12.7109375" style="606" customWidth="1"/>
    <col min="8878" max="8879" width="8.85546875" style="606"/>
    <col min="8880" max="8881" width="0" style="606" hidden="1" customWidth="1"/>
    <col min="8882" max="8885" width="8.85546875" style="606"/>
    <col min="8886" max="8886" width="10.7109375" style="606" customWidth="1"/>
    <col min="8887" max="8887" width="10.28515625" style="606" customWidth="1"/>
    <col min="8888" max="8888" width="8.85546875" style="606"/>
    <col min="8889" max="8889" width="10.85546875" style="606" customWidth="1"/>
    <col min="8890" max="9131" width="8.85546875" style="606"/>
    <col min="9132" max="9132" width="10.28515625" style="606" customWidth="1"/>
    <col min="9133" max="9133" width="12.7109375" style="606" customWidth="1"/>
    <col min="9134" max="9135" width="8.85546875" style="606"/>
    <col min="9136" max="9137" width="0" style="606" hidden="1" customWidth="1"/>
    <col min="9138" max="9141" width="8.85546875" style="606"/>
    <col min="9142" max="9142" width="10.7109375" style="606" customWidth="1"/>
    <col min="9143" max="9143" width="10.28515625" style="606" customWidth="1"/>
    <col min="9144" max="9144" width="8.85546875" style="606"/>
    <col min="9145" max="9145" width="10.85546875" style="606" customWidth="1"/>
    <col min="9146" max="9387" width="8.85546875" style="606"/>
    <col min="9388" max="9388" width="10.28515625" style="606" customWidth="1"/>
    <col min="9389" max="9389" width="12.7109375" style="606" customWidth="1"/>
    <col min="9390" max="9391" width="8.85546875" style="606"/>
    <col min="9392" max="9393" width="0" style="606" hidden="1" customWidth="1"/>
    <col min="9394" max="9397" width="8.85546875" style="606"/>
    <col min="9398" max="9398" width="10.7109375" style="606" customWidth="1"/>
    <col min="9399" max="9399" width="10.28515625" style="606" customWidth="1"/>
    <col min="9400" max="9400" width="8.85546875" style="606"/>
    <col min="9401" max="9401" width="10.85546875" style="606" customWidth="1"/>
    <col min="9402" max="9643" width="8.85546875" style="606"/>
    <col min="9644" max="9644" width="10.28515625" style="606" customWidth="1"/>
    <col min="9645" max="9645" width="12.7109375" style="606" customWidth="1"/>
    <col min="9646" max="9647" width="8.85546875" style="606"/>
    <col min="9648" max="9649" width="0" style="606" hidden="1" customWidth="1"/>
    <col min="9650" max="9653" width="8.85546875" style="606"/>
    <col min="9654" max="9654" width="10.7109375" style="606" customWidth="1"/>
    <col min="9655" max="9655" width="10.28515625" style="606" customWidth="1"/>
    <col min="9656" max="9656" width="8.85546875" style="606"/>
    <col min="9657" max="9657" width="10.85546875" style="606" customWidth="1"/>
    <col min="9658" max="9899" width="8.85546875" style="606"/>
    <col min="9900" max="9900" width="10.28515625" style="606" customWidth="1"/>
    <col min="9901" max="9901" width="12.7109375" style="606" customWidth="1"/>
    <col min="9902" max="9903" width="8.85546875" style="606"/>
    <col min="9904" max="9905" width="0" style="606" hidden="1" customWidth="1"/>
    <col min="9906" max="9909" width="8.85546875" style="606"/>
    <col min="9910" max="9910" width="10.7109375" style="606" customWidth="1"/>
    <col min="9911" max="9911" width="10.28515625" style="606" customWidth="1"/>
    <col min="9912" max="9912" width="8.85546875" style="606"/>
    <col min="9913" max="9913" width="10.85546875" style="606" customWidth="1"/>
    <col min="9914" max="10155" width="8.85546875" style="606"/>
    <col min="10156" max="10156" width="10.28515625" style="606" customWidth="1"/>
    <col min="10157" max="10157" width="12.7109375" style="606" customWidth="1"/>
    <col min="10158" max="10159" width="8.85546875" style="606"/>
    <col min="10160" max="10161" width="0" style="606" hidden="1" customWidth="1"/>
    <col min="10162" max="10165" width="8.85546875" style="606"/>
    <col min="10166" max="10166" width="10.7109375" style="606" customWidth="1"/>
    <col min="10167" max="10167" width="10.28515625" style="606" customWidth="1"/>
    <col min="10168" max="10168" width="8.85546875" style="606"/>
    <col min="10169" max="10169" width="10.85546875" style="606" customWidth="1"/>
    <col min="10170" max="10411" width="8.85546875" style="606"/>
    <col min="10412" max="10412" width="10.28515625" style="606" customWidth="1"/>
    <col min="10413" max="10413" width="12.7109375" style="606" customWidth="1"/>
    <col min="10414" max="10415" width="8.85546875" style="606"/>
    <col min="10416" max="10417" width="0" style="606" hidden="1" customWidth="1"/>
    <col min="10418" max="10421" width="8.85546875" style="606"/>
    <col min="10422" max="10422" width="10.7109375" style="606" customWidth="1"/>
    <col min="10423" max="10423" width="10.28515625" style="606" customWidth="1"/>
    <col min="10424" max="10424" width="8.85546875" style="606"/>
    <col min="10425" max="10425" width="10.85546875" style="606" customWidth="1"/>
    <col min="10426" max="10667" width="8.85546875" style="606"/>
    <col min="10668" max="10668" width="10.28515625" style="606" customWidth="1"/>
    <col min="10669" max="10669" width="12.7109375" style="606" customWidth="1"/>
    <col min="10670" max="10671" width="8.85546875" style="606"/>
    <col min="10672" max="10673" width="0" style="606" hidden="1" customWidth="1"/>
    <col min="10674" max="10677" width="8.85546875" style="606"/>
    <col min="10678" max="10678" width="10.7109375" style="606" customWidth="1"/>
    <col min="10679" max="10679" width="10.28515625" style="606" customWidth="1"/>
    <col min="10680" max="10680" width="8.85546875" style="606"/>
    <col min="10681" max="10681" width="10.85546875" style="606" customWidth="1"/>
    <col min="10682" max="10923" width="8.85546875" style="606"/>
    <col min="10924" max="10924" width="10.28515625" style="606" customWidth="1"/>
    <col min="10925" max="10925" width="12.7109375" style="606" customWidth="1"/>
    <col min="10926" max="10927" width="8.85546875" style="606"/>
    <col min="10928" max="10929" width="0" style="606" hidden="1" customWidth="1"/>
    <col min="10930" max="10933" width="8.85546875" style="606"/>
    <col min="10934" max="10934" width="10.7109375" style="606" customWidth="1"/>
    <col min="10935" max="10935" width="10.28515625" style="606" customWidth="1"/>
    <col min="10936" max="10936" width="8.85546875" style="606"/>
    <col min="10937" max="10937" width="10.85546875" style="606" customWidth="1"/>
    <col min="10938" max="11179" width="8.85546875" style="606"/>
    <col min="11180" max="11180" width="10.28515625" style="606" customWidth="1"/>
    <col min="11181" max="11181" width="12.7109375" style="606" customWidth="1"/>
    <col min="11182" max="11183" width="8.85546875" style="606"/>
    <col min="11184" max="11185" width="0" style="606" hidden="1" customWidth="1"/>
    <col min="11186" max="11189" width="8.85546875" style="606"/>
    <col min="11190" max="11190" width="10.7109375" style="606" customWidth="1"/>
    <col min="11191" max="11191" width="10.28515625" style="606" customWidth="1"/>
    <col min="11192" max="11192" width="8.85546875" style="606"/>
    <col min="11193" max="11193" width="10.85546875" style="606" customWidth="1"/>
    <col min="11194" max="11435" width="8.85546875" style="606"/>
    <col min="11436" max="11436" width="10.28515625" style="606" customWidth="1"/>
    <col min="11437" max="11437" width="12.7109375" style="606" customWidth="1"/>
    <col min="11438" max="11439" width="8.85546875" style="606"/>
    <col min="11440" max="11441" width="0" style="606" hidden="1" customWidth="1"/>
    <col min="11442" max="11445" width="8.85546875" style="606"/>
    <col min="11446" max="11446" width="10.7109375" style="606" customWidth="1"/>
    <col min="11447" max="11447" width="10.28515625" style="606" customWidth="1"/>
    <col min="11448" max="11448" width="8.85546875" style="606"/>
    <col min="11449" max="11449" width="10.85546875" style="606" customWidth="1"/>
    <col min="11450" max="11691" width="8.85546875" style="606"/>
    <col min="11692" max="11692" width="10.28515625" style="606" customWidth="1"/>
    <col min="11693" max="11693" width="12.7109375" style="606" customWidth="1"/>
    <col min="11694" max="11695" width="8.85546875" style="606"/>
    <col min="11696" max="11697" width="0" style="606" hidden="1" customWidth="1"/>
    <col min="11698" max="11701" width="8.85546875" style="606"/>
    <col min="11702" max="11702" width="10.7109375" style="606" customWidth="1"/>
    <col min="11703" max="11703" width="10.28515625" style="606" customWidth="1"/>
    <col min="11704" max="11704" width="8.85546875" style="606"/>
    <col min="11705" max="11705" width="10.85546875" style="606" customWidth="1"/>
    <col min="11706" max="11947" width="8.85546875" style="606"/>
    <col min="11948" max="11948" width="10.28515625" style="606" customWidth="1"/>
    <col min="11949" max="11949" width="12.7109375" style="606" customWidth="1"/>
    <col min="11950" max="11951" width="8.85546875" style="606"/>
    <col min="11952" max="11953" width="0" style="606" hidden="1" customWidth="1"/>
    <col min="11954" max="11957" width="8.85546875" style="606"/>
    <col min="11958" max="11958" width="10.7109375" style="606" customWidth="1"/>
    <col min="11959" max="11959" width="10.28515625" style="606" customWidth="1"/>
    <col min="11960" max="11960" width="8.85546875" style="606"/>
    <col min="11961" max="11961" width="10.85546875" style="606" customWidth="1"/>
    <col min="11962" max="12203" width="8.85546875" style="606"/>
    <col min="12204" max="12204" width="10.28515625" style="606" customWidth="1"/>
    <col min="12205" max="12205" width="12.7109375" style="606" customWidth="1"/>
    <col min="12206" max="12207" width="8.85546875" style="606"/>
    <col min="12208" max="12209" width="0" style="606" hidden="1" customWidth="1"/>
    <col min="12210" max="12213" width="8.85546875" style="606"/>
    <col min="12214" max="12214" width="10.7109375" style="606" customWidth="1"/>
    <col min="12215" max="12215" width="10.28515625" style="606" customWidth="1"/>
    <col min="12216" max="12216" width="8.85546875" style="606"/>
    <col min="12217" max="12217" width="10.85546875" style="606" customWidth="1"/>
    <col min="12218" max="12459" width="8.85546875" style="606"/>
    <col min="12460" max="12460" width="10.28515625" style="606" customWidth="1"/>
    <col min="12461" max="12461" width="12.7109375" style="606" customWidth="1"/>
    <col min="12462" max="12463" width="8.85546875" style="606"/>
    <col min="12464" max="12465" width="0" style="606" hidden="1" customWidth="1"/>
    <col min="12466" max="12469" width="8.85546875" style="606"/>
    <col min="12470" max="12470" width="10.7109375" style="606" customWidth="1"/>
    <col min="12471" max="12471" width="10.28515625" style="606" customWidth="1"/>
    <col min="12472" max="12472" width="8.85546875" style="606"/>
    <col min="12473" max="12473" width="10.85546875" style="606" customWidth="1"/>
    <col min="12474" max="12715" width="8.85546875" style="606"/>
    <col min="12716" max="12716" width="10.28515625" style="606" customWidth="1"/>
    <col min="12717" max="12717" width="12.7109375" style="606" customWidth="1"/>
    <col min="12718" max="12719" width="8.85546875" style="606"/>
    <col min="12720" max="12721" width="0" style="606" hidden="1" customWidth="1"/>
    <col min="12722" max="12725" width="8.85546875" style="606"/>
    <col min="12726" max="12726" width="10.7109375" style="606" customWidth="1"/>
    <col min="12727" max="12727" width="10.28515625" style="606" customWidth="1"/>
    <col min="12728" max="12728" width="8.85546875" style="606"/>
    <col min="12729" max="12729" width="10.85546875" style="606" customWidth="1"/>
    <col min="12730" max="12971" width="8.85546875" style="606"/>
    <col min="12972" max="12972" width="10.28515625" style="606" customWidth="1"/>
    <col min="12973" max="12973" width="12.7109375" style="606" customWidth="1"/>
    <col min="12974" max="12975" width="8.85546875" style="606"/>
    <col min="12976" max="12977" width="0" style="606" hidden="1" customWidth="1"/>
    <col min="12978" max="12981" width="8.85546875" style="606"/>
    <col min="12982" max="12982" width="10.7109375" style="606" customWidth="1"/>
    <col min="12983" max="12983" width="10.28515625" style="606" customWidth="1"/>
    <col min="12984" max="12984" width="8.85546875" style="606"/>
    <col min="12985" max="12985" width="10.85546875" style="606" customWidth="1"/>
    <col min="12986" max="13227" width="8.85546875" style="606"/>
    <col min="13228" max="13228" width="10.28515625" style="606" customWidth="1"/>
    <col min="13229" max="13229" width="12.7109375" style="606" customWidth="1"/>
    <col min="13230" max="13231" width="8.85546875" style="606"/>
    <col min="13232" max="13233" width="0" style="606" hidden="1" customWidth="1"/>
    <col min="13234" max="13237" width="8.85546875" style="606"/>
    <col min="13238" max="13238" width="10.7109375" style="606" customWidth="1"/>
    <col min="13239" max="13239" width="10.28515625" style="606" customWidth="1"/>
    <col min="13240" max="13240" width="8.85546875" style="606"/>
    <col min="13241" max="13241" width="10.85546875" style="606" customWidth="1"/>
    <col min="13242" max="13483" width="8.85546875" style="606"/>
    <col min="13484" max="13484" width="10.28515625" style="606" customWidth="1"/>
    <col min="13485" max="13485" width="12.7109375" style="606" customWidth="1"/>
    <col min="13486" max="13487" width="8.85546875" style="606"/>
    <col min="13488" max="13489" width="0" style="606" hidden="1" customWidth="1"/>
    <col min="13490" max="13493" width="8.85546875" style="606"/>
    <col min="13494" max="13494" width="10.7109375" style="606" customWidth="1"/>
    <col min="13495" max="13495" width="10.28515625" style="606" customWidth="1"/>
    <col min="13496" max="13496" width="8.85546875" style="606"/>
    <col min="13497" max="13497" width="10.85546875" style="606" customWidth="1"/>
    <col min="13498" max="13739" width="8.85546875" style="606"/>
    <col min="13740" max="13740" width="10.28515625" style="606" customWidth="1"/>
    <col min="13741" max="13741" width="12.7109375" style="606" customWidth="1"/>
    <col min="13742" max="13743" width="8.85546875" style="606"/>
    <col min="13744" max="13745" width="0" style="606" hidden="1" customWidth="1"/>
    <col min="13746" max="13749" width="8.85546875" style="606"/>
    <col min="13750" max="13750" width="10.7109375" style="606" customWidth="1"/>
    <col min="13751" max="13751" width="10.28515625" style="606" customWidth="1"/>
    <col min="13752" max="13752" width="8.85546875" style="606"/>
    <col min="13753" max="13753" width="10.85546875" style="606" customWidth="1"/>
    <col min="13754" max="13995" width="8.85546875" style="606"/>
    <col min="13996" max="13996" width="10.28515625" style="606" customWidth="1"/>
    <col min="13997" max="13997" width="12.7109375" style="606" customWidth="1"/>
    <col min="13998" max="13999" width="8.85546875" style="606"/>
    <col min="14000" max="14001" width="0" style="606" hidden="1" customWidth="1"/>
    <col min="14002" max="14005" width="8.85546875" style="606"/>
    <col min="14006" max="14006" width="10.7109375" style="606" customWidth="1"/>
    <col min="14007" max="14007" width="10.28515625" style="606" customWidth="1"/>
    <col min="14008" max="14008" width="8.85546875" style="606"/>
    <col min="14009" max="14009" width="10.85546875" style="606" customWidth="1"/>
    <col min="14010" max="14251" width="8.85546875" style="606"/>
    <col min="14252" max="14252" width="10.28515625" style="606" customWidth="1"/>
    <col min="14253" max="14253" width="12.7109375" style="606" customWidth="1"/>
    <col min="14254" max="14255" width="8.85546875" style="606"/>
    <col min="14256" max="14257" width="0" style="606" hidden="1" customWidth="1"/>
    <col min="14258" max="14261" width="8.85546875" style="606"/>
    <col min="14262" max="14262" width="10.7109375" style="606" customWidth="1"/>
    <col min="14263" max="14263" width="10.28515625" style="606" customWidth="1"/>
    <col min="14264" max="14264" width="8.85546875" style="606"/>
    <col min="14265" max="14265" width="10.85546875" style="606" customWidth="1"/>
    <col min="14266" max="14507" width="8.85546875" style="606"/>
    <col min="14508" max="14508" width="10.28515625" style="606" customWidth="1"/>
    <col min="14509" max="14509" width="12.7109375" style="606" customWidth="1"/>
    <col min="14510" max="14511" width="8.85546875" style="606"/>
    <col min="14512" max="14513" width="0" style="606" hidden="1" customWidth="1"/>
    <col min="14514" max="14517" width="8.85546875" style="606"/>
    <col min="14518" max="14518" width="10.7109375" style="606" customWidth="1"/>
    <col min="14519" max="14519" width="10.28515625" style="606" customWidth="1"/>
    <col min="14520" max="14520" width="8.85546875" style="606"/>
    <col min="14521" max="14521" width="10.85546875" style="606" customWidth="1"/>
    <col min="14522" max="14763" width="8.85546875" style="606"/>
    <col min="14764" max="14764" width="10.28515625" style="606" customWidth="1"/>
    <col min="14765" max="14765" width="12.7109375" style="606" customWidth="1"/>
    <col min="14766" max="14767" width="8.85546875" style="606"/>
    <col min="14768" max="14769" width="0" style="606" hidden="1" customWidth="1"/>
    <col min="14770" max="14773" width="8.85546875" style="606"/>
    <col min="14774" max="14774" width="10.7109375" style="606" customWidth="1"/>
    <col min="14775" max="14775" width="10.28515625" style="606" customWidth="1"/>
    <col min="14776" max="14776" width="8.85546875" style="606"/>
    <col min="14777" max="14777" width="10.85546875" style="606" customWidth="1"/>
    <col min="14778" max="15019" width="8.85546875" style="606"/>
    <col min="15020" max="15020" width="10.28515625" style="606" customWidth="1"/>
    <col min="15021" max="15021" width="12.7109375" style="606" customWidth="1"/>
    <col min="15022" max="15023" width="8.85546875" style="606"/>
    <col min="15024" max="15025" width="0" style="606" hidden="1" customWidth="1"/>
    <col min="15026" max="15029" width="8.85546875" style="606"/>
    <col min="15030" max="15030" width="10.7109375" style="606" customWidth="1"/>
    <col min="15031" max="15031" width="10.28515625" style="606" customWidth="1"/>
    <col min="15032" max="15032" width="8.85546875" style="606"/>
    <col min="15033" max="15033" width="10.85546875" style="606" customWidth="1"/>
    <col min="15034" max="15275" width="8.85546875" style="606"/>
    <col min="15276" max="15276" width="10.28515625" style="606" customWidth="1"/>
    <col min="15277" max="15277" width="12.7109375" style="606" customWidth="1"/>
    <col min="15278" max="15279" width="8.85546875" style="606"/>
    <col min="15280" max="15281" width="0" style="606" hidden="1" customWidth="1"/>
    <col min="15282" max="15285" width="8.85546875" style="606"/>
    <col min="15286" max="15286" width="10.7109375" style="606" customWidth="1"/>
    <col min="15287" max="15287" width="10.28515625" style="606" customWidth="1"/>
    <col min="15288" max="15288" width="8.85546875" style="606"/>
    <col min="15289" max="15289" width="10.85546875" style="606" customWidth="1"/>
    <col min="15290" max="15531" width="8.85546875" style="606"/>
    <col min="15532" max="15532" width="10.28515625" style="606" customWidth="1"/>
    <col min="15533" max="15533" width="12.7109375" style="606" customWidth="1"/>
    <col min="15534" max="15535" width="8.85546875" style="606"/>
    <col min="15536" max="15537" width="0" style="606" hidden="1" customWidth="1"/>
    <col min="15538" max="15541" width="8.85546875" style="606"/>
    <col min="15542" max="15542" width="10.7109375" style="606" customWidth="1"/>
    <col min="15543" max="15543" width="10.28515625" style="606" customWidth="1"/>
    <col min="15544" max="15544" width="8.85546875" style="606"/>
    <col min="15545" max="15545" width="10.85546875" style="606" customWidth="1"/>
    <col min="15546" max="15787" width="8.85546875" style="606"/>
    <col min="15788" max="15788" width="10.28515625" style="606" customWidth="1"/>
    <col min="15789" max="15789" width="12.7109375" style="606" customWidth="1"/>
    <col min="15790" max="15791" width="8.85546875" style="606"/>
    <col min="15792" max="15793" width="0" style="606" hidden="1" customWidth="1"/>
    <col min="15794" max="15797" width="8.85546875" style="606"/>
    <col min="15798" max="15798" width="10.7109375" style="606" customWidth="1"/>
    <col min="15799" max="15799" width="10.28515625" style="606" customWidth="1"/>
    <col min="15800" max="15800" width="8.85546875" style="606"/>
    <col min="15801" max="15801" width="10.85546875" style="606" customWidth="1"/>
    <col min="15802" max="16043" width="8.85546875" style="606"/>
    <col min="16044" max="16044" width="10.28515625" style="606" customWidth="1"/>
    <col min="16045" max="16045" width="12.7109375" style="606" customWidth="1"/>
    <col min="16046" max="16047" width="8.85546875" style="606"/>
    <col min="16048" max="16049" width="0" style="606" hidden="1" customWidth="1"/>
    <col min="16050" max="16053" width="8.85546875" style="606"/>
    <col min="16054" max="16054" width="10.7109375" style="606" customWidth="1"/>
    <col min="16055" max="16055" width="10.28515625" style="606" customWidth="1"/>
    <col min="16056" max="16056" width="8.85546875" style="606"/>
    <col min="16057" max="16057" width="10.85546875" style="606" customWidth="1"/>
    <col min="16058" max="16298" width="8.85546875" style="606"/>
    <col min="16299" max="16384" width="8.85546875" style="606" customWidth="1"/>
  </cols>
  <sheetData>
    <row r="1" spans="1:15" s="607" customFormat="1" ht="20.25" x14ac:dyDescent="0.3">
      <c r="A1" s="946" t="s">
        <v>3643</v>
      </c>
      <c r="B1" s="946"/>
      <c r="C1" s="946"/>
      <c r="D1" s="946"/>
      <c r="E1" s="946"/>
      <c r="F1" s="946"/>
      <c r="G1" s="946"/>
      <c r="H1" s="946"/>
      <c r="I1" s="946"/>
      <c r="J1" s="946"/>
      <c r="K1" s="946"/>
      <c r="L1" s="946"/>
      <c r="M1" s="946"/>
      <c r="N1" s="946"/>
      <c r="O1" s="946"/>
    </row>
    <row r="2" spans="1:15" ht="20.25" x14ac:dyDescent="0.3">
      <c r="A2" s="947" t="s">
        <v>5897</v>
      </c>
      <c r="B2" s="947"/>
      <c r="C2" s="947"/>
      <c r="D2" s="947"/>
      <c r="E2" s="947"/>
      <c r="F2" s="947"/>
      <c r="G2" s="947"/>
      <c r="H2" s="947"/>
      <c r="I2" s="947"/>
      <c r="J2" s="947"/>
      <c r="K2" s="947"/>
      <c r="L2" s="947"/>
      <c r="M2" s="947"/>
      <c r="N2" s="947"/>
      <c r="O2" s="947"/>
    </row>
    <row r="3" spans="1:15" ht="15" x14ac:dyDescent="0.25">
      <c r="A3" s="608" t="s">
        <v>5294</v>
      </c>
      <c r="B3" s="608"/>
      <c r="C3" s="608"/>
      <c r="D3" s="608"/>
      <c r="E3" s="608">
        <f>'[30]C manual'!E3</f>
        <v>102.88</v>
      </c>
      <c r="F3" s="608" t="str">
        <f>'[14]Lead statement-01'!E2</f>
        <v>Per Litre</v>
      </c>
      <c r="G3" s="608"/>
      <c r="H3" s="608" t="s">
        <v>3602</v>
      </c>
      <c r="I3" s="608"/>
      <c r="J3" s="608"/>
      <c r="K3" s="608"/>
      <c r="L3" s="608"/>
      <c r="M3" s="608"/>
      <c r="N3" s="608"/>
    </row>
    <row r="4" spans="1:15" ht="15" x14ac:dyDescent="0.25">
      <c r="A4" s="608" t="s">
        <v>5295</v>
      </c>
      <c r="B4" s="608"/>
      <c r="C4" s="608"/>
      <c r="D4" s="608"/>
      <c r="E4" s="608">
        <f>'[30]C manual'!E4</f>
        <v>322</v>
      </c>
      <c r="F4" s="608" t="str">
        <f>'[14]Lead statement-01'!E3</f>
        <v>Per Litre</v>
      </c>
      <c r="G4" s="608"/>
      <c r="H4" s="608" t="s">
        <v>3602</v>
      </c>
      <c r="I4" s="608"/>
      <c r="J4" s="608"/>
      <c r="K4" s="608"/>
      <c r="L4" s="608"/>
      <c r="M4" s="608"/>
      <c r="N4" s="608"/>
    </row>
    <row r="5" spans="1:15" ht="15" x14ac:dyDescent="0.25">
      <c r="A5" s="608" t="s">
        <v>3639</v>
      </c>
      <c r="B5" s="608"/>
      <c r="C5" s="608"/>
      <c r="D5" s="608"/>
      <c r="E5" s="608">
        <f>'[30]C mac final'!E5</f>
        <v>646</v>
      </c>
      <c r="F5" s="608" t="s">
        <v>3640</v>
      </c>
      <c r="G5" s="608" t="s">
        <v>3644</v>
      </c>
      <c r="H5" s="608" t="s">
        <v>3640</v>
      </c>
      <c r="I5" s="608" t="s">
        <v>3641</v>
      </c>
      <c r="J5" s="608"/>
      <c r="K5" s="608"/>
      <c r="L5" s="608"/>
      <c r="M5" s="608"/>
      <c r="N5" s="608"/>
    </row>
    <row r="6" spans="1:15" ht="15" x14ac:dyDescent="0.25">
      <c r="A6" s="608"/>
      <c r="B6" s="608"/>
      <c r="C6" s="608"/>
      <c r="D6" s="611" t="str">
        <f>'[30]C manual'!E6</f>
        <v>Carrage of material over distance exceeding 0.50 km. including loading and unloading.</v>
      </c>
      <c r="E6" s="608"/>
      <c r="F6" s="608" t="str">
        <f>'[14]Lead statement-01'!E5</f>
        <v>Per day</v>
      </c>
      <c r="G6" s="608"/>
      <c r="H6" s="608"/>
      <c r="I6" s="608"/>
      <c r="J6" s="608"/>
      <c r="K6" s="608"/>
      <c r="L6" s="608"/>
      <c r="M6" s="608"/>
      <c r="N6" s="608"/>
    </row>
    <row r="7" spans="1:15" s="708" customFormat="1" ht="63" x14ac:dyDescent="0.2">
      <c r="A7" s="806" t="s">
        <v>3617</v>
      </c>
      <c r="B7" s="831" t="s">
        <v>5894</v>
      </c>
      <c r="C7" s="806" t="s">
        <v>3624</v>
      </c>
      <c r="D7" s="948" t="s">
        <v>3645</v>
      </c>
      <c r="E7" s="949"/>
      <c r="F7" s="699"/>
      <c r="G7" s="699"/>
      <c r="H7" s="948" t="s">
        <v>3646</v>
      </c>
      <c r="I7" s="949"/>
      <c r="J7" s="948" t="s">
        <v>3647</v>
      </c>
      <c r="K7" s="949"/>
      <c r="L7" s="948" t="s">
        <v>3648</v>
      </c>
      <c r="M7" s="949"/>
      <c r="N7" s="948" t="s">
        <v>3649</v>
      </c>
      <c r="O7" s="949"/>
    </row>
    <row r="8" spans="1:15" s="709" customFormat="1" ht="17.100000000000001" customHeight="1" x14ac:dyDescent="0.25">
      <c r="A8" s="707"/>
      <c r="B8" s="707"/>
      <c r="C8" s="707"/>
      <c r="D8" s="707" t="s">
        <v>3632</v>
      </c>
      <c r="E8" s="707"/>
      <c r="F8" s="707" t="s">
        <v>2005</v>
      </c>
      <c r="G8" s="707"/>
      <c r="H8" s="707" t="s">
        <v>3632</v>
      </c>
      <c r="I8" s="707"/>
      <c r="J8" s="707" t="s">
        <v>3632</v>
      </c>
      <c r="K8" s="707"/>
      <c r="L8" s="707" t="s">
        <v>3632</v>
      </c>
      <c r="M8" s="707"/>
      <c r="N8" s="707" t="s">
        <v>3632</v>
      </c>
      <c r="O8" s="707"/>
    </row>
    <row r="9" spans="1:15" s="709" customFormat="1" ht="17.100000000000001" customHeight="1" x14ac:dyDescent="0.25">
      <c r="A9" s="707"/>
      <c r="B9" s="707"/>
      <c r="C9" s="707"/>
      <c r="D9" s="707" t="s">
        <v>3636</v>
      </c>
      <c r="E9" s="950" t="s">
        <v>3637</v>
      </c>
      <c r="F9" s="707"/>
      <c r="G9" s="707"/>
      <c r="H9" s="707" t="s">
        <v>3636</v>
      </c>
      <c r="I9" s="950" t="s">
        <v>3637</v>
      </c>
      <c r="J9" s="707" t="s">
        <v>3636</v>
      </c>
      <c r="K9" s="950" t="s">
        <v>3637</v>
      </c>
      <c r="L9" s="707" t="s">
        <v>3636</v>
      </c>
      <c r="M9" s="950" t="s">
        <v>3637</v>
      </c>
      <c r="N9" s="707" t="s">
        <v>3636</v>
      </c>
      <c r="O9" s="950" t="s">
        <v>3637</v>
      </c>
    </row>
    <row r="10" spans="1:15" s="700" customFormat="1" ht="17.100000000000001" customHeight="1" x14ac:dyDescent="0.25">
      <c r="A10" s="705"/>
      <c r="B10" s="696"/>
      <c r="C10" s="696"/>
      <c r="D10" s="702">
        <v>6</v>
      </c>
      <c r="E10" s="950"/>
      <c r="F10" s="705">
        <v>6</v>
      </c>
      <c r="G10" s="705" t="s">
        <v>3650</v>
      </c>
      <c r="H10" s="705">
        <v>5.45</v>
      </c>
      <c r="I10" s="950"/>
      <c r="J10" s="702">
        <v>4.7</v>
      </c>
      <c r="K10" s="950"/>
      <c r="L10" s="702">
        <v>5.75</v>
      </c>
      <c r="M10" s="950"/>
      <c r="N10" s="702">
        <v>6</v>
      </c>
      <c r="O10" s="950"/>
    </row>
    <row r="11" spans="1:15" s="700" customFormat="1" ht="17.100000000000001" customHeight="1" x14ac:dyDescent="0.25">
      <c r="A11" s="702">
        <v>0.5</v>
      </c>
      <c r="B11" s="702">
        <f>'[30]C mac final'!P10</f>
        <v>1067.26</v>
      </c>
      <c r="C11" s="702">
        <f>'[30]C manual'!Q10</f>
        <v>54.59</v>
      </c>
      <c r="D11" s="702">
        <f>B11/D$10</f>
        <v>177.87666666666667</v>
      </c>
      <c r="E11" s="702">
        <f>C11/D$10</f>
        <v>9.0983333333333345</v>
      </c>
      <c r="F11" s="702">
        <f>B11/F$10</f>
        <v>177.87666666666667</v>
      </c>
      <c r="G11" s="702">
        <f>C11/F$10</f>
        <v>9.0983333333333345</v>
      </c>
      <c r="H11" s="702">
        <f>B11/H$10</f>
        <v>195.8275229357798</v>
      </c>
      <c r="I11" s="702">
        <f>C11/H$10</f>
        <v>10.016513761467889</v>
      </c>
      <c r="J11" s="702">
        <f t="shared" ref="J11:J56" si="0">B11/J$10</f>
        <v>227.07659574468084</v>
      </c>
      <c r="K11" s="702">
        <f t="shared" ref="K11:K56" si="1">C11/J$10</f>
        <v>11.614893617021277</v>
      </c>
      <c r="L11" s="702">
        <f t="shared" ref="L11:L56" si="2">B11/L$10</f>
        <v>185.61043478260871</v>
      </c>
      <c r="M11" s="710">
        <f t="shared" ref="M11:M56" si="3">C11/L$10</f>
        <v>9.4939130434782619</v>
      </c>
      <c r="N11" s="702">
        <f t="shared" ref="N11:N55" si="4">B11/N$10</f>
        <v>177.87666666666667</v>
      </c>
      <c r="O11" s="702">
        <f t="shared" ref="O11:O56" si="5">C11/N$10</f>
        <v>9.0983333333333345</v>
      </c>
    </row>
    <row r="12" spans="1:15" s="700" customFormat="1" ht="17.100000000000001" customHeight="1" x14ac:dyDescent="0.25">
      <c r="A12" s="726">
        <v>1</v>
      </c>
      <c r="B12" s="726">
        <f>'[30]C mac final'!P11</f>
        <v>1118.9100000000001</v>
      </c>
      <c r="C12" s="726">
        <f>'[30]C manual'!Q11</f>
        <v>86.21</v>
      </c>
      <c r="D12" s="726">
        <f t="shared" ref="D12:D56" si="6">B12/D$10</f>
        <v>186.48500000000001</v>
      </c>
      <c r="E12" s="726">
        <f t="shared" ref="E12:E56" si="7">C12/D$10</f>
        <v>14.368333333333332</v>
      </c>
      <c r="F12" s="726">
        <f t="shared" ref="F12:F42" si="8">B12/F$10</f>
        <v>186.48500000000001</v>
      </c>
      <c r="G12" s="726">
        <f t="shared" ref="G12:G42" si="9">C12/F$10</f>
        <v>14.368333333333332</v>
      </c>
      <c r="H12" s="726">
        <f t="shared" ref="H12:H56" si="10">B12/H$10</f>
        <v>205.3045871559633</v>
      </c>
      <c r="I12" s="702">
        <f t="shared" ref="I12:I56" si="11">C12/H$10</f>
        <v>15.818348623853209</v>
      </c>
      <c r="J12" s="702">
        <f t="shared" si="0"/>
        <v>238.06595744680851</v>
      </c>
      <c r="K12" s="702">
        <f t="shared" si="1"/>
        <v>18.342553191489358</v>
      </c>
      <c r="L12" s="702">
        <f t="shared" si="2"/>
        <v>194.59304347826088</v>
      </c>
      <c r="M12" s="710">
        <f t="shared" si="3"/>
        <v>14.993043478260869</v>
      </c>
      <c r="N12" s="702">
        <f t="shared" si="4"/>
        <v>186.48500000000001</v>
      </c>
      <c r="O12" s="702">
        <f t="shared" si="5"/>
        <v>14.368333333333332</v>
      </c>
    </row>
    <row r="13" spans="1:15" s="700" customFormat="1" ht="17.100000000000001" customHeight="1" x14ac:dyDescent="0.25">
      <c r="A13" s="702">
        <v>1.5</v>
      </c>
      <c r="B13" s="702">
        <f>'[30]C mac final'!P12</f>
        <v>1170</v>
      </c>
      <c r="C13" s="702">
        <f>'[30]C manual'!Q12</f>
        <v>117.74</v>
      </c>
      <c r="D13" s="702">
        <f t="shared" si="6"/>
        <v>195</v>
      </c>
      <c r="E13" s="702">
        <f t="shared" si="7"/>
        <v>19.623333333333331</v>
      </c>
      <c r="F13" s="702">
        <f t="shared" si="8"/>
        <v>195</v>
      </c>
      <c r="G13" s="702">
        <f t="shared" si="9"/>
        <v>19.623333333333331</v>
      </c>
      <c r="H13" s="702">
        <f t="shared" si="10"/>
        <v>214.67889908256879</v>
      </c>
      <c r="I13" s="702">
        <f t="shared" si="11"/>
        <v>21.60366972477064</v>
      </c>
      <c r="J13" s="702">
        <f t="shared" si="0"/>
        <v>248.93617021276594</v>
      </c>
      <c r="K13" s="702">
        <f t="shared" si="1"/>
        <v>25.051063829787232</v>
      </c>
      <c r="L13" s="702">
        <f t="shared" si="2"/>
        <v>203.47826086956522</v>
      </c>
      <c r="M13" s="710">
        <f t="shared" si="3"/>
        <v>20.476521739130433</v>
      </c>
      <c r="N13" s="702">
        <f t="shared" si="4"/>
        <v>195</v>
      </c>
      <c r="O13" s="702">
        <f t="shared" si="5"/>
        <v>19.623333333333331</v>
      </c>
    </row>
    <row r="14" spans="1:15" s="700" customFormat="1" ht="17.100000000000001" customHeight="1" x14ac:dyDescent="0.25">
      <c r="A14" s="702">
        <v>2</v>
      </c>
      <c r="B14" s="702">
        <f>'[30]C mac final'!P13</f>
        <v>1219.9000000000001</v>
      </c>
      <c r="C14" s="702">
        <f>'[30]C manual'!Q13</f>
        <v>149.18</v>
      </c>
      <c r="D14" s="702">
        <f t="shared" si="6"/>
        <v>203.31666666666669</v>
      </c>
      <c r="E14" s="702">
        <f t="shared" si="7"/>
        <v>24.863333333333333</v>
      </c>
      <c r="F14" s="702">
        <f t="shared" si="8"/>
        <v>203.31666666666669</v>
      </c>
      <c r="G14" s="702">
        <f t="shared" si="9"/>
        <v>24.863333333333333</v>
      </c>
      <c r="H14" s="702">
        <f t="shared" si="10"/>
        <v>223.83486238532112</v>
      </c>
      <c r="I14" s="702">
        <f t="shared" si="11"/>
        <v>27.372477064220185</v>
      </c>
      <c r="J14" s="702">
        <f t="shared" si="0"/>
        <v>259.55319148936172</v>
      </c>
      <c r="K14" s="702">
        <f t="shared" si="1"/>
        <v>31.740425531914894</v>
      </c>
      <c r="L14" s="702">
        <f t="shared" si="2"/>
        <v>212.15652173913045</v>
      </c>
      <c r="M14" s="710">
        <f t="shared" si="3"/>
        <v>25.944347826086958</v>
      </c>
      <c r="N14" s="702">
        <f t="shared" si="4"/>
        <v>203.31666666666669</v>
      </c>
      <c r="O14" s="702">
        <f t="shared" si="5"/>
        <v>24.863333333333333</v>
      </c>
    </row>
    <row r="15" spans="1:15" s="700" customFormat="1" ht="17.100000000000001" customHeight="1" x14ac:dyDescent="0.25">
      <c r="A15" s="702">
        <v>2.5</v>
      </c>
      <c r="B15" s="702">
        <f>'[30]C mac final'!P14</f>
        <v>1270.05</v>
      </c>
      <c r="C15" s="702">
        <f>'[30]C manual'!Q14</f>
        <v>180.73</v>
      </c>
      <c r="D15" s="702">
        <f t="shared" si="6"/>
        <v>211.67499999999998</v>
      </c>
      <c r="E15" s="702">
        <f t="shared" si="7"/>
        <v>30.121666666666666</v>
      </c>
      <c r="F15" s="702">
        <f t="shared" si="8"/>
        <v>211.67499999999998</v>
      </c>
      <c r="G15" s="702">
        <f t="shared" si="9"/>
        <v>30.121666666666666</v>
      </c>
      <c r="H15" s="702">
        <f t="shared" si="10"/>
        <v>233.0366972477064</v>
      </c>
      <c r="I15" s="702">
        <f t="shared" si="11"/>
        <v>33.161467889908252</v>
      </c>
      <c r="J15" s="702">
        <f t="shared" si="0"/>
        <v>270.22340425531911</v>
      </c>
      <c r="K15" s="702">
        <f t="shared" si="1"/>
        <v>38.4531914893617</v>
      </c>
      <c r="L15" s="702">
        <f t="shared" si="2"/>
        <v>220.8782608695652</v>
      </c>
      <c r="M15" s="710">
        <f t="shared" si="3"/>
        <v>31.431304347826085</v>
      </c>
      <c r="N15" s="702">
        <f t="shared" si="4"/>
        <v>211.67499999999998</v>
      </c>
      <c r="O15" s="702">
        <f t="shared" si="5"/>
        <v>30.121666666666666</v>
      </c>
    </row>
    <row r="16" spans="1:15" s="700" customFormat="1" ht="17.100000000000001" customHeight="1" x14ac:dyDescent="0.25">
      <c r="A16" s="702">
        <v>3</v>
      </c>
      <c r="B16" s="702">
        <f>'[30]C mac final'!P15</f>
        <v>1319.8899999999999</v>
      </c>
      <c r="C16" s="702">
        <f>'[30]C manual'!Q15</f>
        <v>212.19</v>
      </c>
      <c r="D16" s="702">
        <f t="shared" si="6"/>
        <v>219.98166666666665</v>
      </c>
      <c r="E16" s="702">
        <f t="shared" si="7"/>
        <v>35.365000000000002</v>
      </c>
      <c r="F16" s="702">
        <f t="shared" si="8"/>
        <v>219.98166666666665</v>
      </c>
      <c r="G16" s="702">
        <f t="shared" si="9"/>
        <v>35.365000000000002</v>
      </c>
      <c r="H16" s="702">
        <f t="shared" si="10"/>
        <v>242.18165137614676</v>
      </c>
      <c r="I16" s="702">
        <f t="shared" si="11"/>
        <v>38.933944954128435</v>
      </c>
      <c r="J16" s="702">
        <f t="shared" si="0"/>
        <v>280.82765957446804</v>
      </c>
      <c r="K16" s="702">
        <f t="shared" si="1"/>
        <v>45.146808510638294</v>
      </c>
      <c r="L16" s="702">
        <f t="shared" si="2"/>
        <v>229.54608695652172</v>
      </c>
      <c r="M16" s="710">
        <f t="shared" si="3"/>
        <v>36.902608695652177</v>
      </c>
      <c r="N16" s="702">
        <f t="shared" si="4"/>
        <v>219.98166666666665</v>
      </c>
      <c r="O16" s="702">
        <f t="shared" si="5"/>
        <v>35.365000000000002</v>
      </c>
    </row>
    <row r="17" spans="1:15" s="700" customFormat="1" ht="17.100000000000001" customHeight="1" x14ac:dyDescent="0.25">
      <c r="A17" s="702">
        <v>3.5</v>
      </c>
      <c r="B17" s="702">
        <f>'[30]C mac final'!P16</f>
        <v>1368.97</v>
      </c>
      <c r="C17" s="702">
        <f>'[30]C manual'!Q16</f>
        <v>243.75</v>
      </c>
      <c r="D17" s="702">
        <f t="shared" si="6"/>
        <v>228.16166666666666</v>
      </c>
      <c r="E17" s="702">
        <f t="shared" si="7"/>
        <v>40.625</v>
      </c>
      <c r="F17" s="702">
        <f t="shared" si="8"/>
        <v>228.16166666666666</v>
      </c>
      <c r="G17" s="702">
        <f t="shared" si="9"/>
        <v>40.625</v>
      </c>
      <c r="H17" s="702">
        <f t="shared" si="10"/>
        <v>251.18715596330276</v>
      </c>
      <c r="I17" s="702">
        <f t="shared" si="11"/>
        <v>44.724770642201833</v>
      </c>
      <c r="J17" s="702">
        <f t="shared" si="0"/>
        <v>291.27021276595747</v>
      </c>
      <c r="K17" s="702">
        <f t="shared" si="1"/>
        <v>51.861702127659569</v>
      </c>
      <c r="L17" s="702">
        <f t="shared" si="2"/>
        <v>238.08173913043478</v>
      </c>
      <c r="M17" s="710">
        <f t="shared" si="3"/>
        <v>42.391304347826086</v>
      </c>
      <c r="N17" s="702">
        <f t="shared" si="4"/>
        <v>228.16166666666666</v>
      </c>
      <c r="O17" s="702">
        <f t="shared" si="5"/>
        <v>40.625</v>
      </c>
    </row>
    <row r="18" spans="1:15" s="700" customFormat="1" ht="17.100000000000001" customHeight="1" x14ac:dyDescent="0.25">
      <c r="A18" s="702">
        <v>4</v>
      </c>
      <c r="B18" s="702">
        <f>'[30]C mac final'!P17</f>
        <v>1417.6799999999998</v>
      </c>
      <c r="C18" s="702">
        <f>'[30]C manual'!Q17</f>
        <v>275.07</v>
      </c>
      <c r="D18" s="702">
        <f t="shared" si="6"/>
        <v>236.27999999999997</v>
      </c>
      <c r="E18" s="702">
        <f t="shared" si="7"/>
        <v>45.844999999999999</v>
      </c>
      <c r="F18" s="702">
        <f t="shared" si="8"/>
        <v>236.27999999999997</v>
      </c>
      <c r="G18" s="702">
        <f t="shared" si="9"/>
        <v>45.844999999999999</v>
      </c>
      <c r="H18" s="702">
        <f t="shared" si="10"/>
        <v>260.12477064220178</v>
      </c>
      <c r="I18" s="702">
        <f t="shared" si="11"/>
        <v>50.471559633027518</v>
      </c>
      <c r="J18" s="702">
        <f t="shared" si="0"/>
        <v>301.63404255319142</v>
      </c>
      <c r="K18" s="702">
        <f t="shared" si="1"/>
        <v>58.525531914893612</v>
      </c>
      <c r="L18" s="702">
        <f t="shared" si="2"/>
        <v>246.55304347826083</v>
      </c>
      <c r="M18" s="710">
        <f t="shared" si="3"/>
        <v>47.838260869565218</v>
      </c>
      <c r="N18" s="702">
        <f t="shared" si="4"/>
        <v>236.27999999999997</v>
      </c>
      <c r="O18" s="702">
        <f t="shared" si="5"/>
        <v>45.844999999999999</v>
      </c>
    </row>
    <row r="19" spans="1:15" s="700" customFormat="1" ht="17.100000000000001" customHeight="1" x14ac:dyDescent="0.25">
      <c r="A19" s="702">
        <v>4.5</v>
      </c>
      <c r="B19" s="702">
        <f>'[30]C mac final'!P18</f>
        <v>1465.8600000000001</v>
      </c>
      <c r="C19" s="702">
        <f>'[30]C manual'!Q18</f>
        <v>306.45999999999998</v>
      </c>
      <c r="D19" s="702">
        <f t="shared" si="6"/>
        <v>244.31000000000003</v>
      </c>
      <c r="E19" s="702">
        <f t="shared" si="7"/>
        <v>51.076666666666661</v>
      </c>
      <c r="F19" s="702">
        <f t="shared" si="8"/>
        <v>244.31000000000003</v>
      </c>
      <c r="G19" s="702">
        <f t="shared" si="9"/>
        <v>51.076666666666661</v>
      </c>
      <c r="H19" s="702">
        <f t="shared" si="10"/>
        <v>268.96513761467889</v>
      </c>
      <c r="I19" s="702">
        <f t="shared" si="11"/>
        <v>56.231192660550455</v>
      </c>
      <c r="J19" s="702">
        <f t="shared" si="0"/>
        <v>311.88510638297873</v>
      </c>
      <c r="K19" s="702">
        <f t="shared" si="1"/>
        <v>65.204255319148928</v>
      </c>
      <c r="L19" s="702">
        <f t="shared" si="2"/>
        <v>254.9321739130435</v>
      </c>
      <c r="M19" s="710">
        <f t="shared" si="3"/>
        <v>53.297391304347819</v>
      </c>
      <c r="N19" s="702">
        <f t="shared" si="4"/>
        <v>244.31000000000003</v>
      </c>
      <c r="O19" s="702">
        <f t="shared" si="5"/>
        <v>51.076666666666661</v>
      </c>
    </row>
    <row r="20" spans="1:15" s="700" customFormat="1" ht="17.100000000000001" customHeight="1" x14ac:dyDescent="0.25">
      <c r="A20" s="702">
        <v>5</v>
      </c>
      <c r="B20" s="702">
        <f>'[30]C mac final'!P19</f>
        <v>1513.3400000000001</v>
      </c>
      <c r="C20" s="702">
        <f>'[30]C manual'!Q19</f>
        <v>337.97</v>
      </c>
      <c r="D20" s="702">
        <f t="shared" si="6"/>
        <v>252.22333333333336</v>
      </c>
      <c r="E20" s="702">
        <f t="shared" si="7"/>
        <v>56.32833333333334</v>
      </c>
      <c r="F20" s="702">
        <f t="shared" si="8"/>
        <v>252.22333333333336</v>
      </c>
      <c r="G20" s="702">
        <f t="shared" si="9"/>
        <v>56.32833333333334</v>
      </c>
      <c r="H20" s="702">
        <f t="shared" si="10"/>
        <v>277.67706422018352</v>
      </c>
      <c r="I20" s="702">
        <f t="shared" si="11"/>
        <v>62.012844036697253</v>
      </c>
      <c r="J20" s="702">
        <f t="shared" si="0"/>
        <v>321.98723404255321</v>
      </c>
      <c r="K20" s="702">
        <f t="shared" si="1"/>
        <v>71.908510638297869</v>
      </c>
      <c r="L20" s="702">
        <f t="shared" si="2"/>
        <v>263.1895652173913</v>
      </c>
      <c r="M20" s="710">
        <f t="shared" si="3"/>
        <v>58.77739130434783</v>
      </c>
      <c r="N20" s="702">
        <f t="shared" si="4"/>
        <v>252.22333333333336</v>
      </c>
      <c r="O20" s="702">
        <f t="shared" si="5"/>
        <v>56.32833333333334</v>
      </c>
    </row>
    <row r="21" spans="1:15" s="700" customFormat="1" ht="17.100000000000001" customHeight="1" x14ac:dyDescent="0.25">
      <c r="A21" s="702">
        <v>5.5</v>
      </c>
      <c r="B21" s="702">
        <f>'[30]C mac final'!P20</f>
        <v>1563.5700000000002</v>
      </c>
      <c r="C21" s="702">
        <f>'[30]C manual'!Q20</f>
        <v>369.45</v>
      </c>
      <c r="D21" s="702">
        <f t="shared" si="6"/>
        <v>260.59500000000003</v>
      </c>
      <c r="E21" s="702">
        <f t="shared" si="7"/>
        <v>61.574999999999996</v>
      </c>
      <c r="F21" s="702">
        <f t="shared" si="8"/>
        <v>260.59500000000003</v>
      </c>
      <c r="G21" s="702">
        <f t="shared" si="9"/>
        <v>61.574999999999996</v>
      </c>
      <c r="H21" s="702">
        <f t="shared" si="10"/>
        <v>286.89357798165139</v>
      </c>
      <c r="I21" s="702">
        <f t="shared" si="11"/>
        <v>67.788990825688074</v>
      </c>
      <c r="J21" s="702">
        <f t="shared" si="0"/>
        <v>332.67446808510641</v>
      </c>
      <c r="K21" s="702">
        <f t="shared" si="1"/>
        <v>78.606382978723403</v>
      </c>
      <c r="L21" s="702">
        <f t="shared" si="2"/>
        <v>271.92521739130439</v>
      </c>
      <c r="M21" s="710">
        <f t="shared" si="3"/>
        <v>64.252173913043478</v>
      </c>
      <c r="N21" s="702">
        <f t="shared" si="4"/>
        <v>260.59500000000003</v>
      </c>
      <c r="O21" s="702">
        <f t="shared" si="5"/>
        <v>61.574999999999996</v>
      </c>
    </row>
    <row r="22" spans="1:15" s="700" customFormat="1" ht="17.100000000000001" customHeight="1" x14ac:dyDescent="0.25">
      <c r="A22" s="702">
        <v>6</v>
      </c>
      <c r="B22" s="702">
        <f>'[30]C mac final'!P21</f>
        <v>1610.31</v>
      </c>
      <c r="C22" s="702">
        <f>'[30]C manual'!Q21</f>
        <v>400.65</v>
      </c>
      <c r="D22" s="702">
        <f t="shared" si="6"/>
        <v>268.38499999999999</v>
      </c>
      <c r="E22" s="702">
        <f t="shared" si="7"/>
        <v>66.774999999999991</v>
      </c>
      <c r="F22" s="702">
        <f t="shared" si="8"/>
        <v>268.38499999999999</v>
      </c>
      <c r="G22" s="702">
        <f t="shared" si="9"/>
        <v>66.774999999999991</v>
      </c>
      <c r="H22" s="702">
        <f t="shared" si="10"/>
        <v>295.46972477064219</v>
      </c>
      <c r="I22" s="702">
        <f t="shared" si="11"/>
        <v>73.513761467889907</v>
      </c>
      <c r="J22" s="702">
        <f t="shared" si="0"/>
        <v>342.61914893617018</v>
      </c>
      <c r="K22" s="702">
        <f t="shared" si="1"/>
        <v>85.244680851063819</v>
      </c>
      <c r="L22" s="702">
        <f t="shared" si="2"/>
        <v>280.05391304347825</v>
      </c>
      <c r="M22" s="710">
        <f t="shared" si="3"/>
        <v>69.678260869565207</v>
      </c>
      <c r="N22" s="702">
        <f t="shared" si="4"/>
        <v>268.38499999999999</v>
      </c>
      <c r="O22" s="702">
        <f t="shared" si="5"/>
        <v>66.774999999999991</v>
      </c>
    </row>
    <row r="23" spans="1:15" s="700" customFormat="1" ht="17.100000000000001" customHeight="1" x14ac:dyDescent="0.25">
      <c r="A23" s="702">
        <v>6.5</v>
      </c>
      <c r="B23" s="702">
        <f>'[30]C mac final'!P22</f>
        <v>1658.95</v>
      </c>
      <c r="C23" s="702">
        <f>'[30]C manual'!Q22</f>
        <v>432.05</v>
      </c>
      <c r="D23" s="702">
        <f t="shared" si="6"/>
        <v>276.49166666666667</v>
      </c>
      <c r="E23" s="702">
        <f t="shared" si="7"/>
        <v>72.00833333333334</v>
      </c>
      <c r="F23" s="702">
        <f t="shared" si="8"/>
        <v>276.49166666666667</v>
      </c>
      <c r="G23" s="702">
        <f t="shared" si="9"/>
        <v>72.00833333333334</v>
      </c>
      <c r="H23" s="702">
        <f t="shared" si="10"/>
        <v>304.39449541284404</v>
      </c>
      <c r="I23" s="702">
        <f t="shared" si="11"/>
        <v>79.275229357798167</v>
      </c>
      <c r="J23" s="702">
        <f t="shared" si="0"/>
        <v>352.968085106383</v>
      </c>
      <c r="K23" s="702">
        <f t="shared" si="1"/>
        <v>91.925531914893611</v>
      </c>
      <c r="L23" s="702">
        <f t="shared" si="2"/>
        <v>288.5130434782609</v>
      </c>
      <c r="M23" s="710">
        <f t="shared" si="3"/>
        <v>75.139130434782615</v>
      </c>
      <c r="N23" s="702">
        <f t="shared" si="4"/>
        <v>276.49166666666667</v>
      </c>
      <c r="O23" s="702">
        <f t="shared" si="5"/>
        <v>72.00833333333334</v>
      </c>
    </row>
    <row r="24" spans="1:15" s="700" customFormat="1" ht="17.100000000000001" customHeight="1" x14ac:dyDescent="0.25">
      <c r="A24" s="702">
        <v>7</v>
      </c>
      <c r="B24" s="702">
        <f>'[30]C mac final'!P23</f>
        <v>1706.44</v>
      </c>
      <c r="C24" s="702">
        <f>'[30]C manual'!Q23</f>
        <v>463.53</v>
      </c>
      <c r="D24" s="702">
        <f t="shared" si="6"/>
        <v>284.40666666666669</v>
      </c>
      <c r="E24" s="702">
        <f t="shared" si="7"/>
        <v>77.254999999999995</v>
      </c>
      <c r="F24" s="702">
        <f t="shared" si="8"/>
        <v>284.40666666666669</v>
      </c>
      <c r="G24" s="702">
        <f t="shared" si="9"/>
        <v>77.254999999999995</v>
      </c>
      <c r="H24" s="702">
        <f t="shared" si="10"/>
        <v>313.10825688073396</v>
      </c>
      <c r="I24" s="702">
        <f t="shared" si="11"/>
        <v>85.051376146788982</v>
      </c>
      <c r="J24" s="702">
        <f t="shared" si="0"/>
        <v>363.07234042553193</v>
      </c>
      <c r="K24" s="702">
        <f t="shared" si="1"/>
        <v>98.623404255319144</v>
      </c>
      <c r="L24" s="702">
        <f t="shared" si="2"/>
        <v>296.7721739130435</v>
      </c>
      <c r="M24" s="710">
        <f t="shared" si="3"/>
        <v>80.613913043478263</v>
      </c>
      <c r="N24" s="702">
        <f t="shared" si="4"/>
        <v>284.40666666666669</v>
      </c>
      <c r="O24" s="702">
        <f t="shared" si="5"/>
        <v>77.254999999999995</v>
      </c>
    </row>
    <row r="25" spans="1:15" s="700" customFormat="1" ht="17.100000000000001" customHeight="1" x14ac:dyDescent="0.25">
      <c r="A25" s="702">
        <v>7.5</v>
      </c>
      <c r="B25" s="702">
        <f>'[30]C mac final'!P24</f>
        <v>1753.7</v>
      </c>
      <c r="C25" s="702">
        <f>'[30]C manual'!Q24</f>
        <v>494.8</v>
      </c>
      <c r="D25" s="702">
        <f t="shared" si="6"/>
        <v>292.28333333333336</v>
      </c>
      <c r="E25" s="702">
        <f t="shared" si="7"/>
        <v>82.466666666666669</v>
      </c>
      <c r="F25" s="702">
        <f t="shared" si="8"/>
        <v>292.28333333333336</v>
      </c>
      <c r="G25" s="702">
        <f t="shared" si="9"/>
        <v>82.466666666666669</v>
      </c>
      <c r="H25" s="702">
        <f t="shared" si="10"/>
        <v>321.77981651376149</v>
      </c>
      <c r="I25" s="702">
        <f t="shared" si="11"/>
        <v>90.788990825688074</v>
      </c>
      <c r="J25" s="702">
        <f t="shared" si="0"/>
        <v>373.12765957446805</v>
      </c>
      <c r="K25" s="702">
        <f t="shared" si="1"/>
        <v>105.27659574468085</v>
      </c>
      <c r="L25" s="702">
        <f t="shared" si="2"/>
        <v>304.99130434782609</v>
      </c>
      <c r="M25" s="710">
        <f t="shared" si="3"/>
        <v>86.052173913043475</v>
      </c>
      <c r="N25" s="702">
        <f t="shared" si="4"/>
        <v>292.28333333333336</v>
      </c>
      <c r="O25" s="702">
        <f t="shared" si="5"/>
        <v>82.466666666666669</v>
      </c>
    </row>
    <row r="26" spans="1:15" s="700" customFormat="1" ht="17.100000000000001" customHeight="1" x14ac:dyDescent="0.25">
      <c r="A26" s="702">
        <v>8</v>
      </c>
      <c r="B26" s="702">
        <f>'[30]C mac final'!P25</f>
        <v>1800.94</v>
      </c>
      <c r="C26" s="702">
        <f>'[30]C manual'!Q25</f>
        <v>526.13</v>
      </c>
      <c r="D26" s="702">
        <f t="shared" si="6"/>
        <v>300.15666666666669</v>
      </c>
      <c r="E26" s="702">
        <f t="shared" si="7"/>
        <v>87.688333333333333</v>
      </c>
      <c r="F26" s="702">
        <f t="shared" si="8"/>
        <v>300.15666666666669</v>
      </c>
      <c r="G26" s="702">
        <f t="shared" si="9"/>
        <v>87.688333333333333</v>
      </c>
      <c r="H26" s="702">
        <f t="shared" si="10"/>
        <v>330.44770642201837</v>
      </c>
      <c r="I26" s="702">
        <f t="shared" si="11"/>
        <v>96.537614678899075</v>
      </c>
      <c r="J26" s="702">
        <f t="shared" si="0"/>
        <v>383.17872340425532</v>
      </c>
      <c r="K26" s="702">
        <f t="shared" si="1"/>
        <v>111.94255319148935</v>
      </c>
      <c r="L26" s="702">
        <f t="shared" si="2"/>
        <v>313.20695652173913</v>
      </c>
      <c r="M26" s="710">
        <f t="shared" si="3"/>
        <v>91.500869565217386</v>
      </c>
      <c r="N26" s="702">
        <f t="shared" si="4"/>
        <v>300.15666666666669</v>
      </c>
      <c r="O26" s="702">
        <f t="shared" si="5"/>
        <v>87.688333333333333</v>
      </c>
    </row>
    <row r="27" spans="1:15" s="700" customFormat="1" ht="17.100000000000001" customHeight="1" x14ac:dyDescent="0.25">
      <c r="A27" s="702">
        <v>8.5</v>
      </c>
      <c r="B27" s="702">
        <f>'[30]C mac final'!P26</f>
        <v>1847.52</v>
      </c>
      <c r="C27" s="702">
        <f>'[30]C manual'!Q26</f>
        <v>557.46</v>
      </c>
      <c r="D27" s="702">
        <f t="shared" si="6"/>
        <v>307.92</v>
      </c>
      <c r="E27" s="702">
        <f t="shared" si="7"/>
        <v>92.910000000000011</v>
      </c>
      <c r="F27" s="702">
        <f t="shared" si="8"/>
        <v>307.92</v>
      </c>
      <c r="G27" s="702">
        <f t="shared" si="9"/>
        <v>92.910000000000011</v>
      </c>
      <c r="H27" s="702">
        <f t="shared" si="10"/>
        <v>338.994495412844</v>
      </c>
      <c r="I27" s="702">
        <f t="shared" si="11"/>
        <v>102.28623853211009</v>
      </c>
      <c r="J27" s="702">
        <f t="shared" si="0"/>
        <v>393.08936170212763</v>
      </c>
      <c r="K27" s="702">
        <f t="shared" si="1"/>
        <v>118.60851063829787</v>
      </c>
      <c r="L27" s="702">
        <f t="shared" si="2"/>
        <v>321.30782608695654</v>
      </c>
      <c r="M27" s="710">
        <f t="shared" si="3"/>
        <v>96.94956521739131</v>
      </c>
      <c r="N27" s="702">
        <f t="shared" si="4"/>
        <v>307.92</v>
      </c>
      <c r="O27" s="702">
        <f t="shared" si="5"/>
        <v>92.910000000000011</v>
      </c>
    </row>
    <row r="28" spans="1:15" s="700" customFormat="1" ht="17.100000000000001" customHeight="1" x14ac:dyDescent="0.25">
      <c r="A28" s="702">
        <v>9</v>
      </c>
      <c r="B28" s="702">
        <f>'[30]C mac final'!P27</f>
        <v>1894.25</v>
      </c>
      <c r="C28" s="702">
        <f>'[30]C manual'!Q27</f>
        <v>588.84</v>
      </c>
      <c r="D28" s="702">
        <f t="shared" si="6"/>
        <v>315.70833333333331</v>
      </c>
      <c r="E28" s="702">
        <f t="shared" si="7"/>
        <v>98.14</v>
      </c>
      <c r="F28" s="702">
        <f t="shared" si="8"/>
        <v>315.70833333333331</v>
      </c>
      <c r="G28" s="702">
        <f t="shared" si="9"/>
        <v>98.14</v>
      </c>
      <c r="H28" s="702">
        <f t="shared" si="10"/>
        <v>347.56880733944951</v>
      </c>
      <c r="I28" s="702">
        <f t="shared" si="11"/>
        <v>108.04403669724771</v>
      </c>
      <c r="J28" s="702">
        <f t="shared" si="0"/>
        <v>403.031914893617</v>
      </c>
      <c r="K28" s="702">
        <f t="shared" si="1"/>
        <v>125.28510638297873</v>
      </c>
      <c r="L28" s="702">
        <f t="shared" si="2"/>
        <v>329.43478260869563</v>
      </c>
      <c r="M28" s="710">
        <f t="shared" si="3"/>
        <v>102.40695652173913</v>
      </c>
      <c r="N28" s="702">
        <f t="shared" si="4"/>
        <v>315.70833333333331</v>
      </c>
      <c r="O28" s="702">
        <f t="shared" si="5"/>
        <v>98.14</v>
      </c>
    </row>
    <row r="29" spans="1:15" s="700" customFormat="1" ht="17.100000000000001" customHeight="1" x14ac:dyDescent="0.25">
      <c r="A29" s="702">
        <v>9.5</v>
      </c>
      <c r="B29" s="702">
        <f>'[30]C mac final'!P28</f>
        <v>1939.47</v>
      </c>
      <c r="C29" s="702">
        <f>'[30]C manual'!Q28</f>
        <v>619.94000000000005</v>
      </c>
      <c r="D29" s="702">
        <f t="shared" si="6"/>
        <v>323.245</v>
      </c>
      <c r="E29" s="702">
        <f t="shared" si="7"/>
        <v>103.32333333333334</v>
      </c>
      <c r="F29" s="702">
        <f t="shared" si="8"/>
        <v>323.245</v>
      </c>
      <c r="G29" s="702">
        <f t="shared" si="9"/>
        <v>103.32333333333334</v>
      </c>
      <c r="H29" s="702">
        <f t="shared" si="10"/>
        <v>355.86605504587158</v>
      </c>
      <c r="I29" s="702">
        <f t="shared" si="11"/>
        <v>113.75045871559634</v>
      </c>
      <c r="J29" s="702">
        <f t="shared" si="0"/>
        <v>412.65319148936169</v>
      </c>
      <c r="K29" s="702">
        <f t="shared" si="1"/>
        <v>131.90212765957446</v>
      </c>
      <c r="L29" s="702">
        <f t="shared" si="2"/>
        <v>337.29913043478263</v>
      </c>
      <c r="M29" s="710">
        <f t="shared" si="3"/>
        <v>107.81565217391305</v>
      </c>
      <c r="N29" s="702">
        <f t="shared" si="4"/>
        <v>323.245</v>
      </c>
      <c r="O29" s="702">
        <f t="shared" si="5"/>
        <v>103.32333333333334</v>
      </c>
    </row>
    <row r="30" spans="1:15" s="700" customFormat="1" ht="17.100000000000001" customHeight="1" x14ac:dyDescent="0.25">
      <c r="A30" s="702">
        <v>10</v>
      </c>
      <c r="B30" s="702">
        <f>'[30]C mac final'!P29</f>
        <v>1984.62</v>
      </c>
      <c r="C30" s="702">
        <f>'[30]C manual'!Q29</f>
        <v>651.11</v>
      </c>
      <c r="D30" s="702">
        <f t="shared" si="6"/>
        <v>330.77</v>
      </c>
      <c r="E30" s="702">
        <f t="shared" si="7"/>
        <v>108.51833333333333</v>
      </c>
      <c r="F30" s="702">
        <f t="shared" si="8"/>
        <v>330.77</v>
      </c>
      <c r="G30" s="702">
        <f t="shared" si="9"/>
        <v>108.51833333333333</v>
      </c>
      <c r="H30" s="702">
        <f t="shared" si="10"/>
        <v>364.1504587155963</v>
      </c>
      <c r="I30" s="702">
        <f t="shared" si="11"/>
        <v>119.4697247706422</v>
      </c>
      <c r="J30" s="702">
        <f t="shared" si="0"/>
        <v>422.25957446808508</v>
      </c>
      <c r="K30" s="702">
        <f t="shared" si="1"/>
        <v>138.53404255319148</v>
      </c>
      <c r="L30" s="702">
        <f t="shared" si="2"/>
        <v>345.15130434782606</v>
      </c>
      <c r="M30" s="710">
        <f t="shared" si="3"/>
        <v>113.23652173913044</v>
      </c>
      <c r="N30" s="702">
        <f t="shared" si="4"/>
        <v>330.77</v>
      </c>
      <c r="O30" s="702">
        <f t="shared" si="5"/>
        <v>108.51833333333333</v>
      </c>
    </row>
    <row r="31" spans="1:15" s="700" customFormat="1" ht="17.100000000000001" customHeight="1" x14ac:dyDescent="0.25">
      <c r="A31" s="702">
        <v>11</v>
      </c>
      <c r="B31" s="702">
        <f>'[30]C mac final'!P30</f>
        <v>2062.6800000000003</v>
      </c>
      <c r="C31" s="702">
        <f>'[30]C manual'!Q30</f>
        <v>712.88</v>
      </c>
      <c r="D31" s="702">
        <f t="shared" si="6"/>
        <v>343.78000000000003</v>
      </c>
      <c r="E31" s="702">
        <f t="shared" si="7"/>
        <v>118.81333333333333</v>
      </c>
      <c r="F31" s="702">
        <f t="shared" si="8"/>
        <v>343.78000000000003</v>
      </c>
      <c r="G31" s="702">
        <f t="shared" si="9"/>
        <v>118.81333333333333</v>
      </c>
      <c r="H31" s="702">
        <f t="shared" si="10"/>
        <v>378.47339449541289</v>
      </c>
      <c r="I31" s="702">
        <f t="shared" si="11"/>
        <v>130.80366972477063</v>
      </c>
      <c r="J31" s="702">
        <f t="shared" si="0"/>
        <v>438.86808510638303</v>
      </c>
      <c r="K31" s="702">
        <f t="shared" si="1"/>
        <v>151.67659574468084</v>
      </c>
      <c r="L31" s="702">
        <f t="shared" si="2"/>
        <v>358.72695652173917</v>
      </c>
      <c r="M31" s="710">
        <f t="shared" si="3"/>
        <v>123.9791304347826</v>
      </c>
      <c r="N31" s="702">
        <f t="shared" si="4"/>
        <v>343.78000000000003</v>
      </c>
      <c r="O31" s="702">
        <f t="shared" si="5"/>
        <v>118.81333333333333</v>
      </c>
    </row>
    <row r="32" spans="1:15" s="700" customFormat="1" ht="17.100000000000001" customHeight="1" x14ac:dyDescent="0.25">
      <c r="A32" s="702">
        <v>12</v>
      </c>
      <c r="B32" s="702">
        <f>'[30]C mac final'!P31</f>
        <v>2139.1800000000003</v>
      </c>
      <c r="C32" s="702">
        <f>'[30]C manual'!Q31</f>
        <v>774.27</v>
      </c>
      <c r="D32" s="702">
        <f t="shared" si="6"/>
        <v>356.53000000000003</v>
      </c>
      <c r="E32" s="702">
        <f t="shared" si="7"/>
        <v>129.04499999999999</v>
      </c>
      <c r="F32" s="702">
        <f t="shared" si="8"/>
        <v>356.53000000000003</v>
      </c>
      <c r="G32" s="702">
        <f t="shared" si="9"/>
        <v>129.04499999999999</v>
      </c>
      <c r="H32" s="702">
        <f t="shared" si="10"/>
        <v>392.51009174311929</v>
      </c>
      <c r="I32" s="702">
        <f t="shared" si="11"/>
        <v>142.06788990825686</v>
      </c>
      <c r="J32" s="702">
        <f t="shared" si="0"/>
        <v>455.14468085106387</v>
      </c>
      <c r="K32" s="702">
        <f t="shared" si="1"/>
        <v>164.73829787234041</v>
      </c>
      <c r="L32" s="702">
        <f t="shared" si="2"/>
        <v>372.03130434782616</v>
      </c>
      <c r="M32" s="710">
        <f t="shared" si="3"/>
        <v>134.65565217391304</v>
      </c>
      <c r="N32" s="702">
        <f t="shared" si="4"/>
        <v>356.53000000000003</v>
      </c>
      <c r="O32" s="702">
        <f t="shared" si="5"/>
        <v>129.04499999999999</v>
      </c>
    </row>
    <row r="33" spans="1:15" s="700" customFormat="1" ht="17.100000000000001" customHeight="1" x14ac:dyDescent="0.25">
      <c r="A33" s="702">
        <v>13</v>
      </c>
      <c r="B33" s="702">
        <f>'[30]C mac final'!P32</f>
        <v>2214.1800000000003</v>
      </c>
      <c r="C33" s="702">
        <f>'[30]C manual'!Q32</f>
        <v>835.72</v>
      </c>
      <c r="D33" s="702">
        <f t="shared" si="6"/>
        <v>369.03000000000003</v>
      </c>
      <c r="E33" s="702">
        <f t="shared" si="7"/>
        <v>139.28666666666666</v>
      </c>
      <c r="F33" s="702">
        <f t="shared" si="8"/>
        <v>369.03000000000003</v>
      </c>
      <c r="G33" s="702">
        <f t="shared" si="9"/>
        <v>139.28666666666666</v>
      </c>
      <c r="H33" s="702">
        <f t="shared" si="10"/>
        <v>406.27155963302755</v>
      </c>
      <c r="I33" s="702">
        <f t="shared" si="11"/>
        <v>153.34311926605506</v>
      </c>
      <c r="J33" s="702">
        <f t="shared" si="0"/>
        <v>471.10212765957453</v>
      </c>
      <c r="K33" s="702">
        <f t="shared" si="1"/>
        <v>177.8127659574468</v>
      </c>
      <c r="L33" s="702">
        <f t="shared" si="2"/>
        <v>385.07478260869573</v>
      </c>
      <c r="M33" s="710">
        <f t="shared" si="3"/>
        <v>145.34260869565219</v>
      </c>
      <c r="N33" s="702">
        <f t="shared" si="4"/>
        <v>369.03000000000003</v>
      </c>
      <c r="O33" s="702">
        <f t="shared" si="5"/>
        <v>139.28666666666666</v>
      </c>
    </row>
    <row r="34" spans="1:15" s="700" customFormat="1" ht="17.100000000000001" customHeight="1" x14ac:dyDescent="0.25">
      <c r="A34" s="702">
        <v>14</v>
      </c>
      <c r="B34" s="702">
        <f>'[30]C mac final'!P33</f>
        <v>2288.09</v>
      </c>
      <c r="C34" s="702">
        <f>'[30]C manual'!Q33</f>
        <v>897.21</v>
      </c>
      <c r="D34" s="702">
        <f t="shared" si="6"/>
        <v>381.34833333333336</v>
      </c>
      <c r="E34" s="702">
        <f t="shared" si="7"/>
        <v>149.535</v>
      </c>
      <c r="F34" s="702">
        <f t="shared" si="8"/>
        <v>381.34833333333336</v>
      </c>
      <c r="G34" s="702">
        <f t="shared" si="9"/>
        <v>149.535</v>
      </c>
      <c r="H34" s="702">
        <f t="shared" si="10"/>
        <v>419.83302752293577</v>
      </c>
      <c r="I34" s="702">
        <f t="shared" si="11"/>
        <v>164.62568807339449</v>
      </c>
      <c r="J34" s="702">
        <f t="shared" si="0"/>
        <v>486.8276595744681</v>
      </c>
      <c r="K34" s="702">
        <f t="shared" si="1"/>
        <v>190.89574468085107</v>
      </c>
      <c r="L34" s="702">
        <f t="shared" si="2"/>
        <v>397.92869565217393</v>
      </c>
      <c r="M34" s="710">
        <f t="shared" si="3"/>
        <v>156.03652173913045</v>
      </c>
      <c r="N34" s="702">
        <f t="shared" si="4"/>
        <v>381.34833333333336</v>
      </c>
      <c r="O34" s="702">
        <f t="shared" si="5"/>
        <v>149.535</v>
      </c>
    </row>
    <row r="35" spans="1:15" s="700" customFormat="1" ht="17.100000000000001" customHeight="1" x14ac:dyDescent="0.25">
      <c r="A35" s="702">
        <v>15</v>
      </c>
      <c r="B35" s="702">
        <f>'[30]C mac final'!P34</f>
        <v>2360.66</v>
      </c>
      <c r="C35" s="702">
        <f>'[30]C manual'!Q34</f>
        <v>958.45</v>
      </c>
      <c r="D35" s="702">
        <f t="shared" si="6"/>
        <v>393.44333333333333</v>
      </c>
      <c r="E35" s="702">
        <f t="shared" si="7"/>
        <v>159.74166666666667</v>
      </c>
      <c r="F35" s="702">
        <f t="shared" si="8"/>
        <v>393.44333333333333</v>
      </c>
      <c r="G35" s="702">
        <f t="shared" si="9"/>
        <v>159.74166666666667</v>
      </c>
      <c r="H35" s="702">
        <f t="shared" si="10"/>
        <v>433.14862385321095</v>
      </c>
      <c r="I35" s="702">
        <f t="shared" si="11"/>
        <v>175.86238532110093</v>
      </c>
      <c r="J35" s="702">
        <f t="shared" si="0"/>
        <v>502.26808510638296</v>
      </c>
      <c r="K35" s="702">
        <f t="shared" si="1"/>
        <v>203.92553191489361</v>
      </c>
      <c r="L35" s="702">
        <f t="shared" si="2"/>
        <v>410.54956521739126</v>
      </c>
      <c r="M35" s="710">
        <f t="shared" si="3"/>
        <v>166.68695652173915</v>
      </c>
      <c r="N35" s="702">
        <f t="shared" si="4"/>
        <v>393.44333333333333</v>
      </c>
      <c r="O35" s="702">
        <f t="shared" si="5"/>
        <v>159.74166666666667</v>
      </c>
    </row>
    <row r="36" spans="1:15" s="700" customFormat="1" ht="17.100000000000001" customHeight="1" x14ac:dyDescent="0.25">
      <c r="A36" s="702">
        <v>20</v>
      </c>
      <c r="B36" s="702">
        <f>'[30]C mac final'!P35</f>
        <v>2810.21</v>
      </c>
      <c r="C36" s="702">
        <f>'[30]C manual'!Q35</f>
        <v>1270.3699999999999</v>
      </c>
      <c r="D36" s="702">
        <f t="shared" si="6"/>
        <v>468.36833333333334</v>
      </c>
      <c r="E36" s="702">
        <f t="shared" si="7"/>
        <v>211.72833333333332</v>
      </c>
      <c r="F36" s="702">
        <f t="shared" si="8"/>
        <v>468.36833333333334</v>
      </c>
      <c r="G36" s="702">
        <f t="shared" si="9"/>
        <v>211.72833333333332</v>
      </c>
      <c r="H36" s="702">
        <f t="shared" si="10"/>
        <v>515.63486238532107</v>
      </c>
      <c r="I36" s="702">
        <f t="shared" si="11"/>
        <v>233.09541284403667</v>
      </c>
      <c r="J36" s="702">
        <f t="shared" si="0"/>
        <v>597.91702127659573</v>
      </c>
      <c r="K36" s="702">
        <f t="shared" si="1"/>
        <v>270.29148936170208</v>
      </c>
      <c r="L36" s="702">
        <f t="shared" si="2"/>
        <v>488.73217391304348</v>
      </c>
      <c r="M36" s="710">
        <f t="shared" si="3"/>
        <v>220.93391304347824</v>
      </c>
      <c r="N36" s="702">
        <f t="shared" si="4"/>
        <v>468.36833333333334</v>
      </c>
      <c r="O36" s="702">
        <f t="shared" si="5"/>
        <v>211.72833333333332</v>
      </c>
    </row>
    <row r="37" spans="1:15" s="700" customFormat="1" ht="17.100000000000001" customHeight="1" x14ac:dyDescent="0.25">
      <c r="A37" s="702">
        <v>25</v>
      </c>
      <c r="B37" s="702">
        <f>'[30]C mac final'!P36</f>
        <v>3259.46</v>
      </c>
      <c r="C37" s="702">
        <f>'[30]C manual'!Q36</f>
        <v>1582.5</v>
      </c>
      <c r="D37" s="702">
        <f t="shared" si="6"/>
        <v>543.24333333333334</v>
      </c>
      <c r="E37" s="702">
        <f t="shared" si="7"/>
        <v>263.75</v>
      </c>
      <c r="F37" s="702">
        <f t="shared" si="8"/>
        <v>543.24333333333334</v>
      </c>
      <c r="G37" s="702">
        <f t="shared" si="9"/>
        <v>263.75</v>
      </c>
      <c r="H37" s="702">
        <f t="shared" si="10"/>
        <v>598.06605504587151</v>
      </c>
      <c r="I37" s="702">
        <f t="shared" si="11"/>
        <v>290.36697247706422</v>
      </c>
      <c r="J37" s="702">
        <f t="shared" si="0"/>
        <v>693.5021276595744</v>
      </c>
      <c r="K37" s="702">
        <f t="shared" si="1"/>
        <v>336.70212765957444</v>
      </c>
      <c r="L37" s="702">
        <f t="shared" si="2"/>
        <v>566.86260869565217</v>
      </c>
      <c r="M37" s="710">
        <f t="shared" si="3"/>
        <v>275.21739130434781</v>
      </c>
      <c r="N37" s="702">
        <f t="shared" si="4"/>
        <v>543.24333333333334</v>
      </c>
      <c r="O37" s="702">
        <f t="shared" si="5"/>
        <v>263.75</v>
      </c>
    </row>
    <row r="38" spans="1:15" s="700" customFormat="1" ht="17.100000000000001" customHeight="1" x14ac:dyDescent="0.25">
      <c r="A38" s="702">
        <v>30</v>
      </c>
      <c r="B38" s="702">
        <f>'[30]C mac final'!P37</f>
        <v>3562.45</v>
      </c>
      <c r="C38" s="702">
        <f>'[30]C manual'!Q37</f>
        <v>1885.12</v>
      </c>
      <c r="D38" s="702">
        <f t="shared" si="6"/>
        <v>593.74166666666667</v>
      </c>
      <c r="E38" s="702">
        <f t="shared" si="7"/>
        <v>314.18666666666667</v>
      </c>
      <c r="F38" s="702">
        <f t="shared" si="8"/>
        <v>593.74166666666667</v>
      </c>
      <c r="G38" s="702">
        <f t="shared" si="9"/>
        <v>314.18666666666667</v>
      </c>
      <c r="H38" s="702">
        <f t="shared" si="10"/>
        <v>653.66055045871553</v>
      </c>
      <c r="I38" s="702">
        <f t="shared" si="11"/>
        <v>345.89357798165133</v>
      </c>
      <c r="J38" s="702">
        <f t="shared" si="0"/>
        <v>757.96808510638289</v>
      </c>
      <c r="K38" s="702">
        <f t="shared" si="1"/>
        <v>401.08936170212763</v>
      </c>
      <c r="L38" s="702">
        <f t="shared" si="2"/>
        <v>619.5565217391304</v>
      </c>
      <c r="M38" s="710">
        <f t="shared" si="3"/>
        <v>327.84695652173912</v>
      </c>
      <c r="N38" s="702">
        <f t="shared" si="4"/>
        <v>593.74166666666667</v>
      </c>
      <c r="O38" s="702">
        <f t="shared" si="5"/>
        <v>314.18666666666667</v>
      </c>
    </row>
    <row r="39" spans="1:15" s="700" customFormat="1" ht="17.100000000000001" customHeight="1" x14ac:dyDescent="0.25">
      <c r="A39" s="702">
        <v>35</v>
      </c>
      <c r="B39" s="702">
        <f>'[30]C mac final'!P38</f>
        <v>3987.45</v>
      </c>
      <c r="C39" s="702">
        <f>'[30]C manual'!Q38</f>
        <v>2195.62</v>
      </c>
      <c r="D39" s="702">
        <f t="shared" si="6"/>
        <v>664.57499999999993</v>
      </c>
      <c r="E39" s="702">
        <f t="shared" si="7"/>
        <v>365.93666666666667</v>
      </c>
      <c r="F39" s="702">
        <f t="shared" si="8"/>
        <v>664.57499999999993</v>
      </c>
      <c r="G39" s="702">
        <f t="shared" si="9"/>
        <v>365.93666666666667</v>
      </c>
      <c r="H39" s="702">
        <f t="shared" si="10"/>
        <v>731.64220183486236</v>
      </c>
      <c r="I39" s="702">
        <f t="shared" si="11"/>
        <v>402.86605504587152</v>
      </c>
      <c r="J39" s="702">
        <f t="shared" si="0"/>
        <v>848.39361702127655</v>
      </c>
      <c r="K39" s="702">
        <f t="shared" si="1"/>
        <v>467.15319148936169</v>
      </c>
      <c r="L39" s="702">
        <f t="shared" si="2"/>
        <v>693.46956521739128</v>
      </c>
      <c r="M39" s="710">
        <f t="shared" si="3"/>
        <v>381.84695652173912</v>
      </c>
      <c r="N39" s="702">
        <f t="shared" si="4"/>
        <v>664.57499999999993</v>
      </c>
      <c r="O39" s="702">
        <f t="shared" si="5"/>
        <v>365.93666666666667</v>
      </c>
    </row>
    <row r="40" spans="1:15" s="700" customFormat="1" ht="17.100000000000001" customHeight="1" x14ac:dyDescent="0.25">
      <c r="A40" s="702">
        <v>40</v>
      </c>
      <c r="B40" s="702">
        <f>'[30]C mac final'!P39</f>
        <v>4412.6499999999996</v>
      </c>
      <c r="C40" s="702">
        <f>'[30]C manual'!Q39</f>
        <v>2506.1</v>
      </c>
      <c r="D40" s="702">
        <f t="shared" si="6"/>
        <v>735.44166666666661</v>
      </c>
      <c r="E40" s="702">
        <f t="shared" si="7"/>
        <v>417.68333333333334</v>
      </c>
      <c r="F40" s="702">
        <f t="shared" si="8"/>
        <v>735.44166666666661</v>
      </c>
      <c r="G40" s="702">
        <f t="shared" si="9"/>
        <v>417.68333333333334</v>
      </c>
      <c r="H40" s="702">
        <f t="shared" si="10"/>
        <v>809.66055045871553</v>
      </c>
      <c r="I40" s="702">
        <f t="shared" si="11"/>
        <v>459.83486238532106</v>
      </c>
      <c r="J40" s="702">
        <f t="shared" si="0"/>
        <v>938.86170212765944</v>
      </c>
      <c r="K40" s="702">
        <f t="shared" si="1"/>
        <v>533.21276595744678</v>
      </c>
      <c r="L40" s="702">
        <f t="shared" si="2"/>
        <v>767.4173913043478</v>
      </c>
      <c r="M40" s="710">
        <f t="shared" si="3"/>
        <v>435.84347826086957</v>
      </c>
      <c r="N40" s="702">
        <f t="shared" si="4"/>
        <v>735.44166666666661</v>
      </c>
      <c r="O40" s="702">
        <f t="shared" si="5"/>
        <v>417.68333333333334</v>
      </c>
    </row>
    <row r="41" spans="1:15" s="700" customFormat="1" ht="17.100000000000001" customHeight="1" x14ac:dyDescent="0.25">
      <c r="A41" s="702">
        <v>45</v>
      </c>
      <c r="B41" s="702">
        <f>'[30]C mac final'!P40</f>
        <v>4837.45</v>
      </c>
      <c r="C41" s="702">
        <f>'[30]C manual'!Q40</f>
        <v>2816.45</v>
      </c>
      <c r="D41" s="702">
        <f t="shared" si="6"/>
        <v>806.24166666666667</v>
      </c>
      <c r="E41" s="702">
        <f t="shared" si="7"/>
        <v>469.4083333333333</v>
      </c>
      <c r="F41" s="702">
        <f t="shared" si="8"/>
        <v>806.24166666666667</v>
      </c>
      <c r="G41" s="702">
        <f t="shared" si="9"/>
        <v>469.4083333333333</v>
      </c>
      <c r="H41" s="702">
        <f t="shared" si="10"/>
        <v>887.60550458715591</v>
      </c>
      <c r="I41" s="702">
        <f t="shared" si="11"/>
        <v>516.77981651376138</v>
      </c>
      <c r="J41" s="702">
        <f t="shared" si="0"/>
        <v>1029.2446808510638</v>
      </c>
      <c r="K41" s="702">
        <f t="shared" si="1"/>
        <v>599.24468085106378</v>
      </c>
      <c r="L41" s="702">
        <f t="shared" si="2"/>
        <v>841.29565217391303</v>
      </c>
      <c r="M41" s="710">
        <f t="shared" si="3"/>
        <v>489.81739130434778</v>
      </c>
      <c r="N41" s="702">
        <f t="shared" si="4"/>
        <v>806.24166666666667</v>
      </c>
      <c r="O41" s="702">
        <f t="shared" si="5"/>
        <v>469.4083333333333</v>
      </c>
    </row>
    <row r="42" spans="1:15" s="700" customFormat="1" ht="17.100000000000001" customHeight="1" x14ac:dyDescent="0.25">
      <c r="A42" s="702">
        <v>50</v>
      </c>
      <c r="B42" s="702">
        <f>'[30]C mac final'!P41</f>
        <v>5109.53</v>
      </c>
      <c r="C42" s="702">
        <f>'[30]C manual'!Q41</f>
        <v>3117.51</v>
      </c>
      <c r="D42" s="702">
        <f t="shared" si="6"/>
        <v>851.58833333333325</v>
      </c>
      <c r="E42" s="702">
        <f t="shared" si="7"/>
        <v>519.58500000000004</v>
      </c>
      <c r="F42" s="702">
        <f t="shared" si="8"/>
        <v>851.58833333333325</v>
      </c>
      <c r="G42" s="702">
        <f t="shared" si="9"/>
        <v>519.58500000000004</v>
      </c>
      <c r="H42" s="702">
        <f t="shared" si="10"/>
        <v>937.5284403669724</v>
      </c>
      <c r="I42" s="702">
        <f t="shared" si="11"/>
        <v>572.02018348623858</v>
      </c>
      <c r="J42" s="702">
        <f t="shared" si="0"/>
        <v>1087.1340425531914</v>
      </c>
      <c r="K42" s="702">
        <f t="shared" si="1"/>
        <v>663.30000000000007</v>
      </c>
      <c r="L42" s="702">
        <f t="shared" si="2"/>
        <v>888.61391304347819</v>
      </c>
      <c r="M42" s="710">
        <f t="shared" si="3"/>
        <v>542.17565217391314</v>
      </c>
      <c r="N42" s="702">
        <f t="shared" si="4"/>
        <v>851.58833333333325</v>
      </c>
      <c r="O42" s="702">
        <f t="shared" si="5"/>
        <v>519.58500000000004</v>
      </c>
    </row>
    <row r="43" spans="1:15" s="700" customFormat="1" ht="17.100000000000001" customHeight="1" x14ac:dyDescent="0.25">
      <c r="A43" s="702">
        <v>60</v>
      </c>
      <c r="B43" s="702">
        <f>'[30]C mac final'!P42</f>
        <v>5745.98</v>
      </c>
      <c r="C43" s="702">
        <f>'[30]C manual'!Q42</f>
        <v>3724.98</v>
      </c>
      <c r="D43" s="702">
        <f t="shared" si="6"/>
        <v>957.6633333333333</v>
      </c>
      <c r="E43" s="702">
        <f t="shared" si="7"/>
        <v>620.83000000000004</v>
      </c>
      <c r="F43" s="705"/>
      <c r="G43" s="705"/>
      <c r="H43" s="702">
        <f t="shared" si="10"/>
        <v>1054.3082568807338</v>
      </c>
      <c r="I43" s="702">
        <f t="shared" si="11"/>
        <v>683.48256880733948</v>
      </c>
      <c r="J43" s="702">
        <f t="shared" si="0"/>
        <v>1222.5489361702125</v>
      </c>
      <c r="K43" s="702">
        <f t="shared" si="1"/>
        <v>792.54893617021276</v>
      </c>
      <c r="L43" s="702">
        <f t="shared" si="2"/>
        <v>999.30086956521734</v>
      </c>
      <c r="M43" s="710">
        <f t="shared" si="3"/>
        <v>647.82260869565221</v>
      </c>
      <c r="N43" s="702">
        <f t="shared" si="4"/>
        <v>957.6633333333333</v>
      </c>
      <c r="O43" s="702">
        <f t="shared" si="5"/>
        <v>620.83000000000004</v>
      </c>
    </row>
    <row r="44" spans="1:15" s="700" customFormat="1" ht="17.100000000000001" customHeight="1" x14ac:dyDescent="0.25">
      <c r="A44" s="702">
        <v>70</v>
      </c>
      <c r="B44" s="702">
        <f>'[30]C mac final'!P43</f>
        <v>6534.75</v>
      </c>
      <c r="C44" s="702">
        <f>'[30]C manual'!Q43</f>
        <v>4341.8900000000003</v>
      </c>
      <c r="D44" s="702">
        <f t="shared" si="6"/>
        <v>1089.125</v>
      </c>
      <c r="E44" s="702">
        <f t="shared" si="7"/>
        <v>723.64833333333343</v>
      </c>
      <c r="F44" s="706"/>
      <c r="G44" s="706"/>
      <c r="H44" s="702">
        <f t="shared" si="10"/>
        <v>1199.0366972477063</v>
      </c>
      <c r="I44" s="702">
        <f t="shared" si="11"/>
        <v>796.67706422018352</v>
      </c>
      <c r="J44" s="702">
        <f t="shared" si="0"/>
        <v>1390.3723404255318</v>
      </c>
      <c r="K44" s="702">
        <f t="shared" si="1"/>
        <v>923.80638297872349</v>
      </c>
      <c r="L44" s="702">
        <f t="shared" si="2"/>
        <v>1136.4782608695652</v>
      </c>
      <c r="M44" s="710">
        <f t="shared" si="3"/>
        <v>755.11130434782615</v>
      </c>
      <c r="N44" s="702">
        <f t="shared" si="4"/>
        <v>1089.125</v>
      </c>
      <c r="O44" s="702">
        <f t="shared" si="5"/>
        <v>723.64833333333343</v>
      </c>
    </row>
    <row r="45" spans="1:15" s="700" customFormat="1" ht="17.100000000000001" customHeight="1" x14ac:dyDescent="0.25">
      <c r="A45" s="702">
        <v>80</v>
      </c>
      <c r="B45" s="702">
        <f>'[30]C mac final'!P44</f>
        <v>7323.82</v>
      </c>
      <c r="C45" s="702">
        <f>'[30]C manual'!Q44</f>
        <v>4959.07</v>
      </c>
      <c r="D45" s="702">
        <f t="shared" si="6"/>
        <v>1220.6366666666665</v>
      </c>
      <c r="E45" s="702">
        <f t="shared" si="7"/>
        <v>826.51166666666666</v>
      </c>
      <c r="F45" s="706"/>
      <c r="G45" s="706"/>
      <c r="H45" s="702">
        <f t="shared" si="10"/>
        <v>1343.8201834862384</v>
      </c>
      <c r="I45" s="702">
        <f t="shared" si="11"/>
        <v>909.92110091743109</v>
      </c>
      <c r="J45" s="702">
        <f t="shared" si="0"/>
        <v>1558.259574468085</v>
      </c>
      <c r="K45" s="702">
        <f t="shared" si="1"/>
        <v>1055.1212765957446</v>
      </c>
      <c r="L45" s="702">
        <f t="shared" si="2"/>
        <v>1273.7078260869564</v>
      </c>
      <c r="M45" s="710">
        <f t="shared" si="3"/>
        <v>862.44695652173903</v>
      </c>
      <c r="N45" s="702">
        <f t="shared" si="4"/>
        <v>1220.6366666666665</v>
      </c>
      <c r="O45" s="702">
        <f t="shared" si="5"/>
        <v>826.51166666666666</v>
      </c>
    </row>
    <row r="46" spans="1:15" s="700" customFormat="1" ht="17.100000000000001" customHeight="1" x14ac:dyDescent="0.25">
      <c r="A46" s="702">
        <v>90</v>
      </c>
      <c r="B46" s="702">
        <f>'[30]C mac final'!P45</f>
        <v>8112.36</v>
      </c>
      <c r="C46" s="702">
        <f>'[30]C manual'!Q45</f>
        <v>5576.5</v>
      </c>
      <c r="D46" s="702">
        <f t="shared" si="6"/>
        <v>1352.06</v>
      </c>
      <c r="E46" s="702">
        <f t="shared" si="7"/>
        <v>929.41666666666663</v>
      </c>
      <c r="F46" s="706"/>
      <c r="G46" s="706"/>
      <c r="H46" s="702">
        <f t="shared" si="10"/>
        <v>1488.5064220183485</v>
      </c>
      <c r="I46" s="702">
        <f t="shared" si="11"/>
        <v>1023.2110091743119</v>
      </c>
      <c r="J46" s="702">
        <f t="shared" si="0"/>
        <v>1726.0340425531913</v>
      </c>
      <c r="K46" s="702">
        <f t="shared" si="1"/>
        <v>1186.4893617021276</v>
      </c>
      <c r="L46" s="702">
        <f t="shared" si="2"/>
        <v>1410.8452173913042</v>
      </c>
      <c r="M46" s="710">
        <f t="shared" si="3"/>
        <v>969.82608695652175</v>
      </c>
      <c r="N46" s="702">
        <f t="shared" si="4"/>
        <v>1352.06</v>
      </c>
      <c r="O46" s="702">
        <f t="shared" si="5"/>
        <v>929.41666666666663</v>
      </c>
    </row>
    <row r="47" spans="1:15" s="700" customFormat="1" ht="17.100000000000001" customHeight="1" x14ac:dyDescent="0.25">
      <c r="A47" s="702">
        <v>100</v>
      </c>
      <c r="B47" s="702">
        <f>'[30]C mac final'!P46</f>
        <v>8901.9599999999991</v>
      </c>
      <c r="C47" s="702">
        <f>'[30]C manual'!Q46</f>
        <v>6193.5</v>
      </c>
      <c r="D47" s="702">
        <f t="shared" si="6"/>
        <v>1483.6599999999999</v>
      </c>
      <c r="E47" s="702">
        <f t="shared" si="7"/>
        <v>1032.25</v>
      </c>
      <c r="F47" s="706"/>
      <c r="G47" s="706"/>
      <c r="H47" s="702">
        <f t="shared" si="10"/>
        <v>1633.3871559633026</v>
      </c>
      <c r="I47" s="702">
        <f t="shared" si="11"/>
        <v>1136.4220183486239</v>
      </c>
      <c r="J47" s="702">
        <f t="shared" si="0"/>
        <v>1894.0340425531913</v>
      </c>
      <c r="K47" s="702">
        <f t="shared" si="1"/>
        <v>1317.7659574468084</v>
      </c>
      <c r="L47" s="702">
        <f t="shared" si="2"/>
        <v>1548.1669565217389</v>
      </c>
      <c r="M47" s="710">
        <f t="shared" si="3"/>
        <v>1077.1304347826087</v>
      </c>
      <c r="N47" s="702">
        <f t="shared" si="4"/>
        <v>1483.6599999999999</v>
      </c>
      <c r="O47" s="702">
        <f t="shared" si="5"/>
        <v>1032.25</v>
      </c>
    </row>
    <row r="48" spans="1:15" s="700" customFormat="1" ht="17.100000000000001" customHeight="1" x14ac:dyDescent="0.25">
      <c r="A48" s="702">
        <v>125</v>
      </c>
      <c r="B48" s="702">
        <f>'[30]C mac final'!P47</f>
        <v>10301.18</v>
      </c>
      <c r="C48" s="702">
        <f>'[30]C manual'!Q47</f>
        <v>7700.39</v>
      </c>
      <c r="D48" s="702">
        <f t="shared" si="6"/>
        <v>1716.8633333333335</v>
      </c>
      <c r="E48" s="702">
        <f t="shared" si="7"/>
        <v>1283.3983333333333</v>
      </c>
      <c r="F48" s="706"/>
      <c r="G48" s="706"/>
      <c r="H48" s="702">
        <f t="shared" si="10"/>
        <v>1890.1247706422018</v>
      </c>
      <c r="I48" s="702">
        <f t="shared" si="11"/>
        <v>1412.9155963302753</v>
      </c>
      <c r="J48" s="702">
        <f t="shared" si="0"/>
        <v>2191.7404255319148</v>
      </c>
      <c r="K48" s="702">
        <f t="shared" si="1"/>
        <v>1638.3808510638298</v>
      </c>
      <c r="L48" s="702">
        <f t="shared" si="2"/>
        <v>1791.5095652173914</v>
      </c>
      <c r="M48" s="710">
        <f t="shared" si="3"/>
        <v>1339.1982608695653</v>
      </c>
      <c r="N48" s="702">
        <f t="shared" si="4"/>
        <v>1716.8633333333335</v>
      </c>
      <c r="O48" s="702">
        <f t="shared" si="5"/>
        <v>1283.3983333333333</v>
      </c>
    </row>
    <row r="49" spans="1:15" s="700" customFormat="1" ht="17.100000000000001" customHeight="1" x14ac:dyDescent="0.25">
      <c r="A49" s="702">
        <v>150</v>
      </c>
      <c r="B49" s="702">
        <f>'[30]C mac final'!P48</f>
        <v>12159.53</v>
      </c>
      <c r="C49" s="702">
        <f>'[30]C manual'!Q48</f>
        <v>9235.48</v>
      </c>
      <c r="D49" s="702">
        <f t="shared" si="6"/>
        <v>2026.5883333333334</v>
      </c>
      <c r="E49" s="702">
        <f t="shared" si="7"/>
        <v>1539.2466666666667</v>
      </c>
      <c r="F49" s="706"/>
      <c r="G49" s="706"/>
      <c r="H49" s="702">
        <f t="shared" si="10"/>
        <v>2231.1064220183489</v>
      </c>
      <c r="I49" s="702">
        <f t="shared" si="11"/>
        <v>1694.583486238532</v>
      </c>
      <c r="J49" s="702">
        <f t="shared" si="0"/>
        <v>2587.1340425531916</v>
      </c>
      <c r="K49" s="702">
        <f t="shared" si="1"/>
        <v>1964.995744680851</v>
      </c>
      <c r="L49" s="702">
        <f t="shared" si="2"/>
        <v>2114.7008695652175</v>
      </c>
      <c r="M49" s="710">
        <f t="shared" si="3"/>
        <v>1606.1704347826087</v>
      </c>
      <c r="N49" s="702">
        <f t="shared" si="4"/>
        <v>2026.5883333333334</v>
      </c>
      <c r="O49" s="702">
        <f t="shared" si="5"/>
        <v>1539.2466666666667</v>
      </c>
    </row>
    <row r="50" spans="1:15" s="700" customFormat="1" ht="17.100000000000001" customHeight="1" x14ac:dyDescent="0.25">
      <c r="A50" s="702">
        <v>175</v>
      </c>
      <c r="B50" s="702">
        <f>'[30]C mac final'!P49</f>
        <v>13615.84</v>
      </c>
      <c r="C50" s="702">
        <f>'[30]C manual'!Q49</f>
        <v>10746.07</v>
      </c>
      <c r="D50" s="702">
        <f t="shared" si="6"/>
        <v>2269.3066666666668</v>
      </c>
      <c r="E50" s="702">
        <f t="shared" si="7"/>
        <v>1791.0116666666665</v>
      </c>
      <c r="F50" s="706"/>
      <c r="G50" s="706"/>
      <c r="H50" s="702">
        <f t="shared" si="10"/>
        <v>2498.3192660550458</v>
      </c>
      <c r="I50" s="702">
        <f t="shared" si="11"/>
        <v>1971.7559633027522</v>
      </c>
      <c r="J50" s="702">
        <f t="shared" si="0"/>
        <v>2896.9872340425532</v>
      </c>
      <c r="K50" s="702">
        <f t="shared" si="1"/>
        <v>2286.3978723404252</v>
      </c>
      <c r="L50" s="702">
        <f t="shared" si="2"/>
        <v>2367.9721739130437</v>
      </c>
      <c r="M50" s="710">
        <f t="shared" si="3"/>
        <v>1868.8817391304347</v>
      </c>
      <c r="N50" s="702">
        <f t="shared" si="4"/>
        <v>2269.3066666666668</v>
      </c>
      <c r="O50" s="702">
        <f t="shared" si="5"/>
        <v>1791.0116666666665</v>
      </c>
    </row>
    <row r="51" spans="1:15" s="700" customFormat="1" ht="17.100000000000001" customHeight="1" x14ac:dyDescent="0.25">
      <c r="A51" s="702">
        <v>200</v>
      </c>
      <c r="B51" s="702">
        <f>'[30]C mac final'!P50</f>
        <v>15416.08</v>
      </c>
      <c r="C51" s="702">
        <f>'[30]C manual'!Q50</f>
        <v>12278.94</v>
      </c>
      <c r="D51" s="702">
        <f t="shared" si="6"/>
        <v>2569.3466666666668</v>
      </c>
      <c r="E51" s="702">
        <f t="shared" si="7"/>
        <v>2046.49</v>
      </c>
      <c r="F51" s="706"/>
      <c r="G51" s="706"/>
      <c r="H51" s="702">
        <f t="shared" si="10"/>
        <v>2828.6385321100915</v>
      </c>
      <c r="I51" s="702">
        <f t="shared" si="11"/>
        <v>2253.0165137614681</v>
      </c>
      <c r="J51" s="702">
        <f t="shared" si="0"/>
        <v>3280.0170212765956</v>
      </c>
      <c r="K51" s="702">
        <f t="shared" si="1"/>
        <v>2612.5404255319149</v>
      </c>
      <c r="L51" s="702">
        <f t="shared" si="2"/>
        <v>2681.0573913043477</v>
      </c>
      <c r="M51" s="710">
        <f t="shared" si="3"/>
        <v>2135.4678260869564</v>
      </c>
      <c r="N51" s="702">
        <f t="shared" si="4"/>
        <v>2569.3466666666668</v>
      </c>
      <c r="O51" s="702">
        <f t="shared" si="5"/>
        <v>2046.49</v>
      </c>
    </row>
    <row r="52" spans="1:15" s="700" customFormat="1" ht="17.100000000000001" customHeight="1" x14ac:dyDescent="0.25">
      <c r="A52" s="702">
        <v>250</v>
      </c>
      <c r="B52" s="702">
        <f>'[30]C mac final'!P51</f>
        <v>19018.29</v>
      </c>
      <c r="C52" s="702">
        <f>'[30]C manual'!Q51</f>
        <v>15341.87</v>
      </c>
      <c r="D52" s="702">
        <f t="shared" si="6"/>
        <v>3169.7150000000001</v>
      </c>
      <c r="E52" s="702">
        <f t="shared" si="7"/>
        <v>2556.9783333333335</v>
      </c>
      <c r="F52" s="706"/>
      <c r="G52" s="706"/>
      <c r="H52" s="702">
        <f t="shared" si="10"/>
        <v>3489.594495412844</v>
      </c>
      <c r="I52" s="702">
        <f t="shared" si="11"/>
        <v>2815.022018348624</v>
      </c>
      <c r="J52" s="702">
        <f t="shared" si="0"/>
        <v>4046.4446808510638</v>
      </c>
      <c r="K52" s="702">
        <f t="shared" si="1"/>
        <v>3264.2276595744679</v>
      </c>
      <c r="L52" s="702">
        <f t="shared" si="2"/>
        <v>3307.5286956521741</v>
      </c>
      <c r="M52" s="710">
        <f t="shared" si="3"/>
        <v>2668.1513043478262</v>
      </c>
      <c r="N52" s="702">
        <f t="shared" si="4"/>
        <v>3169.7150000000001</v>
      </c>
      <c r="O52" s="702">
        <f t="shared" si="5"/>
        <v>2556.9783333333335</v>
      </c>
    </row>
    <row r="53" spans="1:15" s="700" customFormat="1" ht="17.100000000000001" customHeight="1" x14ac:dyDescent="0.25">
      <c r="A53" s="702">
        <v>300</v>
      </c>
      <c r="B53" s="702">
        <f>'[30]C mac final'!P52</f>
        <v>22618.25</v>
      </c>
      <c r="C53" s="702">
        <f>'[30]C manual'!Q52</f>
        <v>18406.61</v>
      </c>
      <c r="D53" s="702">
        <f t="shared" si="6"/>
        <v>3769.7083333333335</v>
      </c>
      <c r="E53" s="702">
        <f t="shared" si="7"/>
        <v>3067.7683333333334</v>
      </c>
      <c r="F53" s="706"/>
      <c r="G53" s="706"/>
      <c r="H53" s="702">
        <f t="shared" si="10"/>
        <v>4150.1376146788989</v>
      </c>
      <c r="I53" s="702">
        <f t="shared" si="11"/>
        <v>3377.3596330275232</v>
      </c>
      <c r="J53" s="702">
        <f t="shared" si="0"/>
        <v>4812.3936170212764</v>
      </c>
      <c r="K53" s="702">
        <f t="shared" si="1"/>
        <v>3916.3</v>
      </c>
      <c r="L53" s="702">
        <f t="shared" si="2"/>
        <v>3933.608695652174</v>
      </c>
      <c r="M53" s="710">
        <f t="shared" si="3"/>
        <v>3201.1495652173912</v>
      </c>
      <c r="N53" s="702">
        <f t="shared" si="4"/>
        <v>3769.7083333333335</v>
      </c>
      <c r="O53" s="702">
        <f t="shared" si="5"/>
        <v>3067.7683333333334</v>
      </c>
    </row>
    <row r="54" spans="1:15" s="700" customFormat="1" ht="17.100000000000001" customHeight="1" x14ac:dyDescent="0.25">
      <c r="A54" s="702">
        <v>350</v>
      </c>
      <c r="B54" s="702">
        <f>'[30]C mac final'!P53</f>
        <v>26220.18</v>
      </c>
      <c r="C54" s="702">
        <f>'[30]C manual'!Q53</f>
        <v>21470.26</v>
      </c>
      <c r="D54" s="702">
        <f t="shared" si="6"/>
        <v>4370.03</v>
      </c>
      <c r="E54" s="702">
        <f t="shared" si="7"/>
        <v>3578.3766666666666</v>
      </c>
      <c r="F54" s="706"/>
      <c r="G54" s="706"/>
      <c r="H54" s="702">
        <f t="shared" si="10"/>
        <v>4811.0422018348627</v>
      </c>
      <c r="I54" s="702">
        <f t="shared" si="11"/>
        <v>3939.4972477064216</v>
      </c>
      <c r="J54" s="702">
        <f t="shared" si="0"/>
        <v>5578.7617021276592</v>
      </c>
      <c r="K54" s="702">
        <f t="shared" si="1"/>
        <v>4568.1404255319139</v>
      </c>
      <c r="L54" s="702">
        <f t="shared" si="2"/>
        <v>4560.0313043478263</v>
      </c>
      <c r="M54" s="710">
        <f t="shared" si="3"/>
        <v>3733.958260869565</v>
      </c>
      <c r="N54" s="702">
        <f t="shared" si="4"/>
        <v>4370.03</v>
      </c>
      <c r="O54" s="702">
        <f t="shared" si="5"/>
        <v>3578.3766666666666</v>
      </c>
    </row>
    <row r="55" spans="1:15" s="700" customFormat="1" ht="17.100000000000001" customHeight="1" x14ac:dyDescent="0.25">
      <c r="A55" s="702">
        <v>400</v>
      </c>
      <c r="B55" s="702">
        <f>'[30]C mac final'!P54</f>
        <v>29821.05</v>
      </c>
      <c r="C55" s="702">
        <f>'[30]C manual'!Q54</f>
        <v>24535.48</v>
      </c>
      <c r="D55" s="702">
        <f t="shared" si="6"/>
        <v>4970.1750000000002</v>
      </c>
      <c r="E55" s="702">
        <f t="shared" si="7"/>
        <v>4089.2466666666664</v>
      </c>
      <c r="F55" s="706"/>
      <c r="G55" s="706"/>
      <c r="H55" s="702">
        <f t="shared" si="10"/>
        <v>5471.7522935779816</v>
      </c>
      <c r="I55" s="702">
        <f t="shared" si="11"/>
        <v>4501.9229357798167</v>
      </c>
      <c r="J55" s="702">
        <f t="shared" si="0"/>
        <v>6344.9042553191484</v>
      </c>
      <c r="K55" s="702">
        <f t="shared" si="1"/>
        <v>5220.314893617021</v>
      </c>
      <c r="L55" s="702">
        <f t="shared" si="2"/>
        <v>5186.2695652173916</v>
      </c>
      <c r="M55" s="710">
        <f t="shared" si="3"/>
        <v>4267.04</v>
      </c>
      <c r="N55" s="702">
        <f t="shared" si="4"/>
        <v>4970.1750000000002</v>
      </c>
      <c r="O55" s="702">
        <f t="shared" si="5"/>
        <v>4089.2466666666664</v>
      </c>
    </row>
    <row r="56" spans="1:15" s="700" customFormat="1" ht="17.100000000000001" customHeight="1" x14ac:dyDescent="0.25">
      <c r="A56" s="702">
        <v>500</v>
      </c>
      <c r="B56" s="702">
        <f>'[30]C mac final'!P55</f>
        <v>37022.620000000003</v>
      </c>
      <c r="C56" s="702">
        <f>'[30]C manual'!Q55</f>
        <v>30662.94</v>
      </c>
      <c r="D56" s="702">
        <f t="shared" si="6"/>
        <v>6170.4366666666674</v>
      </c>
      <c r="E56" s="702">
        <f t="shared" si="7"/>
        <v>5110.49</v>
      </c>
      <c r="F56" s="706"/>
      <c r="G56" s="706"/>
      <c r="H56" s="702">
        <f t="shared" si="10"/>
        <v>6793.1412844036704</v>
      </c>
      <c r="I56" s="702">
        <f t="shared" si="11"/>
        <v>5626.2275229357792</v>
      </c>
      <c r="J56" s="702">
        <f t="shared" si="0"/>
        <v>7877.1531914893621</v>
      </c>
      <c r="K56" s="702">
        <f t="shared" si="1"/>
        <v>6524.0297872340416</v>
      </c>
      <c r="L56" s="702">
        <f t="shared" si="2"/>
        <v>6438.7165217391312</v>
      </c>
      <c r="M56" s="710">
        <f t="shared" si="3"/>
        <v>5332.6852173913039</v>
      </c>
      <c r="N56" s="702">
        <f>B56/N$10</f>
        <v>6170.4366666666674</v>
      </c>
      <c r="O56" s="702">
        <f t="shared" si="5"/>
        <v>5110.49</v>
      </c>
    </row>
    <row r="57" spans="1:15" x14ac:dyDescent="0.2">
      <c r="A57" s="610"/>
    </row>
    <row r="58" spans="1:15" x14ac:dyDescent="0.2">
      <c r="A58" s="610"/>
    </row>
    <row r="59" spans="1:15" x14ac:dyDescent="0.2">
      <c r="A59" s="610"/>
      <c r="B59" s="945"/>
      <c r="C59" s="945"/>
      <c r="D59" s="945"/>
    </row>
    <row r="60" spans="1:15" x14ac:dyDescent="0.2">
      <c r="A60" s="610"/>
      <c r="B60" s="945"/>
      <c r="C60" s="945"/>
      <c r="D60" s="945"/>
      <c r="K60" s="945"/>
      <c r="L60" s="945"/>
      <c r="M60" s="945"/>
    </row>
    <row r="61" spans="1:15" x14ac:dyDescent="0.2">
      <c r="A61" s="944"/>
      <c r="B61" s="945"/>
      <c r="C61" s="945"/>
      <c r="G61" s="944"/>
      <c r="H61" s="944"/>
      <c r="I61" s="944"/>
      <c r="J61" s="944"/>
      <c r="M61" s="944" t="s">
        <v>5301</v>
      </c>
      <c r="N61" s="945"/>
      <c r="O61" s="945"/>
    </row>
    <row r="62" spans="1:15" x14ac:dyDescent="0.2">
      <c r="A62" s="610"/>
    </row>
    <row r="63" spans="1:15" x14ac:dyDescent="0.2">
      <c r="A63" s="953"/>
      <c r="B63" s="953"/>
      <c r="C63" s="953"/>
      <c r="E63" s="945"/>
      <c r="F63" s="945"/>
      <c r="G63" s="945"/>
      <c r="H63" s="945"/>
      <c r="I63" s="945"/>
      <c r="K63" s="945"/>
      <c r="L63" s="945"/>
      <c r="M63" s="945"/>
    </row>
    <row r="64" spans="1:15" x14ac:dyDescent="0.2">
      <c r="A64" s="951"/>
      <c r="B64" s="951"/>
      <c r="C64" s="951"/>
      <c r="E64" s="954"/>
      <c r="F64" s="954"/>
      <c r="G64" s="954"/>
      <c r="H64" s="954"/>
      <c r="I64" s="954"/>
      <c r="K64" s="951"/>
      <c r="L64" s="951"/>
      <c r="M64" s="951"/>
    </row>
    <row r="65" spans="1:13" x14ac:dyDescent="0.2">
      <c r="A65" s="610"/>
    </row>
    <row r="66" spans="1:13" ht="45.75" customHeight="1" x14ac:dyDescent="0.2">
      <c r="A66" s="610"/>
    </row>
    <row r="67" spans="1:13" ht="48.75" customHeight="1" x14ac:dyDescent="0.2">
      <c r="A67" s="610"/>
    </row>
    <row r="68" spans="1:13" ht="62.25" customHeight="1" x14ac:dyDescent="0.2">
      <c r="A68" s="951"/>
      <c r="B68" s="951"/>
      <c r="C68" s="951"/>
      <c r="E68" s="951"/>
      <c r="F68" s="951"/>
      <c r="G68" s="951"/>
      <c r="H68" s="951"/>
      <c r="I68" s="951"/>
      <c r="K68" s="951"/>
      <c r="L68" s="951"/>
      <c r="M68" s="951"/>
    </row>
    <row r="69" spans="1:13" ht="111" customHeight="1" x14ac:dyDescent="0.2">
      <c r="A69" s="951"/>
      <c r="B69" s="951"/>
      <c r="C69" s="951"/>
      <c r="E69" s="951"/>
      <c r="F69" s="951"/>
      <c r="G69" s="951"/>
      <c r="H69" s="951"/>
      <c r="I69" s="951"/>
      <c r="K69" s="952"/>
      <c r="L69" s="952"/>
      <c r="M69" s="952"/>
    </row>
    <row r="70" spans="1:13" ht="32.25" customHeight="1" x14ac:dyDescent="0.2">
      <c r="A70" s="610"/>
    </row>
    <row r="71" spans="1:13" ht="32.25" customHeight="1" x14ac:dyDescent="0.2">
      <c r="A71" s="610"/>
    </row>
    <row r="72" spans="1:13" ht="32.25" customHeight="1" x14ac:dyDescent="0.2">
      <c r="A72" s="610"/>
    </row>
    <row r="73" spans="1:13" ht="32.25" customHeight="1" x14ac:dyDescent="0.2">
      <c r="A73" s="610"/>
    </row>
    <row r="74" spans="1:13" ht="32.25" customHeight="1" x14ac:dyDescent="0.2">
      <c r="A74" s="610"/>
    </row>
    <row r="75" spans="1:13" ht="32.25" customHeight="1" x14ac:dyDescent="0.2">
      <c r="A75" s="610"/>
    </row>
    <row r="76" spans="1:13" ht="32.25" customHeight="1" x14ac:dyDescent="0.2">
      <c r="A76" s="610"/>
    </row>
    <row r="77" spans="1:13" ht="32.25" customHeight="1" x14ac:dyDescent="0.2">
      <c r="A77" s="610"/>
    </row>
    <row r="78" spans="1:13" ht="116.25" customHeight="1" x14ac:dyDescent="0.2">
      <c r="A78" s="610"/>
    </row>
    <row r="79" spans="1:13" x14ac:dyDescent="0.2">
      <c r="A79" s="610"/>
    </row>
    <row r="80" spans="1:13" x14ac:dyDescent="0.2">
      <c r="A80" s="610"/>
    </row>
    <row r="81" spans="1:1" x14ac:dyDescent="0.2">
      <c r="A81" s="610"/>
    </row>
    <row r="82" spans="1:1" x14ac:dyDescent="0.2">
      <c r="A82" s="610"/>
    </row>
    <row r="83" spans="1:1" x14ac:dyDescent="0.2">
      <c r="A83" s="610"/>
    </row>
    <row r="84" spans="1:1" x14ac:dyDescent="0.2">
      <c r="A84" s="610"/>
    </row>
    <row r="85" spans="1:1" x14ac:dyDescent="0.2">
      <c r="A85" s="610"/>
    </row>
    <row r="86" spans="1:1" x14ac:dyDescent="0.2">
      <c r="A86" s="610"/>
    </row>
    <row r="87" spans="1:1" x14ac:dyDescent="0.2">
      <c r="A87" s="610"/>
    </row>
    <row r="88" spans="1:1" x14ac:dyDescent="0.2">
      <c r="A88" s="610"/>
    </row>
    <row r="89" spans="1:1" x14ac:dyDescent="0.2">
      <c r="A89" s="610"/>
    </row>
    <row r="90" spans="1:1" x14ac:dyDescent="0.2">
      <c r="A90" s="610"/>
    </row>
    <row r="91" spans="1:1" x14ac:dyDescent="0.2">
      <c r="A91" s="610"/>
    </row>
    <row r="92" spans="1:1" x14ac:dyDescent="0.2">
      <c r="A92" s="610"/>
    </row>
    <row r="93" spans="1:1" x14ac:dyDescent="0.2">
      <c r="A93" s="610"/>
    </row>
    <row r="225" spans="3:4" x14ac:dyDescent="0.2">
      <c r="C225" s="730">
        <v>5.1999999999999998E-2</v>
      </c>
      <c r="D225" s="606" t="s">
        <v>5899</v>
      </c>
    </row>
    <row r="2037" ht="192.75" customHeight="1" x14ac:dyDescent="0.2"/>
    <row r="2038" ht="180" customHeight="1" x14ac:dyDescent="0.2"/>
    <row r="2039" ht="180.75" customHeight="1" x14ac:dyDescent="0.2"/>
    <row r="2080" spans="5:5" x14ac:dyDescent="0.2">
      <c r="E2080" s="606" t="s">
        <v>5535</v>
      </c>
    </row>
    <row r="2082" spans="5:5" x14ac:dyDescent="0.2">
      <c r="E2082" s="606" t="s">
        <v>5534</v>
      </c>
    </row>
    <row r="2098" spans="1:9" x14ac:dyDescent="0.2">
      <c r="A2098" s="945"/>
      <c r="B2098" s="945"/>
      <c r="C2098" s="945"/>
      <c r="D2098" s="945"/>
      <c r="E2098" s="945"/>
      <c r="F2098" s="945"/>
      <c r="G2098" s="945"/>
      <c r="H2098" s="945"/>
      <c r="I2098" s="945"/>
    </row>
    <row r="2124" ht="226.5" customHeight="1" x14ac:dyDescent="0.2"/>
    <row r="2125" ht="238.5" customHeight="1" x14ac:dyDescent="0.2"/>
    <row r="2194" spans="5:5" x14ac:dyDescent="0.2">
      <c r="E2194" s="606" t="s">
        <v>5537</v>
      </c>
    </row>
    <row r="2195" spans="5:5" x14ac:dyDescent="0.2">
      <c r="E2195" s="606" t="s">
        <v>5536</v>
      </c>
    </row>
    <row r="2196" spans="5:5" ht="409.5" x14ac:dyDescent="0.2">
      <c r="E2196" s="676" t="s">
        <v>4734</v>
      </c>
    </row>
    <row r="2210" spans="5:5" ht="409.5" x14ac:dyDescent="0.2">
      <c r="E2210" s="676" t="s">
        <v>2015</v>
      </c>
    </row>
    <row r="2246" spans="5:5" x14ac:dyDescent="0.2">
      <c r="E2246" s="606" t="s">
        <v>4747</v>
      </c>
    </row>
    <row r="2264" spans="5:5" x14ac:dyDescent="0.2">
      <c r="E2264" s="606" t="s">
        <v>2334</v>
      </c>
    </row>
    <row r="2265" spans="5:5" x14ac:dyDescent="0.2">
      <c r="E2265" s="606" t="s">
        <v>2335</v>
      </c>
    </row>
    <row r="2266" spans="5:5" x14ac:dyDescent="0.2">
      <c r="E2266" s="606" t="s">
        <v>5512</v>
      </c>
    </row>
    <row r="2267" spans="5:5" x14ac:dyDescent="0.2">
      <c r="E2267" s="606" t="s">
        <v>5513</v>
      </c>
    </row>
    <row r="2268" spans="5:5" ht="409.5" x14ac:dyDescent="0.2">
      <c r="E2268" s="676" t="s">
        <v>5514</v>
      </c>
    </row>
    <row r="2269" spans="5:5" ht="409.5" x14ac:dyDescent="0.2">
      <c r="E2269" s="676" t="s">
        <v>5515</v>
      </c>
    </row>
    <row r="2271" spans="5:5" ht="409.5" x14ac:dyDescent="0.2">
      <c r="E2271" s="676" t="s">
        <v>5516</v>
      </c>
    </row>
    <row r="2272" spans="5:5" ht="409.5" x14ac:dyDescent="0.2">
      <c r="E2272" s="676" t="s">
        <v>5517</v>
      </c>
    </row>
    <row r="2273" spans="5:5" ht="409.5" x14ac:dyDescent="0.2">
      <c r="E2273" s="676" t="s">
        <v>5518</v>
      </c>
    </row>
    <row r="2274" spans="5:5" ht="409.5" x14ac:dyDescent="0.2">
      <c r="E2274" s="676" t="s">
        <v>5519</v>
      </c>
    </row>
    <row r="2275" spans="5:5" x14ac:dyDescent="0.2">
      <c r="E2275" s="606" t="s">
        <v>5509</v>
      </c>
    </row>
    <row r="2276" spans="5:5" x14ac:dyDescent="0.2">
      <c r="E2276" s="606" t="s">
        <v>5510</v>
      </c>
    </row>
    <row r="2277" spans="5:5" ht="409.5" x14ac:dyDescent="0.2">
      <c r="E2277" s="676" t="s">
        <v>5533</v>
      </c>
    </row>
    <row r="2278" spans="5:5" x14ac:dyDescent="0.2">
      <c r="E2278" s="676"/>
    </row>
    <row r="2279" spans="5:5" ht="409.5" x14ac:dyDescent="0.2">
      <c r="E2279" s="676" t="s">
        <v>5531</v>
      </c>
    </row>
    <row r="2280" spans="5:5" ht="409.5" x14ac:dyDescent="0.2">
      <c r="E2280" s="676" t="s">
        <v>5532</v>
      </c>
    </row>
    <row r="2281" spans="5:5" ht="409.5" x14ac:dyDescent="0.2">
      <c r="E2281" s="676" t="s">
        <v>5521</v>
      </c>
    </row>
    <row r="2282" spans="5:5" x14ac:dyDescent="0.2">
      <c r="E2282" s="606" t="s">
        <v>5520</v>
      </c>
    </row>
    <row r="2283" spans="5:5" ht="409.5" x14ac:dyDescent="0.2">
      <c r="E2283" s="676" t="s">
        <v>5529</v>
      </c>
    </row>
    <row r="2284" spans="5:5" ht="409.5" x14ac:dyDescent="0.2">
      <c r="E2284" s="676" t="s">
        <v>5530</v>
      </c>
    </row>
    <row r="2285" spans="5:5" x14ac:dyDescent="0.2">
      <c r="E2285" s="606" t="s">
        <v>5522</v>
      </c>
    </row>
    <row r="2286" spans="5:5" ht="409.5" x14ac:dyDescent="0.2">
      <c r="E2286" s="676" t="s">
        <v>5523</v>
      </c>
    </row>
    <row r="2287" spans="5:5" x14ac:dyDescent="0.2">
      <c r="E2287" s="606" t="s">
        <v>5524</v>
      </c>
    </row>
    <row r="2288" spans="5:5" x14ac:dyDescent="0.2">
      <c r="E2288" s="606" t="s">
        <v>5525</v>
      </c>
    </row>
    <row r="2290" spans="5:5" ht="409.5" x14ac:dyDescent="0.2">
      <c r="E2290" s="676" t="s">
        <v>5511</v>
      </c>
    </row>
    <row r="2291" spans="5:5" ht="409.5" x14ac:dyDescent="0.2">
      <c r="E2291" s="676" t="s">
        <v>5526</v>
      </c>
    </row>
    <row r="2301" spans="5:5" ht="409.5" x14ac:dyDescent="0.2">
      <c r="E2301" s="676" t="s">
        <v>5527</v>
      </c>
    </row>
    <row r="2302" spans="5:5" ht="409.5" x14ac:dyDescent="0.2">
      <c r="E2302" s="676" t="s">
        <v>5528</v>
      </c>
    </row>
  </sheetData>
  <mergeCells count="31">
    <mergeCell ref="J7:K7"/>
    <mergeCell ref="L7:M7"/>
    <mergeCell ref="N7:O7"/>
    <mergeCell ref="A69:C69"/>
    <mergeCell ref="E69:I69"/>
    <mergeCell ref="K69:M69"/>
    <mergeCell ref="A63:C63"/>
    <mergeCell ref="E63:I63"/>
    <mergeCell ref="K63:M63"/>
    <mergeCell ref="A64:C64"/>
    <mergeCell ref="E64:I64"/>
    <mergeCell ref="K64:M64"/>
    <mergeCell ref="A68:C68"/>
    <mergeCell ref="E68:I68"/>
    <mergeCell ref="K68:M68"/>
    <mergeCell ref="A1:O1"/>
    <mergeCell ref="A2:O2"/>
    <mergeCell ref="A2098:I2098"/>
    <mergeCell ref="K9:K10"/>
    <mergeCell ref="M9:M10"/>
    <mergeCell ref="O9:O10"/>
    <mergeCell ref="E9:E10"/>
    <mergeCell ref="I9:I10"/>
    <mergeCell ref="B59:D59"/>
    <mergeCell ref="B60:D60"/>
    <mergeCell ref="K60:M60"/>
    <mergeCell ref="A61:C61"/>
    <mergeCell ref="G61:J61"/>
    <mergeCell ref="M61:O61"/>
    <mergeCell ref="D7:E7"/>
    <mergeCell ref="H7:I7"/>
  </mergeCells>
  <pageMargins left="0.86614173228346458" right="0.47244094488188981" top="0.74803149606299213" bottom="0.74803149606299213" header="0.31496062992125984" footer="0.31496062992125984"/>
  <pageSetup paperSize="9" scale="84" orientation="landscape" r:id="rId1"/>
  <rowBreaks count="1" manualBreakCount="1">
    <brk id="2332"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57"/>
  <sheetViews>
    <sheetView view="pageBreakPreview" topLeftCell="A19" zoomScale="85" zoomScaleSheetLayoutView="85" workbookViewId="0">
      <selection activeCell="O131" sqref="O131"/>
    </sheetView>
  </sheetViews>
  <sheetFormatPr defaultRowHeight="12.75" x14ac:dyDescent="0.2"/>
  <cols>
    <col min="1" max="1" width="9.140625" style="822"/>
    <col min="2" max="2" width="10.28515625" style="822" customWidth="1"/>
    <col min="3" max="3" width="11" style="822" customWidth="1"/>
    <col min="4" max="5" width="7.140625" style="822" customWidth="1"/>
    <col min="6" max="6" width="6.7109375" style="822" customWidth="1"/>
    <col min="7" max="7" width="7" style="822" customWidth="1"/>
    <col min="8" max="8" width="6.85546875" style="822" customWidth="1"/>
    <col min="9" max="9" width="6.42578125" style="822" customWidth="1"/>
    <col min="10" max="10" width="9.140625" style="822"/>
    <col min="11" max="11" width="7.140625" style="822" customWidth="1"/>
    <col min="12" max="13" width="0" style="822" hidden="1" customWidth="1"/>
    <col min="14" max="14" width="8.28515625" style="822" customWidth="1"/>
    <col min="15" max="15" width="7.28515625" style="822" customWidth="1"/>
    <col min="16" max="17" width="7.140625" style="822" customWidth="1"/>
    <col min="18" max="18" width="7.7109375" style="822" customWidth="1"/>
    <col min="19" max="20" width="7.140625" style="822" customWidth="1"/>
    <col min="21" max="21" width="7.42578125" style="822" customWidth="1"/>
    <col min="22" max="22" width="7.5703125" style="822" customWidth="1"/>
    <col min="23" max="23" width="7" style="822" customWidth="1"/>
    <col min="24" max="24" width="8.140625" style="822" customWidth="1"/>
    <col min="25" max="25" width="7.42578125" style="822" customWidth="1"/>
    <col min="26" max="27" width="7.5703125" style="822" customWidth="1"/>
    <col min="28" max="257" width="9.140625" style="822"/>
    <col min="258" max="258" width="10.28515625" style="822" customWidth="1"/>
    <col min="259" max="259" width="11" style="822" customWidth="1"/>
    <col min="260" max="261" width="7.140625" style="822" customWidth="1"/>
    <col min="262" max="262" width="6.7109375" style="822" customWidth="1"/>
    <col min="263" max="263" width="7" style="822" customWidth="1"/>
    <col min="264" max="264" width="6.85546875" style="822" customWidth="1"/>
    <col min="265" max="265" width="6.42578125" style="822" customWidth="1"/>
    <col min="266" max="266" width="9.140625" style="822"/>
    <col min="267" max="267" width="7.140625" style="822" customWidth="1"/>
    <col min="268" max="269" width="0" style="822" hidden="1" customWidth="1"/>
    <col min="270" max="270" width="8.28515625" style="822" customWidth="1"/>
    <col min="271" max="271" width="7.28515625" style="822" customWidth="1"/>
    <col min="272" max="273" width="7.140625" style="822" customWidth="1"/>
    <col min="274" max="274" width="7.7109375" style="822" customWidth="1"/>
    <col min="275" max="276" width="7.140625" style="822" customWidth="1"/>
    <col min="277" max="277" width="7.42578125" style="822" customWidth="1"/>
    <col min="278" max="278" width="7.5703125" style="822" customWidth="1"/>
    <col min="279" max="279" width="7" style="822" customWidth="1"/>
    <col min="280" max="280" width="7.28515625" style="822" customWidth="1"/>
    <col min="281" max="281" width="6.7109375" style="822" customWidth="1"/>
    <col min="282" max="283" width="7.5703125" style="822" customWidth="1"/>
    <col min="284" max="513" width="9.140625" style="822"/>
    <col min="514" max="514" width="10.28515625" style="822" customWidth="1"/>
    <col min="515" max="515" width="11" style="822" customWidth="1"/>
    <col min="516" max="517" width="7.140625" style="822" customWidth="1"/>
    <col min="518" max="518" width="6.7109375" style="822" customWidth="1"/>
    <col min="519" max="519" width="7" style="822" customWidth="1"/>
    <col min="520" max="520" width="6.85546875" style="822" customWidth="1"/>
    <col min="521" max="521" width="6.42578125" style="822" customWidth="1"/>
    <col min="522" max="522" width="9.140625" style="822"/>
    <col min="523" max="523" width="7.140625" style="822" customWidth="1"/>
    <col min="524" max="525" width="0" style="822" hidden="1" customWidth="1"/>
    <col min="526" max="526" width="8.28515625" style="822" customWidth="1"/>
    <col min="527" max="527" width="7.28515625" style="822" customWidth="1"/>
    <col min="528" max="529" width="7.140625" style="822" customWidth="1"/>
    <col min="530" max="530" width="7.7109375" style="822" customWidth="1"/>
    <col min="531" max="532" width="7.140625" style="822" customWidth="1"/>
    <col min="533" max="533" width="7.42578125" style="822" customWidth="1"/>
    <col min="534" max="534" width="7.5703125" style="822" customWidth="1"/>
    <col min="535" max="535" width="7" style="822" customWidth="1"/>
    <col min="536" max="536" width="7.28515625" style="822" customWidth="1"/>
    <col min="537" max="537" width="6.7109375" style="822" customWidth="1"/>
    <col min="538" max="539" width="7.5703125" style="822" customWidth="1"/>
    <col min="540" max="769" width="9.140625" style="822"/>
    <col min="770" max="770" width="10.28515625" style="822" customWidth="1"/>
    <col min="771" max="771" width="11" style="822" customWidth="1"/>
    <col min="772" max="773" width="7.140625" style="822" customWidth="1"/>
    <col min="774" max="774" width="6.7109375" style="822" customWidth="1"/>
    <col min="775" max="775" width="7" style="822" customWidth="1"/>
    <col min="776" max="776" width="6.85546875" style="822" customWidth="1"/>
    <col min="777" max="777" width="6.42578125" style="822" customWidth="1"/>
    <col min="778" max="778" width="9.140625" style="822"/>
    <col min="779" max="779" width="7.140625" style="822" customWidth="1"/>
    <col min="780" max="781" width="0" style="822" hidden="1" customWidth="1"/>
    <col min="782" max="782" width="8.28515625" style="822" customWidth="1"/>
    <col min="783" max="783" width="7.28515625" style="822" customWidth="1"/>
    <col min="784" max="785" width="7.140625" style="822" customWidth="1"/>
    <col min="786" max="786" width="7.7109375" style="822" customWidth="1"/>
    <col min="787" max="788" width="7.140625" style="822" customWidth="1"/>
    <col min="789" max="789" width="7.42578125" style="822" customWidth="1"/>
    <col min="790" max="790" width="7.5703125" style="822" customWidth="1"/>
    <col min="791" max="791" width="7" style="822" customWidth="1"/>
    <col min="792" max="792" width="7.28515625" style="822" customWidth="1"/>
    <col min="793" max="793" width="6.7109375" style="822" customWidth="1"/>
    <col min="794" max="795" width="7.5703125" style="822" customWidth="1"/>
    <col min="796" max="1025" width="9.140625" style="822"/>
    <col min="1026" max="1026" width="10.28515625" style="822" customWidth="1"/>
    <col min="1027" max="1027" width="11" style="822" customWidth="1"/>
    <col min="1028" max="1029" width="7.140625" style="822" customWidth="1"/>
    <col min="1030" max="1030" width="6.7109375" style="822" customWidth="1"/>
    <col min="1031" max="1031" width="7" style="822" customWidth="1"/>
    <col min="1032" max="1032" width="6.85546875" style="822" customWidth="1"/>
    <col min="1033" max="1033" width="6.42578125" style="822" customWidth="1"/>
    <col min="1034" max="1034" width="9.140625" style="822"/>
    <col min="1035" max="1035" width="7.140625" style="822" customWidth="1"/>
    <col min="1036" max="1037" width="0" style="822" hidden="1" customWidth="1"/>
    <col min="1038" max="1038" width="8.28515625" style="822" customWidth="1"/>
    <col min="1039" max="1039" width="7.28515625" style="822" customWidth="1"/>
    <col min="1040" max="1041" width="7.140625" style="822" customWidth="1"/>
    <col min="1042" max="1042" width="7.7109375" style="822" customWidth="1"/>
    <col min="1043" max="1044" width="7.140625" style="822" customWidth="1"/>
    <col min="1045" max="1045" width="7.42578125" style="822" customWidth="1"/>
    <col min="1046" max="1046" width="7.5703125" style="822" customWidth="1"/>
    <col min="1047" max="1047" width="7" style="822" customWidth="1"/>
    <col min="1048" max="1048" width="7.28515625" style="822" customWidth="1"/>
    <col min="1049" max="1049" width="6.7109375" style="822" customWidth="1"/>
    <col min="1050" max="1051" width="7.5703125" style="822" customWidth="1"/>
    <col min="1052" max="1281" width="9.140625" style="822"/>
    <col min="1282" max="1282" width="10.28515625" style="822" customWidth="1"/>
    <col min="1283" max="1283" width="11" style="822" customWidth="1"/>
    <col min="1284" max="1285" width="7.140625" style="822" customWidth="1"/>
    <col min="1286" max="1286" width="6.7109375" style="822" customWidth="1"/>
    <col min="1287" max="1287" width="7" style="822" customWidth="1"/>
    <col min="1288" max="1288" width="6.85546875" style="822" customWidth="1"/>
    <col min="1289" max="1289" width="6.42578125" style="822" customWidth="1"/>
    <col min="1290" max="1290" width="9.140625" style="822"/>
    <col min="1291" max="1291" width="7.140625" style="822" customWidth="1"/>
    <col min="1292" max="1293" width="0" style="822" hidden="1" customWidth="1"/>
    <col min="1294" max="1294" width="8.28515625" style="822" customWidth="1"/>
    <col min="1295" max="1295" width="7.28515625" style="822" customWidth="1"/>
    <col min="1296" max="1297" width="7.140625" style="822" customWidth="1"/>
    <col min="1298" max="1298" width="7.7109375" style="822" customWidth="1"/>
    <col min="1299" max="1300" width="7.140625" style="822" customWidth="1"/>
    <col min="1301" max="1301" width="7.42578125" style="822" customWidth="1"/>
    <col min="1302" max="1302" width="7.5703125" style="822" customWidth="1"/>
    <col min="1303" max="1303" width="7" style="822" customWidth="1"/>
    <col min="1304" max="1304" width="7.28515625" style="822" customWidth="1"/>
    <col min="1305" max="1305" width="6.7109375" style="822" customWidth="1"/>
    <col min="1306" max="1307" width="7.5703125" style="822" customWidth="1"/>
    <col min="1308" max="1537" width="9.140625" style="822"/>
    <col min="1538" max="1538" width="10.28515625" style="822" customWidth="1"/>
    <col min="1539" max="1539" width="11" style="822" customWidth="1"/>
    <col min="1540" max="1541" width="7.140625" style="822" customWidth="1"/>
    <col min="1542" max="1542" width="6.7109375" style="822" customWidth="1"/>
    <col min="1543" max="1543" width="7" style="822" customWidth="1"/>
    <col min="1544" max="1544" width="6.85546875" style="822" customWidth="1"/>
    <col min="1545" max="1545" width="6.42578125" style="822" customWidth="1"/>
    <col min="1546" max="1546" width="9.140625" style="822"/>
    <col min="1547" max="1547" width="7.140625" style="822" customWidth="1"/>
    <col min="1548" max="1549" width="0" style="822" hidden="1" customWidth="1"/>
    <col min="1550" max="1550" width="8.28515625" style="822" customWidth="1"/>
    <col min="1551" max="1551" width="7.28515625" style="822" customWidth="1"/>
    <col min="1552" max="1553" width="7.140625" style="822" customWidth="1"/>
    <col min="1554" max="1554" width="7.7109375" style="822" customWidth="1"/>
    <col min="1555" max="1556" width="7.140625" style="822" customWidth="1"/>
    <col min="1557" max="1557" width="7.42578125" style="822" customWidth="1"/>
    <col min="1558" max="1558" width="7.5703125" style="822" customWidth="1"/>
    <col min="1559" max="1559" width="7" style="822" customWidth="1"/>
    <col min="1560" max="1560" width="7.28515625" style="822" customWidth="1"/>
    <col min="1561" max="1561" width="6.7109375" style="822" customWidth="1"/>
    <col min="1562" max="1563" width="7.5703125" style="822" customWidth="1"/>
    <col min="1564" max="1793" width="9.140625" style="822"/>
    <col min="1794" max="1794" width="10.28515625" style="822" customWidth="1"/>
    <col min="1795" max="1795" width="11" style="822" customWidth="1"/>
    <col min="1796" max="1797" width="7.140625" style="822" customWidth="1"/>
    <col min="1798" max="1798" width="6.7109375" style="822" customWidth="1"/>
    <col min="1799" max="1799" width="7" style="822" customWidth="1"/>
    <col min="1800" max="1800" width="6.85546875" style="822" customWidth="1"/>
    <col min="1801" max="1801" width="6.42578125" style="822" customWidth="1"/>
    <col min="1802" max="1802" width="9.140625" style="822"/>
    <col min="1803" max="1803" width="7.140625" style="822" customWidth="1"/>
    <col min="1804" max="1805" width="0" style="822" hidden="1" customWidth="1"/>
    <col min="1806" max="1806" width="8.28515625" style="822" customWidth="1"/>
    <col min="1807" max="1807" width="7.28515625" style="822" customWidth="1"/>
    <col min="1808" max="1809" width="7.140625" style="822" customWidth="1"/>
    <col min="1810" max="1810" width="7.7109375" style="822" customWidth="1"/>
    <col min="1811" max="1812" width="7.140625" style="822" customWidth="1"/>
    <col min="1813" max="1813" width="7.42578125" style="822" customWidth="1"/>
    <col min="1814" max="1814" width="7.5703125" style="822" customWidth="1"/>
    <col min="1815" max="1815" width="7" style="822" customWidth="1"/>
    <col min="1816" max="1816" width="7.28515625" style="822" customWidth="1"/>
    <col min="1817" max="1817" width="6.7109375" style="822" customWidth="1"/>
    <col min="1818" max="1819" width="7.5703125" style="822" customWidth="1"/>
    <col min="1820" max="2049" width="9.140625" style="822"/>
    <col min="2050" max="2050" width="10.28515625" style="822" customWidth="1"/>
    <col min="2051" max="2051" width="11" style="822" customWidth="1"/>
    <col min="2052" max="2053" width="7.140625" style="822" customWidth="1"/>
    <col min="2054" max="2054" width="6.7109375" style="822" customWidth="1"/>
    <col min="2055" max="2055" width="7" style="822" customWidth="1"/>
    <col min="2056" max="2056" width="6.85546875" style="822" customWidth="1"/>
    <col min="2057" max="2057" width="6.42578125" style="822" customWidth="1"/>
    <col min="2058" max="2058" width="9.140625" style="822"/>
    <col min="2059" max="2059" width="7.140625" style="822" customWidth="1"/>
    <col min="2060" max="2061" width="0" style="822" hidden="1" customWidth="1"/>
    <col min="2062" max="2062" width="8.28515625" style="822" customWidth="1"/>
    <col min="2063" max="2063" width="7.28515625" style="822" customWidth="1"/>
    <col min="2064" max="2065" width="7.140625" style="822" customWidth="1"/>
    <col min="2066" max="2066" width="7.7109375" style="822" customWidth="1"/>
    <col min="2067" max="2068" width="7.140625" style="822" customWidth="1"/>
    <col min="2069" max="2069" width="7.42578125" style="822" customWidth="1"/>
    <col min="2070" max="2070" width="7.5703125" style="822" customWidth="1"/>
    <col min="2071" max="2071" width="7" style="822" customWidth="1"/>
    <col min="2072" max="2072" width="7.28515625" style="822" customWidth="1"/>
    <col min="2073" max="2073" width="6.7109375" style="822" customWidth="1"/>
    <col min="2074" max="2075" width="7.5703125" style="822" customWidth="1"/>
    <col min="2076" max="2305" width="9.140625" style="822"/>
    <col min="2306" max="2306" width="10.28515625" style="822" customWidth="1"/>
    <col min="2307" max="2307" width="11" style="822" customWidth="1"/>
    <col min="2308" max="2309" width="7.140625" style="822" customWidth="1"/>
    <col min="2310" max="2310" width="6.7109375" style="822" customWidth="1"/>
    <col min="2311" max="2311" width="7" style="822" customWidth="1"/>
    <col min="2312" max="2312" width="6.85546875" style="822" customWidth="1"/>
    <col min="2313" max="2313" width="6.42578125" style="822" customWidth="1"/>
    <col min="2314" max="2314" width="9.140625" style="822"/>
    <col min="2315" max="2315" width="7.140625" style="822" customWidth="1"/>
    <col min="2316" max="2317" width="0" style="822" hidden="1" customWidth="1"/>
    <col min="2318" max="2318" width="8.28515625" style="822" customWidth="1"/>
    <col min="2319" max="2319" width="7.28515625" style="822" customWidth="1"/>
    <col min="2320" max="2321" width="7.140625" style="822" customWidth="1"/>
    <col min="2322" max="2322" width="7.7109375" style="822" customWidth="1"/>
    <col min="2323" max="2324" width="7.140625" style="822" customWidth="1"/>
    <col min="2325" max="2325" width="7.42578125" style="822" customWidth="1"/>
    <col min="2326" max="2326" width="7.5703125" style="822" customWidth="1"/>
    <col min="2327" max="2327" width="7" style="822" customWidth="1"/>
    <col min="2328" max="2328" width="7.28515625" style="822" customWidth="1"/>
    <col min="2329" max="2329" width="6.7109375" style="822" customWidth="1"/>
    <col min="2330" max="2331" width="7.5703125" style="822" customWidth="1"/>
    <col min="2332" max="2561" width="9.140625" style="822"/>
    <col min="2562" max="2562" width="10.28515625" style="822" customWidth="1"/>
    <col min="2563" max="2563" width="11" style="822" customWidth="1"/>
    <col min="2564" max="2565" width="7.140625" style="822" customWidth="1"/>
    <col min="2566" max="2566" width="6.7109375" style="822" customWidth="1"/>
    <col min="2567" max="2567" width="7" style="822" customWidth="1"/>
    <col min="2568" max="2568" width="6.85546875" style="822" customWidth="1"/>
    <col min="2569" max="2569" width="6.42578125" style="822" customWidth="1"/>
    <col min="2570" max="2570" width="9.140625" style="822"/>
    <col min="2571" max="2571" width="7.140625" style="822" customWidth="1"/>
    <col min="2572" max="2573" width="0" style="822" hidden="1" customWidth="1"/>
    <col min="2574" max="2574" width="8.28515625" style="822" customWidth="1"/>
    <col min="2575" max="2575" width="7.28515625" style="822" customWidth="1"/>
    <col min="2576" max="2577" width="7.140625" style="822" customWidth="1"/>
    <col min="2578" max="2578" width="7.7109375" style="822" customWidth="1"/>
    <col min="2579" max="2580" width="7.140625" style="822" customWidth="1"/>
    <col min="2581" max="2581" width="7.42578125" style="822" customWidth="1"/>
    <col min="2582" max="2582" width="7.5703125" style="822" customWidth="1"/>
    <col min="2583" max="2583" width="7" style="822" customWidth="1"/>
    <col min="2584" max="2584" width="7.28515625" style="822" customWidth="1"/>
    <col min="2585" max="2585" width="6.7109375" style="822" customWidth="1"/>
    <col min="2586" max="2587" width="7.5703125" style="822" customWidth="1"/>
    <col min="2588" max="2817" width="9.140625" style="822"/>
    <col min="2818" max="2818" width="10.28515625" style="822" customWidth="1"/>
    <col min="2819" max="2819" width="11" style="822" customWidth="1"/>
    <col min="2820" max="2821" width="7.140625" style="822" customWidth="1"/>
    <col min="2822" max="2822" width="6.7109375" style="822" customWidth="1"/>
    <col min="2823" max="2823" width="7" style="822" customWidth="1"/>
    <col min="2824" max="2824" width="6.85546875" style="822" customWidth="1"/>
    <col min="2825" max="2825" width="6.42578125" style="822" customWidth="1"/>
    <col min="2826" max="2826" width="9.140625" style="822"/>
    <col min="2827" max="2827" width="7.140625" style="822" customWidth="1"/>
    <col min="2828" max="2829" width="0" style="822" hidden="1" customWidth="1"/>
    <col min="2830" max="2830" width="8.28515625" style="822" customWidth="1"/>
    <col min="2831" max="2831" width="7.28515625" style="822" customWidth="1"/>
    <col min="2832" max="2833" width="7.140625" style="822" customWidth="1"/>
    <col min="2834" max="2834" width="7.7109375" style="822" customWidth="1"/>
    <col min="2835" max="2836" width="7.140625" style="822" customWidth="1"/>
    <col min="2837" max="2837" width="7.42578125" style="822" customWidth="1"/>
    <col min="2838" max="2838" width="7.5703125" style="822" customWidth="1"/>
    <col min="2839" max="2839" width="7" style="822" customWidth="1"/>
    <col min="2840" max="2840" width="7.28515625" style="822" customWidth="1"/>
    <col min="2841" max="2841" width="6.7109375" style="822" customWidth="1"/>
    <col min="2842" max="2843" width="7.5703125" style="822" customWidth="1"/>
    <col min="2844" max="3073" width="9.140625" style="822"/>
    <col min="3074" max="3074" width="10.28515625" style="822" customWidth="1"/>
    <col min="3075" max="3075" width="11" style="822" customWidth="1"/>
    <col min="3076" max="3077" width="7.140625" style="822" customWidth="1"/>
    <col min="3078" max="3078" width="6.7109375" style="822" customWidth="1"/>
    <col min="3079" max="3079" width="7" style="822" customWidth="1"/>
    <col min="3080" max="3080" width="6.85546875" style="822" customWidth="1"/>
    <col min="3081" max="3081" width="6.42578125" style="822" customWidth="1"/>
    <col min="3082" max="3082" width="9.140625" style="822"/>
    <col min="3083" max="3083" width="7.140625" style="822" customWidth="1"/>
    <col min="3084" max="3085" width="0" style="822" hidden="1" customWidth="1"/>
    <col min="3086" max="3086" width="8.28515625" style="822" customWidth="1"/>
    <col min="3087" max="3087" width="7.28515625" style="822" customWidth="1"/>
    <col min="3088" max="3089" width="7.140625" style="822" customWidth="1"/>
    <col min="3090" max="3090" width="7.7109375" style="822" customWidth="1"/>
    <col min="3091" max="3092" width="7.140625" style="822" customWidth="1"/>
    <col min="3093" max="3093" width="7.42578125" style="822" customWidth="1"/>
    <col min="3094" max="3094" width="7.5703125" style="822" customWidth="1"/>
    <col min="3095" max="3095" width="7" style="822" customWidth="1"/>
    <col min="3096" max="3096" width="7.28515625" style="822" customWidth="1"/>
    <col min="3097" max="3097" width="6.7109375" style="822" customWidth="1"/>
    <col min="3098" max="3099" width="7.5703125" style="822" customWidth="1"/>
    <col min="3100" max="3329" width="9.140625" style="822"/>
    <col min="3330" max="3330" width="10.28515625" style="822" customWidth="1"/>
    <col min="3331" max="3331" width="11" style="822" customWidth="1"/>
    <col min="3332" max="3333" width="7.140625" style="822" customWidth="1"/>
    <col min="3334" max="3334" width="6.7109375" style="822" customWidth="1"/>
    <col min="3335" max="3335" width="7" style="822" customWidth="1"/>
    <col min="3336" max="3336" width="6.85546875" style="822" customWidth="1"/>
    <col min="3337" max="3337" width="6.42578125" style="822" customWidth="1"/>
    <col min="3338" max="3338" width="9.140625" style="822"/>
    <col min="3339" max="3339" width="7.140625" style="822" customWidth="1"/>
    <col min="3340" max="3341" width="0" style="822" hidden="1" customWidth="1"/>
    <col min="3342" max="3342" width="8.28515625" style="822" customWidth="1"/>
    <col min="3343" max="3343" width="7.28515625" style="822" customWidth="1"/>
    <col min="3344" max="3345" width="7.140625" style="822" customWidth="1"/>
    <col min="3346" max="3346" width="7.7109375" style="822" customWidth="1"/>
    <col min="3347" max="3348" width="7.140625" style="822" customWidth="1"/>
    <col min="3349" max="3349" width="7.42578125" style="822" customWidth="1"/>
    <col min="3350" max="3350" width="7.5703125" style="822" customWidth="1"/>
    <col min="3351" max="3351" width="7" style="822" customWidth="1"/>
    <col min="3352" max="3352" width="7.28515625" style="822" customWidth="1"/>
    <col min="3353" max="3353" width="6.7109375" style="822" customWidth="1"/>
    <col min="3354" max="3355" width="7.5703125" style="822" customWidth="1"/>
    <col min="3356" max="3585" width="9.140625" style="822"/>
    <col min="3586" max="3586" width="10.28515625" style="822" customWidth="1"/>
    <col min="3587" max="3587" width="11" style="822" customWidth="1"/>
    <col min="3588" max="3589" width="7.140625" style="822" customWidth="1"/>
    <col min="3590" max="3590" width="6.7109375" style="822" customWidth="1"/>
    <col min="3591" max="3591" width="7" style="822" customWidth="1"/>
    <col min="3592" max="3592" width="6.85546875" style="822" customWidth="1"/>
    <col min="3593" max="3593" width="6.42578125" style="822" customWidth="1"/>
    <col min="3594" max="3594" width="9.140625" style="822"/>
    <col min="3595" max="3595" width="7.140625" style="822" customWidth="1"/>
    <col min="3596" max="3597" width="0" style="822" hidden="1" customWidth="1"/>
    <col min="3598" max="3598" width="8.28515625" style="822" customWidth="1"/>
    <col min="3599" max="3599" width="7.28515625" style="822" customWidth="1"/>
    <col min="3600" max="3601" width="7.140625" style="822" customWidth="1"/>
    <col min="3602" max="3602" width="7.7109375" style="822" customWidth="1"/>
    <col min="3603" max="3604" width="7.140625" style="822" customWidth="1"/>
    <col min="3605" max="3605" width="7.42578125" style="822" customWidth="1"/>
    <col min="3606" max="3606" width="7.5703125" style="822" customWidth="1"/>
    <col min="3607" max="3607" width="7" style="822" customWidth="1"/>
    <col min="3608" max="3608" width="7.28515625" style="822" customWidth="1"/>
    <col min="3609" max="3609" width="6.7109375" style="822" customWidth="1"/>
    <col min="3610" max="3611" width="7.5703125" style="822" customWidth="1"/>
    <col min="3612" max="3841" width="9.140625" style="822"/>
    <col min="3842" max="3842" width="10.28515625" style="822" customWidth="1"/>
    <col min="3843" max="3843" width="11" style="822" customWidth="1"/>
    <col min="3844" max="3845" width="7.140625" style="822" customWidth="1"/>
    <col min="3846" max="3846" width="6.7109375" style="822" customWidth="1"/>
    <col min="3847" max="3847" width="7" style="822" customWidth="1"/>
    <col min="3848" max="3848" width="6.85546875" style="822" customWidth="1"/>
    <col min="3849" max="3849" width="6.42578125" style="822" customWidth="1"/>
    <col min="3850" max="3850" width="9.140625" style="822"/>
    <col min="3851" max="3851" width="7.140625" style="822" customWidth="1"/>
    <col min="3852" max="3853" width="0" style="822" hidden="1" customWidth="1"/>
    <col min="3854" max="3854" width="8.28515625" style="822" customWidth="1"/>
    <col min="3855" max="3855" width="7.28515625" style="822" customWidth="1"/>
    <col min="3856" max="3857" width="7.140625" style="822" customWidth="1"/>
    <col min="3858" max="3858" width="7.7109375" style="822" customWidth="1"/>
    <col min="3859" max="3860" width="7.140625" style="822" customWidth="1"/>
    <col min="3861" max="3861" width="7.42578125" style="822" customWidth="1"/>
    <col min="3862" max="3862" width="7.5703125" style="822" customWidth="1"/>
    <col min="3863" max="3863" width="7" style="822" customWidth="1"/>
    <col min="3864" max="3864" width="7.28515625" style="822" customWidth="1"/>
    <col min="3865" max="3865" width="6.7109375" style="822" customWidth="1"/>
    <col min="3866" max="3867" width="7.5703125" style="822" customWidth="1"/>
    <col min="3868" max="4097" width="9.140625" style="822"/>
    <col min="4098" max="4098" width="10.28515625" style="822" customWidth="1"/>
    <col min="4099" max="4099" width="11" style="822" customWidth="1"/>
    <col min="4100" max="4101" width="7.140625" style="822" customWidth="1"/>
    <col min="4102" max="4102" width="6.7109375" style="822" customWidth="1"/>
    <col min="4103" max="4103" width="7" style="822" customWidth="1"/>
    <col min="4104" max="4104" width="6.85546875" style="822" customWidth="1"/>
    <col min="4105" max="4105" width="6.42578125" style="822" customWidth="1"/>
    <col min="4106" max="4106" width="9.140625" style="822"/>
    <col min="4107" max="4107" width="7.140625" style="822" customWidth="1"/>
    <col min="4108" max="4109" width="0" style="822" hidden="1" customWidth="1"/>
    <col min="4110" max="4110" width="8.28515625" style="822" customWidth="1"/>
    <col min="4111" max="4111" width="7.28515625" style="822" customWidth="1"/>
    <col min="4112" max="4113" width="7.140625" style="822" customWidth="1"/>
    <col min="4114" max="4114" width="7.7109375" style="822" customWidth="1"/>
    <col min="4115" max="4116" width="7.140625" style="822" customWidth="1"/>
    <col min="4117" max="4117" width="7.42578125" style="822" customWidth="1"/>
    <col min="4118" max="4118" width="7.5703125" style="822" customWidth="1"/>
    <col min="4119" max="4119" width="7" style="822" customWidth="1"/>
    <col min="4120" max="4120" width="7.28515625" style="822" customWidth="1"/>
    <col min="4121" max="4121" width="6.7109375" style="822" customWidth="1"/>
    <col min="4122" max="4123" width="7.5703125" style="822" customWidth="1"/>
    <col min="4124" max="4353" width="9.140625" style="822"/>
    <col min="4354" max="4354" width="10.28515625" style="822" customWidth="1"/>
    <col min="4355" max="4355" width="11" style="822" customWidth="1"/>
    <col min="4356" max="4357" width="7.140625" style="822" customWidth="1"/>
    <col min="4358" max="4358" width="6.7109375" style="822" customWidth="1"/>
    <col min="4359" max="4359" width="7" style="822" customWidth="1"/>
    <col min="4360" max="4360" width="6.85546875" style="822" customWidth="1"/>
    <col min="4361" max="4361" width="6.42578125" style="822" customWidth="1"/>
    <col min="4362" max="4362" width="9.140625" style="822"/>
    <col min="4363" max="4363" width="7.140625" style="822" customWidth="1"/>
    <col min="4364" max="4365" width="0" style="822" hidden="1" customWidth="1"/>
    <col min="4366" max="4366" width="8.28515625" style="822" customWidth="1"/>
    <col min="4367" max="4367" width="7.28515625" style="822" customWidth="1"/>
    <col min="4368" max="4369" width="7.140625" style="822" customWidth="1"/>
    <col min="4370" max="4370" width="7.7109375" style="822" customWidth="1"/>
    <col min="4371" max="4372" width="7.140625" style="822" customWidth="1"/>
    <col min="4373" max="4373" width="7.42578125" style="822" customWidth="1"/>
    <col min="4374" max="4374" width="7.5703125" style="822" customWidth="1"/>
    <col min="4375" max="4375" width="7" style="822" customWidth="1"/>
    <col min="4376" max="4376" width="7.28515625" style="822" customWidth="1"/>
    <col min="4377" max="4377" width="6.7109375" style="822" customWidth="1"/>
    <col min="4378" max="4379" width="7.5703125" style="822" customWidth="1"/>
    <col min="4380" max="4609" width="9.140625" style="822"/>
    <col min="4610" max="4610" width="10.28515625" style="822" customWidth="1"/>
    <col min="4611" max="4611" width="11" style="822" customWidth="1"/>
    <col min="4612" max="4613" width="7.140625" style="822" customWidth="1"/>
    <col min="4614" max="4614" width="6.7109375" style="822" customWidth="1"/>
    <col min="4615" max="4615" width="7" style="822" customWidth="1"/>
    <col min="4616" max="4616" width="6.85546875" style="822" customWidth="1"/>
    <col min="4617" max="4617" width="6.42578125" style="822" customWidth="1"/>
    <col min="4618" max="4618" width="9.140625" style="822"/>
    <col min="4619" max="4619" width="7.140625" style="822" customWidth="1"/>
    <col min="4620" max="4621" width="0" style="822" hidden="1" customWidth="1"/>
    <col min="4622" max="4622" width="8.28515625" style="822" customWidth="1"/>
    <col min="4623" max="4623" width="7.28515625" style="822" customWidth="1"/>
    <col min="4624" max="4625" width="7.140625" style="822" customWidth="1"/>
    <col min="4626" max="4626" width="7.7109375" style="822" customWidth="1"/>
    <col min="4627" max="4628" width="7.140625" style="822" customWidth="1"/>
    <col min="4629" max="4629" width="7.42578125" style="822" customWidth="1"/>
    <col min="4630" max="4630" width="7.5703125" style="822" customWidth="1"/>
    <col min="4631" max="4631" width="7" style="822" customWidth="1"/>
    <col min="4632" max="4632" width="7.28515625" style="822" customWidth="1"/>
    <col min="4633" max="4633" width="6.7109375" style="822" customWidth="1"/>
    <col min="4634" max="4635" width="7.5703125" style="822" customWidth="1"/>
    <col min="4636" max="4865" width="9.140625" style="822"/>
    <col min="4866" max="4866" width="10.28515625" style="822" customWidth="1"/>
    <col min="4867" max="4867" width="11" style="822" customWidth="1"/>
    <col min="4868" max="4869" width="7.140625" style="822" customWidth="1"/>
    <col min="4870" max="4870" width="6.7109375" style="822" customWidth="1"/>
    <col min="4871" max="4871" width="7" style="822" customWidth="1"/>
    <col min="4872" max="4872" width="6.85546875" style="822" customWidth="1"/>
    <col min="4873" max="4873" width="6.42578125" style="822" customWidth="1"/>
    <col min="4874" max="4874" width="9.140625" style="822"/>
    <col min="4875" max="4875" width="7.140625" style="822" customWidth="1"/>
    <col min="4876" max="4877" width="0" style="822" hidden="1" customWidth="1"/>
    <col min="4878" max="4878" width="8.28515625" style="822" customWidth="1"/>
    <col min="4879" max="4879" width="7.28515625" style="822" customWidth="1"/>
    <col min="4880" max="4881" width="7.140625" style="822" customWidth="1"/>
    <col min="4882" max="4882" width="7.7109375" style="822" customWidth="1"/>
    <col min="4883" max="4884" width="7.140625" style="822" customWidth="1"/>
    <col min="4885" max="4885" width="7.42578125" style="822" customWidth="1"/>
    <col min="4886" max="4886" width="7.5703125" style="822" customWidth="1"/>
    <col min="4887" max="4887" width="7" style="822" customWidth="1"/>
    <col min="4888" max="4888" width="7.28515625" style="822" customWidth="1"/>
    <col min="4889" max="4889" width="6.7109375" style="822" customWidth="1"/>
    <col min="4890" max="4891" width="7.5703125" style="822" customWidth="1"/>
    <col min="4892" max="5121" width="9.140625" style="822"/>
    <col min="5122" max="5122" width="10.28515625" style="822" customWidth="1"/>
    <col min="5123" max="5123" width="11" style="822" customWidth="1"/>
    <col min="5124" max="5125" width="7.140625" style="822" customWidth="1"/>
    <col min="5126" max="5126" width="6.7109375" style="822" customWidth="1"/>
    <col min="5127" max="5127" width="7" style="822" customWidth="1"/>
    <col min="5128" max="5128" width="6.85546875" style="822" customWidth="1"/>
    <col min="5129" max="5129" width="6.42578125" style="822" customWidth="1"/>
    <col min="5130" max="5130" width="9.140625" style="822"/>
    <col min="5131" max="5131" width="7.140625" style="822" customWidth="1"/>
    <col min="5132" max="5133" width="0" style="822" hidden="1" customWidth="1"/>
    <col min="5134" max="5134" width="8.28515625" style="822" customWidth="1"/>
    <col min="5135" max="5135" width="7.28515625" style="822" customWidth="1"/>
    <col min="5136" max="5137" width="7.140625" style="822" customWidth="1"/>
    <col min="5138" max="5138" width="7.7109375" style="822" customWidth="1"/>
    <col min="5139" max="5140" width="7.140625" style="822" customWidth="1"/>
    <col min="5141" max="5141" width="7.42578125" style="822" customWidth="1"/>
    <col min="5142" max="5142" width="7.5703125" style="822" customWidth="1"/>
    <col min="5143" max="5143" width="7" style="822" customWidth="1"/>
    <col min="5144" max="5144" width="7.28515625" style="822" customWidth="1"/>
    <col min="5145" max="5145" width="6.7109375" style="822" customWidth="1"/>
    <col min="5146" max="5147" width="7.5703125" style="822" customWidth="1"/>
    <col min="5148" max="5377" width="9.140625" style="822"/>
    <col min="5378" max="5378" width="10.28515625" style="822" customWidth="1"/>
    <col min="5379" max="5379" width="11" style="822" customWidth="1"/>
    <col min="5380" max="5381" width="7.140625" style="822" customWidth="1"/>
    <col min="5382" max="5382" width="6.7109375" style="822" customWidth="1"/>
    <col min="5383" max="5383" width="7" style="822" customWidth="1"/>
    <col min="5384" max="5384" width="6.85546875" style="822" customWidth="1"/>
    <col min="5385" max="5385" width="6.42578125" style="822" customWidth="1"/>
    <col min="5386" max="5386" width="9.140625" style="822"/>
    <col min="5387" max="5387" width="7.140625" style="822" customWidth="1"/>
    <col min="5388" max="5389" width="0" style="822" hidden="1" customWidth="1"/>
    <col min="5390" max="5390" width="8.28515625" style="822" customWidth="1"/>
    <col min="5391" max="5391" width="7.28515625" style="822" customWidth="1"/>
    <col min="5392" max="5393" width="7.140625" style="822" customWidth="1"/>
    <col min="5394" max="5394" width="7.7109375" style="822" customWidth="1"/>
    <col min="5395" max="5396" width="7.140625" style="822" customWidth="1"/>
    <col min="5397" max="5397" width="7.42578125" style="822" customWidth="1"/>
    <col min="5398" max="5398" width="7.5703125" style="822" customWidth="1"/>
    <col min="5399" max="5399" width="7" style="822" customWidth="1"/>
    <col min="5400" max="5400" width="7.28515625" style="822" customWidth="1"/>
    <col min="5401" max="5401" width="6.7109375" style="822" customWidth="1"/>
    <col min="5402" max="5403" width="7.5703125" style="822" customWidth="1"/>
    <col min="5404" max="5633" width="9.140625" style="822"/>
    <col min="5634" max="5634" width="10.28515625" style="822" customWidth="1"/>
    <col min="5635" max="5635" width="11" style="822" customWidth="1"/>
    <col min="5636" max="5637" width="7.140625" style="822" customWidth="1"/>
    <col min="5638" max="5638" width="6.7109375" style="822" customWidth="1"/>
    <col min="5639" max="5639" width="7" style="822" customWidth="1"/>
    <col min="5640" max="5640" width="6.85546875" style="822" customWidth="1"/>
    <col min="5641" max="5641" width="6.42578125" style="822" customWidth="1"/>
    <col min="5642" max="5642" width="9.140625" style="822"/>
    <col min="5643" max="5643" width="7.140625" style="822" customWidth="1"/>
    <col min="5644" max="5645" width="0" style="822" hidden="1" customWidth="1"/>
    <col min="5646" max="5646" width="8.28515625" style="822" customWidth="1"/>
    <col min="5647" max="5647" width="7.28515625" style="822" customWidth="1"/>
    <col min="5648" max="5649" width="7.140625" style="822" customWidth="1"/>
    <col min="5650" max="5650" width="7.7109375" style="822" customWidth="1"/>
    <col min="5651" max="5652" width="7.140625" style="822" customWidth="1"/>
    <col min="5653" max="5653" width="7.42578125" style="822" customWidth="1"/>
    <col min="5654" max="5654" width="7.5703125" style="822" customWidth="1"/>
    <col min="5655" max="5655" width="7" style="822" customWidth="1"/>
    <col min="5656" max="5656" width="7.28515625" style="822" customWidth="1"/>
    <col min="5657" max="5657" width="6.7109375" style="822" customWidth="1"/>
    <col min="5658" max="5659" width="7.5703125" style="822" customWidth="1"/>
    <col min="5660" max="5889" width="9.140625" style="822"/>
    <col min="5890" max="5890" width="10.28515625" style="822" customWidth="1"/>
    <col min="5891" max="5891" width="11" style="822" customWidth="1"/>
    <col min="5892" max="5893" width="7.140625" style="822" customWidth="1"/>
    <col min="5894" max="5894" width="6.7109375" style="822" customWidth="1"/>
    <col min="5895" max="5895" width="7" style="822" customWidth="1"/>
    <col min="5896" max="5896" width="6.85546875" style="822" customWidth="1"/>
    <col min="5897" max="5897" width="6.42578125" style="822" customWidth="1"/>
    <col min="5898" max="5898" width="9.140625" style="822"/>
    <col min="5899" max="5899" width="7.140625" style="822" customWidth="1"/>
    <col min="5900" max="5901" width="0" style="822" hidden="1" customWidth="1"/>
    <col min="5902" max="5902" width="8.28515625" style="822" customWidth="1"/>
    <col min="5903" max="5903" width="7.28515625" style="822" customWidth="1"/>
    <col min="5904" max="5905" width="7.140625" style="822" customWidth="1"/>
    <col min="5906" max="5906" width="7.7109375" style="822" customWidth="1"/>
    <col min="5907" max="5908" width="7.140625" style="822" customWidth="1"/>
    <col min="5909" max="5909" width="7.42578125" style="822" customWidth="1"/>
    <col min="5910" max="5910" width="7.5703125" style="822" customWidth="1"/>
    <col min="5911" max="5911" width="7" style="822" customWidth="1"/>
    <col min="5912" max="5912" width="7.28515625" style="822" customWidth="1"/>
    <col min="5913" max="5913" width="6.7109375" style="822" customWidth="1"/>
    <col min="5914" max="5915" width="7.5703125" style="822" customWidth="1"/>
    <col min="5916" max="6145" width="9.140625" style="822"/>
    <col min="6146" max="6146" width="10.28515625" style="822" customWidth="1"/>
    <col min="6147" max="6147" width="11" style="822" customWidth="1"/>
    <col min="6148" max="6149" width="7.140625" style="822" customWidth="1"/>
    <col min="6150" max="6150" width="6.7109375" style="822" customWidth="1"/>
    <col min="6151" max="6151" width="7" style="822" customWidth="1"/>
    <col min="6152" max="6152" width="6.85546875" style="822" customWidth="1"/>
    <col min="6153" max="6153" width="6.42578125" style="822" customWidth="1"/>
    <col min="6154" max="6154" width="9.140625" style="822"/>
    <col min="6155" max="6155" width="7.140625" style="822" customWidth="1"/>
    <col min="6156" max="6157" width="0" style="822" hidden="1" customWidth="1"/>
    <col min="6158" max="6158" width="8.28515625" style="822" customWidth="1"/>
    <col min="6159" max="6159" width="7.28515625" style="822" customWidth="1"/>
    <col min="6160" max="6161" width="7.140625" style="822" customWidth="1"/>
    <col min="6162" max="6162" width="7.7109375" style="822" customWidth="1"/>
    <col min="6163" max="6164" width="7.140625" style="822" customWidth="1"/>
    <col min="6165" max="6165" width="7.42578125" style="822" customWidth="1"/>
    <col min="6166" max="6166" width="7.5703125" style="822" customWidth="1"/>
    <col min="6167" max="6167" width="7" style="822" customWidth="1"/>
    <col min="6168" max="6168" width="7.28515625" style="822" customWidth="1"/>
    <col min="6169" max="6169" width="6.7109375" style="822" customWidth="1"/>
    <col min="6170" max="6171" width="7.5703125" style="822" customWidth="1"/>
    <col min="6172" max="6401" width="9.140625" style="822"/>
    <col min="6402" max="6402" width="10.28515625" style="822" customWidth="1"/>
    <col min="6403" max="6403" width="11" style="822" customWidth="1"/>
    <col min="6404" max="6405" width="7.140625" style="822" customWidth="1"/>
    <col min="6406" max="6406" width="6.7109375" style="822" customWidth="1"/>
    <col min="6407" max="6407" width="7" style="822" customWidth="1"/>
    <col min="6408" max="6408" width="6.85546875" style="822" customWidth="1"/>
    <col min="6409" max="6409" width="6.42578125" style="822" customWidth="1"/>
    <col min="6410" max="6410" width="9.140625" style="822"/>
    <col min="6411" max="6411" width="7.140625" style="822" customWidth="1"/>
    <col min="6412" max="6413" width="0" style="822" hidden="1" customWidth="1"/>
    <col min="6414" max="6414" width="8.28515625" style="822" customWidth="1"/>
    <col min="6415" max="6415" width="7.28515625" style="822" customWidth="1"/>
    <col min="6416" max="6417" width="7.140625" style="822" customWidth="1"/>
    <col min="6418" max="6418" width="7.7109375" style="822" customWidth="1"/>
    <col min="6419" max="6420" width="7.140625" style="822" customWidth="1"/>
    <col min="6421" max="6421" width="7.42578125" style="822" customWidth="1"/>
    <col min="6422" max="6422" width="7.5703125" style="822" customWidth="1"/>
    <col min="6423" max="6423" width="7" style="822" customWidth="1"/>
    <col min="6424" max="6424" width="7.28515625" style="822" customWidth="1"/>
    <col min="6425" max="6425" width="6.7109375" style="822" customWidth="1"/>
    <col min="6426" max="6427" width="7.5703125" style="822" customWidth="1"/>
    <col min="6428" max="6657" width="9.140625" style="822"/>
    <col min="6658" max="6658" width="10.28515625" style="822" customWidth="1"/>
    <col min="6659" max="6659" width="11" style="822" customWidth="1"/>
    <col min="6660" max="6661" width="7.140625" style="822" customWidth="1"/>
    <col min="6662" max="6662" width="6.7109375" style="822" customWidth="1"/>
    <col min="6663" max="6663" width="7" style="822" customWidth="1"/>
    <col min="6664" max="6664" width="6.85546875" style="822" customWidth="1"/>
    <col min="6665" max="6665" width="6.42578125" style="822" customWidth="1"/>
    <col min="6666" max="6666" width="9.140625" style="822"/>
    <col min="6667" max="6667" width="7.140625" style="822" customWidth="1"/>
    <col min="6668" max="6669" width="0" style="822" hidden="1" customWidth="1"/>
    <col min="6670" max="6670" width="8.28515625" style="822" customWidth="1"/>
    <col min="6671" max="6671" width="7.28515625" style="822" customWidth="1"/>
    <col min="6672" max="6673" width="7.140625" style="822" customWidth="1"/>
    <col min="6674" max="6674" width="7.7109375" style="822" customWidth="1"/>
    <col min="6675" max="6676" width="7.140625" style="822" customWidth="1"/>
    <col min="6677" max="6677" width="7.42578125" style="822" customWidth="1"/>
    <col min="6678" max="6678" width="7.5703125" style="822" customWidth="1"/>
    <col min="6679" max="6679" width="7" style="822" customWidth="1"/>
    <col min="6680" max="6680" width="7.28515625" style="822" customWidth="1"/>
    <col min="6681" max="6681" width="6.7109375" style="822" customWidth="1"/>
    <col min="6682" max="6683" width="7.5703125" style="822" customWidth="1"/>
    <col min="6684" max="6913" width="9.140625" style="822"/>
    <col min="6914" max="6914" width="10.28515625" style="822" customWidth="1"/>
    <col min="6915" max="6915" width="11" style="822" customWidth="1"/>
    <col min="6916" max="6917" width="7.140625" style="822" customWidth="1"/>
    <col min="6918" max="6918" width="6.7109375" style="822" customWidth="1"/>
    <col min="6919" max="6919" width="7" style="822" customWidth="1"/>
    <col min="6920" max="6920" width="6.85546875" style="822" customWidth="1"/>
    <col min="6921" max="6921" width="6.42578125" style="822" customWidth="1"/>
    <col min="6922" max="6922" width="9.140625" style="822"/>
    <col min="6923" max="6923" width="7.140625" style="822" customWidth="1"/>
    <col min="6924" max="6925" width="0" style="822" hidden="1" customWidth="1"/>
    <col min="6926" max="6926" width="8.28515625" style="822" customWidth="1"/>
    <col min="6927" max="6927" width="7.28515625" style="822" customWidth="1"/>
    <col min="6928" max="6929" width="7.140625" style="822" customWidth="1"/>
    <col min="6930" max="6930" width="7.7109375" style="822" customWidth="1"/>
    <col min="6931" max="6932" width="7.140625" style="822" customWidth="1"/>
    <col min="6933" max="6933" width="7.42578125" style="822" customWidth="1"/>
    <col min="6934" max="6934" width="7.5703125" style="822" customWidth="1"/>
    <col min="6935" max="6935" width="7" style="822" customWidth="1"/>
    <col min="6936" max="6936" width="7.28515625" style="822" customWidth="1"/>
    <col min="6937" max="6937" width="6.7109375" style="822" customWidth="1"/>
    <col min="6938" max="6939" width="7.5703125" style="822" customWidth="1"/>
    <col min="6940" max="7169" width="9.140625" style="822"/>
    <col min="7170" max="7170" width="10.28515625" style="822" customWidth="1"/>
    <col min="7171" max="7171" width="11" style="822" customWidth="1"/>
    <col min="7172" max="7173" width="7.140625" style="822" customWidth="1"/>
    <col min="7174" max="7174" width="6.7109375" style="822" customWidth="1"/>
    <col min="7175" max="7175" width="7" style="822" customWidth="1"/>
    <col min="7176" max="7176" width="6.85546875" style="822" customWidth="1"/>
    <col min="7177" max="7177" width="6.42578125" style="822" customWidth="1"/>
    <col min="7178" max="7178" width="9.140625" style="822"/>
    <col min="7179" max="7179" width="7.140625" style="822" customWidth="1"/>
    <col min="7180" max="7181" width="0" style="822" hidden="1" customWidth="1"/>
    <col min="7182" max="7182" width="8.28515625" style="822" customWidth="1"/>
    <col min="7183" max="7183" width="7.28515625" style="822" customWidth="1"/>
    <col min="7184" max="7185" width="7.140625" style="822" customWidth="1"/>
    <col min="7186" max="7186" width="7.7109375" style="822" customWidth="1"/>
    <col min="7187" max="7188" width="7.140625" style="822" customWidth="1"/>
    <col min="7189" max="7189" width="7.42578125" style="822" customWidth="1"/>
    <col min="7190" max="7190" width="7.5703125" style="822" customWidth="1"/>
    <col min="7191" max="7191" width="7" style="822" customWidth="1"/>
    <col min="7192" max="7192" width="7.28515625" style="822" customWidth="1"/>
    <col min="7193" max="7193" width="6.7109375" style="822" customWidth="1"/>
    <col min="7194" max="7195" width="7.5703125" style="822" customWidth="1"/>
    <col min="7196" max="7425" width="9.140625" style="822"/>
    <col min="7426" max="7426" width="10.28515625" style="822" customWidth="1"/>
    <col min="7427" max="7427" width="11" style="822" customWidth="1"/>
    <col min="7428" max="7429" width="7.140625" style="822" customWidth="1"/>
    <col min="7430" max="7430" width="6.7109375" style="822" customWidth="1"/>
    <col min="7431" max="7431" width="7" style="822" customWidth="1"/>
    <col min="7432" max="7432" width="6.85546875" style="822" customWidth="1"/>
    <col min="7433" max="7433" width="6.42578125" style="822" customWidth="1"/>
    <col min="7434" max="7434" width="9.140625" style="822"/>
    <col min="7435" max="7435" width="7.140625" style="822" customWidth="1"/>
    <col min="7436" max="7437" width="0" style="822" hidden="1" customWidth="1"/>
    <col min="7438" max="7438" width="8.28515625" style="822" customWidth="1"/>
    <col min="7439" max="7439" width="7.28515625" style="822" customWidth="1"/>
    <col min="7440" max="7441" width="7.140625" style="822" customWidth="1"/>
    <col min="7442" max="7442" width="7.7109375" style="822" customWidth="1"/>
    <col min="7443" max="7444" width="7.140625" style="822" customWidth="1"/>
    <col min="7445" max="7445" width="7.42578125" style="822" customWidth="1"/>
    <col min="7446" max="7446" width="7.5703125" style="822" customWidth="1"/>
    <col min="7447" max="7447" width="7" style="822" customWidth="1"/>
    <col min="7448" max="7448" width="7.28515625" style="822" customWidth="1"/>
    <col min="7449" max="7449" width="6.7109375" style="822" customWidth="1"/>
    <col min="7450" max="7451" width="7.5703125" style="822" customWidth="1"/>
    <col min="7452" max="7681" width="9.140625" style="822"/>
    <col min="7682" max="7682" width="10.28515625" style="822" customWidth="1"/>
    <col min="7683" max="7683" width="11" style="822" customWidth="1"/>
    <col min="7684" max="7685" width="7.140625" style="822" customWidth="1"/>
    <col min="7686" max="7686" width="6.7109375" style="822" customWidth="1"/>
    <col min="7687" max="7687" width="7" style="822" customWidth="1"/>
    <col min="7688" max="7688" width="6.85546875" style="822" customWidth="1"/>
    <col min="7689" max="7689" width="6.42578125" style="822" customWidth="1"/>
    <col min="7690" max="7690" width="9.140625" style="822"/>
    <col min="7691" max="7691" width="7.140625" style="822" customWidth="1"/>
    <col min="7692" max="7693" width="0" style="822" hidden="1" customWidth="1"/>
    <col min="7694" max="7694" width="8.28515625" style="822" customWidth="1"/>
    <col min="7695" max="7695" width="7.28515625" style="822" customWidth="1"/>
    <col min="7696" max="7697" width="7.140625" style="822" customWidth="1"/>
    <col min="7698" max="7698" width="7.7109375" style="822" customWidth="1"/>
    <col min="7699" max="7700" width="7.140625" style="822" customWidth="1"/>
    <col min="7701" max="7701" width="7.42578125" style="822" customWidth="1"/>
    <col min="7702" max="7702" width="7.5703125" style="822" customWidth="1"/>
    <col min="7703" max="7703" width="7" style="822" customWidth="1"/>
    <col min="7704" max="7704" width="7.28515625" style="822" customWidth="1"/>
    <col min="7705" max="7705" width="6.7109375" style="822" customWidth="1"/>
    <col min="7706" max="7707" width="7.5703125" style="822" customWidth="1"/>
    <col min="7708" max="7937" width="9.140625" style="822"/>
    <col min="7938" max="7938" width="10.28515625" style="822" customWidth="1"/>
    <col min="7939" max="7939" width="11" style="822" customWidth="1"/>
    <col min="7940" max="7941" width="7.140625" style="822" customWidth="1"/>
    <col min="7942" max="7942" width="6.7109375" style="822" customWidth="1"/>
    <col min="7943" max="7943" width="7" style="822" customWidth="1"/>
    <col min="7944" max="7944" width="6.85546875" style="822" customWidth="1"/>
    <col min="7945" max="7945" width="6.42578125" style="822" customWidth="1"/>
    <col min="7946" max="7946" width="9.140625" style="822"/>
    <col min="7947" max="7947" width="7.140625" style="822" customWidth="1"/>
    <col min="7948" max="7949" width="0" style="822" hidden="1" customWidth="1"/>
    <col min="7950" max="7950" width="8.28515625" style="822" customWidth="1"/>
    <col min="7951" max="7951" width="7.28515625" style="822" customWidth="1"/>
    <col min="7952" max="7953" width="7.140625" style="822" customWidth="1"/>
    <col min="7954" max="7954" width="7.7109375" style="822" customWidth="1"/>
    <col min="7955" max="7956" width="7.140625" style="822" customWidth="1"/>
    <col min="7957" max="7957" width="7.42578125" style="822" customWidth="1"/>
    <col min="7958" max="7958" width="7.5703125" style="822" customWidth="1"/>
    <col min="7959" max="7959" width="7" style="822" customWidth="1"/>
    <col min="7960" max="7960" width="7.28515625" style="822" customWidth="1"/>
    <col min="7961" max="7961" width="6.7109375" style="822" customWidth="1"/>
    <col min="7962" max="7963" width="7.5703125" style="822" customWidth="1"/>
    <col min="7964" max="8193" width="9.140625" style="822"/>
    <col min="8194" max="8194" width="10.28515625" style="822" customWidth="1"/>
    <col min="8195" max="8195" width="11" style="822" customWidth="1"/>
    <col min="8196" max="8197" width="7.140625" style="822" customWidth="1"/>
    <col min="8198" max="8198" width="6.7109375" style="822" customWidth="1"/>
    <col min="8199" max="8199" width="7" style="822" customWidth="1"/>
    <col min="8200" max="8200" width="6.85546875" style="822" customWidth="1"/>
    <col min="8201" max="8201" width="6.42578125" style="822" customWidth="1"/>
    <col min="8202" max="8202" width="9.140625" style="822"/>
    <col min="8203" max="8203" width="7.140625" style="822" customWidth="1"/>
    <col min="8204" max="8205" width="0" style="822" hidden="1" customWidth="1"/>
    <col min="8206" max="8206" width="8.28515625" style="822" customWidth="1"/>
    <col min="8207" max="8207" width="7.28515625" style="822" customWidth="1"/>
    <col min="8208" max="8209" width="7.140625" style="822" customWidth="1"/>
    <col min="8210" max="8210" width="7.7109375" style="822" customWidth="1"/>
    <col min="8211" max="8212" width="7.140625" style="822" customWidth="1"/>
    <col min="8213" max="8213" width="7.42578125" style="822" customWidth="1"/>
    <col min="8214" max="8214" width="7.5703125" style="822" customWidth="1"/>
    <col min="8215" max="8215" width="7" style="822" customWidth="1"/>
    <col min="8216" max="8216" width="7.28515625" style="822" customWidth="1"/>
    <col min="8217" max="8217" width="6.7109375" style="822" customWidth="1"/>
    <col min="8218" max="8219" width="7.5703125" style="822" customWidth="1"/>
    <col min="8220" max="8449" width="9.140625" style="822"/>
    <col min="8450" max="8450" width="10.28515625" style="822" customWidth="1"/>
    <col min="8451" max="8451" width="11" style="822" customWidth="1"/>
    <col min="8452" max="8453" width="7.140625" style="822" customWidth="1"/>
    <col min="8454" max="8454" width="6.7109375" style="822" customWidth="1"/>
    <col min="8455" max="8455" width="7" style="822" customWidth="1"/>
    <col min="8456" max="8456" width="6.85546875" style="822" customWidth="1"/>
    <col min="8457" max="8457" width="6.42578125" style="822" customWidth="1"/>
    <col min="8458" max="8458" width="9.140625" style="822"/>
    <col min="8459" max="8459" width="7.140625" style="822" customWidth="1"/>
    <col min="8460" max="8461" width="0" style="822" hidden="1" customWidth="1"/>
    <col min="8462" max="8462" width="8.28515625" style="822" customWidth="1"/>
    <col min="8463" max="8463" width="7.28515625" style="822" customWidth="1"/>
    <col min="8464" max="8465" width="7.140625" style="822" customWidth="1"/>
    <col min="8466" max="8466" width="7.7109375" style="822" customWidth="1"/>
    <col min="8467" max="8468" width="7.140625" style="822" customWidth="1"/>
    <col min="8469" max="8469" width="7.42578125" style="822" customWidth="1"/>
    <col min="8470" max="8470" width="7.5703125" style="822" customWidth="1"/>
    <col min="8471" max="8471" width="7" style="822" customWidth="1"/>
    <col min="8472" max="8472" width="7.28515625" style="822" customWidth="1"/>
    <col min="8473" max="8473" width="6.7109375" style="822" customWidth="1"/>
    <col min="8474" max="8475" width="7.5703125" style="822" customWidth="1"/>
    <col min="8476" max="8705" width="9.140625" style="822"/>
    <col min="8706" max="8706" width="10.28515625" style="822" customWidth="1"/>
    <col min="8707" max="8707" width="11" style="822" customWidth="1"/>
    <col min="8708" max="8709" width="7.140625" style="822" customWidth="1"/>
    <col min="8710" max="8710" width="6.7109375" style="822" customWidth="1"/>
    <col min="8711" max="8711" width="7" style="822" customWidth="1"/>
    <col min="8712" max="8712" width="6.85546875" style="822" customWidth="1"/>
    <col min="8713" max="8713" width="6.42578125" style="822" customWidth="1"/>
    <col min="8714" max="8714" width="9.140625" style="822"/>
    <col min="8715" max="8715" width="7.140625" style="822" customWidth="1"/>
    <col min="8716" max="8717" width="0" style="822" hidden="1" customWidth="1"/>
    <col min="8718" max="8718" width="8.28515625" style="822" customWidth="1"/>
    <col min="8719" max="8719" width="7.28515625" style="822" customWidth="1"/>
    <col min="8720" max="8721" width="7.140625" style="822" customWidth="1"/>
    <col min="8722" max="8722" width="7.7109375" style="822" customWidth="1"/>
    <col min="8723" max="8724" width="7.140625" style="822" customWidth="1"/>
    <col min="8725" max="8725" width="7.42578125" style="822" customWidth="1"/>
    <col min="8726" max="8726" width="7.5703125" style="822" customWidth="1"/>
    <col min="8727" max="8727" width="7" style="822" customWidth="1"/>
    <col min="8728" max="8728" width="7.28515625" style="822" customWidth="1"/>
    <col min="8729" max="8729" width="6.7109375" style="822" customWidth="1"/>
    <col min="8730" max="8731" width="7.5703125" style="822" customWidth="1"/>
    <col min="8732" max="8961" width="9.140625" style="822"/>
    <col min="8962" max="8962" width="10.28515625" style="822" customWidth="1"/>
    <col min="8963" max="8963" width="11" style="822" customWidth="1"/>
    <col min="8964" max="8965" width="7.140625" style="822" customWidth="1"/>
    <col min="8966" max="8966" width="6.7109375" style="822" customWidth="1"/>
    <col min="8967" max="8967" width="7" style="822" customWidth="1"/>
    <col min="8968" max="8968" width="6.85546875" style="822" customWidth="1"/>
    <col min="8969" max="8969" width="6.42578125" style="822" customWidth="1"/>
    <col min="8970" max="8970" width="9.140625" style="822"/>
    <col min="8971" max="8971" width="7.140625" style="822" customWidth="1"/>
    <col min="8972" max="8973" width="0" style="822" hidden="1" customWidth="1"/>
    <col min="8974" max="8974" width="8.28515625" style="822" customWidth="1"/>
    <col min="8975" max="8975" width="7.28515625" style="822" customWidth="1"/>
    <col min="8976" max="8977" width="7.140625" style="822" customWidth="1"/>
    <col min="8978" max="8978" width="7.7109375" style="822" customWidth="1"/>
    <col min="8979" max="8980" width="7.140625" style="822" customWidth="1"/>
    <col min="8981" max="8981" width="7.42578125" style="822" customWidth="1"/>
    <col min="8982" max="8982" width="7.5703125" style="822" customWidth="1"/>
    <col min="8983" max="8983" width="7" style="822" customWidth="1"/>
    <col min="8984" max="8984" width="7.28515625" style="822" customWidth="1"/>
    <col min="8985" max="8985" width="6.7109375" style="822" customWidth="1"/>
    <col min="8986" max="8987" width="7.5703125" style="822" customWidth="1"/>
    <col min="8988" max="9217" width="9.140625" style="822"/>
    <col min="9218" max="9218" width="10.28515625" style="822" customWidth="1"/>
    <col min="9219" max="9219" width="11" style="822" customWidth="1"/>
    <col min="9220" max="9221" width="7.140625" style="822" customWidth="1"/>
    <col min="9222" max="9222" width="6.7109375" style="822" customWidth="1"/>
    <col min="9223" max="9223" width="7" style="822" customWidth="1"/>
    <col min="9224" max="9224" width="6.85546875" style="822" customWidth="1"/>
    <col min="9225" max="9225" width="6.42578125" style="822" customWidth="1"/>
    <col min="9226" max="9226" width="9.140625" style="822"/>
    <col min="9227" max="9227" width="7.140625" style="822" customWidth="1"/>
    <col min="9228" max="9229" width="0" style="822" hidden="1" customWidth="1"/>
    <col min="9230" max="9230" width="8.28515625" style="822" customWidth="1"/>
    <col min="9231" max="9231" width="7.28515625" style="822" customWidth="1"/>
    <col min="9232" max="9233" width="7.140625" style="822" customWidth="1"/>
    <col min="9234" max="9234" width="7.7109375" style="822" customWidth="1"/>
    <col min="9235" max="9236" width="7.140625" style="822" customWidth="1"/>
    <col min="9237" max="9237" width="7.42578125" style="822" customWidth="1"/>
    <col min="9238" max="9238" width="7.5703125" style="822" customWidth="1"/>
    <col min="9239" max="9239" width="7" style="822" customWidth="1"/>
    <col min="9240" max="9240" width="7.28515625" style="822" customWidth="1"/>
    <col min="9241" max="9241" width="6.7109375" style="822" customWidth="1"/>
    <col min="9242" max="9243" width="7.5703125" style="822" customWidth="1"/>
    <col min="9244" max="9473" width="9.140625" style="822"/>
    <col min="9474" max="9474" width="10.28515625" style="822" customWidth="1"/>
    <col min="9475" max="9475" width="11" style="822" customWidth="1"/>
    <col min="9476" max="9477" width="7.140625" style="822" customWidth="1"/>
    <col min="9478" max="9478" width="6.7109375" style="822" customWidth="1"/>
    <col min="9479" max="9479" width="7" style="822" customWidth="1"/>
    <col min="9480" max="9480" width="6.85546875" style="822" customWidth="1"/>
    <col min="9481" max="9481" width="6.42578125" style="822" customWidth="1"/>
    <col min="9482" max="9482" width="9.140625" style="822"/>
    <col min="9483" max="9483" width="7.140625" style="822" customWidth="1"/>
    <col min="9484" max="9485" width="0" style="822" hidden="1" customWidth="1"/>
    <col min="9486" max="9486" width="8.28515625" style="822" customWidth="1"/>
    <col min="9487" max="9487" width="7.28515625" style="822" customWidth="1"/>
    <col min="9488" max="9489" width="7.140625" style="822" customWidth="1"/>
    <col min="9490" max="9490" width="7.7109375" style="822" customWidth="1"/>
    <col min="9491" max="9492" width="7.140625" style="822" customWidth="1"/>
    <col min="9493" max="9493" width="7.42578125" style="822" customWidth="1"/>
    <col min="9494" max="9494" width="7.5703125" style="822" customWidth="1"/>
    <col min="9495" max="9495" width="7" style="822" customWidth="1"/>
    <col min="9496" max="9496" width="7.28515625" style="822" customWidth="1"/>
    <col min="9497" max="9497" width="6.7109375" style="822" customWidth="1"/>
    <col min="9498" max="9499" width="7.5703125" style="822" customWidth="1"/>
    <col min="9500" max="9729" width="9.140625" style="822"/>
    <col min="9730" max="9730" width="10.28515625" style="822" customWidth="1"/>
    <col min="9731" max="9731" width="11" style="822" customWidth="1"/>
    <col min="9732" max="9733" width="7.140625" style="822" customWidth="1"/>
    <col min="9734" max="9734" width="6.7109375" style="822" customWidth="1"/>
    <col min="9735" max="9735" width="7" style="822" customWidth="1"/>
    <col min="9736" max="9736" width="6.85546875" style="822" customWidth="1"/>
    <col min="9737" max="9737" width="6.42578125" style="822" customWidth="1"/>
    <col min="9738" max="9738" width="9.140625" style="822"/>
    <col min="9739" max="9739" width="7.140625" style="822" customWidth="1"/>
    <col min="9740" max="9741" width="0" style="822" hidden="1" customWidth="1"/>
    <col min="9742" max="9742" width="8.28515625" style="822" customWidth="1"/>
    <col min="9743" max="9743" width="7.28515625" style="822" customWidth="1"/>
    <col min="9744" max="9745" width="7.140625" style="822" customWidth="1"/>
    <col min="9746" max="9746" width="7.7109375" style="822" customWidth="1"/>
    <col min="9747" max="9748" width="7.140625" style="822" customWidth="1"/>
    <col min="9749" max="9749" width="7.42578125" style="822" customWidth="1"/>
    <col min="9750" max="9750" width="7.5703125" style="822" customWidth="1"/>
    <col min="9751" max="9751" width="7" style="822" customWidth="1"/>
    <col min="9752" max="9752" width="7.28515625" style="822" customWidth="1"/>
    <col min="9753" max="9753" width="6.7109375" style="822" customWidth="1"/>
    <col min="9754" max="9755" width="7.5703125" style="822" customWidth="1"/>
    <col min="9756" max="9985" width="9.140625" style="822"/>
    <col min="9986" max="9986" width="10.28515625" style="822" customWidth="1"/>
    <col min="9987" max="9987" width="11" style="822" customWidth="1"/>
    <col min="9988" max="9989" width="7.140625" style="822" customWidth="1"/>
    <col min="9990" max="9990" width="6.7109375" style="822" customWidth="1"/>
    <col min="9991" max="9991" width="7" style="822" customWidth="1"/>
    <col min="9992" max="9992" width="6.85546875" style="822" customWidth="1"/>
    <col min="9993" max="9993" width="6.42578125" style="822" customWidth="1"/>
    <col min="9994" max="9994" width="9.140625" style="822"/>
    <col min="9995" max="9995" width="7.140625" style="822" customWidth="1"/>
    <col min="9996" max="9997" width="0" style="822" hidden="1" customWidth="1"/>
    <col min="9998" max="9998" width="8.28515625" style="822" customWidth="1"/>
    <col min="9999" max="9999" width="7.28515625" style="822" customWidth="1"/>
    <col min="10000" max="10001" width="7.140625" style="822" customWidth="1"/>
    <col min="10002" max="10002" width="7.7109375" style="822" customWidth="1"/>
    <col min="10003" max="10004" width="7.140625" style="822" customWidth="1"/>
    <col min="10005" max="10005" width="7.42578125" style="822" customWidth="1"/>
    <col min="10006" max="10006" width="7.5703125" style="822" customWidth="1"/>
    <col min="10007" max="10007" width="7" style="822" customWidth="1"/>
    <col min="10008" max="10008" width="7.28515625" style="822" customWidth="1"/>
    <col min="10009" max="10009" width="6.7109375" style="822" customWidth="1"/>
    <col min="10010" max="10011" width="7.5703125" style="822" customWidth="1"/>
    <col min="10012" max="10241" width="9.140625" style="822"/>
    <col min="10242" max="10242" width="10.28515625" style="822" customWidth="1"/>
    <col min="10243" max="10243" width="11" style="822" customWidth="1"/>
    <col min="10244" max="10245" width="7.140625" style="822" customWidth="1"/>
    <col min="10246" max="10246" width="6.7109375" style="822" customWidth="1"/>
    <col min="10247" max="10247" width="7" style="822" customWidth="1"/>
    <col min="10248" max="10248" width="6.85546875" style="822" customWidth="1"/>
    <col min="10249" max="10249" width="6.42578125" style="822" customWidth="1"/>
    <col min="10250" max="10250" width="9.140625" style="822"/>
    <col min="10251" max="10251" width="7.140625" style="822" customWidth="1"/>
    <col min="10252" max="10253" width="0" style="822" hidden="1" customWidth="1"/>
    <col min="10254" max="10254" width="8.28515625" style="822" customWidth="1"/>
    <col min="10255" max="10255" width="7.28515625" style="822" customWidth="1"/>
    <col min="10256" max="10257" width="7.140625" style="822" customWidth="1"/>
    <col min="10258" max="10258" width="7.7109375" style="822" customWidth="1"/>
    <col min="10259" max="10260" width="7.140625" style="822" customWidth="1"/>
    <col min="10261" max="10261" width="7.42578125" style="822" customWidth="1"/>
    <col min="10262" max="10262" width="7.5703125" style="822" customWidth="1"/>
    <col min="10263" max="10263" width="7" style="822" customWidth="1"/>
    <col min="10264" max="10264" width="7.28515625" style="822" customWidth="1"/>
    <col min="10265" max="10265" width="6.7109375" style="822" customWidth="1"/>
    <col min="10266" max="10267" width="7.5703125" style="822" customWidth="1"/>
    <col min="10268" max="10497" width="9.140625" style="822"/>
    <col min="10498" max="10498" width="10.28515625" style="822" customWidth="1"/>
    <col min="10499" max="10499" width="11" style="822" customWidth="1"/>
    <col min="10500" max="10501" width="7.140625" style="822" customWidth="1"/>
    <col min="10502" max="10502" width="6.7109375" style="822" customWidth="1"/>
    <col min="10503" max="10503" width="7" style="822" customWidth="1"/>
    <col min="10504" max="10504" width="6.85546875" style="822" customWidth="1"/>
    <col min="10505" max="10505" width="6.42578125" style="822" customWidth="1"/>
    <col min="10506" max="10506" width="9.140625" style="822"/>
    <col min="10507" max="10507" width="7.140625" style="822" customWidth="1"/>
    <col min="10508" max="10509" width="0" style="822" hidden="1" customWidth="1"/>
    <col min="10510" max="10510" width="8.28515625" style="822" customWidth="1"/>
    <col min="10511" max="10511" width="7.28515625" style="822" customWidth="1"/>
    <col min="10512" max="10513" width="7.140625" style="822" customWidth="1"/>
    <col min="10514" max="10514" width="7.7109375" style="822" customWidth="1"/>
    <col min="10515" max="10516" width="7.140625" style="822" customWidth="1"/>
    <col min="10517" max="10517" width="7.42578125" style="822" customWidth="1"/>
    <col min="10518" max="10518" width="7.5703125" style="822" customWidth="1"/>
    <col min="10519" max="10519" width="7" style="822" customWidth="1"/>
    <col min="10520" max="10520" width="7.28515625" style="822" customWidth="1"/>
    <col min="10521" max="10521" width="6.7109375" style="822" customWidth="1"/>
    <col min="10522" max="10523" width="7.5703125" style="822" customWidth="1"/>
    <col min="10524" max="10753" width="9.140625" style="822"/>
    <col min="10754" max="10754" width="10.28515625" style="822" customWidth="1"/>
    <col min="10755" max="10755" width="11" style="822" customWidth="1"/>
    <col min="10756" max="10757" width="7.140625" style="822" customWidth="1"/>
    <col min="10758" max="10758" width="6.7109375" style="822" customWidth="1"/>
    <col min="10759" max="10759" width="7" style="822" customWidth="1"/>
    <col min="10760" max="10760" width="6.85546875" style="822" customWidth="1"/>
    <col min="10761" max="10761" width="6.42578125" style="822" customWidth="1"/>
    <col min="10762" max="10762" width="9.140625" style="822"/>
    <col min="10763" max="10763" width="7.140625" style="822" customWidth="1"/>
    <col min="10764" max="10765" width="0" style="822" hidden="1" customWidth="1"/>
    <col min="10766" max="10766" width="8.28515625" style="822" customWidth="1"/>
    <col min="10767" max="10767" width="7.28515625" style="822" customWidth="1"/>
    <col min="10768" max="10769" width="7.140625" style="822" customWidth="1"/>
    <col min="10770" max="10770" width="7.7109375" style="822" customWidth="1"/>
    <col min="10771" max="10772" width="7.140625" style="822" customWidth="1"/>
    <col min="10773" max="10773" width="7.42578125" style="822" customWidth="1"/>
    <col min="10774" max="10774" width="7.5703125" style="822" customWidth="1"/>
    <col min="10775" max="10775" width="7" style="822" customWidth="1"/>
    <col min="10776" max="10776" width="7.28515625" style="822" customWidth="1"/>
    <col min="10777" max="10777" width="6.7109375" style="822" customWidth="1"/>
    <col min="10778" max="10779" width="7.5703125" style="822" customWidth="1"/>
    <col min="10780" max="11009" width="9.140625" style="822"/>
    <col min="11010" max="11010" width="10.28515625" style="822" customWidth="1"/>
    <col min="11011" max="11011" width="11" style="822" customWidth="1"/>
    <col min="11012" max="11013" width="7.140625" style="822" customWidth="1"/>
    <col min="11014" max="11014" width="6.7109375" style="822" customWidth="1"/>
    <col min="11015" max="11015" width="7" style="822" customWidth="1"/>
    <col min="11016" max="11016" width="6.85546875" style="822" customWidth="1"/>
    <col min="11017" max="11017" width="6.42578125" style="822" customWidth="1"/>
    <col min="11018" max="11018" width="9.140625" style="822"/>
    <col min="11019" max="11019" width="7.140625" style="822" customWidth="1"/>
    <col min="11020" max="11021" width="0" style="822" hidden="1" customWidth="1"/>
    <col min="11022" max="11022" width="8.28515625" style="822" customWidth="1"/>
    <col min="11023" max="11023" width="7.28515625" style="822" customWidth="1"/>
    <col min="11024" max="11025" width="7.140625" style="822" customWidth="1"/>
    <col min="11026" max="11026" width="7.7109375" style="822" customWidth="1"/>
    <col min="11027" max="11028" width="7.140625" style="822" customWidth="1"/>
    <col min="11029" max="11029" width="7.42578125" style="822" customWidth="1"/>
    <col min="11030" max="11030" width="7.5703125" style="822" customWidth="1"/>
    <col min="11031" max="11031" width="7" style="822" customWidth="1"/>
    <col min="11032" max="11032" width="7.28515625" style="822" customWidth="1"/>
    <col min="11033" max="11033" width="6.7109375" style="822" customWidth="1"/>
    <col min="11034" max="11035" width="7.5703125" style="822" customWidth="1"/>
    <col min="11036" max="11265" width="9.140625" style="822"/>
    <col min="11266" max="11266" width="10.28515625" style="822" customWidth="1"/>
    <col min="11267" max="11267" width="11" style="822" customWidth="1"/>
    <col min="11268" max="11269" width="7.140625" style="822" customWidth="1"/>
    <col min="11270" max="11270" width="6.7109375" style="822" customWidth="1"/>
    <col min="11271" max="11271" width="7" style="822" customWidth="1"/>
    <col min="11272" max="11272" width="6.85546875" style="822" customWidth="1"/>
    <col min="11273" max="11273" width="6.42578125" style="822" customWidth="1"/>
    <col min="11274" max="11274" width="9.140625" style="822"/>
    <col min="11275" max="11275" width="7.140625" style="822" customWidth="1"/>
    <col min="11276" max="11277" width="0" style="822" hidden="1" customWidth="1"/>
    <col min="11278" max="11278" width="8.28515625" style="822" customWidth="1"/>
    <col min="11279" max="11279" width="7.28515625" style="822" customWidth="1"/>
    <col min="11280" max="11281" width="7.140625" style="822" customWidth="1"/>
    <col min="11282" max="11282" width="7.7109375" style="822" customWidth="1"/>
    <col min="11283" max="11284" width="7.140625" style="822" customWidth="1"/>
    <col min="11285" max="11285" width="7.42578125" style="822" customWidth="1"/>
    <col min="11286" max="11286" width="7.5703125" style="822" customWidth="1"/>
    <col min="11287" max="11287" width="7" style="822" customWidth="1"/>
    <col min="11288" max="11288" width="7.28515625" style="822" customWidth="1"/>
    <col min="11289" max="11289" width="6.7109375" style="822" customWidth="1"/>
    <col min="11290" max="11291" width="7.5703125" style="822" customWidth="1"/>
    <col min="11292" max="11521" width="9.140625" style="822"/>
    <col min="11522" max="11522" width="10.28515625" style="822" customWidth="1"/>
    <col min="11523" max="11523" width="11" style="822" customWidth="1"/>
    <col min="11524" max="11525" width="7.140625" style="822" customWidth="1"/>
    <col min="11526" max="11526" width="6.7109375" style="822" customWidth="1"/>
    <col min="11527" max="11527" width="7" style="822" customWidth="1"/>
    <col min="11528" max="11528" width="6.85546875" style="822" customWidth="1"/>
    <col min="11529" max="11529" width="6.42578125" style="822" customWidth="1"/>
    <col min="11530" max="11530" width="9.140625" style="822"/>
    <col min="11531" max="11531" width="7.140625" style="822" customWidth="1"/>
    <col min="11532" max="11533" width="0" style="822" hidden="1" customWidth="1"/>
    <col min="11534" max="11534" width="8.28515625" style="822" customWidth="1"/>
    <col min="11535" max="11535" width="7.28515625" style="822" customWidth="1"/>
    <col min="11536" max="11537" width="7.140625" style="822" customWidth="1"/>
    <col min="11538" max="11538" width="7.7109375" style="822" customWidth="1"/>
    <col min="11539" max="11540" width="7.140625" style="822" customWidth="1"/>
    <col min="11541" max="11541" width="7.42578125" style="822" customWidth="1"/>
    <col min="11542" max="11542" width="7.5703125" style="822" customWidth="1"/>
    <col min="11543" max="11543" width="7" style="822" customWidth="1"/>
    <col min="11544" max="11544" width="7.28515625" style="822" customWidth="1"/>
    <col min="11545" max="11545" width="6.7109375" style="822" customWidth="1"/>
    <col min="11546" max="11547" width="7.5703125" style="822" customWidth="1"/>
    <col min="11548" max="11777" width="9.140625" style="822"/>
    <col min="11778" max="11778" width="10.28515625" style="822" customWidth="1"/>
    <col min="11779" max="11779" width="11" style="822" customWidth="1"/>
    <col min="11780" max="11781" width="7.140625" style="822" customWidth="1"/>
    <col min="11782" max="11782" width="6.7109375" style="822" customWidth="1"/>
    <col min="11783" max="11783" width="7" style="822" customWidth="1"/>
    <col min="11784" max="11784" width="6.85546875" style="822" customWidth="1"/>
    <col min="11785" max="11785" width="6.42578125" style="822" customWidth="1"/>
    <col min="11786" max="11786" width="9.140625" style="822"/>
    <col min="11787" max="11787" width="7.140625" style="822" customWidth="1"/>
    <col min="11788" max="11789" width="0" style="822" hidden="1" customWidth="1"/>
    <col min="11790" max="11790" width="8.28515625" style="822" customWidth="1"/>
    <col min="11791" max="11791" width="7.28515625" style="822" customWidth="1"/>
    <col min="11792" max="11793" width="7.140625" style="822" customWidth="1"/>
    <col min="11794" max="11794" width="7.7109375" style="822" customWidth="1"/>
    <col min="11795" max="11796" width="7.140625" style="822" customWidth="1"/>
    <col min="11797" max="11797" width="7.42578125" style="822" customWidth="1"/>
    <col min="11798" max="11798" width="7.5703125" style="822" customWidth="1"/>
    <col min="11799" max="11799" width="7" style="822" customWidth="1"/>
    <col min="11800" max="11800" width="7.28515625" style="822" customWidth="1"/>
    <col min="11801" max="11801" width="6.7109375" style="822" customWidth="1"/>
    <col min="11802" max="11803" width="7.5703125" style="822" customWidth="1"/>
    <col min="11804" max="12033" width="9.140625" style="822"/>
    <col min="12034" max="12034" width="10.28515625" style="822" customWidth="1"/>
    <col min="12035" max="12035" width="11" style="822" customWidth="1"/>
    <col min="12036" max="12037" width="7.140625" style="822" customWidth="1"/>
    <col min="12038" max="12038" width="6.7109375" style="822" customWidth="1"/>
    <col min="12039" max="12039" width="7" style="822" customWidth="1"/>
    <col min="12040" max="12040" width="6.85546875" style="822" customWidth="1"/>
    <col min="12041" max="12041" width="6.42578125" style="822" customWidth="1"/>
    <col min="12042" max="12042" width="9.140625" style="822"/>
    <col min="12043" max="12043" width="7.140625" style="822" customWidth="1"/>
    <col min="12044" max="12045" width="0" style="822" hidden="1" customWidth="1"/>
    <col min="12046" max="12046" width="8.28515625" style="822" customWidth="1"/>
    <col min="12047" max="12047" width="7.28515625" style="822" customWidth="1"/>
    <col min="12048" max="12049" width="7.140625" style="822" customWidth="1"/>
    <col min="12050" max="12050" width="7.7109375" style="822" customWidth="1"/>
    <col min="12051" max="12052" width="7.140625" style="822" customWidth="1"/>
    <col min="12053" max="12053" width="7.42578125" style="822" customWidth="1"/>
    <col min="12054" max="12054" width="7.5703125" style="822" customWidth="1"/>
    <col min="12055" max="12055" width="7" style="822" customWidth="1"/>
    <col min="12056" max="12056" width="7.28515625" style="822" customWidth="1"/>
    <col min="12057" max="12057" width="6.7109375" style="822" customWidth="1"/>
    <col min="12058" max="12059" width="7.5703125" style="822" customWidth="1"/>
    <col min="12060" max="12289" width="9.140625" style="822"/>
    <col min="12290" max="12290" width="10.28515625" style="822" customWidth="1"/>
    <col min="12291" max="12291" width="11" style="822" customWidth="1"/>
    <col min="12292" max="12293" width="7.140625" style="822" customWidth="1"/>
    <col min="12294" max="12294" width="6.7109375" style="822" customWidth="1"/>
    <col min="12295" max="12295" width="7" style="822" customWidth="1"/>
    <col min="12296" max="12296" width="6.85546875" style="822" customWidth="1"/>
    <col min="12297" max="12297" width="6.42578125" style="822" customWidth="1"/>
    <col min="12298" max="12298" width="9.140625" style="822"/>
    <col min="12299" max="12299" width="7.140625" style="822" customWidth="1"/>
    <col min="12300" max="12301" width="0" style="822" hidden="1" customWidth="1"/>
    <col min="12302" max="12302" width="8.28515625" style="822" customWidth="1"/>
    <col min="12303" max="12303" width="7.28515625" style="822" customWidth="1"/>
    <col min="12304" max="12305" width="7.140625" style="822" customWidth="1"/>
    <col min="12306" max="12306" width="7.7109375" style="822" customWidth="1"/>
    <col min="12307" max="12308" width="7.140625" style="822" customWidth="1"/>
    <col min="12309" max="12309" width="7.42578125" style="822" customWidth="1"/>
    <col min="12310" max="12310" width="7.5703125" style="822" customWidth="1"/>
    <col min="12311" max="12311" width="7" style="822" customWidth="1"/>
    <col min="12312" max="12312" width="7.28515625" style="822" customWidth="1"/>
    <col min="12313" max="12313" width="6.7109375" style="822" customWidth="1"/>
    <col min="12314" max="12315" width="7.5703125" style="822" customWidth="1"/>
    <col min="12316" max="12545" width="9.140625" style="822"/>
    <col min="12546" max="12546" width="10.28515625" style="822" customWidth="1"/>
    <col min="12547" max="12547" width="11" style="822" customWidth="1"/>
    <col min="12548" max="12549" width="7.140625" style="822" customWidth="1"/>
    <col min="12550" max="12550" width="6.7109375" style="822" customWidth="1"/>
    <col min="12551" max="12551" width="7" style="822" customWidth="1"/>
    <col min="12552" max="12552" width="6.85546875" style="822" customWidth="1"/>
    <col min="12553" max="12553" width="6.42578125" style="822" customWidth="1"/>
    <col min="12554" max="12554" width="9.140625" style="822"/>
    <col min="12555" max="12555" width="7.140625" style="822" customWidth="1"/>
    <col min="12556" max="12557" width="0" style="822" hidden="1" customWidth="1"/>
    <col min="12558" max="12558" width="8.28515625" style="822" customWidth="1"/>
    <col min="12559" max="12559" width="7.28515625" style="822" customWidth="1"/>
    <col min="12560" max="12561" width="7.140625" style="822" customWidth="1"/>
    <col min="12562" max="12562" width="7.7109375" style="822" customWidth="1"/>
    <col min="12563" max="12564" width="7.140625" style="822" customWidth="1"/>
    <col min="12565" max="12565" width="7.42578125" style="822" customWidth="1"/>
    <col min="12566" max="12566" width="7.5703125" style="822" customWidth="1"/>
    <col min="12567" max="12567" width="7" style="822" customWidth="1"/>
    <col min="12568" max="12568" width="7.28515625" style="822" customWidth="1"/>
    <col min="12569" max="12569" width="6.7109375" style="822" customWidth="1"/>
    <col min="12570" max="12571" width="7.5703125" style="822" customWidth="1"/>
    <col min="12572" max="12801" width="9.140625" style="822"/>
    <col min="12802" max="12802" width="10.28515625" style="822" customWidth="1"/>
    <col min="12803" max="12803" width="11" style="822" customWidth="1"/>
    <col min="12804" max="12805" width="7.140625" style="822" customWidth="1"/>
    <col min="12806" max="12806" width="6.7109375" style="822" customWidth="1"/>
    <col min="12807" max="12807" width="7" style="822" customWidth="1"/>
    <col min="12808" max="12808" width="6.85546875" style="822" customWidth="1"/>
    <col min="12809" max="12809" width="6.42578125" style="822" customWidth="1"/>
    <col min="12810" max="12810" width="9.140625" style="822"/>
    <col min="12811" max="12811" width="7.140625" style="822" customWidth="1"/>
    <col min="12812" max="12813" width="0" style="822" hidden="1" customWidth="1"/>
    <col min="12814" max="12814" width="8.28515625" style="822" customWidth="1"/>
    <col min="12815" max="12815" width="7.28515625" style="822" customWidth="1"/>
    <col min="12816" max="12817" width="7.140625" style="822" customWidth="1"/>
    <col min="12818" max="12818" width="7.7109375" style="822" customWidth="1"/>
    <col min="12819" max="12820" width="7.140625" style="822" customWidth="1"/>
    <col min="12821" max="12821" width="7.42578125" style="822" customWidth="1"/>
    <col min="12822" max="12822" width="7.5703125" style="822" customWidth="1"/>
    <col min="12823" max="12823" width="7" style="822" customWidth="1"/>
    <col min="12824" max="12824" width="7.28515625" style="822" customWidth="1"/>
    <col min="12825" max="12825" width="6.7109375" style="822" customWidth="1"/>
    <col min="12826" max="12827" width="7.5703125" style="822" customWidth="1"/>
    <col min="12828" max="13057" width="9.140625" style="822"/>
    <col min="13058" max="13058" width="10.28515625" style="822" customWidth="1"/>
    <col min="13059" max="13059" width="11" style="822" customWidth="1"/>
    <col min="13060" max="13061" width="7.140625" style="822" customWidth="1"/>
    <col min="13062" max="13062" width="6.7109375" style="822" customWidth="1"/>
    <col min="13063" max="13063" width="7" style="822" customWidth="1"/>
    <col min="13064" max="13064" width="6.85546875" style="822" customWidth="1"/>
    <col min="13065" max="13065" width="6.42578125" style="822" customWidth="1"/>
    <col min="13066" max="13066" width="9.140625" style="822"/>
    <col min="13067" max="13067" width="7.140625" style="822" customWidth="1"/>
    <col min="13068" max="13069" width="0" style="822" hidden="1" customWidth="1"/>
    <col min="13070" max="13070" width="8.28515625" style="822" customWidth="1"/>
    <col min="13071" max="13071" width="7.28515625" style="822" customWidth="1"/>
    <col min="13072" max="13073" width="7.140625" style="822" customWidth="1"/>
    <col min="13074" max="13074" width="7.7109375" style="822" customWidth="1"/>
    <col min="13075" max="13076" width="7.140625" style="822" customWidth="1"/>
    <col min="13077" max="13077" width="7.42578125" style="822" customWidth="1"/>
    <col min="13078" max="13078" width="7.5703125" style="822" customWidth="1"/>
    <col min="13079" max="13079" width="7" style="822" customWidth="1"/>
    <col min="13080" max="13080" width="7.28515625" style="822" customWidth="1"/>
    <col min="13081" max="13081" width="6.7109375" style="822" customWidth="1"/>
    <col min="13082" max="13083" width="7.5703125" style="822" customWidth="1"/>
    <col min="13084" max="13313" width="9.140625" style="822"/>
    <col min="13314" max="13314" width="10.28515625" style="822" customWidth="1"/>
    <col min="13315" max="13315" width="11" style="822" customWidth="1"/>
    <col min="13316" max="13317" width="7.140625" style="822" customWidth="1"/>
    <col min="13318" max="13318" width="6.7109375" style="822" customWidth="1"/>
    <col min="13319" max="13319" width="7" style="822" customWidth="1"/>
    <col min="13320" max="13320" width="6.85546875" style="822" customWidth="1"/>
    <col min="13321" max="13321" width="6.42578125" style="822" customWidth="1"/>
    <col min="13322" max="13322" width="9.140625" style="822"/>
    <col min="13323" max="13323" width="7.140625" style="822" customWidth="1"/>
    <col min="13324" max="13325" width="0" style="822" hidden="1" customWidth="1"/>
    <col min="13326" max="13326" width="8.28515625" style="822" customWidth="1"/>
    <col min="13327" max="13327" width="7.28515625" style="822" customWidth="1"/>
    <col min="13328" max="13329" width="7.140625" style="822" customWidth="1"/>
    <col min="13330" max="13330" width="7.7109375" style="822" customWidth="1"/>
    <col min="13331" max="13332" width="7.140625" style="822" customWidth="1"/>
    <col min="13333" max="13333" width="7.42578125" style="822" customWidth="1"/>
    <col min="13334" max="13334" width="7.5703125" style="822" customWidth="1"/>
    <col min="13335" max="13335" width="7" style="822" customWidth="1"/>
    <col min="13336" max="13336" width="7.28515625" style="822" customWidth="1"/>
    <col min="13337" max="13337" width="6.7109375" style="822" customWidth="1"/>
    <col min="13338" max="13339" width="7.5703125" style="822" customWidth="1"/>
    <col min="13340" max="13569" width="9.140625" style="822"/>
    <col min="13570" max="13570" width="10.28515625" style="822" customWidth="1"/>
    <col min="13571" max="13571" width="11" style="822" customWidth="1"/>
    <col min="13572" max="13573" width="7.140625" style="822" customWidth="1"/>
    <col min="13574" max="13574" width="6.7109375" style="822" customWidth="1"/>
    <col min="13575" max="13575" width="7" style="822" customWidth="1"/>
    <col min="13576" max="13576" width="6.85546875" style="822" customWidth="1"/>
    <col min="13577" max="13577" width="6.42578125" style="822" customWidth="1"/>
    <col min="13578" max="13578" width="9.140625" style="822"/>
    <col min="13579" max="13579" width="7.140625" style="822" customWidth="1"/>
    <col min="13580" max="13581" width="0" style="822" hidden="1" customWidth="1"/>
    <col min="13582" max="13582" width="8.28515625" style="822" customWidth="1"/>
    <col min="13583" max="13583" width="7.28515625" style="822" customWidth="1"/>
    <col min="13584" max="13585" width="7.140625" style="822" customWidth="1"/>
    <col min="13586" max="13586" width="7.7109375" style="822" customWidth="1"/>
    <col min="13587" max="13588" width="7.140625" style="822" customWidth="1"/>
    <col min="13589" max="13589" width="7.42578125" style="822" customWidth="1"/>
    <col min="13590" max="13590" width="7.5703125" style="822" customWidth="1"/>
    <col min="13591" max="13591" width="7" style="822" customWidth="1"/>
    <col min="13592" max="13592" width="7.28515625" style="822" customWidth="1"/>
    <col min="13593" max="13593" width="6.7109375" style="822" customWidth="1"/>
    <col min="13594" max="13595" width="7.5703125" style="822" customWidth="1"/>
    <col min="13596" max="13825" width="9.140625" style="822"/>
    <col min="13826" max="13826" width="10.28515625" style="822" customWidth="1"/>
    <col min="13827" max="13827" width="11" style="822" customWidth="1"/>
    <col min="13828" max="13829" width="7.140625" style="822" customWidth="1"/>
    <col min="13830" max="13830" width="6.7109375" style="822" customWidth="1"/>
    <col min="13831" max="13831" width="7" style="822" customWidth="1"/>
    <col min="13832" max="13832" width="6.85546875" style="822" customWidth="1"/>
    <col min="13833" max="13833" width="6.42578125" style="822" customWidth="1"/>
    <col min="13834" max="13834" width="9.140625" style="822"/>
    <col min="13835" max="13835" width="7.140625" style="822" customWidth="1"/>
    <col min="13836" max="13837" width="0" style="822" hidden="1" customWidth="1"/>
    <col min="13838" max="13838" width="8.28515625" style="822" customWidth="1"/>
    <col min="13839" max="13839" width="7.28515625" style="822" customWidth="1"/>
    <col min="13840" max="13841" width="7.140625" style="822" customWidth="1"/>
    <col min="13842" max="13842" width="7.7109375" style="822" customWidth="1"/>
    <col min="13843" max="13844" width="7.140625" style="822" customWidth="1"/>
    <col min="13845" max="13845" width="7.42578125" style="822" customWidth="1"/>
    <col min="13846" max="13846" width="7.5703125" style="822" customWidth="1"/>
    <col min="13847" max="13847" width="7" style="822" customWidth="1"/>
    <col min="13848" max="13848" width="7.28515625" style="822" customWidth="1"/>
    <col min="13849" max="13849" width="6.7109375" style="822" customWidth="1"/>
    <col min="13850" max="13851" width="7.5703125" style="822" customWidth="1"/>
    <col min="13852" max="14081" width="9.140625" style="822"/>
    <col min="14082" max="14082" width="10.28515625" style="822" customWidth="1"/>
    <col min="14083" max="14083" width="11" style="822" customWidth="1"/>
    <col min="14084" max="14085" width="7.140625" style="822" customWidth="1"/>
    <col min="14086" max="14086" width="6.7109375" style="822" customWidth="1"/>
    <col min="14087" max="14087" width="7" style="822" customWidth="1"/>
    <col min="14088" max="14088" width="6.85546875" style="822" customWidth="1"/>
    <col min="14089" max="14089" width="6.42578125" style="822" customWidth="1"/>
    <col min="14090" max="14090" width="9.140625" style="822"/>
    <col min="14091" max="14091" width="7.140625" style="822" customWidth="1"/>
    <col min="14092" max="14093" width="0" style="822" hidden="1" customWidth="1"/>
    <col min="14094" max="14094" width="8.28515625" style="822" customWidth="1"/>
    <col min="14095" max="14095" width="7.28515625" style="822" customWidth="1"/>
    <col min="14096" max="14097" width="7.140625" style="822" customWidth="1"/>
    <col min="14098" max="14098" width="7.7109375" style="822" customWidth="1"/>
    <col min="14099" max="14100" width="7.140625" style="822" customWidth="1"/>
    <col min="14101" max="14101" width="7.42578125" style="822" customWidth="1"/>
    <col min="14102" max="14102" width="7.5703125" style="822" customWidth="1"/>
    <col min="14103" max="14103" width="7" style="822" customWidth="1"/>
    <col min="14104" max="14104" width="7.28515625" style="822" customWidth="1"/>
    <col min="14105" max="14105" width="6.7109375" style="822" customWidth="1"/>
    <col min="14106" max="14107" width="7.5703125" style="822" customWidth="1"/>
    <col min="14108" max="14337" width="9.140625" style="822"/>
    <col min="14338" max="14338" width="10.28515625" style="822" customWidth="1"/>
    <col min="14339" max="14339" width="11" style="822" customWidth="1"/>
    <col min="14340" max="14341" width="7.140625" style="822" customWidth="1"/>
    <col min="14342" max="14342" width="6.7109375" style="822" customWidth="1"/>
    <col min="14343" max="14343" width="7" style="822" customWidth="1"/>
    <col min="14344" max="14344" width="6.85546875" style="822" customWidth="1"/>
    <col min="14345" max="14345" width="6.42578125" style="822" customWidth="1"/>
    <col min="14346" max="14346" width="9.140625" style="822"/>
    <col min="14347" max="14347" width="7.140625" style="822" customWidth="1"/>
    <col min="14348" max="14349" width="0" style="822" hidden="1" customWidth="1"/>
    <col min="14350" max="14350" width="8.28515625" style="822" customWidth="1"/>
    <col min="14351" max="14351" width="7.28515625" style="822" customWidth="1"/>
    <col min="14352" max="14353" width="7.140625" style="822" customWidth="1"/>
    <col min="14354" max="14354" width="7.7109375" style="822" customWidth="1"/>
    <col min="14355" max="14356" width="7.140625" style="822" customWidth="1"/>
    <col min="14357" max="14357" width="7.42578125" style="822" customWidth="1"/>
    <col min="14358" max="14358" width="7.5703125" style="822" customWidth="1"/>
    <col min="14359" max="14359" width="7" style="822" customWidth="1"/>
    <col min="14360" max="14360" width="7.28515625" style="822" customWidth="1"/>
    <col min="14361" max="14361" width="6.7109375" style="822" customWidth="1"/>
    <col min="14362" max="14363" width="7.5703125" style="822" customWidth="1"/>
    <col min="14364" max="14593" width="9.140625" style="822"/>
    <col min="14594" max="14594" width="10.28515625" style="822" customWidth="1"/>
    <col min="14595" max="14595" width="11" style="822" customWidth="1"/>
    <col min="14596" max="14597" width="7.140625" style="822" customWidth="1"/>
    <col min="14598" max="14598" width="6.7109375" style="822" customWidth="1"/>
    <col min="14599" max="14599" width="7" style="822" customWidth="1"/>
    <col min="14600" max="14600" width="6.85546875" style="822" customWidth="1"/>
    <col min="14601" max="14601" width="6.42578125" style="822" customWidth="1"/>
    <col min="14602" max="14602" width="9.140625" style="822"/>
    <col min="14603" max="14603" width="7.140625" style="822" customWidth="1"/>
    <col min="14604" max="14605" width="0" style="822" hidden="1" customWidth="1"/>
    <col min="14606" max="14606" width="8.28515625" style="822" customWidth="1"/>
    <col min="14607" max="14607" width="7.28515625" style="822" customWidth="1"/>
    <col min="14608" max="14609" width="7.140625" style="822" customWidth="1"/>
    <col min="14610" max="14610" width="7.7109375" style="822" customWidth="1"/>
    <col min="14611" max="14612" width="7.140625" style="822" customWidth="1"/>
    <col min="14613" max="14613" width="7.42578125" style="822" customWidth="1"/>
    <col min="14614" max="14614" width="7.5703125" style="822" customWidth="1"/>
    <col min="14615" max="14615" width="7" style="822" customWidth="1"/>
    <col min="14616" max="14616" width="7.28515625" style="822" customWidth="1"/>
    <col min="14617" max="14617" width="6.7109375" style="822" customWidth="1"/>
    <col min="14618" max="14619" width="7.5703125" style="822" customWidth="1"/>
    <col min="14620" max="14849" width="9.140625" style="822"/>
    <col min="14850" max="14850" width="10.28515625" style="822" customWidth="1"/>
    <col min="14851" max="14851" width="11" style="822" customWidth="1"/>
    <col min="14852" max="14853" width="7.140625" style="822" customWidth="1"/>
    <col min="14854" max="14854" width="6.7109375" style="822" customWidth="1"/>
    <col min="14855" max="14855" width="7" style="822" customWidth="1"/>
    <col min="14856" max="14856" width="6.85546875" style="822" customWidth="1"/>
    <col min="14857" max="14857" width="6.42578125" style="822" customWidth="1"/>
    <col min="14858" max="14858" width="9.140625" style="822"/>
    <col min="14859" max="14859" width="7.140625" style="822" customWidth="1"/>
    <col min="14860" max="14861" width="0" style="822" hidden="1" customWidth="1"/>
    <col min="14862" max="14862" width="8.28515625" style="822" customWidth="1"/>
    <col min="14863" max="14863" width="7.28515625" style="822" customWidth="1"/>
    <col min="14864" max="14865" width="7.140625" style="822" customWidth="1"/>
    <col min="14866" max="14866" width="7.7109375" style="822" customWidth="1"/>
    <col min="14867" max="14868" width="7.140625" style="822" customWidth="1"/>
    <col min="14869" max="14869" width="7.42578125" style="822" customWidth="1"/>
    <col min="14870" max="14870" width="7.5703125" style="822" customWidth="1"/>
    <col min="14871" max="14871" width="7" style="822" customWidth="1"/>
    <col min="14872" max="14872" width="7.28515625" style="822" customWidth="1"/>
    <col min="14873" max="14873" width="6.7109375" style="822" customWidth="1"/>
    <col min="14874" max="14875" width="7.5703125" style="822" customWidth="1"/>
    <col min="14876" max="15105" width="9.140625" style="822"/>
    <col min="15106" max="15106" width="10.28515625" style="822" customWidth="1"/>
    <col min="15107" max="15107" width="11" style="822" customWidth="1"/>
    <col min="15108" max="15109" width="7.140625" style="822" customWidth="1"/>
    <col min="15110" max="15110" width="6.7109375" style="822" customWidth="1"/>
    <col min="15111" max="15111" width="7" style="822" customWidth="1"/>
    <col min="15112" max="15112" width="6.85546875" style="822" customWidth="1"/>
    <col min="15113" max="15113" width="6.42578125" style="822" customWidth="1"/>
    <col min="15114" max="15114" width="9.140625" style="822"/>
    <col min="15115" max="15115" width="7.140625" style="822" customWidth="1"/>
    <col min="15116" max="15117" width="0" style="822" hidden="1" customWidth="1"/>
    <col min="15118" max="15118" width="8.28515625" style="822" customWidth="1"/>
    <col min="15119" max="15119" width="7.28515625" style="822" customWidth="1"/>
    <col min="15120" max="15121" width="7.140625" style="822" customWidth="1"/>
    <col min="15122" max="15122" width="7.7109375" style="822" customWidth="1"/>
    <col min="15123" max="15124" width="7.140625" style="822" customWidth="1"/>
    <col min="15125" max="15125" width="7.42578125" style="822" customWidth="1"/>
    <col min="15126" max="15126" width="7.5703125" style="822" customWidth="1"/>
    <col min="15127" max="15127" width="7" style="822" customWidth="1"/>
    <col min="15128" max="15128" width="7.28515625" style="822" customWidth="1"/>
    <col min="15129" max="15129" width="6.7109375" style="822" customWidth="1"/>
    <col min="15130" max="15131" width="7.5703125" style="822" customWidth="1"/>
    <col min="15132" max="15361" width="9.140625" style="822"/>
    <col min="15362" max="15362" width="10.28515625" style="822" customWidth="1"/>
    <col min="15363" max="15363" width="11" style="822" customWidth="1"/>
    <col min="15364" max="15365" width="7.140625" style="822" customWidth="1"/>
    <col min="15366" max="15366" width="6.7109375" style="822" customWidth="1"/>
    <col min="15367" max="15367" width="7" style="822" customWidth="1"/>
    <col min="15368" max="15368" width="6.85546875" style="822" customWidth="1"/>
    <col min="15369" max="15369" width="6.42578125" style="822" customWidth="1"/>
    <col min="15370" max="15370" width="9.140625" style="822"/>
    <col min="15371" max="15371" width="7.140625" style="822" customWidth="1"/>
    <col min="15372" max="15373" width="0" style="822" hidden="1" customWidth="1"/>
    <col min="15374" max="15374" width="8.28515625" style="822" customWidth="1"/>
    <col min="15375" max="15375" width="7.28515625" style="822" customWidth="1"/>
    <col min="15376" max="15377" width="7.140625" style="822" customWidth="1"/>
    <col min="15378" max="15378" width="7.7109375" style="822" customWidth="1"/>
    <col min="15379" max="15380" width="7.140625" style="822" customWidth="1"/>
    <col min="15381" max="15381" width="7.42578125" style="822" customWidth="1"/>
    <col min="15382" max="15382" width="7.5703125" style="822" customWidth="1"/>
    <col min="15383" max="15383" width="7" style="822" customWidth="1"/>
    <col min="15384" max="15384" width="7.28515625" style="822" customWidth="1"/>
    <col min="15385" max="15385" width="6.7109375" style="822" customWidth="1"/>
    <col min="15386" max="15387" width="7.5703125" style="822" customWidth="1"/>
    <col min="15388" max="15617" width="9.140625" style="822"/>
    <col min="15618" max="15618" width="10.28515625" style="822" customWidth="1"/>
    <col min="15619" max="15619" width="11" style="822" customWidth="1"/>
    <col min="15620" max="15621" width="7.140625" style="822" customWidth="1"/>
    <col min="15622" max="15622" width="6.7109375" style="822" customWidth="1"/>
    <col min="15623" max="15623" width="7" style="822" customWidth="1"/>
    <col min="15624" max="15624" width="6.85546875" style="822" customWidth="1"/>
    <col min="15625" max="15625" width="6.42578125" style="822" customWidth="1"/>
    <col min="15626" max="15626" width="9.140625" style="822"/>
    <col min="15627" max="15627" width="7.140625" style="822" customWidth="1"/>
    <col min="15628" max="15629" width="0" style="822" hidden="1" customWidth="1"/>
    <col min="15630" max="15630" width="8.28515625" style="822" customWidth="1"/>
    <col min="15631" max="15631" width="7.28515625" style="822" customWidth="1"/>
    <col min="15632" max="15633" width="7.140625" style="822" customWidth="1"/>
    <col min="15634" max="15634" width="7.7109375" style="822" customWidth="1"/>
    <col min="15635" max="15636" width="7.140625" style="822" customWidth="1"/>
    <col min="15637" max="15637" width="7.42578125" style="822" customWidth="1"/>
    <col min="15638" max="15638" width="7.5703125" style="822" customWidth="1"/>
    <col min="15639" max="15639" width="7" style="822" customWidth="1"/>
    <col min="15640" max="15640" width="7.28515625" style="822" customWidth="1"/>
    <col min="15641" max="15641" width="6.7109375" style="822" customWidth="1"/>
    <col min="15642" max="15643" width="7.5703125" style="822" customWidth="1"/>
    <col min="15644" max="15873" width="9.140625" style="822"/>
    <col min="15874" max="15874" width="10.28515625" style="822" customWidth="1"/>
    <col min="15875" max="15875" width="11" style="822" customWidth="1"/>
    <col min="15876" max="15877" width="7.140625" style="822" customWidth="1"/>
    <col min="15878" max="15878" width="6.7109375" style="822" customWidth="1"/>
    <col min="15879" max="15879" width="7" style="822" customWidth="1"/>
    <col min="15880" max="15880" width="6.85546875" style="822" customWidth="1"/>
    <col min="15881" max="15881" width="6.42578125" style="822" customWidth="1"/>
    <col min="15882" max="15882" width="9.140625" style="822"/>
    <col min="15883" max="15883" width="7.140625" style="822" customWidth="1"/>
    <col min="15884" max="15885" width="0" style="822" hidden="1" customWidth="1"/>
    <col min="15886" max="15886" width="8.28515625" style="822" customWidth="1"/>
    <col min="15887" max="15887" width="7.28515625" style="822" customWidth="1"/>
    <col min="15888" max="15889" width="7.140625" style="822" customWidth="1"/>
    <col min="15890" max="15890" width="7.7109375" style="822" customWidth="1"/>
    <col min="15891" max="15892" width="7.140625" style="822" customWidth="1"/>
    <col min="15893" max="15893" width="7.42578125" style="822" customWidth="1"/>
    <col min="15894" max="15894" width="7.5703125" style="822" customWidth="1"/>
    <col min="15895" max="15895" width="7" style="822" customWidth="1"/>
    <col min="15896" max="15896" width="7.28515625" style="822" customWidth="1"/>
    <col min="15897" max="15897" width="6.7109375" style="822" customWidth="1"/>
    <col min="15898" max="15899" width="7.5703125" style="822" customWidth="1"/>
    <col min="15900" max="16129" width="9.140625" style="822"/>
    <col min="16130" max="16130" width="10.28515625" style="822" customWidth="1"/>
    <col min="16131" max="16131" width="11" style="822" customWidth="1"/>
    <col min="16132" max="16133" width="7.140625" style="822" customWidth="1"/>
    <col min="16134" max="16134" width="6.7109375" style="822" customWidth="1"/>
    <col min="16135" max="16135" width="7" style="822" customWidth="1"/>
    <col min="16136" max="16136" width="6.85546875" style="822" customWidth="1"/>
    <col min="16137" max="16137" width="6.42578125" style="822" customWidth="1"/>
    <col min="16138" max="16138" width="9.140625" style="822"/>
    <col min="16139" max="16139" width="7.140625" style="822" customWidth="1"/>
    <col min="16140" max="16141" width="0" style="822" hidden="1" customWidth="1"/>
    <col min="16142" max="16142" width="8.28515625" style="822" customWidth="1"/>
    <col min="16143" max="16143" width="7.28515625" style="822" customWidth="1"/>
    <col min="16144" max="16145" width="7.140625" style="822" customWidth="1"/>
    <col min="16146" max="16146" width="7.7109375" style="822" customWidth="1"/>
    <col min="16147" max="16148" width="7.140625" style="822" customWidth="1"/>
    <col min="16149" max="16149" width="7.42578125" style="822" customWidth="1"/>
    <col min="16150" max="16150" width="7.5703125" style="822" customWidth="1"/>
    <col min="16151" max="16151" width="7" style="822" customWidth="1"/>
    <col min="16152" max="16152" width="7.28515625" style="822" customWidth="1"/>
    <col min="16153" max="16153" width="6.7109375" style="822" customWidth="1"/>
    <col min="16154" max="16155" width="7.5703125" style="822" customWidth="1"/>
    <col min="16156" max="16384" width="9.140625" style="822"/>
  </cols>
  <sheetData>
    <row r="1" spans="1:27" s="821" customFormat="1" ht="20.25" x14ac:dyDescent="0.3">
      <c r="A1" s="966" t="s">
        <v>3651</v>
      </c>
      <c r="B1" s="966"/>
      <c r="C1" s="966"/>
      <c r="D1" s="966"/>
      <c r="E1" s="966"/>
      <c r="F1" s="966"/>
      <c r="G1" s="966"/>
      <c r="H1" s="966"/>
      <c r="I1" s="966"/>
      <c r="J1" s="966"/>
      <c r="K1" s="966"/>
      <c r="L1" s="966"/>
      <c r="M1" s="966"/>
      <c r="N1" s="966"/>
      <c r="O1" s="966"/>
      <c r="P1" s="966"/>
      <c r="Q1" s="966"/>
      <c r="R1" s="966"/>
      <c r="S1" s="966"/>
      <c r="T1" s="966"/>
      <c r="U1" s="966"/>
      <c r="V1" s="966"/>
      <c r="W1" s="966"/>
      <c r="X1" s="966"/>
      <c r="Y1" s="966"/>
      <c r="Z1" s="966"/>
      <c r="AA1" s="966"/>
    </row>
    <row r="2" spans="1:27" ht="15" customHeight="1" x14ac:dyDescent="0.3">
      <c r="A2" s="967" t="s">
        <v>6037</v>
      </c>
      <c r="B2" s="967"/>
      <c r="C2" s="967"/>
      <c r="D2" s="967"/>
      <c r="E2" s="967"/>
      <c r="F2" s="967"/>
      <c r="G2" s="967"/>
      <c r="H2" s="967"/>
      <c r="I2" s="967"/>
      <c r="J2" s="967"/>
      <c r="K2" s="967"/>
      <c r="L2" s="967"/>
      <c r="M2" s="967"/>
      <c r="N2" s="967"/>
      <c r="O2" s="967"/>
      <c r="P2" s="967"/>
      <c r="Q2" s="967"/>
      <c r="R2" s="967"/>
      <c r="S2" s="967"/>
      <c r="T2" s="967"/>
      <c r="U2" s="967"/>
      <c r="V2" s="967"/>
      <c r="W2" s="967"/>
      <c r="X2" s="967"/>
      <c r="Y2" s="967"/>
      <c r="Z2" s="967"/>
      <c r="AA2" s="967"/>
    </row>
    <row r="3" spans="1:27" ht="15.75" x14ac:dyDescent="0.25">
      <c r="A3" s="823" t="s">
        <v>5294</v>
      </c>
      <c r="B3" s="823"/>
      <c r="C3" s="823"/>
      <c r="D3" s="823"/>
      <c r="E3" s="823"/>
      <c r="F3" s="823"/>
      <c r="G3" s="823"/>
      <c r="H3" s="823"/>
      <c r="I3" s="823"/>
      <c r="J3" s="823"/>
      <c r="K3" s="823">
        <f>'[31]C manual'!E3</f>
        <v>102.88</v>
      </c>
      <c r="L3" s="823" t="str">
        <f>'[12]Lead statement-01'!E2</f>
        <v>Per Litre</v>
      </c>
      <c r="M3" s="823"/>
      <c r="N3" s="823" t="s">
        <v>3602</v>
      </c>
    </row>
    <row r="4" spans="1:27" ht="15.75" x14ac:dyDescent="0.25">
      <c r="A4" s="823" t="s">
        <v>5295</v>
      </c>
      <c r="B4" s="823"/>
      <c r="C4" s="823"/>
      <c r="D4" s="823"/>
      <c r="E4" s="823"/>
      <c r="F4" s="823"/>
      <c r="G4" s="823"/>
      <c r="H4" s="823"/>
      <c r="I4" s="823"/>
      <c r="J4" s="823"/>
      <c r="K4" s="823">
        <f>'[31]C manual'!E4</f>
        <v>322</v>
      </c>
      <c r="L4" s="823" t="str">
        <f>'[12]Lead statement-01'!E3</f>
        <v>Per Litre</v>
      </c>
      <c r="M4" s="823"/>
      <c r="N4" s="823" t="s">
        <v>3602</v>
      </c>
    </row>
    <row r="5" spans="1:27" ht="15.75" x14ac:dyDescent="0.25">
      <c r="A5" s="823" t="s">
        <v>3639</v>
      </c>
      <c r="B5" s="823"/>
      <c r="C5" s="823"/>
      <c r="D5" s="823"/>
      <c r="E5" s="823"/>
      <c r="F5" s="823"/>
      <c r="G5" s="823"/>
      <c r="H5" s="823"/>
      <c r="I5" s="823"/>
      <c r="J5" s="823"/>
      <c r="K5" s="823">
        <v>646</v>
      </c>
      <c r="L5" s="823" t="s">
        <v>3640</v>
      </c>
      <c r="M5" s="823" t="s">
        <v>3644</v>
      </c>
      <c r="N5" s="823" t="s">
        <v>3640</v>
      </c>
    </row>
    <row r="6" spans="1:27" ht="15.75" x14ac:dyDescent="0.25">
      <c r="A6" s="823" t="s">
        <v>3652</v>
      </c>
      <c r="B6" s="823"/>
      <c r="C6" s="823"/>
      <c r="D6" s="823"/>
      <c r="E6" s="823"/>
      <c r="F6" s="823"/>
      <c r="G6" s="823"/>
      <c r="H6" s="823"/>
      <c r="I6" s="823"/>
      <c r="J6" s="823"/>
      <c r="K6" s="823">
        <v>2500</v>
      </c>
      <c r="L6" s="823" t="str">
        <f>'[12]Lead statement-01'!E5</f>
        <v>Per day</v>
      </c>
      <c r="M6" s="823"/>
      <c r="N6" s="823" t="s">
        <v>3653</v>
      </c>
    </row>
    <row r="7" spans="1:27" ht="15.75" customHeight="1" x14ac:dyDescent="0.2">
      <c r="A7" s="963" t="s">
        <v>3617</v>
      </c>
      <c r="B7" s="968" t="s">
        <v>5894</v>
      </c>
      <c r="C7" s="963" t="s">
        <v>3624</v>
      </c>
      <c r="D7" s="956" t="s">
        <v>3654</v>
      </c>
      <c r="E7" s="957"/>
      <c r="F7" s="957"/>
      <c r="G7" s="957"/>
      <c r="H7" s="957"/>
      <c r="I7" s="957"/>
      <c r="J7" s="957"/>
      <c r="K7" s="957"/>
      <c r="L7" s="957"/>
      <c r="M7" s="957"/>
      <c r="N7" s="957"/>
      <c r="O7" s="957"/>
      <c r="P7" s="957"/>
      <c r="Q7" s="957"/>
      <c r="R7" s="957"/>
      <c r="S7" s="957"/>
      <c r="T7" s="957"/>
      <c r="U7" s="957"/>
      <c r="V7" s="957"/>
      <c r="W7" s="957"/>
      <c r="X7" s="957"/>
      <c r="Y7" s="957"/>
      <c r="Z7" s="957"/>
      <c r="AA7" s="958"/>
    </row>
    <row r="8" spans="1:27" ht="40.5" customHeight="1" x14ac:dyDescent="0.2">
      <c r="A8" s="963"/>
      <c r="B8" s="968"/>
      <c r="C8" s="963"/>
      <c r="D8" s="963" t="s">
        <v>3655</v>
      </c>
      <c r="E8" s="963"/>
      <c r="F8" s="963" t="s">
        <v>3656</v>
      </c>
      <c r="G8" s="963"/>
      <c r="H8" s="963" t="s">
        <v>3657</v>
      </c>
      <c r="I8" s="963"/>
      <c r="J8" s="963" t="s">
        <v>3658</v>
      </c>
      <c r="K8" s="963"/>
      <c r="L8" s="963"/>
      <c r="M8" s="963"/>
      <c r="N8" s="963" t="s">
        <v>3659</v>
      </c>
      <c r="O8" s="963"/>
      <c r="P8" s="963" t="s">
        <v>3660</v>
      </c>
      <c r="Q8" s="963"/>
      <c r="R8" s="963" t="s">
        <v>3661</v>
      </c>
      <c r="S8" s="963"/>
      <c r="T8" s="963" t="s">
        <v>3662</v>
      </c>
      <c r="U8" s="963"/>
      <c r="V8" s="963" t="s">
        <v>3663</v>
      </c>
      <c r="W8" s="963"/>
      <c r="X8" s="963" t="s">
        <v>3664</v>
      </c>
      <c r="Y8" s="963"/>
      <c r="Z8" s="963" t="s">
        <v>3665</v>
      </c>
      <c r="AA8" s="963"/>
    </row>
    <row r="9" spans="1:27" x14ac:dyDescent="0.2">
      <c r="A9" s="824"/>
      <c r="B9" s="824"/>
      <c r="C9" s="824"/>
      <c r="D9" s="824" t="s">
        <v>3666</v>
      </c>
      <c r="E9" s="824"/>
      <c r="F9" s="824" t="s">
        <v>3666</v>
      </c>
      <c r="G9" s="824"/>
      <c r="H9" s="824" t="s">
        <v>3666</v>
      </c>
      <c r="I9" s="824"/>
      <c r="J9" s="824" t="s">
        <v>3666</v>
      </c>
      <c r="K9" s="824"/>
      <c r="L9" s="824" t="s">
        <v>2005</v>
      </c>
      <c r="M9" s="824"/>
      <c r="N9" s="824" t="s">
        <v>3666</v>
      </c>
      <c r="O9" s="824"/>
      <c r="P9" s="824" t="s">
        <v>3666</v>
      </c>
      <c r="Q9" s="824"/>
      <c r="R9" s="824" t="s">
        <v>3666</v>
      </c>
      <c r="S9" s="825"/>
      <c r="T9" s="824" t="s">
        <v>3666</v>
      </c>
      <c r="U9" s="824"/>
      <c r="V9" s="824" t="s">
        <v>3666</v>
      </c>
      <c r="W9" s="825"/>
      <c r="X9" s="824" t="s">
        <v>3666</v>
      </c>
      <c r="Y9" s="824"/>
      <c r="Z9" s="824" t="s">
        <v>3666</v>
      </c>
      <c r="AA9" s="824"/>
    </row>
    <row r="10" spans="1:27" x14ac:dyDescent="0.2">
      <c r="A10" s="824"/>
      <c r="B10" s="824"/>
      <c r="C10" s="824"/>
      <c r="D10" s="824" t="s">
        <v>3636</v>
      </c>
      <c r="E10" s="964" t="s">
        <v>3637</v>
      </c>
      <c r="F10" s="824"/>
      <c r="G10" s="964" t="s">
        <v>3637</v>
      </c>
      <c r="H10" s="824" t="s">
        <v>3636</v>
      </c>
      <c r="I10" s="964" t="s">
        <v>3637</v>
      </c>
      <c r="J10" s="824" t="s">
        <v>3636</v>
      </c>
      <c r="K10" s="964" t="s">
        <v>3637</v>
      </c>
      <c r="L10" s="824"/>
      <c r="M10" s="824"/>
      <c r="N10" s="824" t="s">
        <v>3636</v>
      </c>
      <c r="O10" s="964" t="s">
        <v>3637</v>
      </c>
      <c r="P10" s="824" t="s">
        <v>3636</v>
      </c>
      <c r="Q10" s="964" t="s">
        <v>3637</v>
      </c>
      <c r="R10" s="824" t="s">
        <v>3636</v>
      </c>
      <c r="S10" s="959" t="s">
        <v>3637</v>
      </c>
      <c r="T10" s="824" t="s">
        <v>3636</v>
      </c>
      <c r="U10" s="961" t="s">
        <v>3637</v>
      </c>
      <c r="V10" s="824" t="s">
        <v>3636</v>
      </c>
      <c r="W10" s="959" t="s">
        <v>3637</v>
      </c>
      <c r="X10" s="824" t="s">
        <v>3636</v>
      </c>
      <c r="Y10" s="959" t="s">
        <v>3637</v>
      </c>
      <c r="Z10" s="824" t="s">
        <v>3636</v>
      </c>
      <c r="AA10" s="961" t="s">
        <v>3637</v>
      </c>
    </row>
    <row r="11" spans="1:27" x14ac:dyDescent="0.2">
      <c r="A11" s="826"/>
      <c r="B11" s="824"/>
      <c r="C11" s="824"/>
      <c r="D11" s="827">
        <v>208</v>
      </c>
      <c r="E11" s="965"/>
      <c r="F11" s="826">
        <v>156</v>
      </c>
      <c r="G11" s="965"/>
      <c r="H11" s="828">
        <v>114</v>
      </c>
      <c r="I11" s="965"/>
      <c r="J11" s="828">
        <v>87.5</v>
      </c>
      <c r="K11" s="965"/>
      <c r="L11" s="826">
        <v>6</v>
      </c>
      <c r="M11" s="826" t="s">
        <v>3650</v>
      </c>
      <c r="N11" s="828">
        <v>62.5</v>
      </c>
      <c r="O11" s="965"/>
      <c r="P11" s="828">
        <v>37.5</v>
      </c>
      <c r="Q11" s="965"/>
      <c r="R11" s="828">
        <v>27.5</v>
      </c>
      <c r="S11" s="960"/>
      <c r="T11" s="828">
        <v>22.5</v>
      </c>
      <c r="U11" s="961"/>
      <c r="V11" s="828">
        <v>12.5</v>
      </c>
      <c r="W11" s="960"/>
      <c r="X11" s="827">
        <v>10</v>
      </c>
      <c r="Y11" s="960"/>
      <c r="Z11" s="827">
        <v>5</v>
      </c>
      <c r="AA11" s="961"/>
    </row>
    <row r="12" spans="1:27" ht="14.1" customHeight="1" x14ac:dyDescent="0.2">
      <c r="A12" s="828">
        <v>0.5</v>
      </c>
      <c r="B12" s="828">
        <f>'[31]C mac final'!P10</f>
        <v>1067.26</v>
      </c>
      <c r="C12" s="828">
        <f>'[31]C manual'!Q10</f>
        <v>54.59</v>
      </c>
      <c r="D12" s="828">
        <f>B12/D11</f>
        <v>5.1310576923076923</v>
      </c>
      <c r="E12" s="828">
        <f>C12/208</f>
        <v>0.26245192307692311</v>
      </c>
      <c r="F12" s="828">
        <f>B12/156</f>
        <v>6.8414102564102564</v>
      </c>
      <c r="G12" s="828">
        <f>C12/156</f>
        <v>0.34993589743589748</v>
      </c>
      <c r="H12" s="828">
        <f>B12/114</f>
        <v>9.361929824561404</v>
      </c>
      <c r="I12" s="828">
        <f>C12/114</f>
        <v>0.47885964912280704</v>
      </c>
      <c r="J12" s="828">
        <f t="shared" ref="J12:J52" si="0">B12/J$11</f>
        <v>12.197257142857143</v>
      </c>
      <c r="K12" s="828">
        <f t="shared" ref="K12:K52" si="1">C12/J$11</f>
        <v>0.62388571428571438</v>
      </c>
      <c r="L12" s="828">
        <f t="shared" ref="L12:L43" si="2">B12/L$11</f>
        <v>177.87666666666667</v>
      </c>
      <c r="M12" s="828">
        <f t="shared" ref="M12:M43" si="3">C12/L$11</f>
        <v>9.0983333333333345</v>
      </c>
      <c r="N12" s="828">
        <f t="shared" ref="N12:N52" si="4">B12/N$11</f>
        <v>17.076160000000002</v>
      </c>
      <c r="O12" s="828">
        <f t="shared" ref="O12:O52" si="5">C12/N$11</f>
        <v>0.87344000000000011</v>
      </c>
      <c r="P12" s="828">
        <f t="shared" ref="P12:P52" si="6">B12/P$11</f>
        <v>28.460266666666666</v>
      </c>
      <c r="Q12" s="828">
        <f t="shared" ref="Q12:Q52" si="7">C12/P$11</f>
        <v>1.4557333333333333</v>
      </c>
      <c r="R12" s="828">
        <f t="shared" ref="R12:R52" si="8">B12/R$11</f>
        <v>38.809454545454543</v>
      </c>
      <c r="S12" s="829">
        <f t="shared" ref="S12:S52" si="9">C12/R$11</f>
        <v>1.9850909090909092</v>
      </c>
      <c r="T12" s="828">
        <f t="shared" ref="T12:T52" si="10">B12/T$11</f>
        <v>47.433777777777777</v>
      </c>
      <c r="U12" s="828">
        <f t="shared" ref="U12:U52" si="11">C12/T$11</f>
        <v>2.4262222222222225</v>
      </c>
      <c r="V12" s="828">
        <f>B12/12.5</f>
        <v>85.380799999999994</v>
      </c>
      <c r="W12" s="829">
        <f>C12/12.5</f>
        <v>4.3672000000000004</v>
      </c>
      <c r="X12" s="828">
        <f>B12/10</f>
        <v>106.726</v>
      </c>
      <c r="Y12" s="828">
        <f>C12/10</f>
        <v>5.4590000000000005</v>
      </c>
      <c r="Z12" s="828">
        <f>B12/5</f>
        <v>213.452</v>
      </c>
      <c r="AA12" s="828">
        <f>C12/5</f>
        <v>10.918000000000001</v>
      </c>
    </row>
    <row r="13" spans="1:27" ht="14.1" customHeight="1" x14ac:dyDescent="0.2">
      <c r="A13" s="828">
        <v>1</v>
      </c>
      <c r="B13" s="828">
        <f>'[31]C mac final'!P11</f>
        <v>1118.9100000000001</v>
      </c>
      <c r="C13" s="828">
        <f>'[31]C manual'!Q11</f>
        <v>86.21</v>
      </c>
      <c r="D13" s="828">
        <f>B13/208</f>
        <v>5.3793750000000005</v>
      </c>
      <c r="E13" s="828">
        <f>C13/208</f>
        <v>0.41447115384615379</v>
      </c>
      <c r="F13" s="828">
        <f t="shared" ref="F13:G52" si="12">B13/156</f>
        <v>7.1725000000000003</v>
      </c>
      <c r="G13" s="828">
        <f t="shared" si="12"/>
        <v>0.5526282051282051</v>
      </c>
      <c r="H13" s="828">
        <f t="shared" ref="H13:I52" si="13">B13/114</f>
        <v>9.8150000000000013</v>
      </c>
      <c r="I13" s="828">
        <f t="shared" si="13"/>
        <v>0.75622807017543858</v>
      </c>
      <c r="J13" s="828">
        <f t="shared" si="0"/>
        <v>12.787542857142858</v>
      </c>
      <c r="K13" s="828">
        <f t="shared" si="1"/>
        <v>0.98525714285714283</v>
      </c>
      <c r="L13" s="828">
        <f t="shared" si="2"/>
        <v>186.48500000000001</v>
      </c>
      <c r="M13" s="828">
        <f t="shared" si="3"/>
        <v>14.368333333333332</v>
      </c>
      <c r="N13" s="828">
        <f t="shared" si="4"/>
        <v>17.902560000000001</v>
      </c>
      <c r="O13" s="828">
        <f t="shared" si="5"/>
        <v>1.3793599999999999</v>
      </c>
      <c r="P13" s="828">
        <f t="shared" si="6"/>
        <v>29.837600000000002</v>
      </c>
      <c r="Q13" s="828">
        <f t="shared" si="7"/>
        <v>2.2989333333333333</v>
      </c>
      <c r="R13" s="828">
        <f t="shared" si="8"/>
        <v>40.687636363636365</v>
      </c>
      <c r="S13" s="829">
        <f t="shared" si="9"/>
        <v>3.1349090909090909</v>
      </c>
      <c r="T13" s="828">
        <f t="shared" si="10"/>
        <v>49.729333333333336</v>
      </c>
      <c r="U13" s="828">
        <f t="shared" si="11"/>
        <v>3.8315555555555552</v>
      </c>
      <c r="V13" s="828">
        <f t="shared" ref="V13:W52" si="14">B13/12.5</f>
        <v>89.512800000000013</v>
      </c>
      <c r="W13" s="829">
        <f t="shared" si="14"/>
        <v>6.8967999999999998</v>
      </c>
      <c r="X13" s="828">
        <f t="shared" ref="X13:Y52" si="15">B13/10</f>
        <v>111.89100000000001</v>
      </c>
      <c r="Y13" s="828">
        <f t="shared" si="15"/>
        <v>8.6209999999999987</v>
      </c>
      <c r="Z13" s="828">
        <f t="shared" ref="Z13:AA51" si="16">B13/5</f>
        <v>223.78200000000001</v>
      </c>
      <c r="AA13" s="828">
        <f t="shared" si="16"/>
        <v>17.241999999999997</v>
      </c>
    </row>
    <row r="14" spans="1:27" ht="14.1" customHeight="1" x14ac:dyDescent="0.2">
      <c r="A14" s="828">
        <v>1.5</v>
      </c>
      <c r="B14" s="828">
        <f>'[31]C mac final'!P12</f>
        <v>1170</v>
      </c>
      <c r="C14" s="828">
        <f>'[31]C manual'!Q12</f>
        <v>117.74</v>
      </c>
      <c r="D14" s="828">
        <f t="shared" ref="D14:E52" si="17">B14/208</f>
        <v>5.625</v>
      </c>
      <c r="E14" s="828">
        <f t="shared" si="17"/>
        <v>0.56605769230769232</v>
      </c>
      <c r="F14" s="828">
        <f t="shared" si="12"/>
        <v>7.5</v>
      </c>
      <c r="G14" s="828">
        <f t="shared" si="12"/>
        <v>0.75474358974358968</v>
      </c>
      <c r="H14" s="828">
        <f t="shared" si="13"/>
        <v>10.263157894736842</v>
      </c>
      <c r="I14" s="828">
        <f t="shared" si="13"/>
        <v>1.0328070175438595</v>
      </c>
      <c r="J14" s="828">
        <f t="shared" si="0"/>
        <v>13.371428571428572</v>
      </c>
      <c r="K14" s="828">
        <f t="shared" si="1"/>
        <v>1.3455999999999999</v>
      </c>
      <c r="L14" s="828">
        <f t="shared" si="2"/>
        <v>195</v>
      </c>
      <c r="M14" s="828">
        <f t="shared" si="3"/>
        <v>19.623333333333331</v>
      </c>
      <c r="N14" s="828">
        <f t="shared" si="4"/>
        <v>18.72</v>
      </c>
      <c r="O14" s="828">
        <f t="shared" si="5"/>
        <v>1.88384</v>
      </c>
      <c r="P14" s="828">
        <f t="shared" si="6"/>
        <v>31.2</v>
      </c>
      <c r="Q14" s="828">
        <f t="shared" si="7"/>
        <v>3.139733333333333</v>
      </c>
      <c r="R14" s="828">
        <f t="shared" si="8"/>
        <v>42.545454545454547</v>
      </c>
      <c r="S14" s="829">
        <f t="shared" si="9"/>
        <v>4.2814545454545456</v>
      </c>
      <c r="T14" s="828">
        <f t="shared" si="10"/>
        <v>52</v>
      </c>
      <c r="U14" s="828">
        <f t="shared" si="11"/>
        <v>5.2328888888888887</v>
      </c>
      <c r="V14" s="828">
        <f t="shared" si="14"/>
        <v>93.6</v>
      </c>
      <c r="W14" s="829">
        <f t="shared" si="14"/>
        <v>9.4192</v>
      </c>
      <c r="X14" s="828">
        <f>B14/10</f>
        <v>117</v>
      </c>
      <c r="Y14" s="828">
        <f t="shared" si="15"/>
        <v>11.773999999999999</v>
      </c>
      <c r="Z14" s="828">
        <f>B14/5</f>
        <v>234</v>
      </c>
      <c r="AA14" s="828">
        <f t="shared" si="16"/>
        <v>23.547999999999998</v>
      </c>
    </row>
    <row r="15" spans="1:27" ht="14.1" customHeight="1" x14ac:dyDescent="0.2">
      <c r="A15" s="828">
        <v>2</v>
      </c>
      <c r="B15" s="828">
        <f>'[31]C mac final'!P13</f>
        <v>1219.9000000000001</v>
      </c>
      <c r="C15" s="828">
        <f>'[31]C manual'!Q13</f>
        <v>149.18</v>
      </c>
      <c r="D15" s="828">
        <f t="shared" si="17"/>
        <v>5.8649038461538465</v>
      </c>
      <c r="E15" s="828">
        <f t="shared" si="17"/>
        <v>0.71721153846153851</v>
      </c>
      <c r="F15" s="828">
        <f t="shared" si="12"/>
        <v>7.8198717948717951</v>
      </c>
      <c r="G15" s="828">
        <f t="shared" si="12"/>
        <v>0.95628205128205135</v>
      </c>
      <c r="H15" s="828">
        <f t="shared" si="13"/>
        <v>10.700877192982457</v>
      </c>
      <c r="I15" s="828">
        <f t="shared" si="13"/>
        <v>1.3085964912280703</v>
      </c>
      <c r="J15" s="828">
        <f t="shared" si="0"/>
        <v>13.941714285714287</v>
      </c>
      <c r="K15" s="828">
        <f t="shared" si="1"/>
        <v>1.7049142857142858</v>
      </c>
      <c r="L15" s="828">
        <f t="shared" si="2"/>
        <v>203.31666666666669</v>
      </c>
      <c r="M15" s="828">
        <f t="shared" si="3"/>
        <v>24.863333333333333</v>
      </c>
      <c r="N15" s="828">
        <f t="shared" si="4"/>
        <v>19.5184</v>
      </c>
      <c r="O15" s="828">
        <f t="shared" si="5"/>
        <v>2.3868800000000001</v>
      </c>
      <c r="P15" s="828">
        <f t="shared" si="6"/>
        <v>32.530666666666669</v>
      </c>
      <c r="Q15" s="828">
        <f t="shared" si="7"/>
        <v>3.9781333333333335</v>
      </c>
      <c r="R15" s="828">
        <f t="shared" si="8"/>
        <v>44.360000000000007</v>
      </c>
      <c r="S15" s="829">
        <f t="shared" si="9"/>
        <v>5.4247272727272726</v>
      </c>
      <c r="T15" s="828">
        <f t="shared" si="10"/>
        <v>54.217777777777783</v>
      </c>
      <c r="U15" s="828">
        <f t="shared" si="11"/>
        <v>6.6302222222222227</v>
      </c>
      <c r="V15" s="828">
        <f t="shared" si="14"/>
        <v>97.592000000000013</v>
      </c>
      <c r="W15" s="829">
        <f t="shared" si="14"/>
        <v>11.9344</v>
      </c>
      <c r="X15" s="828">
        <f t="shared" si="15"/>
        <v>121.99000000000001</v>
      </c>
      <c r="Y15" s="828">
        <f t="shared" si="15"/>
        <v>14.918000000000001</v>
      </c>
      <c r="Z15" s="828">
        <f t="shared" si="16"/>
        <v>243.98000000000002</v>
      </c>
      <c r="AA15" s="828">
        <f t="shared" si="16"/>
        <v>29.836000000000002</v>
      </c>
    </row>
    <row r="16" spans="1:27" ht="14.1" customHeight="1" x14ac:dyDescent="0.2">
      <c r="A16" s="828">
        <v>2.5</v>
      </c>
      <c r="B16" s="828">
        <f>'[31]C mac final'!P14</f>
        <v>1270.05</v>
      </c>
      <c r="C16" s="828">
        <f>'[31]C manual'!Q14</f>
        <v>180.73</v>
      </c>
      <c r="D16" s="828">
        <f t="shared" si="17"/>
        <v>6.1060096153846155</v>
      </c>
      <c r="E16" s="828">
        <f t="shared" si="17"/>
        <v>0.86889423076923067</v>
      </c>
      <c r="F16" s="828">
        <f t="shared" si="12"/>
        <v>8.141346153846154</v>
      </c>
      <c r="G16" s="828">
        <f t="shared" si="12"/>
        <v>1.158525641025641</v>
      </c>
      <c r="H16" s="828">
        <f t="shared" si="13"/>
        <v>11.14078947368421</v>
      </c>
      <c r="I16" s="828">
        <f t="shared" si="13"/>
        <v>1.5853508771929823</v>
      </c>
      <c r="J16" s="828">
        <f t="shared" si="0"/>
        <v>14.514857142857142</v>
      </c>
      <c r="K16" s="828">
        <f t="shared" si="1"/>
        <v>2.0654857142857144</v>
      </c>
      <c r="L16" s="828">
        <f t="shared" si="2"/>
        <v>211.67499999999998</v>
      </c>
      <c r="M16" s="828">
        <f t="shared" si="3"/>
        <v>30.121666666666666</v>
      </c>
      <c r="N16" s="828">
        <f t="shared" si="4"/>
        <v>20.320799999999998</v>
      </c>
      <c r="O16" s="828">
        <f t="shared" si="5"/>
        <v>2.89168</v>
      </c>
      <c r="P16" s="828">
        <f t="shared" si="6"/>
        <v>33.868000000000002</v>
      </c>
      <c r="Q16" s="828">
        <f t="shared" si="7"/>
        <v>4.8194666666666661</v>
      </c>
      <c r="R16" s="828">
        <f t="shared" si="8"/>
        <v>46.18363636363636</v>
      </c>
      <c r="S16" s="829">
        <f t="shared" si="9"/>
        <v>6.5720000000000001</v>
      </c>
      <c r="T16" s="828">
        <f t="shared" si="10"/>
        <v>56.446666666666665</v>
      </c>
      <c r="U16" s="828">
        <f t="shared" si="11"/>
        <v>8.0324444444444438</v>
      </c>
      <c r="V16" s="828">
        <f t="shared" si="14"/>
        <v>101.604</v>
      </c>
      <c r="W16" s="829">
        <f t="shared" si="14"/>
        <v>14.458399999999999</v>
      </c>
      <c r="X16" s="828">
        <f t="shared" si="15"/>
        <v>127.005</v>
      </c>
      <c r="Y16" s="828">
        <f t="shared" si="15"/>
        <v>18.073</v>
      </c>
      <c r="Z16" s="828">
        <f t="shared" si="16"/>
        <v>254.01</v>
      </c>
      <c r="AA16" s="828">
        <f t="shared" si="16"/>
        <v>36.146000000000001</v>
      </c>
    </row>
    <row r="17" spans="1:27" ht="14.1" customHeight="1" x14ac:dyDescent="0.2">
      <c r="A17" s="828">
        <v>3</v>
      </c>
      <c r="B17" s="828">
        <f>'[31]C mac final'!P15</f>
        <v>1319.8899999999999</v>
      </c>
      <c r="C17" s="828">
        <f>'[31]C manual'!Q15</f>
        <v>212.19</v>
      </c>
      <c r="D17" s="828">
        <f t="shared" si="17"/>
        <v>6.3456249999999992</v>
      </c>
      <c r="E17" s="828">
        <f t="shared" si="17"/>
        <v>1.0201442307692308</v>
      </c>
      <c r="F17" s="828">
        <f t="shared" si="12"/>
        <v>8.4608333333333317</v>
      </c>
      <c r="G17" s="828">
        <f t="shared" si="12"/>
        <v>1.3601923076923077</v>
      </c>
      <c r="H17" s="828">
        <f t="shared" si="13"/>
        <v>11.577982456140349</v>
      </c>
      <c r="I17" s="828">
        <f t="shared" si="13"/>
        <v>1.8613157894736843</v>
      </c>
      <c r="J17" s="828">
        <f t="shared" si="0"/>
        <v>15.084457142857142</v>
      </c>
      <c r="K17" s="828">
        <f t="shared" si="1"/>
        <v>2.4250285714285713</v>
      </c>
      <c r="L17" s="828">
        <f t="shared" si="2"/>
        <v>219.98166666666665</v>
      </c>
      <c r="M17" s="828">
        <f t="shared" si="3"/>
        <v>35.365000000000002</v>
      </c>
      <c r="N17" s="828">
        <f t="shared" si="4"/>
        <v>21.118239999999997</v>
      </c>
      <c r="O17" s="828">
        <f t="shared" si="5"/>
        <v>3.3950399999999998</v>
      </c>
      <c r="P17" s="828">
        <f t="shared" si="6"/>
        <v>35.197066666666665</v>
      </c>
      <c r="Q17" s="828">
        <f t="shared" si="7"/>
        <v>5.6584000000000003</v>
      </c>
      <c r="R17" s="828">
        <f t="shared" si="8"/>
        <v>47.995999999999995</v>
      </c>
      <c r="S17" s="829">
        <f t="shared" si="9"/>
        <v>7.7160000000000002</v>
      </c>
      <c r="T17" s="828">
        <f t="shared" si="10"/>
        <v>58.661777777777772</v>
      </c>
      <c r="U17" s="828">
        <f t="shared" si="11"/>
        <v>9.4306666666666672</v>
      </c>
      <c r="V17" s="828">
        <f t="shared" si="14"/>
        <v>105.59119999999999</v>
      </c>
      <c r="W17" s="829">
        <f t="shared" si="14"/>
        <v>16.975200000000001</v>
      </c>
      <c r="X17" s="828">
        <f t="shared" si="15"/>
        <v>131.98899999999998</v>
      </c>
      <c r="Y17" s="828">
        <f t="shared" si="15"/>
        <v>21.219000000000001</v>
      </c>
      <c r="Z17" s="828">
        <f t="shared" si="16"/>
        <v>263.97799999999995</v>
      </c>
      <c r="AA17" s="828">
        <f t="shared" si="16"/>
        <v>42.438000000000002</v>
      </c>
    </row>
    <row r="18" spans="1:27" ht="14.1" customHeight="1" x14ac:dyDescent="0.2">
      <c r="A18" s="828">
        <v>3.5</v>
      </c>
      <c r="B18" s="828">
        <f>'[31]C mac final'!P16</f>
        <v>1368.97</v>
      </c>
      <c r="C18" s="828">
        <f>'[31]C manual'!Q16</f>
        <v>243.75</v>
      </c>
      <c r="D18" s="828">
        <f t="shared" si="17"/>
        <v>6.5815865384615382</v>
      </c>
      <c r="E18" s="828">
        <f t="shared" si="17"/>
        <v>1.171875</v>
      </c>
      <c r="F18" s="828">
        <f t="shared" si="12"/>
        <v>8.7754487179487182</v>
      </c>
      <c r="G18" s="828">
        <f t="shared" si="12"/>
        <v>1.5625</v>
      </c>
      <c r="H18" s="828">
        <f t="shared" si="13"/>
        <v>12.008508771929824</v>
      </c>
      <c r="I18" s="828">
        <f t="shared" si="13"/>
        <v>2.138157894736842</v>
      </c>
      <c r="J18" s="828">
        <f t="shared" si="0"/>
        <v>15.645371428571428</v>
      </c>
      <c r="K18" s="828">
        <f t="shared" si="1"/>
        <v>2.7857142857142856</v>
      </c>
      <c r="L18" s="828">
        <f t="shared" si="2"/>
        <v>228.16166666666666</v>
      </c>
      <c r="M18" s="828">
        <f t="shared" si="3"/>
        <v>40.625</v>
      </c>
      <c r="N18" s="828">
        <f t="shared" si="4"/>
        <v>21.90352</v>
      </c>
      <c r="O18" s="828">
        <f t="shared" si="5"/>
        <v>3.9</v>
      </c>
      <c r="P18" s="828">
        <f t="shared" si="6"/>
        <v>36.50586666666667</v>
      </c>
      <c r="Q18" s="828">
        <f t="shared" si="7"/>
        <v>6.5</v>
      </c>
      <c r="R18" s="828">
        <f t="shared" si="8"/>
        <v>49.780727272727276</v>
      </c>
      <c r="S18" s="829">
        <f t="shared" si="9"/>
        <v>8.8636363636363633</v>
      </c>
      <c r="T18" s="828">
        <f t="shared" si="10"/>
        <v>60.843111111111114</v>
      </c>
      <c r="U18" s="828">
        <f t="shared" si="11"/>
        <v>10.833333333333334</v>
      </c>
      <c r="V18" s="828">
        <f t="shared" si="14"/>
        <v>109.5176</v>
      </c>
      <c r="W18" s="829">
        <f t="shared" si="14"/>
        <v>19.5</v>
      </c>
      <c r="X18" s="828">
        <f t="shared" si="15"/>
        <v>136.89699999999999</v>
      </c>
      <c r="Y18" s="828">
        <f t="shared" si="15"/>
        <v>24.375</v>
      </c>
      <c r="Z18" s="828">
        <f t="shared" si="16"/>
        <v>273.79399999999998</v>
      </c>
      <c r="AA18" s="828">
        <f t="shared" si="16"/>
        <v>48.75</v>
      </c>
    </row>
    <row r="19" spans="1:27" ht="14.1" customHeight="1" x14ac:dyDescent="0.2">
      <c r="A19" s="828">
        <v>4</v>
      </c>
      <c r="B19" s="828">
        <f>'[31]C mac final'!P17</f>
        <v>1417.6799999999998</v>
      </c>
      <c r="C19" s="828">
        <f>'[31]C manual'!Q17</f>
        <v>275.07</v>
      </c>
      <c r="D19" s="828">
        <f t="shared" si="17"/>
        <v>6.8157692307692299</v>
      </c>
      <c r="E19" s="828">
        <f t="shared" si="17"/>
        <v>1.3224519230769229</v>
      </c>
      <c r="F19" s="828">
        <f t="shared" si="12"/>
        <v>9.087692307692306</v>
      </c>
      <c r="G19" s="828">
        <f t="shared" si="12"/>
        <v>1.7632692307692308</v>
      </c>
      <c r="H19" s="828">
        <f t="shared" si="13"/>
        <v>12.43578947368421</v>
      </c>
      <c r="I19" s="828">
        <f t="shared" si="13"/>
        <v>2.4128947368421052</v>
      </c>
      <c r="J19" s="828">
        <f t="shared" si="0"/>
        <v>16.202057142857139</v>
      </c>
      <c r="K19" s="828">
        <f t="shared" si="1"/>
        <v>3.1436571428571427</v>
      </c>
      <c r="L19" s="828">
        <f t="shared" si="2"/>
        <v>236.27999999999997</v>
      </c>
      <c r="M19" s="828">
        <f t="shared" si="3"/>
        <v>45.844999999999999</v>
      </c>
      <c r="N19" s="828">
        <f t="shared" si="4"/>
        <v>22.682879999999997</v>
      </c>
      <c r="O19" s="828">
        <f t="shared" si="5"/>
        <v>4.4011199999999997</v>
      </c>
      <c r="P19" s="828">
        <f t="shared" si="6"/>
        <v>37.804799999999993</v>
      </c>
      <c r="Q19" s="828">
        <f t="shared" si="7"/>
        <v>7.3351999999999995</v>
      </c>
      <c r="R19" s="828">
        <f t="shared" si="8"/>
        <v>51.551999999999992</v>
      </c>
      <c r="S19" s="829">
        <f t="shared" si="9"/>
        <v>10.002545454545455</v>
      </c>
      <c r="T19" s="828">
        <f t="shared" si="10"/>
        <v>63.007999999999996</v>
      </c>
      <c r="U19" s="828">
        <f t="shared" si="11"/>
        <v>12.225333333333333</v>
      </c>
      <c r="V19" s="828">
        <f t="shared" si="14"/>
        <v>113.41439999999999</v>
      </c>
      <c r="W19" s="829">
        <f t="shared" si="14"/>
        <v>22.005600000000001</v>
      </c>
      <c r="X19" s="828">
        <f t="shared" si="15"/>
        <v>141.76799999999997</v>
      </c>
      <c r="Y19" s="828">
        <f t="shared" si="15"/>
        <v>27.506999999999998</v>
      </c>
      <c r="Z19" s="828">
        <f t="shared" si="16"/>
        <v>283.53599999999994</v>
      </c>
      <c r="AA19" s="828">
        <f t="shared" si="16"/>
        <v>55.013999999999996</v>
      </c>
    </row>
    <row r="20" spans="1:27" ht="14.1" customHeight="1" x14ac:dyDescent="0.2">
      <c r="A20" s="828">
        <v>4.5</v>
      </c>
      <c r="B20" s="828">
        <f>'[31]C mac final'!P18</f>
        <v>1465.8600000000001</v>
      </c>
      <c r="C20" s="828">
        <f>'[31]C manual'!Q18</f>
        <v>306.45999999999998</v>
      </c>
      <c r="D20" s="828">
        <f t="shared" si="17"/>
        <v>7.0474038461538466</v>
      </c>
      <c r="E20" s="828">
        <f t="shared" si="17"/>
        <v>1.4733653846153845</v>
      </c>
      <c r="F20" s="828">
        <f t="shared" si="12"/>
        <v>9.3965384615384622</v>
      </c>
      <c r="G20" s="828">
        <f t="shared" si="12"/>
        <v>1.9644871794871794</v>
      </c>
      <c r="H20" s="828">
        <f t="shared" si="13"/>
        <v>12.858421052631581</v>
      </c>
      <c r="I20" s="828">
        <f t="shared" si="13"/>
        <v>2.6882456140350874</v>
      </c>
      <c r="J20" s="828">
        <f t="shared" si="0"/>
        <v>16.752685714285715</v>
      </c>
      <c r="K20" s="828">
        <f t="shared" si="1"/>
        <v>3.5023999999999997</v>
      </c>
      <c r="L20" s="828">
        <f t="shared" si="2"/>
        <v>244.31000000000003</v>
      </c>
      <c r="M20" s="828">
        <f t="shared" si="3"/>
        <v>51.076666666666661</v>
      </c>
      <c r="N20" s="828">
        <f t="shared" si="4"/>
        <v>23.453760000000003</v>
      </c>
      <c r="O20" s="828">
        <f t="shared" si="5"/>
        <v>4.9033599999999993</v>
      </c>
      <c r="P20" s="828">
        <f t="shared" si="6"/>
        <v>39.089600000000004</v>
      </c>
      <c r="Q20" s="828">
        <f t="shared" si="7"/>
        <v>8.1722666666666655</v>
      </c>
      <c r="R20" s="828">
        <f t="shared" si="8"/>
        <v>53.304000000000002</v>
      </c>
      <c r="S20" s="829">
        <f t="shared" si="9"/>
        <v>11.144</v>
      </c>
      <c r="T20" s="828">
        <f t="shared" si="10"/>
        <v>65.149333333333345</v>
      </c>
      <c r="U20" s="828">
        <f t="shared" si="11"/>
        <v>13.620444444444443</v>
      </c>
      <c r="V20" s="828">
        <f t="shared" si="14"/>
        <v>117.26880000000001</v>
      </c>
      <c r="W20" s="829">
        <f t="shared" si="14"/>
        <v>24.5168</v>
      </c>
      <c r="X20" s="828">
        <f t="shared" si="15"/>
        <v>146.58600000000001</v>
      </c>
      <c r="Y20" s="828">
        <f t="shared" si="15"/>
        <v>30.645999999999997</v>
      </c>
      <c r="Z20" s="828">
        <f t="shared" si="16"/>
        <v>293.17200000000003</v>
      </c>
      <c r="AA20" s="828">
        <f t="shared" si="16"/>
        <v>61.291999999999994</v>
      </c>
    </row>
    <row r="21" spans="1:27" ht="14.1" customHeight="1" x14ac:dyDescent="0.2">
      <c r="A21" s="828">
        <v>5</v>
      </c>
      <c r="B21" s="828">
        <f>'[31]C mac final'!P19</f>
        <v>1513.3400000000001</v>
      </c>
      <c r="C21" s="828">
        <f>'[31]C manual'!Q19</f>
        <v>337.97</v>
      </c>
      <c r="D21" s="828">
        <f t="shared" si="17"/>
        <v>7.275673076923078</v>
      </c>
      <c r="E21" s="828">
        <f t="shared" si="17"/>
        <v>1.6248557692307695</v>
      </c>
      <c r="F21" s="828">
        <f t="shared" si="12"/>
        <v>9.7008974358974367</v>
      </c>
      <c r="G21" s="828">
        <f t="shared" si="12"/>
        <v>2.1664743589743591</v>
      </c>
      <c r="H21" s="828">
        <f t="shared" si="13"/>
        <v>13.274912280701756</v>
      </c>
      <c r="I21" s="828">
        <f t="shared" si="13"/>
        <v>2.964649122807018</v>
      </c>
      <c r="J21" s="828">
        <f t="shared" si="0"/>
        <v>17.295314285714287</v>
      </c>
      <c r="K21" s="828">
        <f t="shared" si="1"/>
        <v>3.862514285714286</v>
      </c>
      <c r="L21" s="828">
        <f t="shared" si="2"/>
        <v>252.22333333333336</v>
      </c>
      <c r="M21" s="828">
        <f t="shared" si="3"/>
        <v>56.32833333333334</v>
      </c>
      <c r="N21" s="828">
        <f t="shared" si="4"/>
        <v>24.213440000000002</v>
      </c>
      <c r="O21" s="828">
        <f t="shared" si="5"/>
        <v>5.4075200000000008</v>
      </c>
      <c r="P21" s="828">
        <f t="shared" si="6"/>
        <v>40.35573333333334</v>
      </c>
      <c r="Q21" s="828">
        <f t="shared" si="7"/>
        <v>9.0125333333333337</v>
      </c>
      <c r="R21" s="828">
        <f t="shared" si="8"/>
        <v>55.030545454545461</v>
      </c>
      <c r="S21" s="829">
        <f t="shared" si="9"/>
        <v>12.289818181818182</v>
      </c>
      <c r="T21" s="828">
        <f t="shared" si="10"/>
        <v>67.259555555555565</v>
      </c>
      <c r="U21" s="828">
        <f t="shared" si="11"/>
        <v>15.020888888888891</v>
      </c>
      <c r="V21" s="828">
        <f t="shared" si="14"/>
        <v>121.06720000000001</v>
      </c>
      <c r="W21" s="829">
        <f t="shared" si="14"/>
        <v>27.037600000000001</v>
      </c>
      <c r="X21" s="828">
        <f t="shared" si="15"/>
        <v>151.334</v>
      </c>
      <c r="Y21" s="828">
        <f t="shared" si="15"/>
        <v>33.797000000000004</v>
      </c>
      <c r="Z21" s="828">
        <f t="shared" si="16"/>
        <v>302.66800000000001</v>
      </c>
      <c r="AA21" s="828">
        <f t="shared" si="16"/>
        <v>67.594000000000008</v>
      </c>
    </row>
    <row r="22" spans="1:27" ht="14.1" customHeight="1" x14ac:dyDescent="0.2">
      <c r="A22" s="828">
        <v>5.5</v>
      </c>
      <c r="B22" s="828">
        <f>'[31]C mac final'!P20</f>
        <v>1563.5700000000002</v>
      </c>
      <c r="C22" s="828">
        <f>'[31]C manual'!Q20</f>
        <v>369.45</v>
      </c>
      <c r="D22" s="828">
        <f t="shared" si="17"/>
        <v>7.5171634615384626</v>
      </c>
      <c r="E22" s="828">
        <f t="shared" si="17"/>
        <v>1.776201923076923</v>
      </c>
      <c r="F22" s="828">
        <f t="shared" si="12"/>
        <v>10.022884615384616</v>
      </c>
      <c r="G22" s="828">
        <f t="shared" si="12"/>
        <v>2.3682692307692306</v>
      </c>
      <c r="H22" s="828">
        <f t="shared" si="13"/>
        <v>13.715526315789475</v>
      </c>
      <c r="I22" s="828">
        <f t="shared" si="13"/>
        <v>3.2407894736842104</v>
      </c>
      <c r="J22" s="828">
        <f t="shared" si="0"/>
        <v>17.86937142857143</v>
      </c>
      <c r="K22" s="828">
        <f t="shared" si="1"/>
        <v>4.2222857142857144</v>
      </c>
      <c r="L22" s="828">
        <f t="shared" si="2"/>
        <v>260.59500000000003</v>
      </c>
      <c r="M22" s="828">
        <f t="shared" si="3"/>
        <v>61.574999999999996</v>
      </c>
      <c r="N22" s="828">
        <f t="shared" si="4"/>
        <v>25.017120000000002</v>
      </c>
      <c r="O22" s="828">
        <f t="shared" si="5"/>
        <v>5.9112</v>
      </c>
      <c r="P22" s="828">
        <f t="shared" si="6"/>
        <v>41.695200000000007</v>
      </c>
      <c r="Q22" s="828">
        <f t="shared" si="7"/>
        <v>9.8520000000000003</v>
      </c>
      <c r="R22" s="828">
        <f t="shared" si="8"/>
        <v>56.857090909090914</v>
      </c>
      <c r="S22" s="829">
        <f t="shared" si="9"/>
        <v>13.434545454545454</v>
      </c>
      <c r="T22" s="828">
        <f t="shared" si="10"/>
        <v>69.492000000000004</v>
      </c>
      <c r="U22" s="828">
        <f t="shared" si="11"/>
        <v>16.419999999999998</v>
      </c>
      <c r="V22" s="828">
        <f t="shared" si="14"/>
        <v>125.08560000000001</v>
      </c>
      <c r="W22" s="829">
        <f t="shared" si="14"/>
        <v>29.555999999999997</v>
      </c>
      <c r="X22" s="828">
        <f t="shared" si="15"/>
        <v>156.35700000000003</v>
      </c>
      <c r="Y22" s="828">
        <f t="shared" si="15"/>
        <v>36.945</v>
      </c>
      <c r="Z22" s="828">
        <f t="shared" si="16"/>
        <v>312.71400000000006</v>
      </c>
      <c r="AA22" s="828">
        <f t="shared" si="16"/>
        <v>73.89</v>
      </c>
    </row>
    <row r="23" spans="1:27" ht="14.1" customHeight="1" x14ac:dyDescent="0.2">
      <c r="A23" s="828">
        <v>6</v>
      </c>
      <c r="B23" s="828">
        <f>'[31]C mac final'!P21</f>
        <v>1610.31</v>
      </c>
      <c r="C23" s="828">
        <f>'[31]C manual'!Q21</f>
        <v>400.65</v>
      </c>
      <c r="D23" s="828">
        <f t="shared" si="17"/>
        <v>7.7418749999999994</v>
      </c>
      <c r="E23" s="828">
        <f t="shared" si="17"/>
        <v>1.926201923076923</v>
      </c>
      <c r="F23" s="828">
        <f t="shared" si="12"/>
        <v>10.3225</v>
      </c>
      <c r="G23" s="828">
        <f t="shared" si="12"/>
        <v>2.5682692307692307</v>
      </c>
      <c r="H23" s="828">
        <f t="shared" si="13"/>
        <v>14.125526315789473</v>
      </c>
      <c r="I23" s="828">
        <f t="shared" si="13"/>
        <v>3.5144736842105262</v>
      </c>
      <c r="J23" s="828">
        <f t="shared" si="0"/>
        <v>18.403542857142856</v>
      </c>
      <c r="K23" s="828">
        <f t="shared" si="1"/>
        <v>4.5788571428571423</v>
      </c>
      <c r="L23" s="828">
        <f t="shared" si="2"/>
        <v>268.38499999999999</v>
      </c>
      <c r="M23" s="828">
        <f t="shared" si="3"/>
        <v>66.774999999999991</v>
      </c>
      <c r="N23" s="828">
        <f t="shared" si="4"/>
        <v>25.764959999999999</v>
      </c>
      <c r="O23" s="828">
        <f t="shared" si="5"/>
        <v>6.4103999999999992</v>
      </c>
      <c r="P23" s="828">
        <f t="shared" si="6"/>
        <v>42.941600000000001</v>
      </c>
      <c r="Q23" s="828">
        <f t="shared" si="7"/>
        <v>10.683999999999999</v>
      </c>
      <c r="R23" s="828">
        <f t="shared" si="8"/>
        <v>58.556727272727272</v>
      </c>
      <c r="S23" s="829">
        <f t="shared" si="9"/>
        <v>14.569090909090908</v>
      </c>
      <c r="T23" s="828">
        <f t="shared" si="10"/>
        <v>71.569333333333333</v>
      </c>
      <c r="U23" s="828">
        <f t="shared" si="11"/>
        <v>17.806666666666665</v>
      </c>
      <c r="V23" s="828">
        <f t="shared" si="14"/>
        <v>128.82479999999998</v>
      </c>
      <c r="W23" s="829">
        <f t="shared" si="14"/>
        <v>32.052</v>
      </c>
      <c r="X23" s="828">
        <f t="shared" si="15"/>
        <v>161.03100000000001</v>
      </c>
      <c r="Y23" s="828">
        <f t="shared" si="15"/>
        <v>40.064999999999998</v>
      </c>
      <c r="Z23" s="828">
        <f t="shared" si="16"/>
        <v>322.06200000000001</v>
      </c>
      <c r="AA23" s="828">
        <f t="shared" si="16"/>
        <v>80.13</v>
      </c>
    </row>
    <row r="24" spans="1:27" ht="14.1" customHeight="1" x14ac:dyDescent="0.2">
      <c r="A24" s="828">
        <v>6.5</v>
      </c>
      <c r="B24" s="828">
        <f>'[31]C mac final'!P22</f>
        <v>1658.95</v>
      </c>
      <c r="C24" s="828">
        <f>'[31]C manual'!Q22</f>
        <v>432.05</v>
      </c>
      <c r="D24" s="828">
        <f t="shared" si="17"/>
        <v>7.9757211538461537</v>
      </c>
      <c r="E24" s="828">
        <f t="shared" si="17"/>
        <v>2.0771634615384618</v>
      </c>
      <c r="F24" s="828">
        <f t="shared" si="12"/>
        <v>10.634294871794872</v>
      </c>
      <c r="G24" s="828">
        <f t="shared" si="12"/>
        <v>2.7695512820512822</v>
      </c>
      <c r="H24" s="828">
        <f t="shared" si="13"/>
        <v>14.552192982456141</v>
      </c>
      <c r="I24" s="828">
        <f t="shared" si="13"/>
        <v>3.7899122807017545</v>
      </c>
      <c r="J24" s="828">
        <f t="shared" si="0"/>
        <v>18.959428571428571</v>
      </c>
      <c r="K24" s="828">
        <f t="shared" si="1"/>
        <v>4.9377142857142857</v>
      </c>
      <c r="L24" s="828">
        <f t="shared" si="2"/>
        <v>276.49166666666667</v>
      </c>
      <c r="M24" s="828">
        <f t="shared" si="3"/>
        <v>72.00833333333334</v>
      </c>
      <c r="N24" s="828">
        <f t="shared" si="4"/>
        <v>26.543200000000002</v>
      </c>
      <c r="O24" s="828">
        <f t="shared" si="5"/>
        <v>6.9127999999999998</v>
      </c>
      <c r="P24" s="828">
        <f t="shared" si="6"/>
        <v>44.238666666666667</v>
      </c>
      <c r="Q24" s="828">
        <f t="shared" si="7"/>
        <v>11.521333333333333</v>
      </c>
      <c r="R24" s="828">
        <f t="shared" si="8"/>
        <v>60.325454545454548</v>
      </c>
      <c r="S24" s="829">
        <f t="shared" si="9"/>
        <v>15.710909090909091</v>
      </c>
      <c r="T24" s="828">
        <f t="shared" si="10"/>
        <v>73.731111111111119</v>
      </c>
      <c r="U24" s="828">
        <f t="shared" si="11"/>
        <v>19.202222222222222</v>
      </c>
      <c r="V24" s="828">
        <f t="shared" si="14"/>
        <v>132.71600000000001</v>
      </c>
      <c r="W24" s="829">
        <f t="shared" si="14"/>
        <v>34.564</v>
      </c>
      <c r="X24" s="828">
        <f t="shared" si="15"/>
        <v>165.89500000000001</v>
      </c>
      <c r="Y24" s="828">
        <f t="shared" si="15"/>
        <v>43.204999999999998</v>
      </c>
      <c r="Z24" s="828">
        <f t="shared" si="16"/>
        <v>331.79</v>
      </c>
      <c r="AA24" s="828">
        <f t="shared" si="16"/>
        <v>86.41</v>
      </c>
    </row>
    <row r="25" spans="1:27" ht="14.1" customHeight="1" x14ac:dyDescent="0.2">
      <c r="A25" s="828">
        <v>7</v>
      </c>
      <c r="B25" s="828">
        <f>'[31]C mac final'!P23</f>
        <v>1706.44</v>
      </c>
      <c r="C25" s="828">
        <f>'[31]C manual'!Q23</f>
        <v>463.53</v>
      </c>
      <c r="D25" s="828">
        <f t="shared" si="17"/>
        <v>8.2040384615384614</v>
      </c>
      <c r="E25" s="828">
        <f t="shared" si="17"/>
        <v>2.2285096153846151</v>
      </c>
      <c r="F25" s="828">
        <f t="shared" si="12"/>
        <v>10.938717948717949</v>
      </c>
      <c r="G25" s="828">
        <f t="shared" si="12"/>
        <v>2.9713461538461536</v>
      </c>
      <c r="H25" s="828">
        <f t="shared" si="13"/>
        <v>14.968771929824563</v>
      </c>
      <c r="I25" s="828">
        <f t="shared" si="13"/>
        <v>4.0660526315789474</v>
      </c>
      <c r="J25" s="828">
        <f t="shared" si="0"/>
        <v>19.50217142857143</v>
      </c>
      <c r="K25" s="828">
        <f t="shared" si="1"/>
        <v>5.2974857142857141</v>
      </c>
      <c r="L25" s="828">
        <f t="shared" si="2"/>
        <v>284.40666666666669</v>
      </c>
      <c r="M25" s="828">
        <f t="shared" si="3"/>
        <v>77.254999999999995</v>
      </c>
      <c r="N25" s="828">
        <f t="shared" si="4"/>
        <v>27.303039999999999</v>
      </c>
      <c r="O25" s="828">
        <f t="shared" si="5"/>
        <v>7.41648</v>
      </c>
      <c r="P25" s="828">
        <f t="shared" si="6"/>
        <v>45.505066666666671</v>
      </c>
      <c r="Q25" s="828">
        <f t="shared" si="7"/>
        <v>12.360799999999999</v>
      </c>
      <c r="R25" s="828">
        <f t="shared" si="8"/>
        <v>62.052363636363637</v>
      </c>
      <c r="S25" s="829">
        <f t="shared" si="9"/>
        <v>16.855636363636364</v>
      </c>
      <c r="T25" s="828">
        <f t="shared" si="10"/>
        <v>75.841777777777779</v>
      </c>
      <c r="U25" s="828">
        <f t="shared" si="11"/>
        <v>20.601333333333333</v>
      </c>
      <c r="V25" s="828">
        <f t="shared" si="14"/>
        <v>136.51519999999999</v>
      </c>
      <c r="W25" s="829">
        <f t="shared" si="14"/>
        <v>37.0824</v>
      </c>
      <c r="X25" s="828">
        <f t="shared" si="15"/>
        <v>170.64400000000001</v>
      </c>
      <c r="Y25" s="828">
        <f t="shared" si="15"/>
        <v>46.352999999999994</v>
      </c>
      <c r="Z25" s="828">
        <f t="shared" si="16"/>
        <v>341.28800000000001</v>
      </c>
      <c r="AA25" s="828">
        <f t="shared" si="16"/>
        <v>92.705999999999989</v>
      </c>
    </row>
    <row r="26" spans="1:27" ht="14.1" customHeight="1" x14ac:dyDescent="0.2">
      <c r="A26" s="828">
        <v>7.5</v>
      </c>
      <c r="B26" s="828">
        <f>'[31]C mac final'!P24</f>
        <v>1753.7</v>
      </c>
      <c r="C26" s="828">
        <f>'[31]C manual'!Q24</f>
        <v>494.8</v>
      </c>
      <c r="D26" s="828">
        <f t="shared" si="17"/>
        <v>8.4312500000000004</v>
      </c>
      <c r="E26" s="828">
        <f t="shared" si="17"/>
        <v>2.3788461538461538</v>
      </c>
      <c r="F26" s="828">
        <f t="shared" si="12"/>
        <v>11.241666666666667</v>
      </c>
      <c r="G26" s="828">
        <f t="shared" si="12"/>
        <v>3.1717948717948721</v>
      </c>
      <c r="H26" s="828">
        <f t="shared" si="13"/>
        <v>15.383333333333333</v>
      </c>
      <c r="I26" s="828">
        <f t="shared" si="13"/>
        <v>4.3403508771929822</v>
      </c>
      <c r="J26" s="828">
        <f t="shared" si="0"/>
        <v>20.042285714285715</v>
      </c>
      <c r="K26" s="828">
        <f t="shared" si="1"/>
        <v>5.6548571428571428</v>
      </c>
      <c r="L26" s="828">
        <f t="shared" si="2"/>
        <v>292.28333333333336</v>
      </c>
      <c r="M26" s="828">
        <f t="shared" si="3"/>
        <v>82.466666666666669</v>
      </c>
      <c r="N26" s="828">
        <f t="shared" si="4"/>
        <v>28.059200000000001</v>
      </c>
      <c r="O26" s="828">
        <f t="shared" si="5"/>
        <v>7.9168000000000003</v>
      </c>
      <c r="P26" s="828">
        <f t="shared" si="6"/>
        <v>46.765333333333338</v>
      </c>
      <c r="Q26" s="828">
        <f t="shared" si="7"/>
        <v>13.194666666666667</v>
      </c>
      <c r="R26" s="828">
        <f t="shared" si="8"/>
        <v>63.770909090909093</v>
      </c>
      <c r="S26" s="829">
        <f t="shared" si="9"/>
        <v>17.992727272727272</v>
      </c>
      <c r="T26" s="828">
        <f t="shared" si="10"/>
        <v>77.942222222222227</v>
      </c>
      <c r="U26" s="828">
        <f t="shared" si="11"/>
        <v>21.991111111111113</v>
      </c>
      <c r="V26" s="828">
        <f t="shared" si="14"/>
        <v>140.29599999999999</v>
      </c>
      <c r="W26" s="829">
        <f t="shared" si="14"/>
        <v>39.584000000000003</v>
      </c>
      <c r="X26" s="828">
        <f t="shared" si="15"/>
        <v>175.37</v>
      </c>
      <c r="Y26" s="828">
        <f t="shared" si="15"/>
        <v>49.480000000000004</v>
      </c>
      <c r="Z26" s="828">
        <f t="shared" si="16"/>
        <v>350.74</v>
      </c>
      <c r="AA26" s="828">
        <f t="shared" si="16"/>
        <v>98.960000000000008</v>
      </c>
    </row>
    <row r="27" spans="1:27" ht="14.1" customHeight="1" x14ac:dyDescent="0.2">
      <c r="A27" s="828">
        <v>8</v>
      </c>
      <c r="B27" s="828">
        <f>'[31]C mac final'!P25</f>
        <v>1800.94</v>
      </c>
      <c r="C27" s="828">
        <f>'[31]C manual'!Q25</f>
        <v>526.13</v>
      </c>
      <c r="D27" s="828">
        <f t="shared" si="17"/>
        <v>8.6583653846153847</v>
      </c>
      <c r="E27" s="828">
        <f t="shared" si="17"/>
        <v>2.5294711538461536</v>
      </c>
      <c r="F27" s="828">
        <f t="shared" si="12"/>
        <v>11.544487179487179</v>
      </c>
      <c r="G27" s="828">
        <f t="shared" si="12"/>
        <v>3.3726282051282053</v>
      </c>
      <c r="H27" s="828">
        <f t="shared" si="13"/>
        <v>15.797719298245614</v>
      </c>
      <c r="I27" s="828">
        <f t="shared" si="13"/>
        <v>4.6151754385964914</v>
      </c>
      <c r="J27" s="828">
        <f t="shared" si="0"/>
        <v>20.582171428571428</v>
      </c>
      <c r="K27" s="828">
        <f t="shared" si="1"/>
        <v>6.0129142857142854</v>
      </c>
      <c r="L27" s="828">
        <f t="shared" si="2"/>
        <v>300.15666666666669</v>
      </c>
      <c r="M27" s="828">
        <f t="shared" si="3"/>
        <v>87.688333333333333</v>
      </c>
      <c r="N27" s="828">
        <f t="shared" si="4"/>
        <v>28.81504</v>
      </c>
      <c r="O27" s="828">
        <f t="shared" si="5"/>
        <v>8.4180799999999998</v>
      </c>
      <c r="P27" s="828">
        <f t="shared" si="6"/>
        <v>48.025066666666667</v>
      </c>
      <c r="Q27" s="828">
        <f t="shared" si="7"/>
        <v>14.030133333333334</v>
      </c>
      <c r="R27" s="828">
        <f t="shared" si="8"/>
        <v>65.488727272727274</v>
      </c>
      <c r="S27" s="829">
        <f t="shared" si="9"/>
        <v>19.132000000000001</v>
      </c>
      <c r="T27" s="828">
        <f t="shared" si="10"/>
        <v>80.041777777777781</v>
      </c>
      <c r="U27" s="828">
        <f t="shared" si="11"/>
        <v>23.383555555555557</v>
      </c>
      <c r="V27" s="828">
        <f t="shared" si="14"/>
        <v>144.0752</v>
      </c>
      <c r="W27" s="829">
        <f t="shared" si="14"/>
        <v>42.090400000000002</v>
      </c>
      <c r="X27" s="828">
        <f t="shared" si="15"/>
        <v>180.09399999999999</v>
      </c>
      <c r="Y27" s="828">
        <f t="shared" si="15"/>
        <v>52.613</v>
      </c>
      <c r="Z27" s="828">
        <f t="shared" si="16"/>
        <v>360.18799999999999</v>
      </c>
      <c r="AA27" s="828">
        <f t="shared" si="16"/>
        <v>105.226</v>
      </c>
    </row>
    <row r="28" spans="1:27" ht="14.1" customHeight="1" x14ac:dyDescent="0.2">
      <c r="A28" s="828">
        <v>8.5</v>
      </c>
      <c r="B28" s="828">
        <f>'[31]C mac final'!P26</f>
        <v>1847.52</v>
      </c>
      <c r="C28" s="828">
        <f>'[31]C manual'!Q26</f>
        <v>557.46</v>
      </c>
      <c r="D28" s="828">
        <f t="shared" si="17"/>
        <v>8.8823076923076929</v>
      </c>
      <c r="E28" s="828">
        <f t="shared" si="17"/>
        <v>2.6800961538461539</v>
      </c>
      <c r="F28" s="828">
        <f t="shared" si="12"/>
        <v>11.843076923076923</v>
      </c>
      <c r="G28" s="828">
        <f t="shared" si="12"/>
        <v>3.5734615384615389</v>
      </c>
      <c r="H28" s="828">
        <f t="shared" si="13"/>
        <v>16.206315789473685</v>
      </c>
      <c r="I28" s="828">
        <f t="shared" si="13"/>
        <v>4.8900000000000006</v>
      </c>
      <c r="J28" s="828">
        <f t="shared" si="0"/>
        <v>21.114514285714286</v>
      </c>
      <c r="K28" s="828">
        <f t="shared" si="1"/>
        <v>6.370971428571429</v>
      </c>
      <c r="L28" s="828">
        <f t="shared" si="2"/>
        <v>307.92</v>
      </c>
      <c r="M28" s="828">
        <f t="shared" si="3"/>
        <v>92.910000000000011</v>
      </c>
      <c r="N28" s="828">
        <f t="shared" si="4"/>
        <v>29.560320000000001</v>
      </c>
      <c r="O28" s="828">
        <f t="shared" si="5"/>
        <v>8.9193600000000011</v>
      </c>
      <c r="P28" s="828">
        <f t="shared" si="6"/>
        <v>49.267200000000003</v>
      </c>
      <c r="Q28" s="828">
        <f t="shared" si="7"/>
        <v>14.865600000000001</v>
      </c>
      <c r="R28" s="828">
        <f t="shared" si="8"/>
        <v>67.182545454545448</v>
      </c>
      <c r="S28" s="829">
        <f t="shared" si="9"/>
        <v>20.271272727272727</v>
      </c>
      <c r="T28" s="828">
        <f t="shared" si="10"/>
        <v>82.111999999999995</v>
      </c>
      <c r="U28" s="828">
        <f t="shared" si="11"/>
        <v>24.776000000000003</v>
      </c>
      <c r="V28" s="828">
        <f t="shared" si="14"/>
        <v>147.80160000000001</v>
      </c>
      <c r="W28" s="829">
        <f t="shared" si="14"/>
        <v>44.596800000000002</v>
      </c>
      <c r="X28" s="828">
        <f t="shared" si="15"/>
        <v>184.75200000000001</v>
      </c>
      <c r="Y28" s="828">
        <f t="shared" si="15"/>
        <v>55.746000000000002</v>
      </c>
      <c r="Z28" s="828">
        <f t="shared" si="16"/>
        <v>369.50400000000002</v>
      </c>
      <c r="AA28" s="828">
        <f t="shared" si="16"/>
        <v>111.492</v>
      </c>
    </row>
    <row r="29" spans="1:27" ht="14.1" customHeight="1" x14ac:dyDescent="0.2">
      <c r="A29" s="828">
        <v>9</v>
      </c>
      <c r="B29" s="828">
        <f>'[31]C mac final'!P27</f>
        <v>1894.25</v>
      </c>
      <c r="C29" s="828">
        <f>'[31]C manual'!Q27</f>
        <v>588.84</v>
      </c>
      <c r="D29" s="828">
        <f t="shared" si="17"/>
        <v>9.1069711538461533</v>
      </c>
      <c r="E29" s="828">
        <f t="shared" si="17"/>
        <v>2.8309615384615388</v>
      </c>
      <c r="F29" s="828">
        <f t="shared" si="12"/>
        <v>12.142628205128204</v>
      </c>
      <c r="G29" s="828">
        <f t="shared" si="12"/>
        <v>3.7746153846153847</v>
      </c>
      <c r="H29" s="828">
        <f t="shared" si="13"/>
        <v>16.616228070175438</v>
      </c>
      <c r="I29" s="828">
        <f t="shared" si="13"/>
        <v>5.1652631578947368</v>
      </c>
      <c r="J29" s="828">
        <f t="shared" si="0"/>
        <v>21.648571428571429</v>
      </c>
      <c r="K29" s="828">
        <f t="shared" si="1"/>
        <v>6.7296000000000005</v>
      </c>
      <c r="L29" s="828">
        <f t="shared" si="2"/>
        <v>315.70833333333331</v>
      </c>
      <c r="M29" s="828">
        <f t="shared" si="3"/>
        <v>98.14</v>
      </c>
      <c r="N29" s="828">
        <f t="shared" si="4"/>
        <v>30.308</v>
      </c>
      <c r="O29" s="828">
        <f t="shared" si="5"/>
        <v>9.4214400000000005</v>
      </c>
      <c r="P29" s="828">
        <f t="shared" si="6"/>
        <v>50.513333333333335</v>
      </c>
      <c r="Q29" s="828">
        <f t="shared" si="7"/>
        <v>15.702400000000001</v>
      </c>
      <c r="R29" s="828">
        <f t="shared" si="8"/>
        <v>68.881818181818176</v>
      </c>
      <c r="S29" s="829">
        <f t="shared" si="9"/>
        <v>21.412363636363636</v>
      </c>
      <c r="T29" s="828">
        <f t="shared" si="10"/>
        <v>84.188888888888883</v>
      </c>
      <c r="U29" s="828">
        <f t="shared" si="11"/>
        <v>26.170666666666669</v>
      </c>
      <c r="V29" s="828">
        <f t="shared" si="14"/>
        <v>151.54</v>
      </c>
      <c r="W29" s="829">
        <f t="shared" si="14"/>
        <v>47.107200000000006</v>
      </c>
      <c r="X29" s="828">
        <f t="shared" si="15"/>
        <v>189.42500000000001</v>
      </c>
      <c r="Y29" s="828">
        <f t="shared" si="15"/>
        <v>58.884</v>
      </c>
      <c r="Z29" s="828">
        <f t="shared" si="16"/>
        <v>378.85</v>
      </c>
      <c r="AA29" s="828">
        <f t="shared" si="16"/>
        <v>117.768</v>
      </c>
    </row>
    <row r="30" spans="1:27" ht="14.1" customHeight="1" x14ac:dyDescent="0.2">
      <c r="A30" s="828">
        <v>9.5</v>
      </c>
      <c r="B30" s="828">
        <f>'[31]C mac final'!P28</f>
        <v>1939.47</v>
      </c>
      <c r="C30" s="828">
        <f>'[31]C manual'!Q28</f>
        <v>619.94000000000005</v>
      </c>
      <c r="D30" s="828">
        <f t="shared" si="17"/>
        <v>9.3243749999999999</v>
      </c>
      <c r="E30" s="828">
        <f t="shared" si="17"/>
        <v>2.9804807692307693</v>
      </c>
      <c r="F30" s="828">
        <f t="shared" si="12"/>
        <v>12.432500000000001</v>
      </c>
      <c r="G30" s="828">
        <f t="shared" si="12"/>
        <v>3.9739743589743592</v>
      </c>
      <c r="H30" s="828">
        <f t="shared" si="13"/>
        <v>17.012894736842107</v>
      </c>
      <c r="I30" s="828">
        <f t="shared" si="13"/>
        <v>5.4380701754385967</v>
      </c>
      <c r="J30" s="828">
        <f t="shared" si="0"/>
        <v>22.165371428571429</v>
      </c>
      <c r="K30" s="828">
        <f t="shared" si="1"/>
        <v>7.0850285714285723</v>
      </c>
      <c r="L30" s="828">
        <f t="shared" si="2"/>
        <v>323.245</v>
      </c>
      <c r="M30" s="828">
        <f t="shared" si="3"/>
        <v>103.32333333333334</v>
      </c>
      <c r="N30" s="828">
        <f t="shared" si="4"/>
        <v>31.03152</v>
      </c>
      <c r="O30" s="828">
        <f t="shared" si="5"/>
        <v>9.9190400000000007</v>
      </c>
      <c r="P30" s="828">
        <f t="shared" si="6"/>
        <v>51.719200000000001</v>
      </c>
      <c r="Q30" s="828">
        <f t="shared" si="7"/>
        <v>16.531733333333335</v>
      </c>
      <c r="R30" s="828">
        <f t="shared" si="8"/>
        <v>70.526181818181826</v>
      </c>
      <c r="S30" s="829">
        <f t="shared" si="9"/>
        <v>22.543272727272729</v>
      </c>
      <c r="T30" s="828">
        <f t="shared" si="10"/>
        <v>86.198666666666668</v>
      </c>
      <c r="U30" s="828">
        <f t="shared" si="11"/>
        <v>27.552888888888891</v>
      </c>
      <c r="V30" s="828">
        <f t="shared" si="14"/>
        <v>155.1576</v>
      </c>
      <c r="W30" s="829">
        <f t="shared" si="14"/>
        <v>49.595200000000006</v>
      </c>
      <c r="X30" s="828">
        <f t="shared" si="15"/>
        <v>193.947</v>
      </c>
      <c r="Y30" s="828">
        <f t="shared" si="15"/>
        <v>61.994000000000007</v>
      </c>
      <c r="Z30" s="828">
        <f t="shared" si="16"/>
        <v>387.89400000000001</v>
      </c>
      <c r="AA30" s="828">
        <f t="shared" si="16"/>
        <v>123.98800000000001</v>
      </c>
    </row>
    <row r="31" spans="1:27" ht="14.1" customHeight="1" x14ac:dyDescent="0.2">
      <c r="A31" s="828">
        <v>10</v>
      </c>
      <c r="B31" s="828">
        <f>'[31]C mac final'!P29</f>
        <v>1984.62</v>
      </c>
      <c r="C31" s="828">
        <f>'[31]C manual'!Q29</f>
        <v>651.11</v>
      </c>
      <c r="D31" s="828">
        <f t="shared" si="17"/>
        <v>9.5414423076923072</v>
      </c>
      <c r="E31" s="828">
        <f t="shared" si="17"/>
        <v>3.1303365384615387</v>
      </c>
      <c r="F31" s="828">
        <f t="shared" si="12"/>
        <v>12.721923076923076</v>
      </c>
      <c r="G31" s="828">
        <f t="shared" si="12"/>
        <v>4.1737820512820516</v>
      </c>
      <c r="H31" s="828">
        <f t="shared" si="13"/>
        <v>17.408947368421053</v>
      </c>
      <c r="I31" s="828">
        <f t="shared" si="13"/>
        <v>5.7114912280701757</v>
      </c>
      <c r="J31" s="828">
        <f t="shared" si="0"/>
        <v>22.681371428571428</v>
      </c>
      <c r="K31" s="828">
        <f t="shared" si="1"/>
        <v>7.4412571428571432</v>
      </c>
      <c r="L31" s="828">
        <f t="shared" si="2"/>
        <v>330.77</v>
      </c>
      <c r="M31" s="828">
        <f t="shared" si="3"/>
        <v>108.51833333333333</v>
      </c>
      <c r="N31" s="828">
        <f t="shared" si="4"/>
        <v>31.753919999999997</v>
      </c>
      <c r="O31" s="828">
        <f t="shared" si="5"/>
        <v>10.417759999999999</v>
      </c>
      <c r="P31" s="828">
        <f t="shared" si="6"/>
        <v>52.923199999999994</v>
      </c>
      <c r="Q31" s="828">
        <f t="shared" si="7"/>
        <v>17.362933333333334</v>
      </c>
      <c r="R31" s="828">
        <f t="shared" si="8"/>
        <v>72.167999999999992</v>
      </c>
      <c r="S31" s="829">
        <f t="shared" si="9"/>
        <v>23.676727272727273</v>
      </c>
      <c r="T31" s="828">
        <f t="shared" si="10"/>
        <v>88.205333333333328</v>
      </c>
      <c r="U31" s="828">
        <f t="shared" si="11"/>
        <v>28.938222222222223</v>
      </c>
      <c r="V31" s="828">
        <f t="shared" si="14"/>
        <v>158.7696</v>
      </c>
      <c r="W31" s="829">
        <f t="shared" si="14"/>
        <v>52.088799999999999</v>
      </c>
      <c r="X31" s="828">
        <f t="shared" si="15"/>
        <v>198.46199999999999</v>
      </c>
      <c r="Y31" s="828">
        <f t="shared" si="15"/>
        <v>65.111000000000004</v>
      </c>
      <c r="Z31" s="828">
        <f t="shared" si="16"/>
        <v>396.92399999999998</v>
      </c>
      <c r="AA31" s="828">
        <f t="shared" si="16"/>
        <v>130.22200000000001</v>
      </c>
    </row>
    <row r="32" spans="1:27" ht="14.1" customHeight="1" x14ac:dyDescent="0.2">
      <c r="A32" s="828">
        <v>11</v>
      </c>
      <c r="B32" s="828">
        <f>'[31]C mac final'!P30</f>
        <v>2062.6800000000003</v>
      </c>
      <c r="C32" s="828">
        <f>'[31]C manual'!Q30</f>
        <v>712.88</v>
      </c>
      <c r="D32" s="828">
        <f t="shared" si="17"/>
        <v>9.9167307692307709</v>
      </c>
      <c r="E32" s="828">
        <f t="shared" si="17"/>
        <v>3.4273076923076924</v>
      </c>
      <c r="F32" s="828">
        <f t="shared" si="12"/>
        <v>13.222307692307695</v>
      </c>
      <c r="G32" s="828">
        <f t="shared" si="12"/>
        <v>4.5697435897435899</v>
      </c>
      <c r="H32" s="828">
        <f t="shared" si="13"/>
        <v>18.09368421052632</v>
      </c>
      <c r="I32" s="828">
        <f t="shared" si="13"/>
        <v>6.253333333333333</v>
      </c>
      <c r="J32" s="828">
        <f t="shared" si="0"/>
        <v>23.573485714285717</v>
      </c>
      <c r="K32" s="828">
        <f t="shared" si="1"/>
        <v>8.1471999999999998</v>
      </c>
      <c r="L32" s="828">
        <f t="shared" si="2"/>
        <v>343.78000000000003</v>
      </c>
      <c r="M32" s="828">
        <f t="shared" si="3"/>
        <v>118.81333333333333</v>
      </c>
      <c r="N32" s="828">
        <f t="shared" si="4"/>
        <v>33.002880000000005</v>
      </c>
      <c r="O32" s="828">
        <f t="shared" si="5"/>
        <v>11.406079999999999</v>
      </c>
      <c r="P32" s="828">
        <f t="shared" si="6"/>
        <v>55.00480000000001</v>
      </c>
      <c r="Q32" s="828">
        <f t="shared" si="7"/>
        <v>19.010133333333332</v>
      </c>
      <c r="R32" s="828">
        <f t="shared" si="8"/>
        <v>75.00654545454546</v>
      </c>
      <c r="S32" s="829">
        <f t="shared" si="9"/>
        <v>25.922909090909091</v>
      </c>
      <c r="T32" s="828">
        <f t="shared" si="10"/>
        <v>91.674666666666681</v>
      </c>
      <c r="U32" s="828">
        <f t="shared" si="11"/>
        <v>31.683555555555554</v>
      </c>
      <c r="V32" s="828">
        <f t="shared" si="14"/>
        <v>165.01440000000002</v>
      </c>
      <c r="W32" s="829">
        <f t="shared" si="14"/>
        <v>57.0304</v>
      </c>
      <c r="X32" s="828">
        <f t="shared" si="15"/>
        <v>206.26800000000003</v>
      </c>
      <c r="Y32" s="828">
        <f t="shared" si="15"/>
        <v>71.287999999999997</v>
      </c>
      <c r="Z32" s="828">
        <f t="shared" si="16"/>
        <v>412.53600000000006</v>
      </c>
      <c r="AA32" s="828">
        <f t="shared" si="16"/>
        <v>142.57599999999999</v>
      </c>
    </row>
    <row r="33" spans="1:27" ht="14.1" customHeight="1" x14ac:dyDescent="0.2">
      <c r="A33" s="828">
        <v>12</v>
      </c>
      <c r="B33" s="828">
        <f>'[31]C mac final'!P31</f>
        <v>2139.1800000000003</v>
      </c>
      <c r="C33" s="828">
        <f>'[31]C manual'!Q31</f>
        <v>774.27</v>
      </c>
      <c r="D33" s="828">
        <f t="shared" si="17"/>
        <v>10.284519230769233</v>
      </c>
      <c r="E33" s="828">
        <f t="shared" si="17"/>
        <v>3.7224519230769229</v>
      </c>
      <c r="F33" s="828">
        <f t="shared" si="12"/>
        <v>13.71269230769231</v>
      </c>
      <c r="G33" s="828">
        <f t="shared" si="12"/>
        <v>4.9632692307692308</v>
      </c>
      <c r="H33" s="828">
        <f t="shared" si="13"/>
        <v>18.764736842105265</v>
      </c>
      <c r="I33" s="828">
        <f t="shared" si="13"/>
        <v>6.7918421052631581</v>
      </c>
      <c r="J33" s="828">
        <f t="shared" si="0"/>
        <v>24.447771428571432</v>
      </c>
      <c r="K33" s="828">
        <f t="shared" si="1"/>
        <v>8.8488000000000007</v>
      </c>
      <c r="L33" s="828">
        <f t="shared" si="2"/>
        <v>356.53000000000003</v>
      </c>
      <c r="M33" s="828">
        <f t="shared" si="3"/>
        <v>129.04499999999999</v>
      </c>
      <c r="N33" s="828">
        <f t="shared" si="4"/>
        <v>34.226880000000001</v>
      </c>
      <c r="O33" s="828">
        <f t="shared" si="5"/>
        <v>12.38832</v>
      </c>
      <c r="P33" s="828">
        <f t="shared" si="6"/>
        <v>57.044800000000009</v>
      </c>
      <c r="Q33" s="828">
        <f t="shared" si="7"/>
        <v>20.647199999999998</v>
      </c>
      <c r="R33" s="828">
        <f t="shared" si="8"/>
        <v>77.788363636363641</v>
      </c>
      <c r="S33" s="829">
        <f t="shared" si="9"/>
        <v>28.155272727272727</v>
      </c>
      <c r="T33" s="828">
        <f t="shared" si="10"/>
        <v>95.074666666666673</v>
      </c>
      <c r="U33" s="828">
        <f t="shared" si="11"/>
        <v>34.411999999999999</v>
      </c>
      <c r="V33" s="828">
        <f t="shared" si="14"/>
        <v>171.13440000000003</v>
      </c>
      <c r="W33" s="829">
        <f t="shared" si="14"/>
        <v>61.941600000000001</v>
      </c>
      <c r="X33" s="828">
        <f t="shared" si="15"/>
        <v>213.91800000000003</v>
      </c>
      <c r="Y33" s="828">
        <f t="shared" si="15"/>
        <v>77.426999999999992</v>
      </c>
      <c r="Z33" s="828">
        <f t="shared" si="16"/>
        <v>427.83600000000007</v>
      </c>
      <c r="AA33" s="828">
        <f t="shared" si="16"/>
        <v>154.85399999999998</v>
      </c>
    </row>
    <row r="34" spans="1:27" ht="14.1" customHeight="1" x14ac:dyDescent="0.2">
      <c r="A34" s="828">
        <v>13</v>
      </c>
      <c r="B34" s="828">
        <f>'[31]C mac final'!P32</f>
        <v>2214.1800000000003</v>
      </c>
      <c r="C34" s="828">
        <f>'[31]C manual'!Q32</f>
        <v>835.72</v>
      </c>
      <c r="D34" s="828">
        <f t="shared" si="17"/>
        <v>10.645096153846156</v>
      </c>
      <c r="E34" s="828">
        <f t="shared" si="17"/>
        <v>4.0178846153846157</v>
      </c>
      <c r="F34" s="828">
        <f t="shared" si="12"/>
        <v>14.193461538461539</v>
      </c>
      <c r="G34" s="828">
        <f t="shared" si="12"/>
        <v>5.3571794871794873</v>
      </c>
      <c r="H34" s="828">
        <f t="shared" si="13"/>
        <v>19.422631578947371</v>
      </c>
      <c r="I34" s="828">
        <f t="shared" si="13"/>
        <v>7.3308771929824568</v>
      </c>
      <c r="J34" s="828">
        <f t="shared" si="0"/>
        <v>25.30491428571429</v>
      </c>
      <c r="K34" s="828">
        <f t="shared" si="1"/>
        <v>9.5510857142857137</v>
      </c>
      <c r="L34" s="828">
        <f t="shared" si="2"/>
        <v>369.03000000000003</v>
      </c>
      <c r="M34" s="828">
        <f t="shared" si="3"/>
        <v>139.28666666666666</v>
      </c>
      <c r="N34" s="828">
        <f t="shared" si="4"/>
        <v>35.426880000000004</v>
      </c>
      <c r="O34" s="828">
        <f t="shared" si="5"/>
        <v>13.37152</v>
      </c>
      <c r="P34" s="828">
        <f t="shared" si="6"/>
        <v>59.044800000000009</v>
      </c>
      <c r="Q34" s="828">
        <f t="shared" si="7"/>
        <v>22.285866666666667</v>
      </c>
      <c r="R34" s="828">
        <f t="shared" si="8"/>
        <v>80.515636363636375</v>
      </c>
      <c r="S34" s="829">
        <f t="shared" si="9"/>
        <v>30.389818181818182</v>
      </c>
      <c r="T34" s="828">
        <f t="shared" si="10"/>
        <v>98.408000000000015</v>
      </c>
      <c r="U34" s="828">
        <f t="shared" si="11"/>
        <v>37.143111111111111</v>
      </c>
      <c r="V34" s="828">
        <f t="shared" si="14"/>
        <v>177.13440000000003</v>
      </c>
      <c r="W34" s="829">
        <f t="shared" si="14"/>
        <v>66.857600000000005</v>
      </c>
      <c r="X34" s="828">
        <f t="shared" si="15"/>
        <v>221.41800000000003</v>
      </c>
      <c r="Y34" s="828">
        <f t="shared" si="15"/>
        <v>83.572000000000003</v>
      </c>
      <c r="Z34" s="828">
        <f t="shared" si="16"/>
        <v>442.83600000000007</v>
      </c>
      <c r="AA34" s="828">
        <f t="shared" si="16"/>
        <v>167.14400000000001</v>
      </c>
    </row>
    <row r="35" spans="1:27" ht="14.1" customHeight="1" x14ac:dyDescent="0.2">
      <c r="A35" s="828">
        <v>14</v>
      </c>
      <c r="B35" s="828">
        <f>'[31]C mac final'!P33</f>
        <v>2288.09</v>
      </c>
      <c r="C35" s="828">
        <f>'[31]C manual'!Q33</f>
        <v>897.21</v>
      </c>
      <c r="D35" s="828">
        <f t="shared" si="17"/>
        <v>11.000432692307694</v>
      </c>
      <c r="E35" s="828">
        <f t="shared" si="17"/>
        <v>4.313509615384616</v>
      </c>
      <c r="F35" s="828">
        <f t="shared" si="12"/>
        <v>14.66724358974359</v>
      </c>
      <c r="G35" s="828">
        <f t="shared" si="12"/>
        <v>5.7513461538461543</v>
      </c>
      <c r="H35" s="828">
        <f t="shared" si="13"/>
        <v>20.070964912280704</v>
      </c>
      <c r="I35" s="828">
        <f t="shared" si="13"/>
        <v>7.8702631578947368</v>
      </c>
      <c r="J35" s="828">
        <f t="shared" si="0"/>
        <v>26.149600000000003</v>
      </c>
      <c r="K35" s="828">
        <f t="shared" si="1"/>
        <v>10.253828571428572</v>
      </c>
      <c r="L35" s="828">
        <f t="shared" si="2"/>
        <v>381.34833333333336</v>
      </c>
      <c r="M35" s="828">
        <f t="shared" si="3"/>
        <v>149.535</v>
      </c>
      <c r="N35" s="828">
        <f t="shared" si="4"/>
        <v>36.609439999999999</v>
      </c>
      <c r="O35" s="828">
        <f t="shared" si="5"/>
        <v>14.355360000000001</v>
      </c>
      <c r="P35" s="828">
        <f t="shared" si="6"/>
        <v>61.015733333333337</v>
      </c>
      <c r="Q35" s="828">
        <f t="shared" si="7"/>
        <v>23.925599999999999</v>
      </c>
      <c r="R35" s="828">
        <f t="shared" si="8"/>
        <v>83.203272727272733</v>
      </c>
      <c r="S35" s="829">
        <f t="shared" si="9"/>
        <v>32.625818181818182</v>
      </c>
      <c r="T35" s="828">
        <f t="shared" si="10"/>
        <v>101.6928888888889</v>
      </c>
      <c r="U35" s="828">
        <f t="shared" si="11"/>
        <v>39.876000000000005</v>
      </c>
      <c r="V35" s="828">
        <f t="shared" si="14"/>
        <v>183.0472</v>
      </c>
      <c r="W35" s="829">
        <f t="shared" si="14"/>
        <v>71.776800000000009</v>
      </c>
      <c r="X35" s="828">
        <f t="shared" si="15"/>
        <v>228.80900000000003</v>
      </c>
      <c r="Y35" s="828">
        <f t="shared" si="15"/>
        <v>89.721000000000004</v>
      </c>
      <c r="Z35" s="828">
        <f t="shared" si="16"/>
        <v>457.61800000000005</v>
      </c>
      <c r="AA35" s="828">
        <f t="shared" si="16"/>
        <v>179.44200000000001</v>
      </c>
    </row>
    <row r="36" spans="1:27" ht="14.1" customHeight="1" x14ac:dyDescent="0.2">
      <c r="A36" s="828">
        <v>15</v>
      </c>
      <c r="B36" s="828">
        <f>'[31]C mac final'!P34</f>
        <v>2360.66</v>
      </c>
      <c r="C36" s="828">
        <f>'[31]C manual'!Q34</f>
        <v>958.45</v>
      </c>
      <c r="D36" s="828">
        <f t="shared" si="17"/>
        <v>11.349326923076923</v>
      </c>
      <c r="E36" s="828">
        <f t="shared" si="17"/>
        <v>4.6079326923076929</v>
      </c>
      <c r="F36" s="828">
        <f t="shared" si="12"/>
        <v>15.132435897435897</v>
      </c>
      <c r="G36" s="828">
        <f t="shared" si="12"/>
        <v>6.1439102564102566</v>
      </c>
      <c r="H36" s="828">
        <f t="shared" si="13"/>
        <v>20.707543859649121</v>
      </c>
      <c r="I36" s="828">
        <f t="shared" si="13"/>
        <v>8.4074561403508774</v>
      </c>
      <c r="J36" s="828">
        <f t="shared" si="0"/>
        <v>26.978971428571427</v>
      </c>
      <c r="K36" s="828">
        <f t="shared" si="1"/>
        <v>10.953714285714286</v>
      </c>
      <c r="L36" s="828">
        <f t="shared" si="2"/>
        <v>393.44333333333333</v>
      </c>
      <c r="M36" s="828">
        <f t="shared" si="3"/>
        <v>159.74166666666667</v>
      </c>
      <c r="N36" s="828">
        <f t="shared" si="4"/>
        <v>37.770559999999996</v>
      </c>
      <c r="O36" s="828">
        <f t="shared" si="5"/>
        <v>15.3352</v>
      </c>
      <c r="P36" s="828">
        <f t="shared" si="6"/>
        <v>62.950933333333332</v>
      </c>
      <c r="Q36" s="828">
        <f t="shared" si="7"/>
        <v>25.558666666666667</v>
      </c>
      <c r="R36" s="828">
        <f t="shared" si="8"/>
        <v>85.842181818181814</v>
      </c>
      <c r="S36" s="829">
        <f t="shared" si="9"/>
        <v>34.852727272727272</v>
      </c>
      <c r="T36" s="828">
        <f t="shared" si="10"/>
        <v>104.91822222222221</v>
      </c>
      <c r="U36" s="828">
        <f t="shared" si="11"/>
        <v>42.597777777777779</v>
      </c>
      <c r="V36" s="828">
        <f t="shared" si="14"/>
        <v>188.8528</v>
      </c>
      <c r="W36" s="829">
        <f t="shared" si="14"/>
        <v>76.676000000000002</v>
      </c>
      <c r="X36" s="828">
        <f t="shared" si="15"/>
        <v>236.06599999999997</v>
      </c>
      <c r="Y36" s="828">
        <f t="shared" si="15"/>
        <v>95.844999999999999</v>
      </c>
      <c r="Z36" s="828">
        <f t="shared" si="16"/>
        <v>472.13199999999995</v>
      </c>
      <c r="AA36" s="828">
        <f t="shared" si="16"/>
        <v>191.69</v>
      </c>
    </row>
    <row r="37" spans="1:27" ht="14.1" customHeight="1" x14ac:dyDescent="0.2">
      <c r="A37" s="828">
        <v>20</v>
      </c>
      <c r="B37" s="828">
        <f>'[31]C mac final'!P35</f>
        <v>2810.21</v>
      </c>
      <c r="C37" s="828">
        <f>'[31]C manual'!Q35</f>
        <v>1270.3699999999999</v>
      </c>
      <c r="D37" s="828">
        <f t="shared" si="17"/>
        <v>13.510625000000001</v>
      </c>
      <c r="E37" s="828">
        <f t="shared" si="17"/>
        <v>6.1075480769230763</v>
      </c>
      <c r="F37" s="828">
        <f t="shared" si="12"/>
        <v>18.014166666666668</v>
      </c>
      <c r="G37" s="828">
        <f t="shared" si="12"/>
        <v>8.1433974358974357</v>
      </c>
      <c r="H37" s="828">
        <f t="shared" si="13"/>
        <v>24.650964912280703</v>
      </c>
      <c r="I37" s="828">
        <f t="shared" si="13"/>
        <v>11.143596491228069</v>
      </c>
      <c r="J37" s="828">
        <f t="shared" si="0"/>
        <v>32.116685714285715</v>
      </c>
      <c r="K37" s="828">
        <f t="shared" si="1"/>
        <v>14.518514285714284</v>
      </c>
      <c r="L37" s="828">
        <f t="shared" si="2"/>
        <v>468.36833333333334</v>
      </c>
      <c r="M37" s="828">
        <f t="shared" si="3"/>
        <v>211.72833333333332</v>
      </c>
      <c r="N37" s="828">
        <f t="shared" si="4"/>
        <v>44.963360000000002</v>
      </c>
      <c r="O37" s="828">
        <f t="shared" si="5"/>
        <v>20.32592</v>
      </c>
      <c r="P37" s="828">
        <f t="shared" si="6"/>
        <v>74.938933333333338</v>
      </c>
      <c r="Q37" s="828">
        <f t="shared" si="7"/>
        <v>33.876533333333327</v>
      </c>
      <c r="R37" s="828">
        <f t="shared" si="8"/>
        <v>102.18945454545455</v>
      </c>
      <c r="S37" s="829">
        <f t="shared" si="9"/>
        <v>46.195272727272723</v>
      </c>
      <c r="T37" s="828">
        <f t="shared" si="10"/>
        <v>124.89822222222223</v>
      </c>
      <c r="U37" s="828">
        <f t="shared" si="11"/>
        <v>56.460888888888881</v>
      </c>
      <c r="V37" s="828">
        <f t="shared" si="14"/>
        <v>224.8168</v>
      </c>
      <c r="W37" s="829">
        <f t="shared" si="14"/>
        <v>101.6296</v>
      </c>
      <c r="X37" s="828">
        <f t="shared" si="15"/>
        <v>281.02100000000002</v>
      </c>
      <c r="Y37" s="828">
        <f t="shared" si="15"/>
        <v>127.03699999999999</v>
      </c>
      <c r="Z37" s="828">
        <f t="shared" si="16"/>
        <v>562.04200000000003</v>
      </c>
      <c r="AA37" s="828">
        <f t="shared" si="16"/>
        <v>254.07399999999998</v>
      </c>
    </row>
    <row r="38" spans="1:27" ht="14.1" customHeight="1" x14ac:dyDescent="0.2">
      <c r="A38" s="828">
        <v>25</v>
      </c>
      <c r="B38" s="828">
        <f>'[31]C mac final'!P36</f>
        <v>3259.46</v>
      </c>
      <c r="C38" s="828">
        <f>'[31]C manual'!Q36</f>
        <v>1582.5</v>
      </c>
      <c r="D38" s="828">
        <f t="shared" si="17"/>
        <v>15.670480769230769</v>
      </c>
      <c r="E38" s="828">
        <f t="shared" si="17"/>
        <v>7.6081730769230766</v>
      </c>
      <c r="F38" s="828">
        <f t="shared" si="12"/>
        <v>20.893974358974358</v>
      </c>
      <c r="G38" s="828">
        <f t="shared" si="12"/>
        <v>10.14423076923077</v>
      </c>
      <c r="H38" s="828">
        <f t="shared" si="13"/>
        <v>28.591754385964911</v>
      </c>
      <c r="I38" s="828">
        <f t="shared" si="13"/>
        <v>13.881578947368421</v>
      </c>
      <c r="J38" s="828">
        <f t="shared" si="0"/>
        <v>37.250971428571432</v>
      </c>
      <c r="K38" s="828">
        <f t="shared" si="1"/>
        <v>18.085714285714285</v>
      </c>
      <c r="L38" s="828">
        <f t="shared" si="2"/>
        <v>543.24333333333334</v>
      </c>
      <c r="M38" s="828">
        <f t="shared" si="3"/>
        <v>263.75</v>
      </c>
      <c r="N38" s="828">
        <f t="shared" si="4"/>
        <v>52.151360000000004</v>
      </c>
      <c r="O38" s="828">
        <f t="shared" si="5"/>
        <v>25.32</v>
      </c>
      <c r="P38" s="828">
        <f t="shared" si="6"/>
        <v>86.918933333333328</v>
      </c>
      <c r="Q38" s="828">
        <f t="shared" si="7"/>
        <v>42.2</v>
      </c>
      <c r="R38" s="828">
        <f t="shared" si="8"/>
        <v>118.52581818181818</v>
      </c>
      <c r="S38" s="829">
        <f t="shared" si="9"/>
        <v>57.545454545454547</v>
      </c>
      <c r="T38" s="828">
        <f t="shared" si="10"/>
        <v>144.86488888888888</v>
      </c>
      <c r="U38" s="828">
        <f t="shared" si="11"/>
        <v>70.333333333333329</v>
      </c>
      <c r="V38" s="828">
        <f t="shared" si="14"/>
        <v>260.7568</v>
      </c>
      <c r="W38" s="829">
        <f t="shared" si="14"/>
        <v>126.6</v>
      </c>
      <c r="X38" s="828">
        <f t="shared" si="15"/>
        <v>325.94600000000003</v>
      </c>
      <c r="Y38" s="828">
        <f t="shared" si="15"/>
        <v>158.25</v>
      </c>
      <c r="Z38" s="828">
        <f t="shared" si="16"/>
        <v>651.89200000000005</v>
      </c>
      <c r="AA38" s="828">
        <f t="shared" si="16"/>
        <v>316.5</v>
      </c>
    </row>
    <row r="39" spans="1:27" ht="14.1" customHeight="1" x14ac:dyDescent="0.2">
      <c r="A39" s="828">
        <v>30</v>
      </c>
      <c r="B39" s="828">
        <f>'[31]C mac final'!P37</f>
        <v>3562.45</v>
      </c>
      <c r="C39" s="828">
        <f>'[31]C manual'!Q37</f>
        <v>1885.12</v>
      </c>
      <c r="D39" s="828">
        <f t="shared" si="17"/>
        <v>17.127163461538462</v>
      </c>
      <c r="E39" s="828">
        <f t="shared" si="17"/>
        <v>9.0630769230769221</v>
      </c>
      <c r="F39" s="828">
        <f t="shared" si="12"/>
        <v>22.836217948717948</v>
      </c>
      <c r="G39" s="828">
        <f t="shared" si="12"/>
        <v>12.084102564102563</v>
      </c>
      <c r="H39" s="828">
        <f t="shared" si="13"/>
        <v>31.249561403508771</v>
      </c>
      <c r="I39" s="828">
        <f t="shared" si="13"/>
        <v>16.536140350877194</v>
      </c>
      <c r="J39" s="828">
        <f t="shared" si="0"/>
        <v>40.713714285714282</v>
      </c>
      <c r="K39" s="828">
        <f t="shared" si="1"/>
        <v>21.544228571428569</v>
      </c>
      <c r="L39" s="828">
        <f t="shared" si="2"/>
        <v>593.74166666666667</v>
      </c>
      <c r="M39" s="828">
        <f t="shared" si="3"/>
        <v>314.18666666666667</v>
      </c>
      <c r="N39" s="828">
        <f t="shared" si="4"/>
        <v>56.999199999999995</v>
      </c>
      <c r="O39" s="828">
        <f t="shared" si="5"/>
        <v>30.161919999999999</v>
      </c>
      <c r="P39" s="828">
        <f t="shared" si="6"/>
        <v>94.998666666666665</v>
      </c>
      <c r="Q39" s="828">
        <f t="shared" si="7"/>
        <v>50.269866666666665</v>
      </c>
      <c r="R39" s="828">
        <f t="shared" si="8"/>
        <v>129.54363636363635</v>
      </c>
      <c r="S39" s="829">
        <f t="shared" si="9"/>
        <v>68.549818181818182</v>
      </c>
      <c r="T39" s="828">
        <f t="shared" si="10"/>
        <v>158.33111111111111</v>
      </c>
      <c r="U39" s="828">
        <f t="shared" si="11"/>
        <v>83.783111111111111</v>
      </c>
      <c r="V39" s="828">
        <f t="shared" si="14"/>
        <v>284.99599999999998</v>
      </c>
      <c r="W39" s="829">
        <f t="shared" si="14"/>
        <v>150.80959999999999</v>
      </c>
      <c r="X39" s="828">
        <f t="shared" si="15"/>
        <v>356.245</v>
      </c>
      <c r="Y39" s="828">
        <f t="shared" si="15"/>
        <v>188.512</v>
      </c>
      <c r="Z39" s="828">
        <f t="shared" si="16"/>
        <v>712.49</v>
      </c>
      <c r="AA39" s="828">
        <f t="shared" si="16"/>
        <v>377.024</v>
      </c>
    </row>
    <row r="40" spans="1:27" ht="14.1" customHeight="1" x14ac:dyDescent="0.2">
      <c r="A40" s="828">
        <v>35</v>
      </c>
      <c r="B40" s="828">
        <f>'[31]C mac final'!P38</f>
        <v>3987.45</v>
      </c>
      <c r="C40" s="828">
        <f>'[31]C manual'!Q38</f>
        <v>2195.62</v>
      </c>
      <c r="D40" s="828">
        <f t="shared" si="17"/>
        <v>19.170432692307692</v>
      </c>
      <c r="E40" s="828">
        <f t="shared" si="17"/>
        <v>10.555865384615384</v>
      </c>
      <c r="F40" s="828">
        <f t="shared" si="12"/>
        <v>25.560576923076923</v>
      </c>
      <c r="G40" s="828">
        <f t="shared" si="12"/>
        <v>14.074487179487178</v>
      </c>
      <c r="H40" s="828">
        <f t="shared" si="13"/>
        <v>34.977631578947367</v>
      </c>
      <c r="I40" s="828">
        <f t="shared" si="13"/>
        <v>19.259824561403509</v>
      </c>
      <c r="J40" s="828">
        <f t="shared" si="0"/>
        <v>45.570857142857143</v>
      </c>
      <c r="K40" s="828">
        <f t="shared" si="1"/>
        <v>25.0928</v>
      </c>
      <c r="L40" s="828">
        <f t="shared" si="2"/>
        <v>664.57499999999993</v>
      </c>
      <c r="M40" s="828">
        <f t="shared" si="3"/>
        <v>365.93666666666667</v>
      </c>
      <c r="N40" s="828">
        <f t="shared" si="4"/>
        <v>63.799199999999999</v>
      </c>
      <c r="O40" s="828">
        <f t="shared" si="5"/>
        <v>35.129919999999998</v>
      </c>
      <c r="P40" s="828">
        <f t="shared" si="6"/>
        <v>106.33199999999999</v>
      </c>
      <c r="Q40" s="828">
        <f t="shared" si="7"/>
        <v>58.549866666666667</v>
      </c>
      <c r="R40" s="828">
        <f t="shared" si="8"/>
        <v>144.99818181818182</v>
      </c>
      <c r="S40" s="829">
        <f t="shared" si="9"/>
        <v>79.840727272727264</v>
      </c>
      <c r="T40" s="828">
        <f t="shared" si="10"/>
        <v>177.22</v>
      </c>
      <c r="U40" s="828">
        <f t="shared" si="11"/>
        <v>97.583111111111108</v>
      </c>
      <c r="V40" s="828">
        <f t="shared" si="14"/>
        <v>318.99599999999998</v>
      </c>
      <c r="W40" s="829">
        <f t="shared" si="14"/>
        <v>175.64959999999999</v>
      </c>
      <c r="X40" s="828">
        <f t="shared" si="15"/>
        <v>398.745</v>
      </c>
      <c r="Y40" s="828">
        <f t="shared" si="15"/>
        <v>219.56199999999998</v>
      </c>
      <c r="Z40" s="828">
        <f t="shared" si="16"/>
        <v>797.49</v>
      </c>
      <c r="AA40" s="828">
        <f t="shared" si="16"/>
        <v>439.12399999999997</v>
      </c>
    </row>
    <row r="41" spans="1:27" ht="14.1" customHeight="1" x14ac:dyDescent="0.2">
      <c r="A41" s="828">
        <v>40</v>
      </c>
      <c r="B41" s="828">
        <f>'[31]C mac final'!P39</f>
        <v>4412.6499999999996</v>
      </c>
      <c r="C41" s="828">
        <f>'[31]C manual'!Q39</f>
        <v>2506.1</v>
      </c>
      <c r="D41" s="828">
        <f t="shared" si="17"/>
        <v>21.214663461538461</v>
      </c>
      <c r="E41" s="828">
        <f t="shared" si="17"/>
        <v>12.048557692307693</v>
      </c>
      <c r="F41" s="828">
        <f t="shared" si="12"/>
        <v>28.286217948717947</v>
      </c>
      <c r="G41" s="828">
        <f t="shared" si="12"/>
        <v>16.064743589743589</v>
      </c>
      <c r="H41" s="828">
        <f t="shared" si="13"/>
        <v>38.707456140350871</v>
      </c>
      <c r="I41" s="828">
        <f t="shared" si="13"/>
        <v>21.983333333333334</v>
      </c>
      <c r="J41" s="828">
        <f t="shared" si="0"/>
        <v>50.430285714285709</v>
      </c>
      <c r="K41" s="828">
        <f t="shared" si="1"/>
        <v>28.641142857142857</v>
      </c>
      <c r="L41" s="828">
        <f t="shared" si="2"/>
        <v>735.44166666666661</v>
      </c>
      <c r="M41" s="828">
        <f t="shared" si="3"/>
        <v>417.68333333333334</v>
      </c>
      <c r="N41" s="828">
        <f t="shared" si="4"/>
        <v>70.602399999999989</v>
      </c>
      <c r="O41" s="828">
        <f t="shared" si="5"/>
        <v>40.0976</v>
      </c>
      <c r="P41" s="828">
        <f t="shared" si="6"/>
        <v>117.67066666666666</v>
      </c>
      <c r="Q41" s="828">
        <f t="shared" si="7"/>
        <v>66.829333333333338</v>
      </c>
      <c r="R41" s="828">
        <f t="shared" si="8"/>
        <v>160.45999999999998</v>
      </c>
      <c r="S41" s="829">
        <f t="shared" si="9"/>
        <v>91.130909090909086</v>
      </c>
      <c r="T41" s="828">
        <f t="shared" si="10"/>
        <v>196.11777777777777</v>
      </c>
      <c r="U41" s="828">
        <f t="shared" si="11"/>
        <v>111.38222222222223</v>
      </c>
      <c r="V41" s="828">
        <f t="shared" si="14"/>
        <v>353.01199999999994</v>
      </c>
      <c r="W41" s="829">
        <f t="shared" si="14"/>
        <v>200.488</v>
      </c>
      <c r="X41" s="828">
        <f t="shared" si="15"/>
        <v>441.26499999999999</v>
      </c>
      <c r="Y41" s="828">
        <f t="shared" si="15"/>
        <v>250.60999999999999</v>
      </c>
      <c r="Z41" s="828">
        <f t="shared" si="16"/>
        <v>882.53</v>
      </c>
      <c r="AA41" s="828">
        <f t="shared" si="16"/>
        <v>501.21999999999997</v>
      </c>
    </row>
    <row r="42" spans="1:27" ht="14.1" customHeight="1" x14ac:dyDescent="0.2">
      <c r="A42" s="828">
        <v>45</v>
      </c>
      <c r="B42" s="828">
        <f>'[31]C mac final'!P40</f>
        <v>4837.45</v>
      </c>
      <c r="C42" s="828">
        <f>'[31]C manual'!Q40</f>
        <v>2816.45</v>
      </c>
      <c r="D42" s="828">
        <f t="shared" si="17"/>
        <v>23.256971153846152</v>
      </c>
      <c r="E42" s="828">
        <f t="shared" si="17"/>
        <v>13.540624999999999</v>
      </c>
      <c r="F42" s="828">
        <f t="shared" si="12"/>
        <v>31.009294871794872</v>
      </c>
      <c r="G42" s="828">
        <f t="shared" si="12"/>
        <v>18.054166666666667</v>
      </c>
      <c r="H42" s="828">
        <f t="shared" si="13"/>
        <v>42.433771929824559</v>
      </c>
      <c r="I42" s="828">
        <f t="shared" si="13"/>
        <v>24.705701754385963</v>
      </c>
      <c r="J42" s="828">
        <f t="shared" si="0"/>
        <v>55.285142857142858</v>
      </c>
      <c r="K42" s="828">
        <f t="shared" si="1"/>
        <v>32.187999999999995</v>
      </c>
      <c r="L42" s="828">
        <f t="shared" si="2"/>
        <v>806.24166666666667</v>
      </c>
      <c r="M42" s="828">
        <f t="shared" si="3"/>
        <v>469.4083333333333</v>
      </c>
      <c r="N42" s="828">
        <f t="shared" si="4"/>
        <v>77.399199999999993</v>
      </c>
      <c r="O42" s="828">
        <f t="shared" si="5"/>
        <v>45.063199999999995</v>
      </c>
      <c r="P42" s="828">
        <f t="shared" si="6"/>
        <v>128.99866666666665</v>
      </c>
      <c r="Q42" s="828">
        <f t="shared" si="7"/>
        <v>75.105333333333334</v>
      </c>
      <c r="R42" s="828">
        <f t="shared" si="8"/>
        <v>175.90727272727273</v>
      </c>
      <c r="S42" s="829">
        <f t="shared" si="9"/>
        <v>102.41636363636363</v>
      </c>
      <c r="T42" s="828">
        <f t="shared" si="10"/>
        <v>214.99777777777777</v>
      </c>
      <c r="U42" s="828">
        <f t="shared" si="11"/>
        <v>125.17555555555555</v>
      </c>
      <c r="V42" s="828">
        <f t="shared" si="14"/>
        <v>386.99599999999998</v>
      </c>
      <c r="W42" s="829">
        <f t="shared" si="14"/>
        <v>225.31599999999997</v>
      </c>
      <c r="X42" s="828">
        <f t="shared" si="15"/>
        <v>483.745</v>
      </c>
      <c r="Y42" s="828">
        <f t="shared" si="15"/>
        <v>281.64499999999998</v>
      </c>
      <c r="Z42" s="828">
        <f t="shared" si="16"/>
        <v>967.49</v>
      </c>
      <c r="AA42" s="828">
        <f t="shared" si="16"/>
        <v>563.29</v>
      </c>
    </row>
    <row r="43" spans="1:27" ht="14.1" customHeight="1" x14ac:dyDescent="0.2">
      <c r="A43" s="828">
        <v>50</v>
      </c>
      <c r="B43" s="828">
        <f>'[31]C mac final'!P41</f>
        <v>5109.53</v>
      </c>
      <c r="C43" s="828">
        <f>'[31]C manual'!Q41</f>
        <v>3117.51</v>
      </c>
      <c r="D43" s="828">
        <f t="shared" si="17"/>
        <v>24.565048076923077</v>
      </c>
      <c r="E43" s="828">
        <f t="shared" si="17"/>
        <v>14.988028846153847</v>
      </c>
      <c r="F43" s="828">
        <f t="shared" si="12"/>
        <v>32.753397435897433</v>
      </c>
      <c r="G43" s="828">
        <f t="shared" si="12"/>
        <v>19.984038461538464</v>
      </c>
      <c r="H43" s="828">
        <f t="shared" si="13"/>
        <v>44.820438596491229</v>
      </c>
      <c r="I43" s="828">
        <f t="shared" si="13"/>
        <v>27.346578947368425</v>
      </c>
      <c r="J43" s="828">
        <f t="shared" si="0"/>
        <v>58.394628571428569</v>
      </c>
      <c r="K43" s="828">
        <f t="shared" si="1"/>
        <v>35.628685714285716</v>
      </c>
      <c r="L43" s="828">
        <f t="shared" si="2"/>
        <v>851.58833333333325</v>
      </c>
      <c r="M43" s="828">
        <f t="shared" si="3"/>
        <v>519.58500000000004</v>
      </c>
      <c r="N43" s="828">
        <f t="shared" si="4"/>
        <v>81.752479999999991</v>
      </c>
      <c r="O43" s="828">
        <f t="shared" si="5"/>
        <v>49.880160000000004</v>
      </c>
      <c r="P43" s="828">
        <f t="shared" si="6"/>
        <v>136.25413333333333</v>
      </c>
      <c r="Q43" s="828">
        <f t="shared" si="7"/>
        <v>83.133600000000001</v>
      </c>
      <c r="R43" s="828">
        <f t="shared" si="8"/>
        <v>185.8010909090909</v>
      </c>
      <c r="S43" s="829">
        <f t="shared" si="9"/>
        <v>113.364</v>
      </c>
      <c r="T43" s="828">
        <f t="shared" si="10"/>
        <v>227.09022222222222</v>
      </c>
      <c r="U43" s="828">
        <f t="shared" si="11"/>
        <v>138.55600000000001</v>
      </c>
      <c r="V43" s="828">
        <f t="shared" si="14"/>
        <v>408.76239999999996</v>
      </c>
      <c r="W43" s="829">
        <f t="shared" si="14"/>
        <v>249.4008</v>
      </c>
      <c r="X43" s="828">
        <f t="shared" si="15"/>
        <v>510.95299999999997</v>
      </c>
      <c r="Y43" s="828">
        <f t="shared" si="15"/>
        <v>311.75100000000003</v>
      </c>
      <c r="Z43" s="828">
        <f t="shared" si="16"/>
        <v>1021.9059999999999</v>
      </c>
      <c r="AA43" s="828">
        <f t="shared" si="16"/>
        <v>623.50200000000007</v>
      </c>
    </row>
    <row r="44" spans="1:27" ht="14.1" customHeight="1" x14ac:dyDescent="0.2">
      <c r="A44" s="828">
        <v>60</v>
      </c>
      <c r="B44" s="828">
        <f>'[31]C mac final'!P42</f>
        <v>5745.98</v>
      </c>
      <c r="C44" s="828">
        <f>'[31]C manual'!Q42</f>
        <v>3724.98</v>
      </c>
      <c r="D44" s="828">
        <f t="shared" si="17"/>
        <v>27.624903846153845</v>
      </c>
      <c r="E44" s="828">
        <f t="shared" si="17"/>
        <v>17.908557692307692</v>
      </c>
      <c r="F44" s="828">
        <f t="shared" si="12"/>
        <v>36.833205128205122</v>
      </c>
      <c r="G44" s="828">
        <f t="shared" si="12"/>
        <v>23.878076923076922</v>
      </c>
      <c r="H44" s="828">
        <f t="shared" si="13"/>
        <v>50.403333333333329</v>
      </c>
      <c r="I44" s="828">
        <f t="shared" si="13"/>
        <v>32.67526315789474</v>
      </c>
      <c r="J44" s="828">
        <f t="shared" si="0"/>
        <v>65.668342857142846</v>
      </c>
      <c r="K44" s="828">
        <f t="shared" si="1"/>
        <v>42.571199999999997</v>
      </c>
      <c r="L44" s="826"/>
      <c r="M44" s="826"/>
      <c r="N44" s="828">
        <f t="shared" si="4"/>
        <v>91.935679999999991</v>
      </c>
      <c r="O44" s="828">
        <f t="shared" si="5"/>
        <v>59.599679999999999</v>
      </c>
      <c r="P44" s="828">
        <f t="shared" si="6"/>
        <v>153.22613333333331</v>
      </c>
      <c r="Q44" s="828">
        <f t="shared" si="7"/>
        <v>99.332800000000006</v>
      </c>
      <c r="R44" s="828">
        <f t="shared" si="8"/>
        <v>208.94472727272725</v>
      </c>
      <c r="S44" s="829">
        <f t="shared" si="9"/>
        <v>135.45381818181818</v>
      </c>
      <c r="T44" s="828">
        <f t="shared" si="10"/>
        <v>255.37688888888886</v>
      </c>
      <c r="U44" s="828">
        <f t="shared" si="11"/>
        <v>165.55466666666666</v>
      </c>
      <c r="V44" s="828">
        <f t="shared" si="14"/>
        <v>459.67839999999995</v>
      </c>
      <c r="W44" s="829">
        <f t="shared" si="14"/>
        <v>297.9984</v>
      </c>
      <c r="X44" s="828">
        <f t="shared" si="15"/>
        <v>574.59799999999996</v>
      </c>
      <c r="Y44" s="828">
        <f t="shared" si="15"/>
        <v>372.49799999999999</v>
      </c>
      <c r="Z44" s="828">
        <f t="shared" si="16"/>
        <v>1149.1959999999999</v>
      </c>
      <c r="AA44" s="828">
        <f t="shared" si="16"/>
        <v>744.99599999999998</v>
      </c>
    </row>
    <row r="45" spans="1:27" ht="14.1" customHeight="1" x14ac:dyDescent="0.2">
      <c r="A45" s="828">
        <v>70</v>
      </c>
      <c r="B45" s="828">
        <f>'[31]C mac final'!P43</f>
        <v>6534.75</v>
      </c>
      <c r="C45" s="828">
        <f>'[31]C manual'!Q43</f>
        <v>4341.8900000000003</v>
      </c>
      <c r="D45" s="828">
        <f t="shared" si="17"/>
        <v>31.417067307692307</v>
      </c>
      <c r="E45" s="828">
        <f t="shared" si="17"/>
        <v>20.874471153846155</v>
      </c>
      <c r="F45" s="828">
        <f t="shared" si="12"/>
        <v>41.88942307692308</v>
      </c>
      <c r="G45" s="828">
        <f t="shared" si="12"/>
        <v>27.832628205128206</v>
      </c>
      <c r="H45" s="828">
        <f t="shared" si="13"/>
        <v>57.32236842105263</v>
      </c>
      <c r="I45" s="828">
        <f t="shared" si="13"/>
        <v>38.086754385964916</v>
      </c>
      <c r="J45" s="828">
        <f t="shared" si="0"/>
        <v>74.682857142857145</v>
      </c>
      <c r="K45" s="828">
        <f t="shared" si="1"/>
        <v>49.621600000000001</v>
      </c>
      <c r="N45" s="828">
        <f t="shared" si="4"/>
        <v>104.556</v>
      </c>
      <c r="O45" s="828">
        <f t="shared" si="5"/>
        <v>69.470240000000004</v>
      </c>
      <c r="P45" s="828">
        <f t="shared" si="6"/>
        <v>174.26</v>
      </c>
      <c r="Q45" s="828">
        <f t="shared" si="7"/>
        <v>115.78373333333334</v>
      </c>
      <c r="R45" s="828">
        <f t="shared" si="8"/>
        <v>237.62727272727273</v>
      </c>
      <c r="S45" s="829">
        <f t="shared" si="9"/>
        <v>157.88690909090911</v>
      </c>
      <c r="T45" s="828">
        <f t="shared" si="10"/>
        <v>290.43333333333334</v>
      </c>
      <c r="U45" s="828">
        <f t="shared" si="11"/>
        <v>192.97288888888892</v>
      </c>
      <c r="V45" s="828">
        <f t="shared" si="14"/>
        <v>522.78</v>
      </c>
      <c r="W45" s="829">
        <f t="shared" si="14"/>
        <v>347.35120000000001</v>
      </c>
      <c r="X45" s="828">
        <f t="shared" si="15"/>
        <v>653.47500000000002</v>
      </c>
      <c r="Y45" s="828">
        <f t="shared" si="15"/>
        <v>434.18900000000002</v>
      </c>
      <c r="Z45" s="828">
        <f t="shared" si="16"/>
        <v>1306.95</v>
      </c>
      <c r="AA45" s="828">
        <f t="shared" si="16"/>
        <v>868.37800000000004</v>
      </c>
    </row>
    <row r="46" spans="1:27" ht="14.1" customHeight="1" x14ac:dyDescent="0.2">
      <c r="A46" s="828">
        <v>80</v>
      </c>
      <c r="B46" s="828">
        <f>'[31]C mac final'!P44</f>
        <v>7323.82</v>
      </c>
      <c r="C46" s="828">
        <f>'[31]C manual'!Q44</f>
        <v>4959.07</v>
      </c>
      <c r="D46" s="828">
        <f t="shared" si="17"/>
        <v>35.210673076923072</v>
      </c>
      <c r="E46" s="828">
        <f t="shared" si="17"/>
        <v>23.841682692307693</v>
      </c>
      <c r="F46" s="828">
        <f t="shared" si="12"/>
        <v>46.947564102564101</v>
      </c>
      <c r="G46" s="828">
        <f t="shared" si="12"/>
        <v>31.788910256410254</v>
      </c>
      <c r="H46" s="828">
        <f t="shared" si="13"/>
        <v>64.244035087719297</v>
      </c>
      <c r="I46" s="828">
        <f t="shared" si="13"/>
        <v>43.500614035087715</v>
      </c>
      <c r="J46" s="828">
        <f t="shared" si="0"/>
        <v>83.700800000000001</v>
      </c>
      <c r="K46" s="828">
        <f t="shared" si="1"/>
        <v>56.675085714285714</v>
      </c>
      <c r="N46" s="828">
        <f t="shared" si="4"/>
        <v>117.18111999999999</v>
      </c>
      <c r="O46" s="828">
        <f t="shared" si="5"/>
        <v>79.345119999999994</v>
      </c>
      <c r="P46" s="828">
        <f t="shared" si="6"/>
        <v>195.30186666666665</v>
      </c>
      <c r="Q46" s="828">
        <f t="shared" si="7"/>
        <v>132.24186666666665</v>
      </c>
      <c r="R46" s="828">
        <f t="shared" si="8"/>
        <v>266.32072727272725</v>
      </c>
      <c r="S46" s="829">
        <f t="shared" si="9"/>
        <v>180.32981818181818</v>
      </c>
      <c r="T46" s="828">
        <f t="shared" si="10"/>
        <v>325.50311111111108</v>
      </c>
      <c r="U46" s="828">
        <f t="shared" si="11"/>
        <v>220.40311111111109</v>
      </c>
      <c r="V46" s="828">
        <f t="shared" si="14"/>
        <v>585.90559999999994</v>
      </c>
      <c r="W46" s="829">
        <f t="shared" si="14"/>
        <v>396.72559999999999</v>
      </c>
      <c r="X46" s="828">
        <f t="shared" si="15"/>
        <v>732.38199999999995</v>
      </c>
      <c r="Y46" s="828">
        <f t="shared" si="15"/>
        <v>495.90699999999998</v>
      </c>
      <c r="Z46" s="828">
        <f t="shared" si="16"/>
        <v>1464.7639999999999</v>
      </c>
      <c r="AA46" s="828">
        <f t="shared" si="16"/>
        <v>991.81399999999996</v>
      </c>
    </row>
    <row r="47" spans="1:27" ht="14.1" customHeight="1" x14ac:dyDescent="0.2">
      <c r="A47" s="828">
        <v>90</v>
      </c>
      <c r="B47" s="828">
        <f>'[31]C mac final'!P45</f>
        <v>8112.36</v>
      </c>
      <c r="C47" s="828">
        <f>'[31]C manual'!Q45</f>
        <v>5576.5</v>
      </c>
      <c r="D47" s="828">
        <f t="shared" si="17"/>
        <v>39.001730769230768</v>
      </c>
      <c r="E47" s="828">
        <f t="shared" si="17"/>
        <v>26.810096153846153</v>
      </c>
      <c r="F47" s="828">
        <f t="shared" si="12"/>
        <v>52.002307692307689</v>
      </c>
      <c r="G47" s="828">
        <f t="shared" si="12"/>
        <v>35.746794871794869</v>
      </c>
      <c r="H47" s="828">
        <f t="shared" si="13"/>
        <v>71.16105263157894</v>
      </c>
      <c r="I47" s="828">
        <f t="shared" si="13"/>
        <v>48.916666666666664</v>
      </c>
      <c r="J47" s="828">
        <f t="shared" si="0"/>
        <v>92.712685714285712</v>
      </c>
      <c r="K47" s="828">
        <f t="shared" si="1"/>
        <v>63.731428571428573</v>
      </c>
      <c r="N47" s="828">
        <f t="shared" si="4"/>
        <v>129.79775999999998</v>
      </c>
      <c r="O47" s="828">
        <f t="shared" si="5"/>
        <v>89.224000000000004</v>
      </c>
      <c r="P47" s="828">
        <f t="shared" si="6"/>
        <v>216.3296</v>
      </c>
      <c r="Q47" s="828">
        <f t="shared" si="7"/>
        <v>148.70666666666668</v>
      </c>
      <c r="R47" s="828">
        <f t="shared" si="8"/>
        <v>294.99490909090906</v>
      </c>
      <c r="S47" s="829">
        <f t="shared" si="9"/>
        <v>202.78181818181818</v>
      </c>
      <c r="T47" s="828">
        <f t="shared" si="10"/>
        <v>360.54933333333332</v>
      </c>
      <c r="U47" s="828">
        <f t="shared" si="11"/>
        <v>247.84444444444443</v>
      </c>
      <c r="V47" s="828">
        <f t="shared" si="14"/>
        <v>648.98879999999997</v>
      </c>
      <c r="W47" s="829">
        <f t="shared" si="14"/>
        <v>446.12</v>
      </c>
      <c r="X47" s="828">
        <f t="shared" si="15"/>
        <v>811.23599999999999</v>
      </c>
      <c r="Y47" s="828">
        <f t="shared" si="15"/>
        <v>557.65</v>
      </c>
      <c r="Z47" s="828">
        <f t="shared" si="16"/>
        <v>1622.472</v>
      </c>
      <c r="AA47" s="828">
        <f t="shared" si="16"/>
        <v>1115.3</v>
      </c>
    </row>
    <row r="48" spans="1:27" ht="14.1" customHeight="1" x14ac:dyDescent="0.2">
      <c r="A48" s="828">
        <v>100</v>
      </c>
      <c r="B48" s="828">
        <f>'[31]C mac final'!P46</f>
        <v>8901.9599999999991</v>
      </c>
      <c r="C48" s="828">
        <f>'[31]C manual'!Q46</f>
        <v>6193.5</v>
      </c>
      <c r="D48" s="828">
        <f t="shared" si="17"/>
        <v>42.797884615384611</v>
      </c>
      <c r="E48" s="828">
        <f t="shared" si="17"/>
        <v>29.776442307692307</v>
      </c>
      <c r="F48" s="828">
        <f t="shared" si="12"/>
        <v>57.06384615384615</v>
      </c>
      <c r="G48" s="828">
        <f t="shared" si="12"/>
        <v>39.70192307692308</v>
      </c>
      <c r="H48" s="828">
        <f t="shared" si="13"/>
        <v>78.087368421052631</v>
      </c>
      <c r="I48" s="828">
        <f t="shared" si="13"/>
        <v>54.328947368421055</v>
      </c>
      <c r="J48" s="828">
        <f t="shared" si="0"/>
        <v>101.7366857142857</v>
      </c>
      <c r="K48" s="828">
        <f t="shared" si="1"/>
        <v>70.782857142857139</v>
      </c>
      <c r="N48" s="828">
        <f t="shared" si="4"/>
        <v>142.43135999999998</v>
      </c>
      <c r="O48" s="828">
        <f t="shared" si="5"/>
        <v>99.096000000000004</v>
      </c>
      <c r="P48" s="828">
        <f t="shared" si="6"/>
        <v>237.38559999999998</v>
      </c>
      <c r="Q48" s="828">
        <f t="shared" si="7"/>
        <v>165.16</v>
      </c>
      <c r="R48" s="828">
        <f t="shared" si="8"/>
        <v>323.70763636363631</v>
      </c>
      <c r="S48" s="829">
        <f t="shared" si="9"/>
        <v>225.21818181818182</v>
      </c>
      <c r="T48" s="828">
        <f t="shared" si="10"/>
        <v>395.64266666666663</v>
      </c>
      <c r="U48" s="828">
        <f t="shared" si="11"/>
        <v>275.26666666666665</v>
      </c>
      <c r="V48" s="828">
        <f t="shared" si="14"/>
        <v>712.15679999999998</v>
      </c>
      <c r="W48" s="829">
        <f t="shared" si="14"/>
        <v>495.48</v>
      </c>
      <c r="X48" s="828">
        <f t="shared" si="15"/>
        <v>890.19599999999991</v>
      </c>
      <c r="Y48" s="828">
        <f t="shared" si="15"/>
        <v>619.35</v>
      </c>
      <c r="Z48" s="828">
        <f t="shared" si="16"/>
        <v>1780.3919999999998</v>
      </c>
      <c r="AA48" s="828">
        <f t="shared" si="16"/>
        <v>1238.7</v>
      </c>
    </row>
    <row r="49" spans="1:27" ht="14.1" customHeight="1" x14ac:dyDescent="0.2">
      <c r="A49" s="828">
        <v>125</v>
      </c>
      <c r="B49" s="828">
        <f>'[31]C mac final'!P47</f>
        <v>10301.18</v>
      </c>
      <c r="C49" s="828">
        <f>'[31]C manual'!Q47</f>
        <v>7700.39</v>
      </c>
      <c r="D49" s="828">
        <f t="shared" si="17"/>
        <v>49.524903846153848</v>
      </c>
      <c r="E49" s="828">
        <f t="shared" si="17"/>
        <v>37.021105769230772</v>
      </c>
      <c r="F49" s="828">
        <f t="shared" si="12"/>
        <v>66.033205128205125</v>
      </c>
      <c r="G49" s="828">
        <f t="shared" si="12"/>
        <v>49.361474358974363</v>
      </c>
      <c r="H49" s="828">
        <f t="shared" si="13"/>
        <v>90.361228070175443</v>
      </c>
      <c r="I49" s="828">
        <f t="shared" si="13"/>
        <v>67.547280701754389</v>
      </c>
      <c r="J49" s="828">
        <f t="shared" si="0"/>
        <v>117.72777142857143</v>
      </c>
      <c r="K49" s="828">
        <f t="shared" si="1"/>
        <v>88.004457142857149</v>
      </c>
      <c r="N49" s="828">
        <f t="shared" si="4"/>
        <v>164.81888000000001</v>
      </c>
      <c r="O49" s="828">
        <f t="shared" si="5"/>
        <v>123.20624000000001</v>
      </c>
      <c r="P49" s="828">
        <f t="shared" si="6"/>
        <v>274.69813333333332</v>
      </c>
      <c r="Q49" s="828">
        <f t="shared" si="7"/>
        <v>205.34373333333335</v>
      </c>
      <c r="R49" s="828">
        <f t="shared" si="8"/>
        <v>374.58836363636362</v>
      </c>
      <c r="S49" s="829">
        <f t="shared" si="9"/>
        <v>280.01418181818184</v>
      </c>
      <c r="T49" s="828">
        <f t="shared" si="10"/>
        <v>457.83022222222223</v>
      </c>
      <c r="U49" s="828">
        <f t="shared" si="11"/>
        <v>342.23955555555557</v>
      </c>
      <c r="V49" s="828">
        <f t="shared" si="14"/>
        <v>824.09440000000006</v>
      </c>
      <c r="W49" s="829">
        <f t="shared" si="14"/>
        <v>616.03120000000001</v>
      </c>
      <c r="X49" s="828">
        <f t="shared" si="15"/>
        <v>1030.1179999999999</v>
      </c>
      <c r="Y49" s="828">
        <f t="shared" si="15"/>
        <v>770.03899999999999</v>
      </c>
      <c r="Z49" s="828">
        <f t="shared" si="16"/>
        <v>2060.2359999999999</v>
      </c>
      <c r="AA49" s="828">
        <f t="shared" si="16"/>
        <v>1540.078</v>
      </c>
    </row>
    <row r="50" spans="1:27" ht="14.1" customHeight="1" x14ac:dyDescent="0.2">
      <c r="A50" s="828">
        <v>150</v>
      </c>
      <c r="B50" s="828">
        <f>'[31]C mac final'!P48</f>
        <v>12159.53</v>
      </c>
      <c r="C50" s="828">
        <f>'[31]C manual'!Q48</f>
        <v>9235.48</v>
      </c>
      <c r="D50" s="828">
        <f t="shared" si="17"/>
        <v>58.45927884615385</v>
      </c>
      <c r="E50" s="828">
        <f t="shared" si="17"/>
        <v>44.401346153846148</v>
      </c>
      <c r="F50" s="828">
        <f t="shared" si="12"/>
        <v>77.945705128205134</v>
      </c>
      <c r="G50" s="828">
        <f t="shared" si="12"/>
        <v>59.201794871794867</v>
      </c>
      <c r="H50" s="828">
        <f t="shared" si="13"/>
        <v>106.66254385964913</v>
      </c>
      <c r="I50" s="828">
        <f t="shared" si="13"/>
        <v>81.01298245614035</v>
      </c>
      <c r="J50" s="828">
        <f t="shared" si="0"/>
        <v>138.96605714285715</v>
      </c>
      <c r="K50" s="828">
        <f t="shared" si="1"/>
        <v>105.54834285714286</v>
      </c>
      <c r="N50" s="828">
        <f t="shared" si="4"/>
        <v>194.55248</v>
      </c>
      <c r="O50" s="828">
        <f t="shared" si="5"/>
        <v>147.76767999999998</v>
      </c>
      <c r="P50" s="828">
        <f t="shared" si="6"/>
        <v>324.25413333333336</v>
      </c>
      <c r="Q50" s="828">
        <f t="shared" si="7"/>
        <v>246.27946666666665</v>
      </c>
      <c r="R50" s="828">
        <f t="shared" si="8"/>
        <v>442.1647272727273</v>
      </c>
      <c r="S50" s="829">
        <f t="shared" si="9"/>
        <v>335.83563636363635</v>
      </c>
      <c r="T50" s="828">
        <f t="shared" si="10"/>
        <v>540.42355555555559</v>
      </c>
      <c r="U50" s="828">
        <f t="shared" si="11"/>
        <v>410.46577777777776</v>
      </c>
      <c r="V50" s="828">
        <f t="shared" si="14"/>
        <v>972.76240000000007</v>
      </c>
      <c r="W50" s="829">
        <f t="shared" si="14"/>
        <v>738.83839999999998</v>
      </c>
      <c r="X50" s="828">
        <f t="shared" si="15"/>
        <v>1215.953</v>
      </c>
      <c r="Y50" s="828">
        <f t="shared" si="15"/>
        <v>923.548</v>
      </c>
      <c r="Z50" s="828">
        <f t="shared" si="16"/>
        <v>2431.9059999999999</v>
      </c>
      <c r="AA50" s="828">
        <f t="shared" si="16"/>
        <v>1847.096</v>
      </c>
    </row>
    <row r="51" spans="1:27" ht="14.1" customHeight="1" x14ac:dyDescent="0.2">
      <c r="A51" s="828">
        <v>175</v>
      </c>
      <c r="B51" s="828">
        <f>'[31]C mac final'!P49</f>
        <v>13615.84</v>
      </c>
      <c r="C51" s="828">
        <f>'[31]C manual'!Q49</f>
        <v>10746.07</v>
      </c>
      <c r="D51" s="828">
        <f t="shared" si="17"/>
        <v>65.46076923076923</v>
      </c>
      <c r="E51" s="828">
        <f t="shared" si="17"/>
        <v>51.663798076923072</v>
      </c>
      <c r="F51" s="828">
        <f t="shared" si="12"/>
        <v>87.281025641025636</v>
      </c>
      <c r="G51" s="828">
        <f t="shared" si="12"/>
        <v>68.885064102564101</v>
      </c>
      <c r="H51" s="828">
        <f t="shared" si="13"/>
        <v>119.43719298245614</v>
      </c>
      <c r="I51" s="828">
        <f t="shared" si="13"/>
        <v>94.263771929824557</v>
      </c>
      <c r="J51" s="828">
        <f t="shared" si="0"/>
        <v>155.6096</v>
      </c>
      <c r="K51" s="828">
        <f t="shared" si="1"/>
        <v>122.81222857142856</v>
      </c>
      <c r="N51" s="828">
        <f t="shared" si="4"/>
        <v>217.85344000000001</v>
      </c>
      <c r="O51" s="828">
        <f t="shared" si="5"/>
        <v>171.93711999999999</v>
      </c>
      <c r="P51" s="828">
        <f t="shared" si="6"/>
        <v>363.08906666666667</v>
      </c>
      <c r="Q51" s="828">
        <f t="shared" si="7"/>
        <v>286.56186666666667</v>
      </c>
      <c r="R51" s="828">
        <f t="shared" si="8"/>
        <v>495.12145454545453</v>
      </c>
      <c r="S51" s="829">
        <f t="shared" si="9"/>
        <v>390.76618181818179</v>
      </c>
      <c r="T51" s="828">
        <f t="shared" si="10"/>
        <v>605.14844444444441</v>
      </c>
      <c r="U51" s="828">
        <f t="shared" si="11"/>
        <v>477.6031111111111</v>
      </c>
      <c r="V51" s="828">
        <f t="shared" si="14"/>
        <v>1089.2672</v>
      </c>
      <c r="W51" s="829">
        <f t="shared" si="14"/>
        <v>859.68560000000002</v>
      </c>
      <c r="X51" s="828">
        <f t="shared" si="15"/>
        <v>1361.5840000000001</v>
      </c>
      <c r="Y51" s="828">
        <f t="shared" si="15"/>
        <v>1074.607</v>
      </c>
      <c r="Z51" s="828">
        <f t="shared" si="16"/>
        <v>2723.1680000000001</v>
      </c>
      <c r="AA51" s="828">
        <f t="shared" si="16"/>
        <v>2149.2139999999999</v>
      </c>
    </row>
    <row r="52" spans="1:27" ht="14.1" customHeight="1" x14ac:dyDescent="0.2">
      <c r="A52" s="828">
        <v>200</v>
      </c>
      <c r="B52" s="828">
        <f>'[31]C mac final'!P50</f>
        <v>15416.08</v>
      </c>
      <c r="C52" s="828">
        <f>'[31]C manual'!Q50</f>
        <v>12278.94</v>
      </c>
      <c r="D52" s="828">
        <f t="shared" si="17"/>
        <v>74.115769230769232</v>
      </c>
      <c r="E52" s="828">
        <f t="shared" si="17"/>
        <v>59.033365384615387</v>
      </c>
      <c r="F52" s="828">
        <f t="shared" si="12"/>
        <v>98.821025641025642</v>
      </c>
      <c r="G52" s="828">
        <f t="shared" si="12"/>
        <v>78.711153846153849</v>
      </c>
      <c r="H52" s="828">
        <f t="shared" si="13"/>
        <v>135.22877192982457</v>
      </c>
      <c r="I52" s="828">
        <f t="shared" si="13"/>
        <v>107.71000000000001</v>
      </c>
      <c r="J52" s="828">
        <f t="shared" si="0"/>
        <v>176.18377142857142</v>
      </c>
      <c r="K52" s="828">
        <f t="shared" si="1"/>
        <v>140.33074285714287</v>
      </c>
      <c r="N52" s="828">
        <f t="shared" si="4"/>
        <v>246.65727999999999</v>
      </c>
      <c r="O52" s="828">
        <f t="shared" si="5"/>
        <v>196.46304000000001</v>
      </c>
      <c r="P52" s="828">
        <f t="shared" si="6"/>
        <v>411.09546666666665</v>
      </c>
      <c r="Q52" s="828">
        <f t="shared" si="7"/>
        <v>327.4384</v>
      </c>
      <c r="R52" s="828">
        <f t="shared" si="8"/>
        <v>560.58472727272726</v>
      </c>
      <c r="S52" s="829">
        <f t="shared" si="9"/>
        <v>446.50690909090912</v>
      </c>
      <c r="T52" s="828">
        <f t="shared" si="10"/>
        <v>685.15911111111109</v>
      </c>
      <c r="U52" s="828">
        <f t="shared" si="11"/>
        <v>545.73066666666671</v>
      </c>
      <c r="V52" s="828">
        <f t="shared" si="14"/>
        <v>1233.2864</v>
      </c>
      <c r="W52" s="829">
        <f t="shared" si="14"/>
        <v>982.3152</v>
      </c>
      <c r="X52" s="828">
        <f t="shared" si="15"/>
        <v>1541.6079999999999</v>
      </c>
      <c r="Y52" s="828">
        <f t="shared" si="15"/>
        <v>1227.894</v>
      </c>
      <c r="Z52" s="828">
        <f>B52/5</f>
        <v>3083.2159999999999</v>
      </c>
      <c r="AA52" s="828">
        <f t="shared" ref="AA52" si="18">C52/5</f>
        <v>2455.788</v>
      </c>
    </row>
    <row r="53" spans="1:27" x14ac:dyDescent="0.2">
      <c r="A53" s="830"/>
    </row>
    <row r="56" spans="1:27" x14ac:dyDescent="0.2">
      <c r="B56" s="962"/>
      <c r="C56" s="955"/>
      <c r="D56" s="955"/>
      <c r="E56" s="955"/>
      <c r="F56" s="955"/>
      <c r="G56" s="955"/>
      <c r="H56" s="955"/>
      <c r="I56" s="955"/>
      <c r="J56" s="955"/>
      <c r="N56" s="962"/>
      <c r="O56" s="962"/>
      <c r="P56" s="962"/>
      <c r="Q56" s="962"/>
      <c r="T56" s="962" t="s">
        <v>6038</v>
      </c>
      <c r="U56" s="962"/>
      <c r="V56" s="962"/>
      <c r="W56" s="962"/>
    </row>
    <row r="57" spans="1:27" x14ac:dyDescent="0.2">
      <c r="X57" s="955"/>
      <c r="Y57" s="955"/>
      <c r="Z57" s="955"/>
    </row>
  </sheetData>
  <mergeCells count="33">
    <mergeCell ref="V8:W8"/>
    <mergeCell ref="A1:AA1"/>
    <mergeCell ref="A2:AA2"/>
    <mergeCell ref="A7:A8"/>
    <mergeCell ref="B7:B8"/>
    <mergeCell ref="C7:C8"/>
    <mergeCell ref="D8:E8"/>
    <mergeCell ref="F8:G8"/>
    <mergeCell ref="H8:I8"/>
    <mergeCell ref="J8:K8"/>
    <mergeCell ref="S10:S11"/>
    <mergeCell ref="U10:U11"/>
    <mergeCell ref="L8:M8"/>
    <mergeCell ref="N8:O8"/>
    <mergeCell ref="P8:Q8"/>
    <mergeCell ref="R8:S8"/>
    <mergeCell ref="T8:U8"/>
    <mergeCell ref="X57:Z57"/>
    <mergeCell ref="D7:AA7"/>
    <mergeCell ref="W10:W11"/>
    <mergeCell ref="Y10:Y11"/>
    <mergeCell ref="AA10:AA11"/>
    <mergeCell ref="B56:J56"/>
    <mergeCell ref="N56:Q56"/>
    <mergeCell ref="T56:W56"/>
    <mergeCell ref="X8:Y8"/>
    <mergeCell ref="Z8:AA8"/>
    <mergeCell ref="E10:E11"/>
    <mergeCell ref="G10:G11"/>
    <mergeCell ref="I10:I11"/>
    <mergeCell ref="K10:K11"/>
    <mergeCell ref="O10:O11"/>
    <mergeCell ref="Q10:Q11"/>
  </mergeCells>
  <pageMargins left="0.47244094488188981" right="0.47244094488188981" top="0.47244094488188981" bottom="0.47244094488188981" header="0.31496062992125984" footer="0.31496062992125984"/>
  <pageSetup paperSize="9" scale="71" fitToHeight="0" orientation="landscape" r:id="rId1"/>
  <rowBreaks count="1" manualBreakCount="1">
    <brk id="84"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6"/>
  <sheetViews>
    <sheetView view="pageBreakPreview" topLeftCell="A31" zoomScaleNormal="115" zoomScaleSheetLayoutView="100" workbookViewId="0">
      <selection activeCell="O131" sqref="O131"/>
    </sheetView>
  </sheetViews>
  <sheetFormatPr defaultRowHeight="12.75" x14ac:dyDescent="0.2"/>
  <cols>
    <col min="1" max="1" width="9.140625" style="822"/>
    <col min="2" max="2" width="10.28515625" style="822" customWidth="1"/>
    <col min="3" max="3" width="14.7109375" style="822" customWidth="1"/>
    <col min="4" max="5" width="9.140625" style="822"/>
    <col min="6" max="7" width="0" style="822" hidden="1" customWidth="1"/>
    <col min="8" max="257" width="9.140625" style="822"/>
    <col min="258" max="258" width="10.28515625" style="822" customWidth="1"/>
    <col min="259" max="259" width="14.7109375" style="822" customWidth="1"/>
    <col min="260" max="261" width="9.140625" style="822"/>
    <col min="262" max="263" width="0" style="822" hidden="1" customWidth="1"/>
    <col min="264" max="513" width="9.140625" style="822"/>
    <col min="514" max="514" width="10.28515625" style="822" customWidth="1"/>
    <col min="515" max="515" width="14.7109375" style="822" customWidth="1"/>
    <col min="516" max="517" width="9.140625" style="822"/>
    <col min="518" max="519" width="0" style="822" hidden="1" customWidth="1"/>
    <col min="520" max="769" width="9.140625" style="822"/>
    <col min="770" max="770" width="10.28515625" style="822" customWidth="1"/>
    <col min="771" max="771" width="14.7109375" style="822" customWidth="1"/>
    <col min="772" max="773" width="9.140625" style="822"/>
    <col min="774" max="775" width="0" style="822" hidden="1" customWidth="1"/>
    <col min="776" max="1025" width="9.140625" style="822"/>
    <col min="1026" max="1026" width="10.28515625" style="822" customWidth="1"/>
    <col min="1027" max="1027" width="14.7109375" style="822" customWidth="1"/>
    <col min="1028" max="1029" width="9.140625" style="822"/>
    <col min="1030" max="1031" width="0" style="822" hidden="1" customWidth="1"/>
    <col min="1032" max="1281" width="9.140625" style="822"/>
    <col min="1282" max="1282" width="10.28515625" style="822" customWidth="1"/>
    <col min="1283" max="1283" width="14.7109375" style="822" customWidth="1"/>
    <col min="1284" max="1285" width="9.140625" style="822"/>
    <col min="1286" max="1287" width="0" style="822" hidden="1" customWidth="1"/>
    <col min="1288" max="1537" width="9.140625" style="822"/>
    <col min="1538" max="1538" width="10.28515625" style="822" customWidth="1"/>
    <col min="1539" max="1539" width="14.7109375" style="822" customWidth="1"/>
    <col min="1540" max="1541" width="9.140625" style="822"/>
    <col min="1542" max="1543" width="0" style="822" hidden="1" customWidth="1"/>
    <col min="1544" max="1793" width="9.140625" style="822"/>
    <col min="1794" max="1794" width="10.28515625" style="822" customWidth="1"/>
    <col min="1795" max="1795" width="14.7109375" style="822" customWidth="1"/>
    <col min="1796" max="1797" width="9.140625" style="822"/>
    <col min="1798" max="1799" width="0" style="822" hidden="1" customWidth="1"/>
    <col min="1800" max="2049" width="9.140625" style="822"/>
    <col min="2050" max="2050" width="10.28515625" style="822" customWidth="1"/>
    <col min="2051" max="2051" width="14.7109375" style="822" customWidth="1"/>
    <col min="2052" max="2053" width="9.140625" style="822"/>
    <col min="2054" max="2055" width="0" style="822" hidden="1" customWidth="1"/>
    <col min="2056" max="2305" width="9.140625" style="822"/>
    <col min="2306" max="2306" width="10.28515625" style="822" customWidth="1"/>
    <col min="2307" max="2307" width="14.7109375" style="822" customWidth="1"/>
    <col min="2308" max="2309" width="9.140625" style="822"/>
    <col min="2310" max="2311" width="0" style="822" hidden="1" customWidth="1"/>
    <col min="2312" max="2561" width="9.140625" style="822"/>
    <col min="2562" max="2562" width="10.28515625" style="822" customWidth="1"/>
    <col min="2563" max="2563" width="14.7109375" style="822" customWidth="1"/>
    <col min="2564" max="2565" width="9.140625" style="822"/>
    <col min="2566" max="2567" width="0" style="822" hidden="1" customWidth="1"/>
    <col min="2568" max="2817" width="9.140625" style="822"/>
    <col min="2818" max="2818" width="10.28515625" style="822" customWidth="1"/>
    <col min="2819" max="2819" width="14.7109375" style="822" customWidth="1"/>
    <col min="2820" max="2821" width="9.140625" style="822"/>
    <col min="2822" max="2823" width="0" style="822" hidden="1" customWidth="1"/>
    <col min="2824" max="3073" width="9.140625" style="822"/>
    <col min="3074" max="3074" width="10.28515625" style="822" customWidth="1"/>
    <col min="3075" max="3075" width="14.7109375" style="822" customWidth="1"/>
    <col min="3076" max="3077" width="9.140625" style="822"/>
    <col min="3078" max="3079" width="0" style="822" hidden="1" customWidth="1"/>
    <col min="3080" max="3329" width="9.140625" style="822"/>
    <col min="3330" max="3330" width="10.28515625" style="822" customWidth="1"/>
    <col min="3331" max="3331" width="14.7109375" style="822" customWidth="1"/>
    <col min="3332" max="3333" width="9.140625" style="822"/>
    <col min="3334" max="3335" width="0" style="822" hidden="1" customWidth="1"/>
    <col min="3336" max="3585" width="9.140625" style="822"/>
    <col min="3586" max="3586" width="10.28515625" style="822" customWidth="1"/>
    <col min="3587" max="3587" width="14.7109375" style="822" customWidth="1"/>
    <col min="3588" max="3589" width="9.140625" style="822"/>
    <col min="3590" max="3591" width="0" style="822" hidden="1" customWidth="1"/>
    <col min="3592" max="3841" width="9.140625" style="822"/>
    <col min="3842" max="3842" width="10.28515625" style="822" customWidth="1"/>
    <col min="3843" max="3843" width="14.7109375" style="822" customWidth="1"/>
    <col min="3844" max="3845" width="9.140625" style="822"/>
    <col min="3846" max="3847" width="0" style="822" hidden="1" customWidth="1"/>
    <col min="3848" max="4097" width="9.140625" style="822"/>
    <col min="4098" max="4098" width="10.28515625" style="822" customWidth="1"/>
    <col min="4099" max="4099" width="14.7109375" style="822" customWidth="1"/>
    <col min="4100" max="4101" width="9.140625" style="822"/>
    <col min="4102" max="4103" width="0" style="822" hidden="1" customWidth="1"/>
    <col min="4104" max="4353" width="9.140625" style="822"/>
    <col min="4354" max="4354" width="10.28515625" style="822" customWidth="1"/>
    <col min="4355" max="4355" width="14.7109375" style="822" customWidth="1"/>
    <col min="4356" max="4357" width="9.140625" style="822"/>
    <col min="4358" max="4359" width="0" style="822" hidden="1" customWidth="1"/>
    <col min="4360" max="4609" width="9.140625" style="822"/>
    <col min="4610" max="4610" width="10.28515625" style="822" customWidth="1"/>
    <col min="4611" max="4611" width="14.7109375" style="822" customWidth="1"/>
    <col min="4612" max="4613" width="9.140625" style="822"/>
    <col min="4614" max="4615" width="0" style="822" hidden="1" customWidth="1"/>
    <col min="4616" max="4865" width="9.140625" style="822"/>
    <col min="4866" max="4866" width="10.28515625" style="822" customWidth="1"/>
    <col min="4867" max="4867" width="14.7109375" style="822" customWidth="1"/>
    <col min="4868" max="4869" width="9.140625" style="822"/>
    <col min="4870" max="4871" width="0" style="822" hidden="1" customWidth="1"/>
    <col min="4872" max="5121" width="9.140625" style="822"/>
    <col min="5122" max="5122" width="10.28515625" style="822" customWidth="1"/>
    <col min="5123" max="5123" width="14.7109375" style="822" customWidth="1"/>
    <col min="5124" max="5125" width="9.140625" style="822"/>
    <col min="5126" max="5127" width="0" style="822" hidden="1" customWidth="1"/>
    <col min="5128" max="5377" width="9.140625" style="822"/>
    <col min="5378" max="5378" width="10.28515625" style="822" customWidth="1"/>
    <col min="5379" max="5379" width="14.7109375" style="822" customWidth="1"/>
    <col min="5380" max="5381" width="9.140625" style="822"/>
    <col min="5382" max="5383" width="0" style="822" hidden="1" customWidth="1"/>
    <col min="5384" max="5633" width="9.140625" style="822"/>
    <col min="5634" max="5634" width="10.28515625" style="822" customWidth="1"/>
    <col min="5635" max="5635" width="14.7109375" style="822" customWidth="1"/>
    <col min="5636" max="5637" width="9.140625" style="822"/>
    <col min="5638" max="5639" width="0" style="822" hidden="1" customWidth="1"/>
    <col min="5640" max="5889" width="9.140625" style="822"/>
    <col min="5890" max="5890" width="10.28515625" style="822" customWidth="1"/>
    <col min="5891" max="5891" width="14.7109375" style="822" customWidth="1"/>
    <col min="5892" max="5893" width="9.140625" style="822"/>
    <col min="5894" max="5895" width="0" style="822" hidden="1" customWidth="1"/>
    <col min="5896" max="6145" width="9.140625" style="822"/>
    <col min="6146" max="6146" width="10.28515625" style="822" customWidth="1"/>
    <col min="6147" max="6147" width="14.7109375" style="822" customWidth="1"/>
    <col min="6148" max="6149" width="9.140625" style="822"/>
    <col min="6150" max="6151" width="0" style="822" hidden="1" customWidth="1"/>
    <col min="6152" max="6401" width="9.140625" style="822"/>
    <col min="6402" max="6402" width="10.28515625" style="822" customWidth="1"/>
    <col min="6403" max="6403" width="14.7109375" style="822" customWidth="1"/>
    <col min="6404" max="6405" width="9.140625" style="822"/>
    <col min="6406" max="6407" width="0" style="822" hidden="1" customWidth="1"/>
    <col min="6408" max="6657" width="9.140625" style="822"/>
    <col min="6658" max="6658" width="10.28515625" style="822" customWidth="1"/>
    <col min="6659" max="6659" width="14.7109375" style="822" customWidth="1"/>
    <col min="6660" max="6661" width="9.140625" style="822"/>
    <col min="6662" max="6663" width="0" style="822" hidden="1" customWidth="1"/>
    <col min="6664" max="6913" width="9.140625" style="822"/>
    <col min="6914" max="6914" width="10.28515625" style="822" customWidth="1"/>
    <col min="6915" max="6915" width="14.7109375" style="822" customWidth="1"/>
    <col min="6916" max="6917" width="9.140625" style="822"/>
    <col min="6918" max="6919" width="0" style="822" hidden="1" customWidth="1"/>
    <col min="6920" max="7169" width="9.140625" style="822"/>
    <col min="7170" max="7170" width="10.28515625" style="822" customWidth="1"/>
    <col min="7171" max="7171" width="14.7109375" style="822" customWidth="1"/>
    <col min="7172" max="7173" width="9.140625" style="822"/>
    <col min="7174" max="7175" width="0" style="822" hidden="1" customWidth="1"/>
    <col min="7176" max="7425" width="9.140625" style="822"/>
    <col min="7426" max="7426" width="10.28515625" style="822" customWidth="1"/>
    <col min="7427" max="7427" width="14.7109375" style="822" customWidth="1"/>
    <col min="7428" max="7429" width="9.140625" style="822"/>
    <col min="7430" max="7431" width="0" style="822" hidden="1" customWidth="1"/>
    <col min="7432" max="7681" width="9.140625" style="822"/>
    <col min="7682" max="7682" width="10.28515625" style="822" customWidth="1"/>
    <col min="7683" max="7683" width="14.7109375" style="822" customWidth="1"/>
    <col min="7684" max="7685" width="9.140625" style="822"/>
    <col min="7686" max="7687" width="0" style="822" hidden="1" customWidth="1"/>
    <col min="7688" max="7937" width="9.140625" style="822"/>
    <col min="7938" max="7938" width="10.28515625" style="822" customWidth="1"/>
    <col min="7939" max="7939" width="14.7109375" style="822" customWidth="1"/>
    <col min="7940" max="7941" width="9.140625" style="822"/>
    <col min="7942" max="7943" width="0" style="822" hidden="1" customWidth="1"/>
    <col min="7944" max="8193" width="9.140625" style="822"/>
    <col min="8194" max="8194" width="10.28515625" style="822" customWidth="1"/>
    <col min="8195" max="8195" width="14.7109375" style="822" customWidth="1"/>
    <col min="8196" max="8197" width="9.140625" style="822"/>
    <col min="8198" max="8199" width="0" style="822" hidden="1" customWidth="1"/>
    <col min="8200" max="8449" width="9.140625" style="822"/>
    <col min="8450" max="8450" width="10.28515625" style="822" customWidth="1"/>
    <col min="8451" max="8451" width="14.7109375" style="822" customWidth="1"/>
    <col min="8452" max="8453" width="9.140625" style="822"/>
    <col min="8454" max="8455" width="0" style="822" hidden="1" customWidth="1"/>
    <col min="8456" max="8705" width="9.140625" style="822"/>
    <col min="8706" max="8706" width="10.28515625" style="822" customWidth="1"/>
    <col min="8707" max="8707" width="14.7109375" style="822" customWidth="1"/>
    <col min="8708" max="8709" width="9.140625" style="822"/>
    <col min="8710" max="8711" width="0" style="822" hidden="1" customWidth="1"/>
    <col min="8712" max="8961" width="9.140625" style="822"/>
    <col min="8962" max="8962" width="10.28515625" style="822" customWidth="1"/>
    <col min="8963" max="8963" width="14.7109375" style="822" customWidth="1"/>
    <col min="8964" max="8965" width="9.140625" style="822"/>
    <col min="8966" max="8967" width="0" style="822" hidden="1" customWidth="1"/>
    <col min="8968" max="9217" width="9.140625" style="822"/>
    <col min="9218" max="9218" width="10.28515625" style="822" customWidth="1"/>
    <col min="9219" max="9219" width="14.7109375" style="822" customWidth="1"/>
    <col min="9220" max="9221" width="9.140625" style="822"/>
    <col min="9222" max="9223" width="0" style="822" hidden="1" customWidth="1"/>
    <col min="9224" max="9473" width="9.140625" style="822"/>
    <col min="9474" max="9474" width="10.28515625" style="822" customWidth="1"/>
    <col min="9475" max="9475" width="14.7109375" style="822" customWidth="1"/>
    <col min="9476" max="9477" width="9.140625" style="822"/>
    <col min="9478" max="9479" width="0" style="822" hidden="1" customWidth="1"/>
    <col min="9480" max="9729" width="9.140625" style="822"/>
    <col min="9730" max="9730" width="10.28515625" style="822" customWidth="1"/>
    <col min="9731" max="9731" width="14.7109375" style="822" customWidth="1"/>
    <col min="9732" max="9733" width="9.140625" style="822"/>
    <col min="9734" max="9735" width="0" style="822" hidden="1" customWidth="1"/>
    <col min="9736" max="9985" width="9.140625" style="822"/>
    <col min="9986" max="9986" width="10.28515625" style="822" customWidth="1"/>
    <col min="9987" max="9987" width="14.7109375" style="822" customWidth="1"/>
    <col min="9988" max="9989" width="9.140625" style="822"/>
    <col min="9990" max="9991" width="0" style="822" hidden="1" customWidth="1"/>
    <col min="9992" max="10241" width="9.140625" style="822"/>
    <col min="10242" max="10242" width="10.28515625" style="822" customWidth="1"/>
    <col min="10243" max="10243" width="14.7109375" style="822" customWidth="1"/>
    <col min="10244" max="10245" width="9.140625" style="822"/>
    <col min="10246" max="10247" width="0" style="822" hidden="1" customWidth="1"/>
    <col min="10248" max="10497" width="9.140625" style="822"/>
    <col min="10498" max="10498" width="10.28515625" style="822" customWidth="1"/>
    <col min="10499" max="10499" width="14.7109375" style="822" customWidth="1"/>
    <col min="10500" max="10501" width="9.140625" style="822"/>
    <col min="10502" max="10503" width="0" style="822" hidden="1" customWidth="1"/>
    <col min="10504" max="10753" width="9.140625" style="822"/>
    <col min="10754" max="10754" width="10.28515625" style="822" customWidth="1"/>
    <col min="10755" max="10755" width="14.7109375" style="822" customWidth="1"/>
    <col min="10756" max="10757" width="9.140625" style="822"/>
    <col min="10758" max="10759" width="0" style="822" hidden="1" customWidth="1"/>
    <col min="10760" max="11009" width="9.140625" style="822"/>
    <col min="11010" max="11010" width="10.28515625" style="822" customWidth="1"/>
    <col min="11011" max="11011" width="14.7109375" style="822" customWidth="1"/>
    <col min="11012" max="11013" width="9.140625" style="822"/>
    <col min="11014" max="11015" width="0" style="822" hidden="1" customWidth="1"/>
    <col min="11016" max="11265" width="9.140625" style="822"/>
    <col min="11266" max="11266" width="10.28515625" style="822" customWidth="1"/>
    <col min="11267" max="11267" width="14.7109375" style="822" customWidth="1"/>
    <col min="11268" max="11269" width="9.140625" style="822"/>
    <col min="11270" max="11271" width="0" style="822" hidden="1" customWidth="1"/>
    <col min="11272" max="11521" width="9.140625" style="822"/>
    <col min="11522" max="11522" width="10.28515625" style="822" customWidth="1"/>
    <col min="11523" max="11523" width="14.7109375" style="822" customWidth="1"/>
    <col min="11524" max="11525" width="9.140625" style="822"/>
    <col min="11526" max="11527" width="0" style="822" hidden="1" customWidth="1"/>
    <col min="11528" max="11777" width="9.140625" style="822"/>
    <col min="11778" max="11778" width="10.28515625" style="822" customWidth="1"/>
    <col min="11779" max="11779" width="14.7109375" style="822" customWidth="1"/>
    <col min="11780" max="11781" width="9.140625" style="822"/>
    <col min="11782" max="11783" width="0" style="822" hidden="1" customWidth="1"/>
    <col min="11784" max="12033" width="9.140625" style="822"/>
    <col min="12034" max="12034" width="10.28515625" style="822" customWidth="1"/>
    <col min="12035" max="12035" width="14.7109375" style="822" customWidth="1"/>
    <col min="12036" max="12037" width="9.140625" style="822"/>
    <col min="12038" max="12039" width="0" style="822" hidden="1" customWidth="1"/>
    <col min="12040" max="12289" width="9.140625" style="822"/>
    <col min="12290" max="12290" width="10.28515625" style="822" customWidth="1"/>
    <col min="12291" max="12291" width="14.7109375" style="822" customWidth="1"/>
    <col min="12292" max="12293" width="9.140625" style="822"/>
    <col min="12294" max="12295" width="0" style="822" hidden="1" customWidth="1"/>
    <col min="12296" max="12545" width="9.140625" style="822"/>
    <col min="12546" max="12546" width="10.28515625" style="822" customWidth="1"/>
    <col min="12547" max="12547" width="14.7109375" style="822" customWidth="1"/>
    <col min="12548" max="12549" width="9.140625" style="822"/>
    <col min="12550" max="12551" width="0" style="822" hidden="1" customWidth="1"/>
    <col min="12552" max="12801" width="9.140625" style="822"/>
    <col min="12802" max="12802" width="10.28515625" style="822" customWidth="1"/>
    <col min="12803" max="12803" width="14.7109375" style="822" customWidth="1"/>
    <col min="12804" max="12805" width="9.140625" style="822"/>
    <col min="12806" max="12807" width="0" style="822" hidden="1" customWidth="1"/>
    <col min="12808" max="13057" width="9.140625" style="822"/>
    <col min="13058" max="13058" width="10.28515625" style="822" customWidth="1"/>
    <col min="13059" max="13059" width="14.7109375" style="822" customWidth="1"/>
    <col min="13060" max="13061" width="9.140625" style="822"/>
    <col min="13062" max="13063" width="0" style="822" hidden="1" customWidth="1"/>
    <col min="13064" max="13313" width="9.140625" style="822"/>
    <col min="13314" max="13314" width="10.28515625" style="822" customWidth="1"/>
    <col min="13315" max="13315" width="14.7109375" style="822" customWidth="1"/>
    <col min="13316" max="13317" width="9.140625" style="822"/>
    <col min="13318" max="13319" width="0" style="822" hidden="1" customWidth="1"/>
    <col min="13320" max="13569" width="9.140625" style="822"/>
    <col min="13570" max="13570" width="10.28515625" style="822" customWidth="1"/>
    <col min="13571" max="13571" width="14.7109375" style="822" customWidth="1"/>
    <col min="13572" max="13573" width="9.140625" style="822"/>
    <col min="13574" max="13575" width="0" style="822" hidden="1" customWidth="1"/>
    <col min="13576" max="13825" width="9.140625" style="822"/>
    <col min="13826" max="13826" width="10.28515625" style="822" customWidth="1"/>
    <col min="13827" max="13827" width="14.7109375" style="822" customWidth="1"/>
    <col min="13828" max="13829" width="9.140625" style="822"/>
    <col min="13830" max="13831" width="0" style="822" hidden="1" customWidth="1"/>
    <col min="13832" max="14081" width="9.140625" style="822"/>
    <col min="14082" max="14082" width="10.28515625" style="822" customWidth="1"/>
    <col min="14083" max="14083" width="14.7109375" style="822" customWidth="1"/>
    <col min="14084" max="14085" width="9.140625" style="822"/>
    <col min="14086" max="14087" width="0" style="822" hidden="1" customWidth="1"/>
    <col min="14088" max="14337" width="9.140625" style="822"/>
    <col min="14338" max="14338" width="10.28515625" style="822" customWidth="1"/>
    <col min="14339" max="14339" width="14.7109375" style="822" customWidth="1"/>
    <col min="14340" max="14341" width="9.140625" style="822"/>
    <col min="14342" max="14343" width="0" style="822" hidden="1" customWidth="1"/>
    <col min="14344" max="14593" width="9.140625" style="822"/>
    <col min="14594" max="14594" width="10.28515625" style="822" customWidth="1"/>
    <col min="14595" max="14595" width="14.7109375" style="822" customWidth="1"/>
    <col min="14596" max="14597" width="9.140625" style="822"/>
    <col min="14598" max="14599" width="0" style="822" hidden="1" customWidth="1"/>
    <col min="14600" max="14849" width="9.140625" style="822"/>
    <col min="14850" max="14850" width="10.28515625" style="822" customWidth="1"/>
    <col min="14851" max="14851" width="14.7109375" style="822" customWidth="1"/>
    <col min="14852" max="14853" width="9.140625" style="822"/>
    <col min="14854" max="14855" width="0" style="822" hidden="1" customWidth="1"/>
    <col min="14856" max="15105" width="9.140625" style="822"/>
    <col min="15106" max="15106" width="10.28515625" style="822" customWidth="1"/>
    <col min="15107" max="15107" width="14.7109375" style="822" customWidth="1"/>
    <col min="15108" max="15109" width="9.140625" style="822"/>
    <col min="15110" max="15111" width="0" style="822" hidden="1" customWidth="1"/>
    <col min="15112" max="15361" width="9.140625" style="822"/>
    <col min="15362" max="15362" width="10.28515625" style="822" customWidth="1"/>
    <col min="15363" max="15363" width="14.7109375" style="822" customWidth="1"/>
    <col min="15364" max="15365" width="9.140625" style="822"/>
    <col min="15366" max="15367" width="0" style="822" hidden="1" customWidth="1"/>
    <col min="15368" max="15617" width="9.140625" style="822"/>
    <col min="15618" max="15618" width="10.28515625" style="822" customWidth="1"/>
    <col min="15619" max="15619" width="14.7109375" style="822" customWidth="1"/>
    <col min="15620" max="15621" width="9.140625" style="822"/>
    <col min="15622" max="15623" width="0" style="822" hidden="1" customWidth="1"/>
    <col min="15624" max="15873" width="9.140625" style="822"/>
    <col min="15874" max="15874" width="10.28515625" style="822" customWidth="1"/>
    <col min="15875" max="15875" width="14.7109375" style="822" customWidth="1"/>
    <col min="15876" max="15877" width="9.140625" style="822"/>
    <col min="15878" max="15879" width="0" style="822" hidden="1" customWidth="1"/>
    <col min="15880" max="16129" width="9.140625" style="822"/>
    <col min="16130" max="16130" width="10.28515625" style="822" customWidth="1"/>
    <col min="16131" max="16131" width="14.7109375" style="822" customWidth="1"/>
    <col min="16132" max="16133" width="9.140625" style="822"/>
    <col min="16134" max="16135" width="0" style="822" hidden="1" customWidth="1"/>
    <col min="16136" max="16384" width="9.140625" style="822"/>
  </cols>
  <sheetData>
    <row r="1" spans="1:21" s="821" customFormat="1" ht="20.25" x14ac:dyDescent="0.3">
      <c r="A1" s="969" t="s">
        <v>3651</v>
      </c>
      <c r="B1" s="969"/>
      <c r="C1" s="969"/>
      <c r="D1" s="969"/>
      <c r="E1" s="969"/>
      <c r="F1" s="969"/>
      <c r="G1" s="969"/>
      <c r="H1" s="969"/>
      <c r="I1" s="969"/>
      <c r="J1" s="969"/>
      <c r="K1" s="969"/>
      <c r="L1" s="969"/>
      <c r="M1" s="969"/>
      <c r="N1" s="969"/>
      <c r="O1" s="969"/>
      <c r="P1" s="969"/>
      <c r="Q1" s="969"/>
      <c r="R1" s="969"/>
      <c r="S1" s="969"/>
      <c r="T1" s="969"/>
      <c r="U1" s="969"/>
    </row>
    <row r="2" spans="1:21" ht="15" customHeight="1" x14ac:dyDescent="0.2">
      <c r="A2" s="970" t="s">
        <v>6037</v>
      </c>
      <c r="B2" s="970"/>
      <c r="C2" s="970"/>
      <c r="D2" s="970"/>
      <c r="E2" s="970"/>
      <c r="F2" s="970"/>
      <c r="G2" s="970"/>
      <c r="H2" s="970"/>
      <c r="I2" s="970"/>
      <c r="J2" s="970"/>
      <c r="K2" s="970"/>
      <c r="L2" s="970"/>
      <c r="M2" s="970"/>
      <c r="N2" s="970"/>
      <c r="O2" s="970"/>
      <c r="P2" s="970"/>
      <c r="Q2" s="970"/>
      <c r="R2" s="970"/>
      <c r="S2" s="970"/>
      <c r="T2" s="970"/>
      <c r="U2" s="970"/>
    </row>
    <row r="3" spans="1:21" x14ac:dyDescent="0.2">
      <c r="A3" s="822" t="s">
        <v>5294</v>
      </c>
      <c r="E3" s="822">
        <f>'[31]C manual'!E3</f>
        <v>102.88</v>
      </c>
      <c r="F3" s="822" t="str">
        <f>'[12]Lead statement-01'!E2</f>
        <v>Per Litre</v>
      </c>
      <c r="H3" s="822" t="s">
        <v>3602</v>
      </c>
    </row>
    <row r="4" spans="1:21" x14ac:dyDescent="0.2">
      <c r="A4" s="822" t="s">
        <v>5295</v>
      </c>
      <c r="E4" s="822">
        <f>'[31]C manual'!E4</f>
        <v>322</v>
      </c>
      <c r="F4" s="822" t="str">
        <f>'[12]Lead statement-01'!E3</f>
        <v>Per Litre</v>
      </c>
      <c r="H4" s="822" t="s">
        <v>3602</v>
      </c>
    </row>
    <row r="5" spans="1:21" x14ac:dyDescent="0.2">
      <c r="A5" s="822" t="s">
        <v>3639</v>
      </c>
      <c r="E5" s="822">
        <f>'[31]C1 pipes np2 '!K5</f>
        <v>646</v>
      </c>
      <c r="F5" s="822" t="s">
        <v>3640</v>
      </c>
      <c r="G5" s="822" t="s">
        <v>3644</v>
      </c>
      <c r="H5" s="822" t="s">
        <v>3640</v>
      </c>
    </row>
    <row r="6" spans="1:21" x14ac:dyDescent="0.2">
      <c r="A6" s="822" t="s">
        <v>3652</v>
      </c>
      <c r="E6" s="822">
        <v>2500</v>
      </c>
      <c r="F6" s="822" t="str">
        <f>'[12]Lead statement-01'!E5</f>
        <v>Per day</v>
      </c>
      <c r="H6" s="822" t="s">
        <v>3653</v>
      </c>
    </row>
    <row r="8" spans="1:21" ht="15.75" x14ac:dyDescent="0.2">
      <c r="A8" s="963" t="s">
        <v>3617</v>
      </c>
      <c r="B8" s="968" t="s">
        <v>5896</v>
      </c>
      <c r="C8" s="963" t="s">
        <v>3624</v>
      </c>
      <c r="D8" s="971" t="s">
        <v>3667</v>
      </c>
      <c r="E8" s="971"/>
      <c r="F8" s="971"/>
      <c r="G8" s="971"/>
      <c r="H8" s="971"/>
      <c r="I8" s="971"/>
      <c r="J8" s="971"/>
      <c r="K8" s="971"/>
      <c r="L8" s="971"/>
      <c r="M8" s="971"/>
      <c r="N8" s="971"/>
      <c r="O8" s="971"/>
      <c r="P8" s="971"/>
      <c r="Q8" s="971"/>
      <c r="R8" s="971"/>
      <c r="S8" s="971"/>
      <c r="T8" s="971"/>
      <c r="U8" s="971"/>
    </row>
    <row r="9" spans="1:21" ht="18.75" customHeight="1" x14ac:dyDescent="0.2">
      <c r="A9" s="963"/>
      <c r="B9" s="968"/>
      <c r="C9" s="963"/>
      <c r="D9" s="963" t="s">
        <v>3658</v>
      </c>
      <c r="E9" s="963"/>
      <c r="F9" s="963"/>
      <c r="G9" s="963"/>
      <c r="H9" s="963" t="s">
        <v>3659</v>
      </c>
      <c r="I9" s="963"/>
      <c r="J9" s="963" t="s">
        <v>3660</v>
      </c>
      <c r="K9" s="963"/>
      <c r="L9" s="963" t="s">
        <v>3661</v>
      </c>
      <c r="M9" s="963"/>
      <c r="N9" s="963" t="s">
        <v>3662</v>
      </c>
      <c r="O9" s="963"/>
      <c r="P9" s="963" t="s">
        <v>3663</v>
      </c>
      <c r="Q9" s="963"/>
      <c r="R9" s="963" t="s">
        <v>3664</v>
      </c>
      <c r="S9" s="963"/>
      <c r="T9" s="963" t="s">
        <v>3665</v>
      </c>
      <c r="U9" s="963"/>
    </row>
    <row r="10" spans="1:21" x14ac:dyDescent="0.2">
      <c r="A10" s="824"/>
      <c r="B10" s="824"/>
      <c r="C10" s="824"/>
      <c r="D10" s="824" t="s">
        <v>3666</v>
      </c>
      <c r="E10" s="824"/>
      <c r="F10" s="824" t="s">
        <v>2005</v>
      </c>
      <c r="G10" s="824"/>
      <c r="H10" s="824" t="s">
        <v>3666</v>
      </c>
      <c r="I10" s="824"/>
      <c r="J10" s="824" t="s">
        <v>3666</v>
      </c>
      <c r="K10" s="824"/>
      <c r="L10" s="824" t="s">
        <v>3666</v>
      </c>
      <c r="M10" s="825"/>
      <c r="N10" s="824" t="s">
        <v>3666</v>
      </c>
      <c r="O10" s="824"/>
      <c r="P10" s="824" t="s">
        <v>3666</v>
      </c>
      <c r="Q10" s="825"/>
      <c r="R10" s="824" t="s">
        <v>3666</v>
      </c>
      <c r="S10" s="824"/>
      <c r="T10" s="824" t="s">
        <v>3666</v>
      </c>
      <c r="U10" s="824"/>
    </row>
    <row r="11" spans="1:21" x14ac:dyDescent="0.2">
      <c r="A11" s="824"/>
      <c r="B11" s="824"/>
      <c r="C11" s="824"/>
      <c r="D11" s="824" t="s">
        <v>3636</v>
      </c>
      <c r="E11" s="964" t="s">
        <v>3637</v>
      </c>
      <c r="F11" s="824"/>
      <c r="G11" s="824"/>
      <c r="H11" s="824" t="s">
        <v>3636</v>
      </c>
      <c r="I11" s="964" t="s">
        <v>3637</v>
      </c>
      <c r="J11" s="824" t="s">
        <v>3636</v>
      </c>
      <c r="K11" s="964" t="s">
        <v>3637</v>
      </c>
      <c r="L11" s="824" t="s">
        <v>3636</v>
      </c>
      <c r="M11" s="959" t="s">
        <v>3637</v>
      </c>
      <c r="N11" s="824" t="s">
        <v>3636</v>
      </c>
      <c r="O11" s="961" t="s">
        <v>3637</v>
      </c>
      <c r="P11" s="824" t="s">
        <v>3636</v>
      </c>
      <c r="Q11" s="959" t="s">
        <v>3637</v>
      </c>
      <c r="R11" s="824" t="s">
        <v>3636</v>
      </c>
      <c r="S11" s="959" t="s">
        <v>3637</v>
      </c>
      <c r="T11" s="824" t="s">
        <v>3636</v>
      </c>
      <c r="U11" s="961" t="s">
        <v>3637</v>
      </c>
    </row>
    <row r="12" spans="1:21" x14ac:dyDescent="0.2">
      <c r="A12" s="826"/>
      <c r="B12" s="824"/>
      <c r="C12" s="824"/>
      <c r="D12" s="827">
        <v>75</v>
      </c>
      <c r="E12" s="965"/>
      <c r="F12" s="826">
        <v>6</v>
      </c>
      <c r="G12" s="826" t="s">
        <v>3650</v>
      </c>
      <c r="H12" s="828">
        <v>32.5</v>
      </c>
      <c r="I12" s="965"/>
      <c r="J12" s="828">
        <v>22.5</v>
      </c>
      <c r="K12" s="965"/>
      <c r="L12" s="828">
        <v>15</v>
      </c>
      <c r="M12" s="960"/>
      <c r="N12" s="828">
        <v>12.5</v>
      </c>
      <c r="O12" s="961"/>
      <c r="P12" s="828">
        <v>10</v>
      </c>
      <c r="Q12" s="960"/>
      <c r="R12" s="827">
        <v>7.5</v>
      </c>
      <c r="S12" s="960"/>
      <c r="T12" s="827">
        <v>5</v>
      </c>
      <c r="U12" s="961"/>
    </row>
    <row r="13" spans="1:21" x14ac:dyDescent="0.2">
      <c r="A13" s="828">
        <v>0.5</v>
      </c>
      <c r="B13" s="828">
        <f>'[31]C mac final'!P10</f>
        <v>1067.26</v>
      </c>
      <c r="C13" s="828">
        <f>'[31]C manual'!Q10</f>
        <v>54.59</v>
      </c>
      <c r="D13" s="828">
        <f>B13/D$12</f>
        <v>14.230133333333333</v>
      </c>
      <c r="E13" s="828">
        <f>C13/D$12</f>
        <v>0.72786666666666666</v>
      </c>
      <c r="F13" s="828">
        <f>B13/F$12</f>
        <v>177.87666666666667</v>
      </c>
      <c r="G13" s="828">
        <f>C13/F$12</f>
        <v>9.0983333333333345</v>
      </c>
      <c r="H13" s="828">
        <f>B13/H$12</f>
        <v>32.83876923076923</v>
      </c>
      <c r="I13" s="828">
        <f>C13/H$12</f>
        <v>1.6796923076923078</v>
      </c>
      <c r="J13" s="828">
        <f>B13/J$12</f>
        <v>47.433777777777777</v>
      </c>
      <c r="K13" s="828">
        <f t="shared" ref="K13:K53" si="0">C13/J$12</f>
        <v>2.4262222222222225</v>
      </c>
      <c r="L13" s="828">
        <f>B13/L$12</f>
        <v>71.150666666666666</v>
      </c>
      <c r="M13" s="829">
        <f t="shared" ref="M13:M53" si="1">C13/L$12</f>
        <v>3.6393333333333335</v>
      </c>
      <c r="N13" s="828">
        <f t="shared" ref="N13:N53" si="2">B13/N$12</f>
        <v>85.380799999999994</v>
      </c>
      <c r="O13" s="828">
        <f t="shared" ref="O13:O53" si="3">C13/N$12</f>
        <v>4.3672000000000004</v>
      </c>
      <c r="P13" s="828">
        <f>B13/10</f>
        <v>106.726</v>
      </c>
      <c r="Q13" s="829">
        <f>C13/10</f>
        <v>5.4590000000000005</v>
      </c>
      <c r="R13" s="828">
        <f>B13/7.5</f>
        <v>142.30133333333333</v>
      </c>
      <c r="S13" s="828">
        <f>C13/7.5</f>
        <v>7.2786666666666671</v>
      </c>
      <c r="T13" s="828">
        <f>B13/5</f>
        <v>213.452</v>
      </c>
      <c r="U13" s="828">
        <f>C13/5</f>
        <v>10.918000000000001</v>
      </c>
    </row>
    <row r="14" spans="1:21" x14ac:dyDescent="0.2">
      <c r="A14" s="828">
        <v>1</v>
      </c>
      <c r="B14" s="828">
        <f>'[31]C mac final'!P11</f>
        <v>1118.9100000000001</v>
      </c>
      <c r="C14" s="828">
        <f>'[31]C manual'!Q11</f>
        <v>86.21</v>
      </c>
      <c r="D14" s="828">
        <f t="shared" ref="D14:D53" si="4">B14/D$12</f>
        <v>14.918800000000001</v>
      </c>
      <c r="E14" s="828">
        <f t="shared" ref="E14:E53" si="5">C14/D$12</f>
        <v>1.1494666666666666</v>
      </c>
      <c r="F14" s="828">
        <f t="shared" ref="F14:F44" si="6">B14/F$12</f>
        <v>186.48500000000001</v>
      </c>
      <c r="G14" s="828">
        <f t="shared" ref="G14:G44" si="7">C14/F$12</f>
        <v>14.368333333333332</v>
      </c>
      <c r="H14" s="828">
        <f t="shared" ref="H14:H53" si="8">B14/H$12</f>
        <v>34.428000000000004</v>
      </c>
      <c r="I14" s="828">
        <f t="shared" ref="I14:I53" si="9">C14/H$12</f>
        <v>2.6526153846153844</v>
      </c>
      <c r="J14" s="828">
        <f t="shared" ref="J14:J53" si="10">B14/J$12</f>
        <v>49.729333333333336</v>
      </c>
      <c r="K14" s="828">
        <f t="shared" si="0"/>
        <v>3.8315555555555552</v>
      </c>
      <c r="L14" s="828">
        <f t="shared" ref="L14:L53" si="11">B14/L$12</f>
        <v>74.594000000000008</v>
      </c>
      <c r="M14" s="829">
        <f t="shared" si="1"/>
        <v>5.7473333333333327</v>
      </c>
      <c r="N14" s="828">
        <f t="shared" si="2"/>
        <v>89.512800000000013</v>
      </c>
      <c r="O14" s="828">
        <f t="shared" si="3"/>
        <v>6.8967999999999998</v>
      </c>
      <c r="P14" s="828">
        <f t="shared" ref="P14:Q53" si="12">B14/10</f>
        <v>111.89100000000001</v>
      </c>
      <c r="Q14" s="829">
        <f t="shared" si="12"/>
        <v>8.6209999999999987</v>
      </c>
      <c r="R14" s="828">
        <f>B14/7.5</f>
        <v>149.18800000000002</v>
      </c>
      <c r="S14" s="828">
        <f t="shared" ref="S14:S53" si="13">C14/7.5</f>
        <v>11.494666666666665</v>
      </c>
      <c r="T14" s="828">
        <f t="shared" ref="T14:U53" si="14">B14/5</f>
        <v>223.78200000000001</v>
      </c>
      <c r="U14" s="828">
        <f t="shared" si="14"/>
        <v>17.241999999999997</v>
      </c>
    </row>
    <row r="15" spans="1:21" x14ac:dyDescent="0.2">
      <c r="A15" s="828">
        <v>1.5</v>
      </c>
      <c r="B15" s="828">
        <f>'[31]C mac final'!P12</f>
        <v>1170</v>
      </c>
      <c r="C15" s="828">
        <f>'[31]C manual'!Q12</f>
        <v>117.74</v>
      </c>
      <c r="D15" s="828">
        <f t="shared" si="4"/>
        <v>15.6</v>
      </c>
      <c r="E15" s="828">
        <f t="shared" si="5"/>
        <v>1.5698666666666665</v>
      </c>
      <c r="F15" s="828">
        <f t="shared" si="6"/>
        <v>195</v>
      </c>
      <c r="G15" s="828">
        <f t="shared" si="7"/>
        <v>19.623333333333331</v>
      </c>
      <c r="H15" s="828">
        <f t="shared" si="8"/>
        <v>36</v>
      </c>
      <c r="I15" s="828">
        <f t="shared" si="9"/>
        <v>3.6227692307692307</v>
      </c>
      <c r="J15" s="828">
        <f t="shared" si="10"/>
        <v>52</v>
      </c>
      <c r="K15" s="828">
        <f t="shared" si="0"/>
        <v>5.2328888888888887</v>
      </c>
      <c r="L15" s="828">
        <f t="shared" si="11"/>
        <v>78</v>
      </c>
      <c r="M15" s="829">
        <f t="shared" si="1"/>
        <v>7.8493333333333331</v>
      </c>
      <c r="N15" s="828">
        <f t="shared" si="2"/>
        <v>93.6</v>
      </c>
      <c r="O15" s="828">
        <f t="shared" si="3"/>
        <v>9.4192</v>
      </c>
      <c r="P15" s="828">
        <f t="shared" si="12"/>
        <v>117</v>
      </c>
      <c r="Q15" s="829">
        <f t="shared" si="12"/>
        <v>11.773999999999999</v>
      </c>
      <c r="R15" s="828">
        <f t="shared" ref="R15:R53" si="15">B15/7.5</f>
        <v>156</v>
      </c>
      <c r="S15" s="828">
        <f t="shared" si="13"/>
        <v>15.698666666666666</v>
      </c>
      <c r="T15" s="828">
        <f t="shared" si="14"/>
        <v>234</v>
      </c>
      <c r="U15" s="828">
        <f t="shared" si="14"/>
        <v>23.547999999999998</v>
      </c>
    </row>
    <row r="16" spans="1:21" x14ac:dyDescent="0.2">
      <c r="A16" s="828">
        <v>2</v>
      </c>
      <c r="B16" s="828">
        <f>'[31]C mac final'!P13</f>
        <v>1219.9000000000001</v>
      </c>
      <c r="C16" s="828">
        <f>'[31]C manual'!Q13</f>
        <v>149.18</v>
      </c>
      <c r="D16" s="828">
        <f t="shared" si="4"/>
        <v>16.265333333333334</v>
      </c>
      <c r="E16" s="828">
        <f t="shared" si="5"/>
        <v>1.9890666666666668</v>
      </c>
      <c r="F16" s="828">
        <f t="shared" si="6"/>
        <v>203.31666666666669</v>
      </c>
      <c r="G16" s="828">
        <f t="shared" si="7"/>
        <v>24.863333333333333</v>
      </c>
      <c r="H16" s="828">
        <f t="shared" si="8"/>
        <v>37.535384615384615</v>
      </c>
      <c r="I16" s="828">
        <f t="shared" si="9"/>
        <v>4.5901538461538465</v>
      </c>
      <c r="J16" s="828">
        <f t="shared" si="10"/>
        <v>54.217777777777783</v>
      </c>
      <c r="K16" s="828">
        <f t="shared" si="0"/>
        <v>6.6302222222222227</v>
      </c>
      <c r="L16" s="828">
        <f t="shared" si="11"/>
        <v>81.326666666666668</v>
      </c>
      <c r="M16" s="829">
        <f t="shared" si="1"/>
        <v>9.945333333333334</v>
      </c>
      <c r="N16" s="828">
        <f t="shared" si="2"/>
        <v>97.592000000000013</v>
      </c>
      <c r="O16" s="828">
        <f t="shared" si="3"/>
        <v>11.9344</v>
      </c>
      <c r="P16" s="828">
        <f t="shared" si="12"/>
        <v>121.99000000000001</v>
      </c>
      <c r="Q16" s="829">
        <f t="shared" si="12"/>
        <v>14.918000000000001</v>
      </c>
      <c r="R16" s="828">
        <f t="shared" si="15"/>
        <v>162.65333333333334</v>
      </c>
      <c r="S16" s="828">
        <f t="shared" si="13"/>
        <v>19.890666666666668</v>
      </c>
      <c r="T16" s="828">
        <f t="shared" si="14"/>
        <v>243.98000000000002</v>
      </c>
      <c r="U16" s="828">
        <f t="shared" si="14"/>
        <v>29.836000000000002</v>
      </c>
    </row>
    <row r="17" spans="1:21" x14ac:dyDescent="0.2">
      <c r="A17" s="828">
        <v>2.5</v>
      </c>
      <c r="B17" s="828">
        <f>'[31]C mac final'!P14</f>
        <v>1270.05</v>
      </c>
      <c r="C17" s="828">
        <f>'[31]C manual'!Q14</f>
        <v>180.73</v>
      </c>
      <c r="D17" s="828">
        <f t="shared" si="4"/>
        <v>16.934000000000001</v>
      </c>
      <c r="E17" s="828">
        <f t="shared" si="5"/>
        <v>2.4097333333333331</v>
      </c>
      <c r="F17" s="828">
        <f t="shared" si="6"/>
        <v>211.67499999999998</v>
      </c>
      <c r="G17" s="828">
        <f t="shared" si="7"/>
        <v>30.121666666666666</v>
      </c>
      <c r="H17" s="828">
        <f t="shared" si="8"/>
        <v>39.078461538461539</v>
      </c>
      <c r="I17" s="828">
        <f t="shared" si="9"/>
        <v>5.5609230769230766</v>
      </c>
      <c r="J17" s="828">
        <f t="shared" si="10"/>
        <v>56.446666666666665</v>
      </c>
      <c r="K17" s="828">
        <f t="shared" si="0"/>
        <v>8.0324444444444438</v>
      </c>
      <c r="L17" s="828">
        <f t="shared" si="11"/>
        <v>84.67</v>
      </c>
      <c r="M17" s="829">
        <f t="shared" si="1"/>
        <v>12.048666666666666</v>
      </c>
      <c r="N17" s="828">
        <f t="shared" si="2"/>
        <v>101.604</v>
      </c>
      <c r="O17" s="828">
        <f t="shared" si="3"/>
        <v>14.458399999999999</v>
      </c>
      <c r="P17" s="828">
        <f t="shared" si="12"/>
        <v>127.005</v>
      </c>
      <c r="Q17" s="829">
        <f t="shared" si="12"/>
        <v>18.073</v>
      </c>
      <c r="R17" s="828">
        <f t="shared" si="15"/>
        <v>169.34</v>
      </c>
      <c r="S17" s="828">
        <f t="shared" si="13"/>
        <v>24.097333333333331</v>
      </c>
      <c r="T17" s="828">
        <f t="shared" si="14"/>
        <v>254.01</v>
      </c>
      <c r="U17" s="828">
        <f t="shared" si="14"/>
        <v>36.146000000000001</v>
      </c>
    </row>
    <row r="18" spans="1:21" x14ac:dyDescent="0.2">
      <c r="A18" s="828">
        <v>3</v>
      </c>
      <c r="B18" s="828">
        <f>'[31]C mac final'!P15</f>
        <v>1319.8899999999999</v>
      </c>
      <c r="C18" s="828">
        <f>'[31]C manual'!Q15</f>
        <v>212.19</v>
      </c>
      <c r="D18" s="828">
        <f t="shared" si="4"/>
        <v>17.598533333333332</v>
      </c>
      <c r="E18" s="828">
        <f t="shared" si="5"/>
        <v>2.8292000000000002</v>
      </c>
      <c r="F18" s="828">
        <f t="shared" si="6"/>
        <v>219.98166666666665</v>
      </c>
      <c r="G18" s="828">
        <f t="shared" si="7"/>
        <v>35.365000000000002</v>
      </c>
      <c r="H18" s="828">
        <f t="shared" si="8"/>
        <v>40.611999999999995</v>
      </c>
      <c r="I18" s="828">
        <f t="shared" si="9"/>
        <v>6.5289230769230766</v>
      </c>
      <c r="J18" s="828">
        <f t="shared" si="10"/>
        <v>58.661777777777772</v>
      </c>
      <c r="K18" s="828">
        <f t="shared" si="0"/>
        <v>9.4306666666666672</v>
      </c>
      <c r="L18" s="828">
        <f t="shared" si="11"/>
        <v>87.992666666666665</v>
      </c>
      <c r="M18" s="829">
        <f t="shared" si="1"/>
        <v>14.145999999999999</v>
      </c>
      <c r="N18" s="828">
        <f t="shared" si="2"/>
        <v>105.59119999999999</v>
      </c>
      <c r="O18" s="828">
        <f t="shared" si="3"/>
        <v>16.975200000000001</v>
      </c>
      <c r="P18" s="828">
        <f t="shared" si="12"/>
        <v>131.98899999999998</v>
      </c>
      <c r="Q18" s="829">
        <f t="shared" si="12"/>
        <v>21.219000000000001</v>
      </c>
      <c r="R18" s="828">
        <f t="shared" si="15"/>
        <v>175.98533333333333</v>
      </c>
      <c r="S18" s="828">
        <f t="shared" si="13"/>
        <v>28.291999999999998</v>
      </c>
      <c r="T18" s="828">
        <f t="shared" si="14"/>
        <v>263.97799999999995</v>
      </c>
      <c r="U18" s="828">
        <f t="shared" si="14"/>
        <v>42.438000000000002</v>
      </c>
    </row>
    <row r="19" spans="1:21" x14ac:dyDescent="0.2">
      <c r="A19" s="828">
        <v>3.5</v>
      </c>
      <c r="B19" s="828">
        <f>'[31]C mac final'!P16</f>
        <v>1368.97</v>
      </c>
      <c r="C19" s="828">
        <f>'[31]C manual'!Q16</f>
        <v>243.75</v>
      </c>
      <c r="D19" s="828">
        <f t="shared" si="4"/>
        <v>18.252933333333335</v>
      </c>
      <c r="E19" s="828">
        <f t="shared" si="5"/>
        <v>3.25</v>
      </c>
      <c r="F19" s="828">
        <f t="shared" si="6"/>
        <v>228.16166666666666</v>
      </c>
      <c r="G19" s="828">
        <f t="shared" si="7"/>
        <v>40.625</v>
      </c>
      <c r="H19" s="828">
        <f t="shared" si="8"/>
        <v>42.12215384615385</v>
      </c>
      <c r="I19" s="828">
        <f t="shared" si="9"/>
        <v>7.5</v>
      </c>
      <c r="J19" s="828">
        <f t="shared" si="10"/>
        <v>60.843111111111114</v>
      </c>
      <c r="K19" s="828">
        <f t="shared" si="0"/>
        <v>10.833333333333334</v>
      </c>
      <c r="L19" s="828">
        <f t="shared" si="11"/>
        <v>91.26466666666667</v>
      </c>
      <c r="M19" s="829">
        <f t="shared" si="1"/>
        <v>16.25</v>
      </c>
      <c r="N19" s="828">
        <f t="shared" si="2"/>
        <v>109.5176</v>
      </c>
      <c r="O19" s="828">
        <f t="shared" si="3"/>
        <v>19.5</v>
      </c>
      <c r="P19" s="828">
        <f t="shared" si="12"/>
        <v>136.89699999999999</v>
      </c>
      <c r="Q19" s="829">
        <f t="shared" si="12"/>
        <v>24.375</v>
      </c>
      <c r="R19" s="828">
        <f t="shared" si="15"/>
        <v>182.52933333333334</v>
      </c>
      <c r="S19" s="828">
        <f t="shared" si="13"/>
        <v>32.5</v>
      </c>
      <c r="T19" s="828">
        <f t="shared" si="14"/>
        <v>273.79399999999998</v>
      </c>
      <c r="U19" s="828">
        <f t="shared" si="14"/>
        <v>48.75</v>
      </c>
    </row>
    <row r="20" spans="1:21" x14ac:dyDescent="0.2">
      <c r="A20" s="828">
        <v>4</v>
      </c>
      <c r="B20" s="828">
        <f>'[31]C mac final'!P17</f>
        <v>1417.6799999999998</v>
      </c>
      <c r="C20" s="828">
        <f>'[31]C manual'!Q17</f>
        <v>275.07</v>
      </c>
      <c r="D20" s="828">
        <f t="shared" si="4"/>
        <v>18.902399999999997</v>
      </c>
      <c r="E20" s="828">
        <f t="shared" si="5"/>
        <v>3.6675999999999997</v>
      </c>
      <c r="F20" s="828">
        <f t="shared" si="6"/>
        <v>236.27999999999997</v>
      </c>
      <c r="G20" s="828">
        <f t="shared" si="7"/>
        <v>45.844999999999999</v>
      </c>
      <c r="H20" s="828">
        <f t="shared" si="8"/>
        <v>43.62092307692307</v>
      </c>
      <c r="I20" s="828">
        <f t="shared" si="9"/>
        <v>8.4636923076923072</v>
      </c>
      <c r="J20" s="828">
        <f t="shared" si="10"/>
        <v>63.007999999999996</v>
      </c>
      <c r="K20" s="828">
        <f t="shared" si="0"/>
        <v>12.225333333333333</v>
      </c>
      <c r="L20" s="828">
        <f t="shared" si="11"/>
        <v>94.511999999999986</v>
      </c>
      <c r="M20" s="829">
        <f t="shared" si="1"/>
        <v>18.338000000000001</v>
      </c>
      <c r="N20" s="828">
        <f t="shared" si="2"/>
        <v>113.41439999999999</v>
      </c>
      <c r="O20" s="828">
        <f t="shared" si="3"/>
        <v>22.005600000000001</v>
      </c>
      <c r="P20" s="828">
        <f t="shared" si="12"/>
        <v>141.76799999999997</v>
      </c>
      <c r="Q20" s="829">
        <f t="shared" si="12"/>
        <v>27.506999999999998</v>
      </c>
      <c r="R20" s="828">
        <f t="shared" si="15"/>
        <v>189.02399999999997</v>
      </c>
      <c r="S20" s="828">
        <f t="shared" si="13"/>
        <v>36.676000000000002</v>
      </c>
      <c r="T20" s="828">
        <f t="shared" si="14"/>
        <v>283.53599999999994</v>
      </c>
      <c r="U20" s="828">
        <f t="shared" si="14"/>
        <v>55.013999999999996</v>
      </c>
    </row>
    <row r="21" spans="1:21" x14ac:dyDescent="0.2">
      <c r="A21" s="828">
        <v>4.5</v>
      </c>
      <c r="B21" s="828">
        <f>'[31]C mac final'!P18</f>
        <v>1465.8600000000001</v>
      </c>
      <c r="C21" s="828">
        <f>'[31]C manual'!Q18</f>
        <v>306.45999999999998</v>
      </c>
      <c r="D21" s="828">
        <f t="shared" si="4"/>
        <v>19.544800000000002</v>
      </c>
      <c r="E21" s="828">
        <f t="shared" si="5"/>
        <v>4.0861333333333327</v>
      </c>
      <c r="F21" s="828">
        <f t="shared" si="6"/>
        <v>244.31000000000003</v>
      </c>
      <c r="G21" s="828">
        <f t="shared" si="7"/>
        <v>51.076666666666661</v>
      </c>
      <c r="H21" s="828">
        <f t="shared" si="8"/>
        <v>45.10338461538462</v>
      </c>
      <c r="I21" s="828">
        <f t="shared" si="9"/>
        <v>9.4295384615384616</v>
      </c>
      <c r="J21" s="828">
        <f t="shared" si="10"/>
        <v>65.149333333333345</v>
      </c>
      <c r="K21" s="828">
        <f t="shared" si="0"/>
        <v>13.620444444444443</v>
      </c>
      <c r="L21" s="828">
        <f t="shared" si="11"/>
        <v>97.724000000000004</v>
      </c>
      <c r="M21" s="829">
        <f t="shared" si="1"/>
        <v>20.430666666666664</v>
      </c>
      <c r="N21" s="828">
        <f t="shared" si="2"/>
        <v>117.26880000000001</v>
      </c>
      <c r="O21" s="828">
        <f t="shared" si="3"/>
        <v>24.5168</v>
      </c>
      <c r="P21" s="828">
        <f t="shared" si="12"/>
        <v>146.58600000000001</v>
      </c>
      <c r="Q21" s="829">
        <f t="shared" si="12"/>
        <v>30.645999999999997</v>
      </c>
      <c r="R21" s="828">
        <f t="shared" si="15"/>
        <v>195.44800000000001</v>
      </c>
      <c r="S21" s="828">
        <f t="shared" si="13"/>
        <v>40.861333333333327</v>
      </c>
      <c r="T21" s="828">
        <f t="shared" si="14"/>
        <v>293.17200000000003</v>
      </c>
      <c r="U21" s="828">
        <f t="shared" si="14"/>
        <v>61.291999999999994</v>
      </c>
    </row>
    <row r="22" spans="1:21" x14ac:dyDescent="0.2">
      <c r="A22" s="828">
        <v>5</v>
      </c>
      <c r="B22" s="828">
        <f>'[31]C mac final'!P19</f>
        <v>1513.3400000000001</v>
      </c>
      <c r="C22" s="828">
        <f>'[31]C manual'!Q19</f>
        <v>337.97</v>
      </c>
      <c r="D22" s="828">
        <f t="shared" si="4"/>
        <v>20.17786666666667</v>
      </c>
      <c r="E22" s="828">
        <f t="shared" si="5"/>
        <v>4.5062666666666669</v>
      </c>
      <c r="F22" s="828">
        <f t="shared" si="6"/>
        <v>252.22333333333336</v>
      </c>
      <c r="G22" s="828">
        <f t="shared" si="7"/>
        <v>56.32833333333334</v>
      </c>
      <c r="H22" s="828">
        <f t="shared" si="8"/>
        <v>46.564307692307693</v>
      </c>
      <c r="I22" s="828">
        <f t="shared" si="9"/>
        <v>10.399076923076924</v>
      </c>
      <c r="J22" s="828">
        <f t="shared" si="10"/>
        <v>67.259555555555565</v>
      </c>
      <c r="K22" s="828">
        <f t="shared" si="0"/>
        <v>15.020888888888891</v>
      </c>
      <c r="L22" s="828">
        <f t="shared" si="11"/>
        <v>100.88933333333334</v>
      </c>
      <c r="M22" s="829">
        <f t="shared" si="1"/>
        <v>22.531333333333336</v>
      </c>
      <c r="N22" s="828">
        <f t="shared" si="2"/>
        <v>121.06720000000001</v>
      </c>
      <c r="O22" s="828">
        <f t="shared" si="3"/>
        <v>27.037600000000001</v>
      </c>
      <c r="P22" s="828">
        <f t="shared" si="12"/>
        <v>151.334</v>
      </c>
      <c r="Q22" s="829">
        <f t="shared" si="12"/>
        <v>33.797000000000004</v>
      </c>
      <c r="R22" s="828">
        <f t="shared" si="15"/>
        <v>201.77866666666668</v>
      </c>
      <c r="S22" s="828">
        <f t="shared" si="13"/>
        <v>45.062666666666672</v>
      </c>
      <c r="T22" s="828">
        <f t="shared" si="14"/>
        <v>302.66800000000001</v>
      </c>
      <c r="U22" s="828">
        <f t="shared" si="14"/>
        <v>67.594000000000008</v>
      </c>
    </row>
    <row r="23" spans="1:21" x14ac:dyDescent="0.2">
      <c r="A23" s="828">
        <v>5.5</v>
      </c>
      <c r="B23" s="828">
        <f>'[31]C mac final'!P20</f>
        <v>1563.5700000000002</v>
      </c>
      <c r="C23" s="828">
        <f>'[31]C manual'!Q20</f>
        <v>369.45</v>
      </c>
      <c r="D23" s="828">
        <f t="shared" si="4"/>
        <v>20.847600000000003</v>
      </c>
      <c r="E23" s="828">
        <f t="shared" si="5"/>
        <v>4.9260000000000002</v>
      </c>
      <c r="F23" s="828">
        <f t="shared" si="6"/>
        <v>260.59500000000003</v>
      </c>
      <c r="G23" s="828">
        <f t="shared" si="7"/>
        <v>61.574999999999996</v>
      </c>
      <c r="H23" s="828">
        <f t="shared" si="8"/>
        <v>48.109846153846156</v>
      </c>
      <c r="I23" s="828">
        <f t="shared" si="9"/>
        <v>11.367692307692307</v>
      </c>
      <c r="J23" s="828">
        <f t="shared" si="10"/>
        <v>69.492000000000004</v>
      </c>
      <c r="K23" s="828">
        <f t="shared" si="0"/>
        <v>16.419999999999998</v>
      </c>
      <c r="L23" s="828">
        <f t="shared" si="11"/>
        <v>104.23800000000001</v>
      </c>
      <c r="M23" s="829">
        <f t="shared" si="1"/>
        <v>24.63</v>
      </c>
      <c r="N23" s="828">
        <f t="shared" si="2"/>
        <v>125.08560000000001</v>
      </c>
      <c r="O23" s="828">
        <f t="shared" si="3"/>
        <v>29.555999999999997</v>
      </c>
      <c r="P23" s="828">
        <f t="shared" si="12"/>
        <v>156.35700000000003</v>
      </c>
      <c r="Q23" s="829">
        <f t="shared" si="12"/>
        <v>36.945</v>
      </c>
      <c r="R23" s="828">
        <f t="shared" si="15"/>
        <v>208.47600000000003</v>
      </c>
      <c r="S23" s="828">
        <f t="shared" si="13"/>
        <v>49.26</v>
      </c>
      <c r="T23" s="828">
        <f t="shared" si="14"/>
        <v>312.71400000000006</v>
      </c>
      <c r="U23" s="828">
        <f t="shared" si="14"/>
        <v>73.89</v>
      </c>
    </row>
    <row r="24" spans="1:21" x14ac:dyDescent="0.2">
      <c r="A24" s="828">
        <v>6</v>
      </c>
      <c r="B24" s="828">
        <f>'[31]C mac final'!P21</f>
        <v>1610.31</v>
      </c>
      <c r="C24" s="828">
        <f>'[31]C manual'!Q21</f>
        <v>400.65</v>
      </c>
      <c r="D24" s="828">
        <f t="shared" si="4"/>
        <v>21.470800000000001</v>
      </c>
      <c r="E24" s="828">
        <f t="shared" si="5"/>
        <v>5.3419999999999996</v>
      </c>
      <c r="F24" s="828">
        <f t="shared" si="6"/>
        <v>268.38499999999999</v>
      </c>
      <c r="G24" s="828">
        <f t="shared" si="7"/>
        <v>66.774999999999991</v>
      </c>
      <c r="H24" s="828">
        <f t="shared" si="8"/>
        <v>49.548000000000002</v>
      </c>
      <c r="I24" s="828">
        <f t="shared" si="9"/>
        <v>12.327692307692306</v>
      </c>
      <c r="J24" s="828">
        <f t="shared" si="10"/>
        <v>71.569333333333333</v>
      </c>
      <c r="K24" s="828">
        <f t="shared" si="0"/>
        <v>17.806666666666665</v>
      </c>
      <c r="L24" s="828">
        <f t="shared" si="11"/>
        <v>107.354</v>
      </c>
      <c r="M24" s="829">
        <f t="shared" si="1"/>
        <v>26.709999999999997</v>
      </c>
      <c r="N24" s="828">
        <f t="shared" si="2"/>
        <v>128.82479999999998</v>
      </c>
      <c r="O24" s="828">
        <f t="shared" si="3"/>
        <v>32.052</v>
      </c>
      <c r="P24" s="828">
        <f t="shared" si="12"/>
        <v>161.03100000000001</v>
      </c>
      <c r="Q24" s="829">
        <f t="shared" si="12"/>
        <v>40.064999999999998</v>
      </c>
      <c r="R24" s="828">
        <f t="shared" si="15"/>
        <v>214.708</v>
      </c>
      <c r="S24" s="828">
        <f t="shared" si="13"/>
        <v>53.419999999999995</v>
      </c>
      <c r="T24" s="828">
        <f t="shared" si="14"/>
        <v>322.06200000000001</v>
      </c>
      <c r="U24" s="828">
        <f t="shared" si="14"/>
        <v>80.13</v>
      </c>
    </row>
    <row r="25" spans="1:21" x14ac:dyDescent="0.2">
      <c r="A25" s="828">
        <v>6.5</v>
      </c>
      <c r="B25" s="828">
        <f>'[31]C mac final'!P22</f>
        <v>1658.95</v>
      </c>
      <c r="C25" s="828">
        <f>'[31]C manual'!Q22</f>
        <v>432.05</v>
      </c>
      <c r="D25" s="828">
        <f t="shared" si="4"/>
        <v>22.119333333333334</v>
      </c>
      <c r="E25" s="828">
        <f t="shared" si="5"/>
        <v>5.7606666666666664</v>
      </c>
      <c r="F25" s="828">
        <f t="shared" si="6"/>
        <v>276.49166666666667</v>
      </c>
      <c r="G25" s="828">
        <f t="shared" si="7"/>
        <v>72.00833333333334</v>
      </c>
      <c r="H25" s="828">
        <f t="shared" si="8"/>
        <v>51.044615384615383</v>
      </c>
      <c r="I25" s="828">
        <f t="shared" si="9"/>
        <v>13.293846153846154</v>
      </c>
      <c r="J25" s="828">
        <f t="shared" si="10"/>
        <v>73.731111111111119</v>
      </c>
      <c r="K25" s="828">
        <f t="shared" si="0"/>
        <v>19.202222222222222</v>
      </c>
      <c r="L25" s="828">
        <f t="shared" si="11"/>
        <v>110.59666666666666</v>
      </c>
      <c r="M25" s="829">
        <f t="shared" si="1"/>
        <v>28.803333333333335</v>
      </c>
      <c r="N25" s="828">
        <f t="shared" si="2"/>
        <v>132.71600000000001</v>
      </c>
      <c r="O25" s="828">
        <f t="shared" si="3"/>
        <v>34.564</v>
      </c>
      <c r="P25" s="828">
        <f t="shared" si="12"/>
        <v>165.89500000000001</v>
      </c>
      <c r="Q25" s="829">
        <f t="shared" si="12"/>
        <v>43.204999999999998</v>
      </c>
      <c r="R25" s="828">
        <f t="shared" si="15"/>
        <v>221.19333333333333</v>
      </c>
      <c r="S25" s="828">
        <f t="shared" si="13"/>
        <v>57.606666666666669</v>
      </c>
      <c r="T25" s="828">
        <f t="shared" si="14"/>
        <v>331.79</v>
      </c>
      <c r="U25" s="828">
        <f t="shared" si="14"/>
        <v>86.41</v>
      </c>
    </row>
    <row r="26" spans="1:21" x14ac:dyDescent="0.2">
      <c r="A26" s="828">
        <v>7</v>
      </c>
      <c r="B26" s="828">
        <f>'[31]C mac final'!P23</f>
        <v>1706.44</v>
      </c>
      <c r="C26" s="828">
        <f>'[31]C manual'!Q23</f>
        <v>463.53</v>
      </c>
      <c r="D26" s="828">
        <f t="shared" si="4"/>
        <v>22.752533333333336</v>
      </c>
      <c r="E26" s="828">
        <f t="shared" si="5"/>
        <v>6.1803999999999997</v>
      </c>
      <c r="F26" s="828">
        <f t="shared" si="6"/>
        <v>284.40666666666669</v>
      </c>
      <c r="G26" s="828">
        <f t="shared" si="7"/>
        <v>77.254999999999995</v>
      </c>
      <c r="H26" s="828">
        <f t="shared" si="8"/>
        <v>52.505846153846157</v>
      </c>
      <c r="I26" s="828">
        <f t="shared" si="9"/>
        <v>14.262461538461537</v>
      </c>
      <c r="J26" s="828">
        <f t="shared" si="10"/>
        <v>75.841777777777779</v>
      </c>
      <c r="K26" s="828">
        <f t="shared" si="0"/>
        <v>20.601333333333333</v>
      </c>
      <c r="L26" s="828">
        <f t="shared" si="11"/>
        <v>113.76266666666668</v>
      </c>
      <c r="M26" s="829">
        <f t="shared" si="1"/>
        <v>30.901999999999997</v>
      </c>
      <c r="N26" s="828">
        <f t="shared" si="2"/>
        <v>136.51519999999999</v>
      </c>
      <c r="O26" s="828">
        <f t="shared" si="3"/>
        <v>37.0824</v>
      </c>
      <c r="P26" s="828">
        <f t="shared" si="12"/>
        <v>170.64400000000001</v>
      </c>
      <c r="Q26" s="829">
        <f t="shared" si="12"/>
        <v>46.352999999999994</v>
      </c>
      <c r="R26" s="828">
        <f t="shared" si="15"/>
        <v>227.52533333333335</v>
      </c>
      <c r="S26" s="828">
        <f t="shared" si="13"/>
        <v>61.803999999999995</v>
      </c>
      <c r="T26" s="828">
        <f t="shared" si="14"/>
        <v>341.28800000000001</v>
      </c>
      <c r="U26" s="828">
        <f t="shared" si="14"/>
        <v>92.705999999999989</v>
      </c>
    </row>
    <row r="27" spans="1:21" x14ac:dyDescent="0.2">
      <c r="A27" s="828">
        <v>7.5</v>
      </c>
      <c r="B27" s="828">
        <f>'[31]C mac final'!P24</f>
        <v>1753.7</v>
      </c>
      <c r="C27" s="828">
        <f>'[31]C manual'!Q24</f>
        <v>494.8</v>
      </c>
      <c r="D27" s="828">
        <f t="shared" si="4"/>
        <v>23.382666666666669</v>
      </c>
      <c r="E27" s="828">
        <f t="shared" si="5"/>
        <v>6.5973333333333333</v>
      </c>
      <c r="F27" s="828">
        <f t="shared" si="6"/>
        <v>292.28333333333336</v>
      </c>
      <c r="G27" s="828">
        <f t="shared" si="7"/>
        <v>82.466666666666669</v>
      </c>
      <c r="H27" s="828">
        <f t="shared" si="8"/>
        <v>53.96</v>
      </c>
      <c r="I27" s="828">
        <f t="shared" si="9"/>
        <v>15.224615384615385</v>
      </c>
      <c r="J27" s="828">
        <f t="shared" si="10"/>
        <v>77.942222222222227</v>
      </c>
      <c r="K27" s="828">
        <f t="shared" si="0"/>
        <v>21.991111111111113</v>
      </c>
      <c r="L27" s="828">
        <f t="shared" si="11"/>
        <v>116.91333333333334</v>
      </c>
      <c r="M27" s="829">
        <f t="shared" si="1"/>
        <v>32.986666666666665</v>
      </c>
      <c r="N27" s="828">
        <f t="shared" si="2"/>
        <v>140.29599999999999</v>
      </c>
      <c r="O27" s="828">
        <f t="shared" si="3"/>
        <v>39.584000000000003</v>
      </c>
      <c r="P27" s="828">
        <f t="shared" si="12"/>
        <v>175.37</v>
      </c>
      <c r="Q27" s="829">
        <f t="shared" si="12"/>
        <v>49.480000000000004</v>
      </c>
      <c r="R27" s="828">
        <f t="shared" si="15"/>
        <v>233.82666666666668</v>
      </c>
      <c r="S27" s="828">
        <f t="shared" si="13"/>
        <v>65.973333333333329</v>
      </c>
      <c r="T27" s="828">
        <f t="shared" si="14"/>
        <v>350.74</v>
      </c>
      <c r="U27" s="828">
        <f t="shared" si="14"/>
        <v>98.960000000000008</v>
      </c>
    </row>
    <row r="28" spans="1:21" x14ac:dyDescent="0.2">
      <c r="A28" s="828">
        <v>8</v>
      </c>
      <c r="B28" s="828">
        <f>'[31]C mac final'!P25</f>
        <v>1800.94</v>
      </c>
      <c r="C28" s="828">
        <f>'[31]C manual'!Q25</f>
        <v>526.13</v>
      </c>
      <c r="D28" s="828">
        <f t="shared" si="4"/>
        <v>24.012533333333334</v>
      </c>
      <c r="E28" s="828">
        <f t="shared" si="5"/>
        <v>7.0150666666666668</v>
      </c>
      <c r="F28" s="828">
        <f t="shared" si="6"/>
        <v>300.15666666666669</v>
      </c>
      <c r="G28" s="828">
        <f t="shared" si="7"/>
        <v>87.688333333333333</v>
      </c>
      <c r="H28" s="828">
        <f t="shared" si="8"/>
        <v>55.413538461538465</v>
      </c>
      <c r="I28" s="828">
        <f t="shared" si="9"/>
        <v>16.188615384615385</v>
      </c>
      <c r="J28" s="828">
        <f t="shared" si="10"/>
        <v>80.041777777777781</v>
      </c>
      <c r="K28" s="828">
        <f t="shared" si="0"/>
        <v>23.383555555555557</v>
      </c>
      <c r="L28" s="828">
        <f t="shared" si="11"/>
        <v>120.06266666666667</v>
      </c>
      <c r="M28" s="829">
        <f t="shared" si="1"/>
        <v>35.075333333333333</v>
      </c>
      <c r="N28" s="828">
        <f t="shared" si="2"/>
        <v>144.0752</v>
      </c>
      <c r="O28" s="828">
        <f t="shared" si="3"/>
        <v>42.090400000000002</v>
      </c>
      <c r="P28" s="828">
        <f t="shared" si="12"/>
        <v>180.09399999999999</v>
      </c>
      <c r="Q28" s="829">
        <f t="shared" si="12"/>
        <v>52.613</v>
      </c>
      <c r="R28" s="828">
        <f t="shared" si="15"/>
        <v>240.12533333333334</v>
      </c>
      <c r="S28" s="828">
        <f t="shared" si="13"/>
        <v>70.150666666666666</v>
      </c>
      <c r="T28" s="828">
        <f t="shared" si="14"/>
        <v>360.18799999999999</v>
      </c>
      <c r="U28" s="828">
        <f t="shared" si="14"/>
        <v>105.226</v>
      </c>
    </row>
    <row r="29" spans="1:21" x14ac:dyDescent="0.2">
      <c r="A29" s="828">
        <v>8.5</v>
      </c>
      <c r="B29" s="828">
        <f>'[31]C mac final'!P26</f>
        <v>1847.52</v>
      </c>
      <c r="C29" s="828">
        <f>'[31]C manual'!Q26</f>
        <v>557.46</v>
      </c>
      <c r="D29" s="828">
        <f t="shared" si="4"/>
        <v>24.633600000000001</v>
      </c>
      <c r="E29" s="828">
        <f t="shared" si="5"/>
        <v>7.4328000000000003</v>
      </c>
      <c r="F29" s="828">
        <f t="shared" si="6"/>
        <v>307.92</v>
      </c>
      <c r="G29" s="828">
        <f t="shared" si="7"/>
        <v>92.910000000000011</v>
      </c>
      <c r="H29" s="828">
        <f t="shared" si="8"/>
        <v>56.846769230769233</v>
      </c>
      <c r="I29" s="828">
        <f t="shared" si="9"/>
        <v>17.152615384615387</v>
      </c>
      <c r="J29" s="828">
        <f t="shared" si="10"/>
        <v>82.111999999999995</v>
      </c>
      <c r="K29" s="828">
        <f t="shared" si="0"/>
        <v>24.776000000000003</v>
      </c>
      <c r="L29" s="828">
        <f t="shared" si="11"/>
        <v>123.16799999999999</v>
      </c>
      <c r="M29" s="829">
        <f t="shared" si="1"/>
        <v>37.164000000000001</v>
      </c>
      <c r="N29" s="828">
        <f t="shared" si="2"/>
        <v>147.80160000000001</v>
      </c>
      <c r="O29" s="828">
        <f t="shared" si="3"/>
        <v>44.596800000000002</v>
      </c>
      <c r="P29" s="828">
        <f t="shared" si="12"/>
        <v>184.75200000000001</v>
      </c>
      <c r="Q29" s="829">
        <f t="shared" si="12"/>
        <v>55.746000000000002</v>
      </c>
      <c r="R29" s="828">
        <f t="shared" si="15"/>
        <v>246.33599999999998</v>
      </c>
      <c r="S29" s="828">
        <f t="shared" si="13"/>
        <v>74.328000000000003</v>
      </c>
      <c r="T29" s="828">
        <f t="shared" si="14"/>
        <v>369.50400000000002</v>
      </c>
      <c r="U29" s="828">
        <f t="shared" si="14"/>
        <v>111.492</v>
      </c>
    </row>
    <row r="30" spans="1:21" x14ac:dyDescent="0.2">
      <c r="A30" s="828">
        <v>9</v>
      </c>
      <c r="B30" s="828">
        <f>'[31]C mac final'!P27</f>
        <v>1894.25</v>
      </c>
      <c r="C30" s="828">
        <f>'[31]C manual'!Q27</f>
        <v>588.84</v>
      </c>
      <c r="D30" s="828">
        <f t="shared" si="4"/>
        <v>25.256666666666668</v>
      </c>
      <c r="E30" s="828">
        <f t="shared" si="5"/>
        <v>7.8512000000000004</v>
      </c>
      <c r="F30" s="828">
        <f t="shared" si="6"/>
        <v>315.70833333333331</v>
      </c>
      <c r="G30" s="828">
        <f t="shared" si="7"/>
        <v>98.14</v>
      </c>
      <c r="H30" s="828">
        <f t="shared" si="8"/>
        <v>58.284615384615385</v>
      </c>
      <c r="I30" s="828">
        <f t="shared" si="9"/>
        <v>18.118153846153849</v>
      </c>
      <c r="J30" s="828">
        <f t="shared" si="10"/>
        <v>84.188888888888883</v>
      </c>
      <c r="K30" s="828">
        <f t="shared" si="0"/>
        <v>26.170666666666669</v>
      </c>
      <c r="L30" s="828">
        <f t="shared" si="11"/>
        <v>126.28333333333333</v>
      </c>
      <c r="M30" s="829">
        <f t="shared" si="1"/>
        <v>39.256</v>
      </c>
      <c r="N30" s="828">
        <f t="shared" si="2"/>
        <v>151.54</v>
      </c>
      <c r="O30" s="828">
        <f t="shared" si="3"/>
        <v>47.107200000000006</v>
      </c>
      <c r="P30" s="828">
        <f t="shared" si="12"/>
        <v>189.42500000000001</v>
      </c>
      <c r="Q30" s="829">
        <f t="shared" si="12"/>
        <v>58.884</v>
      </c>
      <c r="R30" s="828">
        <f t="shared" si="15"/>
        <v>252.56666666666666</v>
      </c>
      <c r="S30" s="828">
        <f t="shared" si="13"/>
        <v>78.512</v>
      </c>
      <c r="T30" s="828">
        <f t="shared" si="14"/>
        <v>378.85</v>
      </c>
      <c r="U30" s="828">
        <f t="shared" si="14"/>
        <v>117.768</v>
      </c>
    </row>
    <row r="31" spans="1:21" x14ac:dyDescent="0.2">
      <c r="A31" s="828">
        <v>9.5</v>
      </c>
      <c r="B31" s="828">
        <f>'[31]C mac final'!P28</f>
        <v>1939.47</v>
      </c>
      <c r="C31" s="828">
        <f>'[31]C manual'!Q28</f>
        <v>619.94000000000005</v>
      </c>
      <c r="D31" s="828">
        <f t="shared" si="4"/>
        <v>25.8596</v>
      </c>
      <c r="E31" s="828">
        <f t="shared" si="5"/>
        <v>8.2658666666666676</v>
      </c>
      <c r="F31" s="828">
        <f t="shared" si="6"/>
        <v>323.245</v>
      </c>
      <c r="G31" s="828">
        <f t="shared" si="7"/>
        <v>103.32333333333334</v>
      </c>
      <c r="H31" s="828">
        <f t="shared" si="8"/>
        <v>59.676000000000002</v>
      </c>
      <c r="I31" s="828">
        <f t="shared" si="9"/>
        <v>19.075076923076924</v>
      </c>
      <c r="J31" s="828">
        <f t="shared" si="10"/>
        <v>86.198666666666668</v>
      </c>
      <c r="K31" s="828">
        <f t="shared" si="0"/>
        <v>27.552888888888891</v>
      </c>
      <c r="L31" s="828">
        <f t="shared" si="11"/>
        <v>129.298</v>
      </c>
      <c r="M31" s="829">
        <f t="shared" si="1"/>
        <v>41.329333333333338</v>
      </c>
      <c r="N31" s="828">
        <f t="shared" si="2"/>
        <v>155.1576</v>
      </c>
      <c r="O31" s="828">
        <f t="shared" si="3"/>
        <v>49.595200000000006</v>
      </c>
      <c r="P31" s="828">
        <f t="shared" si="12"/>
        <v>193.947</v>
      </c>
      <c r="Q31" s="829">
        <f t="shared" si="12"/>
        <v>61.994000000000007</v>
      </c>
      <c r="R31" s="828">
        <f t="shared" si="15"/>
        <v>258.596</v>
      </c>
      <c r="S31" s="828">
        <f t="shared" si="13"/>
        <v>82.658666666666676</v>
      </c>
      <c r="T31" s="828">
        <f t="shared" si="14"/>
        <v>387.89400000000001</v>
      </c>
      <c r="U31" s="828">
        <f t="shared" si="14"/>
        <v>123.98800000000001</v>
      </c>
    </row>
    <row r="32" spans="1:21" x14ac:dyDescent="0.2">
      <c r="A32" s="828">
        <v>10</v>
      </c>
      <c r="B32" s="828">
        <f>'[31]C mac final'!P29</f>
        <v>1984.62</v>
      </c>
      <c r="C32" s="828">
        <f>'[31]C manual'!Q29</f>
        <v>651.11</v>
      </c>
      <c r="D32" s="828">
        <f t="shared" si="4"/>
        <v>26.461599999999997</v>
      </c>
      <c r="E32" s="828">
        <f t="shared" si="5"/>
        <v>8.6814666666666671</v>
      </c>
      <c r="F32" s="828">
        <f t="shared" si="6"/>
        <v>330.77</v>
      </c>
      <c r="G32" s="828">
        <f t="shared" si="7"/>
        <v>108.51833333333333</v>
      </c>
      <c r="H32" s="828">
        <f t="shared" si="8"/>
        <v>61.065230769230766</v>
      </c>
      <c r="I32" s="828">
        <f t="shared" si="9"/>
        <v>20.034153846153846</v>
      </c>
      <c r="J32" s="828">
        <f t="shared" si="10"/>
        <v>88.205333333333328</v>
      </c>
      <c r="K32" s="828">
        <f t="shared" si="0"/>
        <v>28.938222222222223</v>
      </c>
      <c r="L32" s="828">
        <f t="shared" si="11"/>
        <v>132.30799999999999</v>
      </c>
      <c r="M32" s="829">
        <f t="shared" si="1"/>
        <v>43.407333333333334</v>
      </c>
      <c r="N32" s="828">
        <f t="shared" si="2"/>
        <v>158.7696</v>
      </c>
      <c r="O32" s="828">
        <f t="shared" si="3"/>
        <v>52.088799999999999</v>
      </c>
      <c r="P32" s="828">
        <f t="shared" si="12"/>
        <v>198.46199999999999</v>
      </c>
      <c r="Q32" s="829">
        <f t="shared" si="12"/>
        <v>65.111000000000004</v>
      </c>
      <c r="R32" s="828">
        <f t="shared" si="15"/>
        <v>264.61599999999999</v>
      </c>
      <c r="S32" s="828">
        <f t="shared" si="13"/>
        <v>86.814666666666668</v>
      </c>
      <c r="T32" s="828">
        <f t="shared" si="14"/>
        <v>396.92399999999998</v>
      </c>
      <c r="U32" s="828">
        <f t="shared" si="14"/>
        <v>130.22200000000001</v>
      </c>
    </row>
    <row r="33" spans="1:21" x14ac:dyDescent="0.2">
      <c r="A33" s="828">
        <v>11</v>
      </c>
      <c r="B33" s="828">
        <f>'[31]C mac final'!P30</f>
        <v>2062.6800000000003</v>
      </c>
      <c r="C33" s="828">
        <f>'[31]C manual'!Q30</f>
        <v>712.88</v>
      </c>
      <c r="D33" s="828">
        <f t="shared" si="4"/>
        <v>27.502400000000005</v>
      </c>
      <c r="E33" s="828">
        <f t="shared" si="5"/>
        <v>9.5050666666666661</v>
      </c>
      <c r="F33" s="828">
        <f t="shared" si="6"/>
        <v>343.78000000000003</v>
      </c>
      <c r="G33" s="828">
        <f t="shared" si="7"/>
        <v>118.81333333333333</v>
      </c>
      <c r="H33" s="828">
        <f t="shared" si="8"/>
        <v>63.467076923076931</v>
      </c>
      <c r="I33" s="828">
        <f t="shared" si="9"/>
        <v>21.934769230769231</v>
      </c>
      <c r="J33" s="828">
        <f t="shared" si="10"/>
        <v>91.674666666666681</v>
      </c>
      <c r="K33" s="828">
        <f t="shared" si="0"/>
        <v>31.683555555555554</v>
      </c>
      <c r="L33" s="828">
        <f t="shared" si="11"/>
        <v>137.51200000000003</v>
      </c>
      <c r="M33" s="829">
        <f t="shared" si="1"/>
        <v>47.525333333333336</v>
      </c>
      <c r="N33" s="828">
        <f t="shared" si="2"/>
        <v>165.01440000000002</v>
      </c>
      <c r="O33" s="828">
        <f t="shared" si="3"/>
        <v>57.0304</v>
      </c>
      <c r="P33" s="828">
        <f t="shared" si="12"/>
        <v>206.26800000000003</v>
      </c>
      <c r="Q33" s="829">
        <f t="shared" si="12"/>
        <v>71.287999999999997</v>
      </c>
      <c r="R33" s="828">
        <f t="shared" si="15"/>
        <v>275.02400000000006</v>
      </c>
      <c r="S33" s="828">
        <f t="shared" si="13"/>
        <v>95.050666666666672</v>
      </c>
      <c r="T33" s="828">
        <f t="shared" si="14"/>
        <v>412.53600000000006</v>
      </c>
      <c r="U33" s="828">
        <f t="shared" si="14"/>
        <v>142.57599999999999</v>
      </c>
    </row>
    <row r="34" spans="1:21" x14ac:dyDescent="0.2">
      <c r="A34" s="828">
        <v>12</v>
      </c>
      <c r="B34" s="828">
        <f>'[31]C mac final'!P31</f>
        <v>2139.1800000000003</v>
      </c>
      <c r="C34" s="828">
        <f>'[31]C manual'!Q31</f>
        <v>774.27</v>
      </c>
      <c r="D34" s="828">
        <f t="shared" si="4"/>
        <v>28.522400000000005</v>
      </c>
      <c r="E34" s="828">
        <f t="shared" si="5"/>
        <v>10.323599999999999</v>
      </c>
      <c r="F34" s="828">
        <f t="shared" si="6"/>
        <v>356.53000000000003</v>
      </c>
      <c r="G34" s="828">
        <f t="shared" si="7"/>
        <v>129.04499999999999</v>
      </c>
      <c r="H34" s="828">
        <f t="shared" si="8"/>
        <v>65.82092307692308</v>
      </c>
      <c r="I34" s="828">
        <f t="shared" si="9"/>
        <v>23.823692307692308</v>
      </c>
      <c r="J34" s="828">
        <f t="shared" si="10"/>
        <v>95.074666666666673</v>
      </c>
      <c r="K34" s="828">
        <f t="shared" si="0"/>
        <v>34.411999999999999</v>
      </c>
      <c r="L34" s="828">
        <f t="shared" si="11"/>
        <v>142.61200000000002</v>
      </c>
      <c r="M34" s="829">
        <f t="shared" si="1"/>
        <v>51.618000000000002</v>
      </c>
      <c r="N34" s="828">
        <f t="shared" si="2"/>
        <v>171.13440000000003</v>
      </c>
      <c r="O34" s="828">
        <f t="shared" si="3"/>
        <v>61.941600000000001</v>
      </c>
      <c r="P34" s="828">
        <f t="shared" si="12"/>
        <v>213.91800000000003</v>
      </c>
      <c r="Q34" s="829">
        <f t="shared" si="12"/>
        <v>77.426999999999992</v>
      </c>
      <c r="R34" s="828">
        <f t="shared" si="15"/>
        <v>285.22400000000005</v>
      </c>
      <c r="S34" s="828">
        <f t="shared" si="13"/>
        <v>103.236</v>
      </c>
      <c r="T34" s="828">
        <f t="shared" si="14"/>
        <v>427.83600000000007</v>
      </c>
      <c r="U34" s="828">
        <f t="shared" si="14"/>
        <v>154.85399999999998</v>
      </c>
    </row>
    <row r="35" spans="1:21" x14ac:dyDescent="0.2">
      <c r="A35" s="828">
        <v>13</v>
      </c>
      <c r="B35" s="828">
        <f>'[31]C mac final'!P32</f>
        <v>2214.1800000000003</v>
      </c>
      <c r="C35" s="828">
        <f>'[31]C manual'!Q32</f>
        <v>835.72</v>
      </c>
      <c r="D35" s="828">
        <f t="shared" si="4"/>
        <v>29.522400000000005</v>
      </c>
      <c r="E35" s="828">
        <f t="shared" si="5"/>
        <v>11.142933333333334</v>
      </c>
      <c r="F35" s="828">
        <f t="shared" si="6"/>
        <v>369.03000000000003</v>
      </c>
      <c r="G35" s="828">
        <f t="shared" si="7"/>
        <v>139.28666666666666</v>
      </c>
      <c r="H35" s="828">
        <f t="shared" si="8"/>
        <v>68.128615384615387</v>
      </c>
      <c r="I35" s="828">
        <f t="shared" si="9"/>
        <v>25.714461538461538</v>
      </c>
      <c r="J35" s="828">
        <f t="shared" si="10"/>
        <v>98.408000000000015</v>
      </c>
      <c r="K35" s="828">
        <f t="shared" si="0"/>
        <v>37.143111111111111</v>
      </c>
      <c r="L35" s="828">
        <f t="shared" si="11"/>
        <v>147.61200000000002</v>
      </c>
      <c r="M35" s="829">
        <f t="shared" si="1"/>
        <v>55.714666666666666</v>
      </c>
      <c r="N35" s="828">
        <f t="shared" si="2"/>
        <v>177.13440000000003</v>
      </c>
      <c r="O35" s="828">
        <f t="shared" si="3"/>
        <v>66.857600000000005</v>
      </c>
      <c r="P35" s="828">
        <f t="shared" si="12"/>
        <v>221.41800000000003</v>
      </c>
      <c r="Q35" s="829">
        <f t="shared" si="12"/>
        <v>83.572000000000003</v>
      </c>
      <c r="R35" s="828">
        <f t="shared" si="15"/>
        <v>295.22400000000005</v>
      </c>
      <c r="S35" s="828">
        <f t="shared" si="13"/>
        <v>111.42933333333333</v>
      </c>
      <c r="T35" s="828">
        <f t="shared" si="14"/>
        <v>442.83600000000007</v>
      </c>
      <c r="U35" s="828">
        <f t="shared" si="14"/>
        <v>167.14400000000001</v>
      </c>
    </row>
    <row r="36" spans="1:21" x14ac:dyDescent="0.2">
      <c r="A36" s="828">
        <v>14</v>
      </c>
      <c r="B36" s="828">
        <f>'[31]C mac final'!P33</f>
        <v>2288.09</v>
      </c>
      <c r="C36" s="828">
        <f>'[31]C manual'!Q33</f>
        <v>897.21</v>
      </c>
      <c r="D36" s="828">
        <f t="shared" si="4"/>
        <v>30.507866666666668</v>
      </c>
      <c r="E36" s="828">
        <f t="shared" si="5"/>
        <v>11.9628</v>
      </c>
      <c r="F36" s="828">
        <f t="shared" si="6"/>
        <v>381.34833333333336</v>
      </c>
      <c r="G36" s="828">
        <f t="shared" si="7"/>
        <v>149.535</v>
      </c>
      <c r="H36" s="828">
        <f t="shared" si="8"/>
        <v>70.402769230769238</v>
      </c>
      <c r="I36" s="828">
        <f t="shared" si="9"/>
        <v>27.606461538461538</v>
      </c>
      <c r="J36" s="828">
        <f t="shared" si="10"/>
        <v>101.6928888888889</v>
      </c>
      <c r="K36" s="828">
        <f t="shared" si="0"/>
        <v>39.876000000000005</v>
      </c>
      <c r="L36" s="828">
        <f t="shared" si="11"/>
        <v>152.53933333333333</v>
      </c>
      <c r="M36" s="829">
        <f t="shared" si="1"/>
        <v>59.814</v>
      </c>
      <c r="N36" s="828">
        <f t="shared" si="2"/>
        <v>183.0472</v>
      </c>
      <c r="O36" s="828">
        <f t="shared" si="3"/>
        <v>71.776800000000009</v>
      </c>
      <c r="P36" s="828">
        <f t="shared" si="12"/>
        <v>228.80900000000003</v>
      </c>
      <c r="Q36" s="829">
        <f t="shared" si="12"/>
        <v>89.721000000000004</v>
      </c>
      <c r="R36" s="828">
        <f t="shared" si="15"/>
        <v>305.07866666666666</v>
      </c>
      <c r="S36" s="828">
        <f t="shared" si="13"/>
        <v>119.628</v>
      </c>
      <c r="T36" s="828">
        <f t="shared" si="14"/>
        <v>457.61800000000005</v>
      </c>
      <c r="U36" s="828">
        <f t="shared" si="14"/>
        <v>179.44200000000001</v>
      </c>
    </row>
    <row r="37" spans="1:21" x14ac:dyDescent="0.2">
      <c r="A37" s="828">
        <v>15</v>
      </c>
      <c r="B37" s="828">
        <f>'[31]C mac final'!P34</f>
        <v>2360.66</v>
      </c>
      <c r="C37" s="828">
        <f>'[31]C manual'!Q34</f>
        <v>958.45</v>
      </c>
      <c r="D37" s="828">
        <f t="shared" si="4"/>
        <v>31.475466666666666</v>
      </c>
      <c r="E37" s="828">
        <f t="shared" si="5"/>
        <v>12.779333333333334</v>
      </c>
      <c r="F37" s="828">
        <f t="shared" si="6"/>
        <v>393.44333333333333</v>
      </c>
      <c r="G37" s="828">
        <f t="shared" si="7"/>
        <v>159.74166666666667</v>
      </c>
      <c r="H37" s="828">
        <f t="shared" si="8"/>
        <v>72.63569230769231</v>
      </c>
      <c r="I37" s="828">
        <f t="shared" si="9"/>
        <v>29.490769230769232</v>
      </c>
      <c r="J37" s="828">
        <f t="shared" si="10"/>
        <v>104.91822222222221</v>
      </c>
      <c r="K37" s="828">
        <f t="shared" si="0"/>
        <v>42.597777777777779</v>
      </c>
      <c r="L37" s="828">
        <f t="shared" si="11"/>
        <v>157.37733333333333</v>
      </c>
      <c r="M37" s="829">
        <f t="shared" si="1"/>
        <v>63.896666666666668</v>
      </c>
      <c r="N37" s="828">
        <f t="shared" si="2"/>
        <v>188.8528</v>
      </c>
      <c r="O37" s="828">
        <f t="shared" si="3"/>
        <v>76.676000000000002</v>
      </c>
      <c r="P37" s="828">
        <f t="shared" si="12"/>
        <v>236.06599999999997</v>
      </c>
      <c r="Q37" s="829">
        <f t="shared" si="12"/>
        <v>95.844999999999999</v>
      </c>
      <c r="R37" s="828">
        <f t="shared" si="15"/>
        <v>314.75466666666665</v>
      </c>
      <c r="S37" s="828">
        <f t="shared" si="13"/>
        <v>127.79333333333334</v>
      </c>
      <c r="T37" s="828">
        <f t="shared" si="14"/>
        <v>472.13199999999995</v>
      </c>
      <c r="U37" s="828">
        <f t="shared" si="14"/>
        <v>191.69</v>
      </c>
    </row>
    <row r="38" spans="1:21" x14ac:dyDescent="0.2">
      <c r="A38" s="828">
        <v>20</v>
      </c>
      <c r="B38" s="828">
        <f>'[31]C mac final'!P35</f>
        <v>2810.21</v>
      </c>
      <c r="C38" s="828">
        <f>'[31]C manual'!Q35</f>
        <v>1270.3699999999999</v>
      </c>
      <c r="D38" s="828">
        <f t="shared" si="4"/>
        <v>37.469466666666669</v>
      </c>
      <c r="E38" s="828">
        <f t="shared" si="5"/>
        <v>16.938266666666664</v>
      </c>
      <c r="F38" s="828">
        <f t="shared" si="6"/>
        <v>468.36833333333334</v>
      </c>
      <c r="G38" s="828">
        <f t="shared" si="7"/>
        <v>211.72833333333332</v>
      </c>
      <c r="H38" s="828">
        <f t="shared" si="8"/>
        <v>86.468000000000004</v>
      </c>
      <c r="I38" s="828">
        <f t="shared" si="9"/>
        <v>39.088307692307687</v>
      </c>
      <c r="J38" s="828">
        <f t="shared" si="10"/>
        <v>124.89822222222223</v>
      </c>
      <c r="K38" s="828">
        <f t="shared" si="0"/>
        <v>56.460888888888881</v>
      </c>
      <c r="L38" s="828">
        <f t="shared" si="11"/>
        <v>187.34733333333332</v>
      </c>
      <c r="M38" s="829">
        <f t="shared" si="1"/>
        <v>84.691333333333333</v>
      </c>
      <c r="N38" s="828">
        <f t="shared" si="2"/>
        <v>224.8168</v>
      </c>
      <c r="O38" s="828">
        <f t="shared" si="3"/>
        <v>101.6296</v>
      </c>
      <c r="P38" s="828">
        <f t="shared" si="12"/>
        <v>281.02100000000002</v>
      </c>
      <c r="Q38" s="829">
        <f t="shared" si="12"/>
        <v>127.03699999999999</v>
      </c>
      <c r="R38" s="828">
        <f t="shared" si="15"/>
        <v>374.69466666666665</v>
      </c>
      <c r="S38" s="828">
        <f t="shared" si="13"/>
        <v>169.38266666666667</v>
      </c>
      <c r="T38" s="828">
        <f t="shared" si="14"/>
        <v>562.04200000000003</v>
      </c>
      <c r="U38" s="828">
        <f t="shared" si="14"/>
        <v>254.07399999999998</v>
      </c>
    </row>
    <row r="39" spans="1:21" x14ac:dyDescent="0.2">
      <c r="A39" s="828">
        <v>25</v>
      </c>
      <c r="B39" s="828">
        <f>'[31]C mac final'!P36</f>
        <v>3259.46</v>
      </c>
      <c r="C39" s="828">
        <f>'[31]C manual'!Q36</f>
        <v>1582.5</v>
      </c>
      <c r="D39" s="828">
        <f t="shared" si="4"/>
        <v>43.459466666666664</v>
      </c>
      <c r="E39" s="828">
        <f t="shared" si="5"/>
        <v>21.1</v>
      </c>
      <c r="F39" s="828">
        <f t="shared" si="6"/>
        <v>543.24333333333334</v>
      </c>
      <c r="G39" s="828">
        <f t="shared" si="7"/>
        <v>263.75</v>
      </c>
      <c r="H39" s="828">
        <f t="shared" si="8"/>
        <v>100.29107692307693</v>
      </c>
      <c r="I39" s="828">
        <f t="shared" si="9"/>
        <v>48.692307692307693</v>
      </c>
      <c r="J39" s="828">
        <f t="shared" si="10"/>
        <v>144.86488888888888</v>
      </c>
      <c r="K39" s="828">
        <f t="shared" si="0"/>
        <v>70.333333333333329</v>
      </c>
      <c r="L39" s="828">
        <f t="shared" si="11"/>
        <v>217.29733333333334</v>
      </c>
      <c r="M39" s="829">
        <f t="shared" si="1"/>
        <v>105.5</v>
      </c>
      <c r="N39" s="828">
        <f t="shared" si="2"/>
        <v>260.7568</v>
      </c>
      <c r="O39" s="828">
        <f t="shared" si="3"/>
        <v>126.6</v>
      </c>
      <c r="P39" s="828">
        <f t="shared" si="12"/>
        <v>325.94600000000003</v>
      </c>
      <c r="Q39" s="829">
        <f t="shared" si="12"/>
        <v>158.25</v>
      </c>
      <c r="R39" s="828">
        <f t="shared" si="15"/>
        <v>434.59466666666668</v>
      </c>
      <c r="S39" s="828">
        <f t="shared" si="13"/>
        <v>211</v>
      </c>
      <c r="T39" s="828">
        <f t="shared" si="14"/>
        <v>651.89200000000005</v>
      </c>
      <c r="U39" s="828">
        <f t="shared" si="14"/>
        <v>316.5</v>
      </c>
    </row>
    <row r="40" spans="1:21" x14ac:dyDescent="0.2">
      <c r="A40" s="828">
        <v>30</v>
      </c>
      <c r="B40" s="828">
        <f>'[31]C mac final'!P37</f>
        <v>3562.45</v>
      </c>
      <c r="C40" s="828">
        <f>'[31]C manual'!Q37</f>
        <v>1885.12</v>
      </c>
      <c r="D40" s="828">
        <f t="shared" si="4"/>
        <v>47.499333333333333</v>
      </c>
      <c r="E40" s="828">
        <f t="shared" si="5"/>
        <v>25.134933333333333</v>
      </c>
      <c r="F40" s="828">
        <f t="shared" si="6"/>
        <v>593.74166666666667</v>
      </c>
      <c r="G40" s="828">
        <f t="shared" si="7"/>
        <v>314.18666666666667</v>
      </c>
      <c r="H40" s="828">
        <f t="shared" si="8"/>
        <v>109.61384615384615</v>
      </c>
      <c r="I40" s="828">
        <f t="shared" si="9"/>
        <v>58.003692307692305</v>
      </c>
      <c r="J40" s="828">
        <f t="shared" si="10"/>
        <v>158.33111111111111</v>
      </c>
      <c r="K40" s="828">
        <f t="shared" si="0"/>
        <v>83.783111111111111</v>
      </c>
      <c r="L40" s="828">
        <f t="shared" si="11"/>
        <v>237.49666666666664</v>
      </c>
      <c r="M40" s="829">
        <f t="shared" si="1"/>
        <v>125.67466666666665</v>
      </c>
      <c r="N40" s="828">
        <f t="shared" si="2"/>
        <v>284.99599999999998</v>
      </c>
      <c r="O40" s="828">
        <f t="shared" si="3"/>
        <v>150.80959999999999</v>
      </c>
      <c r="P40" s="828">
        <f t="shared" si="12"/>
        <v>356.245</v>
      </c>
      <c r="Q40" s="829">
        <f t="shared" si="12"/>
        <v>188.512</v>
      </c>
      <c r="R40" s="828">
        <f t="shared" si="15"/>
        <v>474.99333333333328</v>
      </c>
      <c r="S40" s="828">
        <f t="shared" si="13"/>
        <v>251.34933333333331</v>
      </c>
      <c r="T40" s="828">
        <f t="shared" si="14"/>
        <v>712.49</v>
      </c>
      <c r="U40" s="828">
        <f t="shared" si="14"/>
        <v>377.024</v>
      </c>
    </row>
    <row r="41" spans="1:21" x14ac:dyDescent="0.2">
      <c r="A41" s="828">
        <v>35</v>
      </c>
      <c r="B41" s="828">
        <f>'[31]C mac final'!P38</f>
        <v>3987.45</v>
      </c>
      <c r="C41" s="828">
        <f>'[31]C manual'!Q38</f>
        <v>2195.62</v>
      </c>
      <c r="D41" s="828">
        <f t="shared" si="4"/>
        <v>53.165999999999997</v>
      </c>
      <c r="E41" s="828">
        <f t="shared" si="5"/>
        <v>29.274933333333333</v>
      </c>
      <c r="F41" s="828">
        <f t="shared" si="6"/>
        <v>664.57499999999993</v>
      </c>
      <c r="G41" s="828">
        <f t="shared" si="7"/>
        <v>365.93666666666667</v>
      </c>
      <c r="H41" s="828">
        <f t="shared" si="8"/>
        <v>122.69076923076922</v>
      </c>
      <c r="I41" s="828">
        <f t="shared" si="9"/>
        <v>67.557538461538456</v>
      </c>
      <c r="J41" s="828">
        <f t="shared" si="10"/>
        <v>177.22</v>
      </c>
      <c r="K41" s="828">
        <f t="shared" si="0"/>
        <v>97.583111111111108</v>
      </c>
      <c r="L41" s="828">
        <f t="shared" si="11"/>
        <v>265.83</v>
      </c>
      <c r="M41" s="829">
        <f t="shared" si="1"/>
        <v>146.37466666666666</v>
      </c>
      <c r="N41" s="828">
        <f t="shared" si="2"/>
        <v>318.99599999999998</v>
      </c>
      <c r="O41" s="828">
        <f t="shared" si="3"/>
        <v>175.64959999999999</v>
      </c>
      <c r="P41" s="828">
        <f t="shared" si="12"/>
        <v>398.745</v>
      </c>
      <c r="Q41" s="829">
        <f t="shared" si="12"/>
        <v>219.56199999999998</v>
      </c>
      <c r="R41" s="828">
        <f t="shared" si="15"/>
        <v>531.66</v>
      </c>
      <c r="S41" s="828">
        <f t="shared" si="13"/>
        <v>292.74933333333331</v>
      </c>
      <c r="T41" s="828">
        <f t="shared" si="14"/>
        <v>797.49</v>
      </c>
      <c r="U41" s="828">
        <f t="shared" si="14"/>
        <v>439.12399999999997</v>
      </c>
    </row>
    <row r="42" spans="1:21" x14ac:dyDescent="0.2">
      <c r="A42" s="828">
        <v>40</v>
      </c>
      <c r="B42" s="828">
        <f>'[31]C mac final'!P39</f>
        <v>4412.6499999999996</v>
      </c>
      <c r="C42" s="828">
        <f>'[31]C manual'!Q39</f>
        <v>2506.1</v>
      </c>
      <c r="D42" s="828">
        <f t="shared" si="4"/>
        <v>58.835333333333331</v>
      </c>
      <c r="E42" s="828">
        <f t="shared" si="5"/>
        <v>33.414666666666669</v>
      </c>
      <c r="F42" s="828">
        <f t="shared" si="6"/>
        <v>735.44166666666661</v>
      </c>
      <c r="G42" s="828">
        <f t="shared" si="7"/>
        <v>417.68333333333334</v>
      </c>
      <c r="H42" s="828">
        <f t="shared" si="8"/>
        <v>135.77384615384614</v>
      </c>
      <c r="I42" s="828">
        <f t="shared" si="9"/>
        <v>77.110769230769222</v>
      </c>
      <c r="J42" s="828">
        <f t="shared" si="10"/>
        <v>196.11777777777777</v>
      </c>
      <c r="K42" s="828">
        <f t="shared" si="0"/>
        <v>111.38222222222223</v>
      </c>
      <c r="L42" s="828">
        <f t="shared" si="11"/>
        <v>294.17666666666662</v>
      </c>
      <c r="M42" s="829">
        <f t="shared" si="1"/>
        <v>167.07333333333332</v>
      </c>
      <c r="N42" s="828">
        <f t="shared" si="2"/>
        <v>353.01199999999994</v>
      </c>
      <c r="O42" s="828">
        <f t="shared" si="3"/>
        <v>200.488</v>
      </c>
      <c r="P42" s="828">
        <f t="shared" si="12"/>
        <v>441.26499999999999</v>
      </c>
      <c r="Q42" s="829">
        <f t="shared" si="12"/>
        <v>250.60999999999999</v>
      </c>
      <c r="R42" s="828">
        <f t="shared" si="15"/>
        <v>588.35333333333324</v>
      </c>
      <c r="S42" s="828">
        <f t="shared" si="13"/>
        <v>334.14666666666665</v>
      </c>
      <c r="T42" s="828">
        <f t="shared" si="14"/>
        <v>882.53</v>
      </c>
      <c r="U42" s="828">
        <f t="shared" si="14"/>
        <v>501.21999999999997</v>
      </c>
    </row>
    <row r="43" spans="1:21" x14ac:dyDescent="0.2">
      <c r="A43" s="828">
        <v>45</v>
      </c>
      <c r="B43" s="828">
        <f>'[31]C mac final'!P40</f>
        <v>4837.45</v>
      </c>
      <c r="C43" s="828">
        <f>'[31]C manual'!Q40</f>
        <v>2816.45</v>
      </c>
      <c r="D43" s="828">
        <f t="shared" si="4"/>
        <v>64.499333333333325</v>
      </c>
      <c r="E43" s="828">
        <f t="shared" si="5"/>
        <v>37.552666666666667</v>
      </c>
      <c r="F43" s="828">
        <f t="shared" si="6"/>
        <v>806.24166666666667</v>
      </c>
      <c r="G43" s="828">
        <f t="shared" si="7"/>
        <v>469.4083333333333</v>
      </c>
      <c r="H43" s="828">
        <f t="shared" si="8"/>
        <v>148.84461538461537</v>
      </c>
      <c r="I43" s="828">
        <f t="shared" si="9"/>
        <v>86.66</v>
      </c>
      <c r="J43" s="828">
        <f t="shared" si="10"/>
        <v>214.99777777777777</v>
      </c>
      <c r="K43" s="828">
        <f t="shared" si="0"/>
        <v>125.17555555555555</v>
      </c>
      <c r="L43" s="828">
        <f t="shared" si="11"/>
        <v>322.49666666666667</v>
      </c>
      <c r="M43" s="829">
        <f t="shared" si="1"/>
        <v>187.76333333333332</v>
      </c>
      <c r="N43" s="828">
        <f t="shared" si="2"/>
        <v>386.99599999999998</v>
      </c>
      <c r="O43" s="828">
        <f t="shared" si="3"/>
        <v>225.31599999999997</v>
      </c>
      <c r="P43" s="828">
        <f t="shared" si="12"/>
        <v>483.745</v>
      </c>
      <c r="Q43" s="829">
        <f t="shared" si="12"/>
        <v>281.64499999999998</v>
      </c>
      <c r="R43" s="828">
        <f t="shared" si="15"/>
        <v>644.99333333333334</v>
      </c>
      <c r="S43" s="828">
        <f t="shared" si="13"/>
        <v>375.52666666666664</v>
      </c>
      <c r="T43" s="828">
        <f t="shared" si="14"/>
        <v>967.49</v>
      </c>
      <c r="U43" s="828">
        <f t="shared" si="14"/>
        <v>563.29</v>
      </c>
    </row>
    <row r="44" spans="1:21" x14ac:dyDescent="0.2">
      <c r="A44" s="828">
        <v>50</v>
      </c>
      <c r="B44" s="828">
        <f>'[31]C mac final'!P41</f>
        <v>5109.53</v>
      </c>
      <c r="C44" s="828">
        <f>'[31]C manual'!Q41</f>
        <v>3117.51</v>
      </c>
      <c r="D44" s="828">
        <f t="shared" si="4"/>
        <v>68.127066666666664</v>
      </c>
      <c r="E44" s="828">
        <f t="shared" si="5"/>
        <v>41.566800000000001</v>
      </c>
      <c r="F44" s="828">
        <f t="shared" si="6"/>
        <v>851.58833333333325</v>
      </c>
      <c r="G44" s="828">
        <f t="shared" si="7"/>
        <v>519.58500000000004</v>
      </c>
      <c r="H44" s="828">
        <f t="shared" si="8"/>
        <v>157.21630769230768</v>
      </c>
      <c r="I44" s="828">
        <f t="shared" si="9"/>
        <v>95.92338461538462</v>
      </c>
      <c r="J44" s="828">
        <f t="shared" si="10"/>
        <v>227.09022222222222</v>
      </c>
      <c r="K44" s="828">
        <f t="shared" si="0"/>
        <v>138.55600000000001</v>
      </c>
      <c r="L44" s="828">
        <f t="shared" si="11"/>
        <v>340.63533333333334</v>
      </c>
      <c r="M44" s="829">
        <f t="shared" si="1"/>
        <v>207.834</v>
      </c>
      <c r="N44" s="828">
        <f t="shared" si="2"/>
        <v>408.76239999999996</v>
      </c>
      <c r="O44" s="828">
        <f t="shared" si="3"/>
        <v>249.4008</v>
      </c>
      <c r="P44" s="828">
        <f t="shared" si="12"/>
        <v>510.95299999999997</v>
      </c>
      <c r="Q44" s="829">
        <f t="shared" si="12"/>
        <v>311.75100000000003</v>
      </c>
      <c r="R44" s="828">
        <f t="shared" si="15"/>
        <v>681.27066666666667</v>
      </c>
      <c r="S44" s="828">
        <f t="shared" si="13"/>
        <v>415.66800000000001</v>
      </c>
      <c r="T44" s="828">
        <f t="shared" si="14"/>
        <v>1021.9059999999999</v>
      </c>
      <c r="U44" s="828">
        <f t="shared" si="14"/>
        <v>623.50200000000007</v>
      </c>
    </row>
    <row r="45" spans="1:21" x14ac:dyDescent="0.2">
      <c r="A45" s="828">
        <v>60</v>
      </c>
      <c r="B45" s="828">
        <f>'[31]C mac final'!P42</f>
        <v>5745.98</v>
      </c>
      <c r="C45" s="828">
        <f>'[31]C manual'!Q42</f>
        <v>3724.98</v>
      </c>
      <c r="D45" s="828">
        <f t="shared" si="4"/>
        <v>76.613066666666654</v>
      </c>
      <c r="E45" s="828">
        <f t="shared" si="5"/>
        <v>49.666400000000003</v>
      </c>
      <c r="F45" s="826"/>
      <c r="G45" s="826"/>
      <c r="H45" s="828">
        <f t="shared" si="8"/>
        <v>176.79938461538461</v>
      </c>
      <c r="I45" s="828">
        <f t="shared" si="9"/>
        <v>114.61476923076923</v>
      </c>
      <c r="J45" s="828">
        <f t="shared" si="10"/>
        <v>255.37688888888886</v>
      </c>
      <c r="K45" s="828">
        <f t="shared" si="0"/>
        <v>165.55466666666666</v>
      </c>
      <c r="L45" s="828">
        <f t="shared" si="11"/>
        <v>383.06533333333329</v>
      </c>
      <c r="M45" s="829">
        <f t="shared" si="1"/>
        <v>248.33199999999999</v>
      </c>
      <c r="N45" s="828">
        <f t="shared" si="2"/>
        <v>459.67839999999995</v>
      </c>
      <c r="O45" s="828">
        <f t="shared" si="3"/>
        <v>297.9984</v>
      </c>
      <c r="P45" s="828">
        <f t="shared" si="12"/>
        <v>574.59799999999996</v>
      </c>
      <c r="Q45" s="829">
        <f t="shared" si="12"/>
        <v>372.49799999999999</v>
      </c>
      <c r="R45" s="828">
        <f t="shared" si="15"/>
        <v>766.13066666666657</v>
      </c>
      <c r="S45" s="828">
        <f t="shared" si="13"/>
        <v>496.66399999999999</v>
      </c>
      <c r="T45" s="828">
        <f t="shared" si="14"/>
        <v>1149.1959999999999</v>
      </c>
      <c r="U45" s="828">
        <f t="shared" si="14"/>
        <v>744.99599999999998</v>
      </c>
    </row>
    <row r="46" spans="1:21" x14ac:dyDescent="0.2">
      <c r="A46" s="828">
        <v>70</v>
      </c>
      <c r="B46" s="828">
        <f>'[31]C mac final'!P43</f>
        <v>6534.75</v>
      </c>
      <c r="C46" s="828">
        <f>'[31]C manual'!Q43</f>
        <v>4341.8900000000003</v>
      </c>
      <c r="D46" s="828">
        <f t="shared" si="4"/>
        <v>87.13</v>
      </c>
      <c r="E46" s="828">
        <f t="shared" si="5"/>
        <v>57.891866666666672</v>
      </c>
      <c r="H46" s="828">
        <f t="shared" si="8"/>
        <v>201.06923076923076</v>
      </c>
      <c r="I46" s="828">
        <f t="shared" si="9"/>
        <v>133.5966153846154</v>
      </c>
      <c r="J46" s="828">
        <f t="shared" si="10"/>
        <v>290.43333333333334</v>
      </c>
      <c r="K46" s="828">
        <f t="shared" si="0"/>
        <v>192.97288888888892</v>
      </c>
      <c r="L46" s="828">
        <f t="shared" si="11"/>
        <v>435.65</v>
      </c>
      <c r="M46" s="829">
        <f t="shared" si="1"/>
        <v>289.45933333333335</v>
      </c>
      <c r="N46" s="828">
        <f t="shared" si="2"/>
        <v>522.78</v>
      </c>
      <c r="O46" s="828">
        <f t="shared" si="3"/>
        <v>347.35120000000001</v>
      </c>
      <c r="P46" s="828">
        <f t="shared" si="12"/>
        <v>653.47500000000002</v>
      </c>
      <c r="Q46" s="829">
        <f t="shared" si="12"/>
        <v>434.18900000000002</v>
      </c>
      <c r="R46" s="828">
        <f t="shared" si="15"/>
        <v>871.3</v>
      </c>
      <c r="S46" s="828">
        <f t="shared" si="13"/>
        <v>578.9186666666667</v>
      </c>
      <c r="T46" s="828">
        <f t="shared" si="14"/>
        <v>1306.95</v>
      </c>
      <c r="U46" s="828">
        <f t="shared" si="14"/>
        <v>868.37800000000004</v>
      </c>
    </row>
    <row r="47" spans="1:21" x14ac:dyDescent="0.2">
      <c r="A47" s="828">
        <v>80</v>
      </c>
      <c r="B47" s="828">
        <f>'[31]C mac final'!P44</f>
        <v>7323.82</v>
      </c>
      <c r="C47" s="828">
        <f>'[31]C manual'!Q44</f>
        <v>4959.07</v>
      </c>
      <c r="D47" s="828">
        <f t="shared" si="4"/>
        <v>97.650933333333327</v>
      </c>
      <c r="E47" s="828">
        <f t="shared" si="5"/>
        <v>66.120933333333326</v>
      </c>
      <c r="H47" s="828">
        <f t="shared" si="8"/>
        <v>225.34830769230769</v>
      </c>
      <c r="I47" s="828">
        <f t="shared" si="9"/>
        <v>152.58676923076922</v>
      </c>
      <c r="J47" s="828">
        <f t="shared" si="10"/>
        <v>325.50311111111108</v>
      </c>
      <c r="K47" s="828">
        <f t="shared" si="0"/>
        <v>220.40311111111109</v>
      </c>
      <c r="L47" s="828">
        <f t="shared" si="11"/>
        <v>488.25466666666665</v>
      </c>
      <c r="M47" s="829">
        <f t="shared" si="1"/>
        <v>330.60466666666667</v>
      </c>
      <c r="N47" s="828">
        <f t="shared" si="2"/>
        <v>585.90559999999994</v>
      </c>
      <c r="O47" s="828">
        <f t="shared" si="3"/>
        <v>396.72559999999999</v>
      </c>
      <c r="P47" s="828">
        <f t="shared" si="12"/>
        <v>732.38199999999995</v>
      </c>
      <c r="Q47" s="829">
        <f t="shared" si="12"/>
        <v>495.90699999999998</v>
      </c>
      <c r="R47" s="828">
        <f t="shared" si="15"/>
        <v>976.5093333333333</v>
      </c>
      <c r="S47" s="828">
        <f t="shared" si="13"/>
        <v>661.20933333333335</v>
      </c>
      <c r="T47" s="828">
        <f t="shared" si="14"/>
        <v>1464.7639999999999</v>
      </c>
      <c r="U47" s="828">
        <f t="shared" si="14"/>
        <v>991.81399999999996</v>
      </c>
    </row>
    <row r="48" spans="1:21" x14ac:dyDescent="0.2">
      <c r="A48" s="828">
        <v>90</v>
      </c>
      <c r="B48" s="828">
        <f>'[31]C mac final'!P45</f>
        <v>8112.36</v>
      </c>
      <c r="C48" s="828">
        <f>'[31]C manual'!Q45</f>
        <v>5576.5</v>
      </c>
      <c r="D48" s="828">
        <f t="shared" si="4"/>
        <v>108.1648</v>
      </c>
      <c r="E48" s="828">
        <f t="shared" si="5"/>
        <v>74.353333333333339</v>
      </c>
      <c r="H48" s="828">
        <f t="shared" si="8"/>
        <v>249.61107692307692</v>
      </c>
      <c r="I48" s="828">
        <f t="shared" si="9"/>
        <v>171.58461538461538</v>
      </c>
      <c r="J48" s="828">
        <f t="shared" si="10"/>
        <v>360.54933333333332</v>
      </c>
      <c r="K48" s="828">
        <f t="shared" si="0"/>
        <v>247.84444444444443</v>
      </c>
      <c r="L48" s="828">
        <f t="shared" si="11"/>
        <v>540.82399999999996</v>
      </c>
      <c r="M48" s="829">
        <f t="shared" si="1"/>
        <v>371.76666666666665</v>
      </c>
      <c r="N48" s="828">
        <f t="shared" si="2"/>
        <v>648.98879999999997</v>
      </c>
      <c r="O48" s="828">
        <f t="shared" si="3"/>
        <v>446.12</v>
      </c>
      <c r="P48" s="828">
        <f t="shared" si="12"/>
        <v>811.23599999999999</v>
      </c>
      <c r="Q48" s="829">
        <f t="shared" si="12"/>
        <v>557.65</v>
      </c>
      <c r="R48" s="828">
        <f t="shared" si="15"/>
        <v>1081.6479999999999</v>
      </c>
      <c r="S48" s="828">
        <f t="shared" si="13"/>
        <v>743.5333333333333</v>
      </c>
      <c r="T48" s="828">
        <f t="shared" si="14"/>
        <v>1622.472</v>
      </c>
      <c r="U48" s="828">
        <f t="shared" si="14"/>
        <v>1115.3</v>
      </c>
    </row>
    <row r="49" spans="1:21" x14ac:dyDescent="0.2">
      <c r="A49" s="828">
        <v>100</v>
      </c>
      <c r="B49" s="828">
        <f>'[31]C mac final'!P46</f>
        <v>8901.9599999999991</v>
      </c>
      <c r="C49" s="828">
        <f>'[31]C manual'!Q46</f>
        <v>6193.5</v>
      </c>
      <c r="D49" s="828">
        <f t="shared" si="4"/>
        <v>118.69279999999999</v>
      </c>
      <c r="E49" s="828">
        <f t="shared" si="5"/>
        <v>82.58</v>
      </c>
      <c r="H49" s="828">
        <f t="shared" si="8"/>
        <v>273.90646153846149</v>
      </c>
      <c r="I49" s="828">
        <f t="shared" si="9"/>
        <v>190.56923076923076</v>
      </c>
      <c r="J49" s="828">
        <f t="shared" si="10"/>
        <v>395.64266666666663</v>
      </c>
      <c r="K49" s="828">
        <f t="shared" si="0"/>
        <v>275.26666666666665</v>
      </c>
      <c r="L49" s="828">
        <f t="shared" si="11"/>
        <v>593.46399999999994</v>
      </c>
      <c r="M49" s="829">
        <f t="shared" si="1"/>
        <v>412.9</v>
      </c>
      <c r="N49" s="828">
        <f t="shared" si="2"/>
        <v>712.15679999999998</v>
      </c>
      <c r="O49" s="828">
        <f t="shared" si="3"/>
        <v>495.48</v>
      </c>
      <c r="P49" s="828">
        <f t="shared" si="12"/>
        <v>890.19599999999991</v>
      </c>
      <c r="Q49" s="829">
        <f t="shared" si="12"/>
        <v>619.35</v>
      </c>
      <c r="R49" s="828">
        <f t="shared" si="15"/>
        <v>1186.9279999999999</v>
      </c>
      <c r="S49" s="828">
        <f t="shared" si="13"/>
        <v>825.8</v>
      </c>
      <c r="T49" s="828">
        <f t="shared" si="14"/>
        <v>1780.3919999999998</v>
      </c>
      <c r="U49" s="828">
        <f t="shared" si="14"/>
        <v>1238.7</v>
      </c>
    </row>
    <row r="50" spans="1:21" x14ac:dyDescent="0.2">
      <c r="A50" s="828">
        <v>125</v>
      </c>
      <c r="B50" s="828">
        <f>'[31]C mac final'!P47</f>
        <v>10301.18</v>
      </c>
      <c r="C50" s="828">
        <f>'[31]C manual'!Q47</f>
        <v>7700.39</v>
      </c>
      <c r="D50" s="828">
        <f t="shared" si="4"/>
        <v>137.34906666666666</v>
      </c>
      <c r="E50" s="828">
        <f t="shared" si="5"/>
        <v>102.67186666666667</v>
      </c>
      <c r="H50" s="828">
        <f t="shared" si="8"/>
        <v>316.95938461538464</v>
      </c>
      <c r="I50" s="828">
        <f t="shared" si="9"/>
        <v>236.93507692307693</v>
      </c>
      <c r="J50" s="828">
        <f t="shared" si="10"/>
        <v>457.83022222222223</v>
      </c>
      <c r="K50" s="828">
        <f t="shared" si="0"/>
        <v>342.23955555555557</v>
      </c>
      <c r="L50" s="828">
        <f t="shared" si="11"/>
        <v>686.74533333333341</v>
      </c>
      <c r="M50" s="829">
        <f t="shared" si="1"/>
        <v>513.35933333333332</v>
      </c>
      <c r="N50" s="828">
        <f t="shared" si="2"/>
        <v>824.09440000000006</v>
      </c>
      <c r="O50" s="828">
        <f t="shared" si="3"/>
        <v>616.03120000000001</v>
      </c>
      <c r="P50" s="828">
        <f t="shared" si="12"/>
        <v>1030.1179999999999</v>
      </c>
      <c r="Q50" s="829">
        <f t="shared" si="12"/>
        <v>770.03899999999999</v>
      </c>
      <c r="R50" s="828">
        <f t="shared" si="15"/>
        <v>1373.4906666666668</v>
      </c>
      <c r="S50" s="828">
        <f t="shared" si="13"/>
        <v>1026.7186666666666</v>
      </c>
      <c r="T50" s="828">
        <f t="shared" si="14"/>
        <v>2060.2359999999999</v>
      </c>
      <c r="U50" s="828">
        <f t="shared" si="14"/>
        <v>1540.078</v>
      </c>
    </row>
    <row r="51" spans="1:21" x14ac:dyDescent="0.2">
      <c r="A51" s="828">
        <v>150</v>
      </c>
      <c r="B51" s="828">
        <f>'[31]C mac final'!P48</f>
        <v>12159.53</v>
      </c>
      <c r="C51" s="828">
        <f>'[31]C manual'!Q48</f>
        <v>9235.48</v>
      </c>
      <c r="D51" s="828">
        <f t="shared" si="4"/>
        <v>162.12706666666668</v>
      </c>
      <c r="E51" s="828">
        <f t="shared" si="5"/>
        <v>123.13973333333333</v>
      </c>
      <c r="H51" s="828">
        <f t="shared" si="8"/>
        <v>374.13938461538464</v>
      </c>
      <c r="I51" s="828">
        <f t="shared" si="9"/>
        <v>284.16861538461535</v>
      </c>
      <c r="J51" s="828">
        <f t="shared" si="10"/>
        <v>540.42355555555559</v>
      </c>
      <c r="K51" s="828">
        <f t="shared" si="0"/>
        <v>410.46577777777776</v>
      </c>
      <c r="L51" s="828">
        <f t="shared" si="11"/>
        <v>810.63533333333339</v>
      </c>
      <c r="M51" s="829">
        <f t="shared" si="1"/>
        <v>615.69866666666667</v>
      </c>
      <c r="N51" s="828">
        <f t="shared" si="2"/>
        <v>972.76240000000007</v>
      </c>
      <c r="O51" s="828">
        <f t="shared" si="3"/>
        <v>738.83839999999998</v>
      </c>
      <c r="P51" s="828">
        <f t="shared" si="12"/>
        <v>1215.953</v>
      </c>
      <c r="Q51" s="829">
        <f t="shared" si="12"/>
        <v>923.548</v>
      </c>
      <c r="R51" s="828">
        <f t="shared" si="15"/>
        <v>1621.2706666666668</v>
      </c>
      <c r="S51" s="828">
        <f t="shared" si="13"/>
        <v>1231.3973333333333</v>
      </c>
      <c r="T51" s="828">
        <f t="shared" si="14"/>
        <v>2431.9059999999999</v>
      </c>
      <c r="U51" s="828">
        <f t="shared" si="14"/>
        <v>1847.096</v>
      </c>
    </row>
    <row r="52" spans="1:21" x14ac:dyDescent="0.2">
      <c r="A52" s="828">
        <v>175</v>
      </c>
      <c r="B52" s="828">
        <f>'[31]C mac final'!P49</f>
        <v>13615.84</v>
      </c>
      <c r="C52" s="828">
        <f>'[31]C manual'!Q49</f>
        <v>10746.07</v>
      </c>
      <c r="D52" s="828">
        <f t="shared" si="4"/>
        <v>181.54453333333333</v>
      </c>
      <c r="E52" s="828">
        <f t="shared" si="5"/>
        <v>143.28093333333334</v>
      </c>
      <c r="H52" s="828">
        <f t="shared" si="8"/>
        <v>418.94892307692311</v>
      </c>
      <c r="I52" s="828">
        <f t="shared" si="9"/>
        <v>330.6483076923077</v>
      </c>
      <c r="J52" s="828">
        <f t="shared" si="10"/>
        <v>605.14844444444441</v>
      </c>
      <c r="K52" s="828">
        <f t="shared" si="0"/>
        <v>477.6031111111111</v>
      </c>
      <c r="L52" s="828">
        <f t="shared" si="11"/>
        <v>907.72266666666667</v>
      </c>
      <c r="M52" s="829">
        <f t="shared" si="1"/>
        <v>716.40466666666669</v>
      </c>
      <c r="N52" s="828">
        <f t="shared" si="2"/>
        <v>1089.2672</v>
      </c>
      <c r="O52" s="828">
        <f t="shared" si="3"/>
        <v>859.68560000000002</v>
      </c>
      <c r="P52" s="828">
        <f t="shared" si="12"/>
        <v>1361.5840000000001</v>
      </c>
      <c r="Q52" s="829">
        <f t="shared" si="12"/>
        <v>1074.607</v>
      </c>
      <c r="R52" s="828">
        <f t="shared" si="15"/>
        <v>1815.4453333333333</v>
      </c>
      <c r="S52" s="828">
        <f t="shared" si="13"/>
        <v>1432.8093333333334</v>
      </c>
      <c r="T52" s="828">
        <f t="shared" si="14"/>
        <v>2723.1680000000001</v>
      </c>
      <c r="U52" s="828">
        <f t="shared" si="14"/>
        <v>2149.2139999999999</v>
      </c>
    </row>
    <row r="53" spans="1:21" x14ac:dyDescent="0.2">
      <c r="A53" s="828">
        <v>200</v>
      </c>
      <c r="B53" s="828">
        <f>'[31]C mac final'!P50</f>
        <v>15416.08</v>
      </c>
      <c r="C53" s="828">
        <f>'[31]C manual'!Q50</f>
        <v>12278.94</v>
      </c>
      <c r="D53" s="828">
        <f t="shared" si="4"/>
        <v>205.54773333333333</v>
      </c>
      <c r="E53" s="828">
        <f t="shared" si="5"/>
        <v>163.7192</v>
      </c>
      <c r="H53" s="828">
        <f t="shared" si="8"/>
        <v>474.34092307692305</v>
      </c>
      <c r="I53" s="828">
        <f t="shared" si="9"/>
        <v>377.81353846153849</v>
      </c>
      <c r="J53" s="828">
        <f t="shared" si="10"/>
        <v>685.15911111111109</v>
      </c>
      <c r="K53" s="828">
        <f t="shared" si="0"/>
        <v>545.73066666666671</v>
      </c>
      <c r="L53" s="828">
        <f t="shared" si="11"/>
        <v>1027.7386666666666</v>
      </c>
      <c r="M53" s="829">
        <f t="shared" si="1"/>
        <v>818.596</v>
      </c>
      <c r="N53" s="828">
        <f t="shared" si="2"/>
        <v>1233.2864</v>
      </c>
      <c r="O53" s="828">
        <f t="shared" si="3"/>
        <v>982.3152</v>
      </c>
      <c r="P53" s="828">
        <f t="shared" si="12"/>
        <v>1541.6079999999999</v>
      </c>
      <c r="Q53" s="829">
        <f t="shared" si="12"/>
        <v>1227.894</v>
      </c>
      <c r="R53" s="828">
        <f t="shared" si="15"/>
        <v>2055.4773333333333</v>
      </c>
      <c r="S53" s="828">
        <f t="shared" si="13"/>
        <v>1637.192</v>
      </c>
      <c r="T53" s="828">
        <f t="shared" si="14"/>
        <v>3083.2159999999999</v>
      </c>
      <c r="U53" s="828">
        <f t="shared" si="14"/>
        <v>2455.788</v>
      </c>
    </row>
    <row r="54" spans="1:21" x14ac:dyDescent="0.2">
      <c r="A54" s="830"/>
    </row>
    <row r="56" spans="1:21" x14ac:dyDescent="0.2">
      <c r="C56" s="962"/>
      <c r="D56" s="955"/>
      <c r="E56" s="955"/>
      <c r="I56" s="962"/>
      <c r="J56" s="962"/>
      <c r="K56" s="962"/>
      <c r="L56" s="962"/>
      <c r="O56" s="962" t="s">
        <v>5301</v>
      </c>
      <c r="P56" s="955"/>
      <c r="Q56" s="955"/>
      <c r="R56" s="955"/>
      <c r="S56" s="955"/>
      <c r="T56" s="955"/>
    </row>
  </sheetData>
  <mergeCells count="27">
    <mergeCell ref="A1:U1"/>
    <mergeCell ref="A2:U2"/>
    <mergeCell ref="A8:A9"/>
    <mergeCell ref="B8:B9"/>
    <mergeCell ref="C8:C9"/>
    <mergeCell ref="D8:U8"/>
    <mergeCell ref="D9:E9"/>
    <mergeCell ref="F9:G9"/>
    <mergeCell ref="H9:I9"/>
    <mergeCell ref="J9:K9"/>
    <mergeCell ref="L9:M9"/>
    <mergeCell ref="N9:O9"/>
    <mergeCell ref="P9:Q9"/>
    <mergeCell ref="R9:S9"/>
    <mergeCell ref="T9:U9"/>
    <mergeCell ref="Q11:Q12"/>
    <mergeCell ref="S11:S12"/>
    <mergeCell ref="U11:U12"/>
    <mergeCell ref="C56:E56"/>
    <mergeCell ref="I56:L56"/>
    <mergeCell ref="O56:Q56"/>
    <mergeCell ref="R56:T56"/>
    <mergeCell ref="E11:E12"/>
    <mergeCell ref="I11:I12"/>
    <mergeCell ref="K11:K12"/>
    <mergeCell ref="M11:M12"/>
    <mergeCell ref="O11:O12"/>
  </mergeCells>
  <pageMargins left="0.47244094488188981" right="0.47244094488188981" top="0.39370078740157483" bottom="0.39370078740157483" header="0.31496062992125984" footer="0.31496062992125984"/>
  <pageSetup paperSize="9" scale="75" fitToHeight="0" orientation="landscape" r:id="rId1"/>
  <rowBreaks count="2" manualBreakCount="2">
    <brk id="53" max="16383" man="1"/>
    <brk id="77" max="16383" man="1"/>
  </rowBreaks>
  <colBreaks count="1" manualBreakCount="1">
    <brk id="21" max="1048575"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26"/>
  <sheetViews>
    <sheetView view="pageBreakPreview" topLeftCell="A37" zoomScaleNormal="100" zoomScaleSheetLayoutView="100" workbookViewId="0">
      <selection activeCell="O131" sqref="O131"/>
    </sheetView>
  </sheetViews>
  <sheetFormatPr defaultRowHeight="12.75" x14ac:dyDescent="0.2"/>
  <cols>
    <col min="1" max="1" width="8.85546875" style="606"/>
    <col min="2" max="2" width="11.5703125" style="606" customWidth="1"/>
    <col min="3" max="3" width="12.7109375" style="606" customWidth="1"/>
    <col min="4" max="14" width="8.85546875" style="606"/>
    <col min="15" max="15" width="9.5703125" style="606" customWidth="1"/>
    <col min="16" max="160" width="8.85546875" style="606"/>
    <col min="161" max="161" width="11.5703125" style="606" customWidth="1"/>
    <col min="162" max="162" width="12.7109375" style="606" customWidth="1"/>
    <col min="163" max="173" width="8.85546875" style="606"/>
    <col min="174" max="174" width="9.5703125" style="606" customWidth="1"/>
    <col min="175" max="416" width="8.85546875" style="606"/>
    <col min="417" max="417" width="11.5703125" style="606" customWidth="1"/>
    <col min="418" max="418" width="12.7109375" style="606" customWidth="1"/>
    <col min="419" max="429" width="8.85546875" style="606"/>
    <col min="430" max="430" width="9.5703125" style="606" customWidth="1"/>
    <col min="431" max="672" width="8.85546875" style="606"/>
    <col min="673" max="673" width="11.5703125" style="606" customWidth="1"/>
    <col min="674" max="674" width="12.7109375" style="606" customWidth="1"/>
    <col min="675" max="685" width="8.85546875" style="606"/>
    <col min="686" max="686" width="9.5703125" style="606" customWidth="1"/>
    <col min="687" max="928" width="8.85546875" style="606"/>
    <col min="929" max="929" width="11.5703125" style="606" customWidth="1"/>
    <col min="930" max="930" width="12.7109375" style="606" customWidth="1"/>
    <col min="931" max="941" width="8.85546875" style="606"/>
    <col min="942" max="942" width="9.5703125" style="606" customWidth="1"/>
    <col min="943" max="1184" width="8.85546875" style="606"/>
    <col min="1185" max="1185" width="11.5703125" style="606" customWidth="1"/>
    <col min="1186" max="1186" width="12.7109375" style="606" customWidth="1"/>
    <col min="1187" max="1197" width="8.85546875" style="606"/>
    <col min="1198" max="1198" width="9.5703125" style="606" customWidth="1"/>
    <col min="1199" max="1440" width="8.85546875" style="606"/>
    <col min="1441" max="1441" width="11.5703125" style="606" customWidth="1"/>
    <col min="1442" max="1442" width="12.7109375" style="606" customWidth="1"/>
    <col min="1443" max="1453" width="8.85546875" style="606"/>
    <col min="1454" max="1454" width="9.5703125" style="606" customWidth="1"/>
    <col min="1455" max="1696" width="8.85546875" style="606"/>
    <col min="1697" max="1697" width="11.5703125" style="606" customWidth="1"/>
    <col min="1698" max="1698" width="12.7109375" style="606" customWidth="1"/>
    <col min="1699" max="1709" width="8.85546875" style="606"/>
    <col min="1710" max="1710" width="9.5703125" style="606" customWidth="1"/>
    <col min="1711" max="1952" width="8.85546875" style="606"/>
    <col min="1953" max="1953" width="11.5703125" style="606" customWidth="1"/>
    <col min="1954" max="1954" width="12.7109375" style="606" customWidth="1"/>
    <col min="1955" max="1965" width="8.85546875" style="606"/>
    <col min="1966" max="1966" width="9.5703125" style="606" customWidth="1"/>
    <col min="1967" max="2208" width="8.85546875" style="606"/>
    <col min="2209" max="2209" width="11.5703125" style="606" customWidth="1"/>
    <col min="2210" max="2210" width="12.7109375" style="606" customWidth="1"/>
    <col min="2211" max="2221" width="8.85546875" style="606"/>
    <col min="2222" max="2222" width="9.5703125" style="606" customWidth="1"/>
    <col min="2223" max="2464" width="8.85546875" style="606"/>
    <col min="2465" max="2465" width="11.5703125" style="606" customWidth="1"/>
    <col min="2466" max="2466" width="12.7109375" style="606" customWidth="1"/>
    <col min="2467" max="2477" width="8.85546875" style="606"/>
    <col min="2478" max="2478" width="9.5703125" style="606" customWidth="1"/>
    <col min="2479" max="2720" width="8.85546875" style="606"/>
    <col min="2721" max="2721" width="11.5703125" style="606" customWidth="1"/>
    <col min="2722" max="2722" width="12.7109375" style="606" customWidth="1"/>
    <col min="2723" max="2733" width="8.85546875" style="606"/>
    <col min="2734" max="2734" width="9.5703125" style="606" customWidth="1"/>
    <col min="2735" max="2976" width="8.85546875" style="606"/>
    <col min="2977" max="2977" width="11.5703125" style="606" customWidth="1"/>
    <col min="2978" max="2978" width="12.7109375" style="606" customWidth="1"/>
    <col min="2979" max="2989" width="8.85546875" style="606"/>
    <col min="2990" max="2990" width="9.5703125" style="606" customWidth="1"/>
    <col min="2991" max="3232" width="8.85546875" style="606"/>
    <col min="3233" max="3233" width="11.5703125" style="606" customWidth="1"/>
    <col min="3234" max="3234" width="12.7109375" style="606" customWidth="1"/>
    <col min="3235" max="3245" width="8.85546875" style="606"/>
    <col min="3246" max="3246" width="9.5703125" style="606" customWidth="1"/>
    <col min="3247" max="3488" width="8.85546875" style="606"/>
    <col min="3489" max="3489" width="11.5703125" style="606" customWidth="1"/>
    <col min="3490" max="3490" width="12.7109375" style="606" customWidth="1"/>
    <col min="3491" max="3501" width="8.85546875" style="606"/>
    <col min="3502" max="3502" width="9.5703125" style="606" customWidth="1"/>
    <col min="3503" max="3744" width="8.85546875" style="606"/>
    <col min="3745" max="3745" width="11.5703125" style="606" customWidth="1"/>
    <col min="3746" max="3746" width="12.7109375" style="606" customWidth="1"/>
    <col min="3747" max="3757" width="8.85546875" style="606"/>
    <col min="3758" max="3758" width="9.5703125" style="606" customWidth="1"/>
    <col min="3759" max="4000" width="8.85546875" style="606"/>
    <col min="4001" max="4001" width="11.5703125" style="606" customWidth="1"/>
    <col min="4002" max="4002" width="12.7109375" style="606" customWidth="1"/>
    <col min="4003" max="4013" width="8.85546875" style="606"/>
    <col min="4014" max="4014" width="9.5703125" style="606" customWidth="1"/>
    <col min="4015" max="4256" width="8.85546875" style="606"/>
    <col min="4257" max="4257" width="11.5703125" style="606" customWidth="1"/>
    <col min="4258" max="4258" width="12.7109375" style="606" customWidth="1"/>
    <col min="4259" max="4269" width="8.85546875" style="606"/>
    <col min="4270" max="4270" width="9.5703125" style="606" customWidth="1"/>
    <col min="4271" max="4512" width="8.85546875" style="606"/>
    <col min="4513" max="4513" width="11.5703125" style="606" customWidth="1"/>
    <col min="4514" max="4514" width="12.7109375" style="606" customWidth="1"/>
    <col min="4515" max="4525" width="8.85546875" style="606"/>
    <col min="4526" max="4526" width="9.5703125" style="606" customWidth="1"/>
    <col min="4527" max="4768" width="8.85546875" style="606"/>
    <col min="4769" max="4769" width="11.5703125" style="606" customWidth="1"/>
    <col min="4770" max="4770" width="12.7109375" style="606" customWidth="1"/>
    <col min="4771" max="4781" width="8.85546875" style="606"/>
    <col min="4782" max="4782" width="9.5703125" style="606" customWidth="1"/>
    <col min="4783" max="5024" width="8.85546875" style="606"/>
    <col min="5025" max="5025" width="11.5703125" style="606" customWidth="1"/>
    <col min="5026" max="5026" width="12.7109375" style="606" customWidth="1"/>
    <col min="5027" max="5037" width="8.85546875" style="606"/>
    <col min="5038" max="5038" width="9.5703125" style="606" customWidth="1"/>
    <col min="5039" max="5280" width="8.85546875" style="606"/>
    <col min="5281" max="5281" width="11.5703125" style="606" customWidth="1"/>
    <col min="5282" max="5282" width="12.7109375" style="606" customWidth="1"/>
    <col min="5283" max="5293" width="8.85546875" style="606"/>
    <col min="5294" max="5294" width="9.5703125" style="606" customWidth="1"/>
    <col min="5295" max="5536" width="8.85546875" style="606"/>
    <col min="5537" max="5537" width="11.5703125" style="606" customWidth="1"/>
    <col min="5538" max="5538" width="12.7109375" style="606" customWidth="1"/>
    <col min="5539" max="5549" width="8.85546875" style="606"/>
    <col min="5550" max="5550" width="9.5703125" style="606" customWidth="1"/>
    <col min="5551" max="5792" width="8.85546875" style="606"/>
    <col min="5793" max="5793" width="11.5703125" style="606" customWidth="1"/>
    <col min="5794" max="5794" width="12.7109375" style="606" customWidth="1"/>
    <col min="5795" max="5805" width="8.85546875" style="606"/>
    <col min="5806" max="5806" width="9.5703125" style="606" customWidth="1"/>
    <col min="5807" max="6048" width="8.85546875" style="606"/>
    <col min="6049" max="6049" width="11.5703125" style="606" customWidth="1"/>
    <col min="6050" max="6050" width="12.7109375" style="606" customWidth="1"/>
    <col min="6051" max="6061" width="8.85546875" style="606"/>
    <col min="6062" max="6062" width="9.5703125" style="606" customWidth="1"/>
    <col min="6063" max="6304" width="8.85546875" style="606"/>
    <col min="6305" max="6305" width="11.5703125" style="606" customWidth="1"/>
    <col min="6306" max="6306" width="12.7109375" style="606" customWidth="1"/>
    <col min="6307" max="6317" width="8.85546875" style="606"/>
    <col min="6318" max="6318" width="9.5703125" style="606" customWidth="1"/>
    <col min="6319" max="6560" width="8.85546875" style="606"/>
    <col min="6561" max="6561" width="11.5703125" style="606" customWidth="1"/>
    <col min="6562" max="6562" width="12.7109375" style="606" customWidth="1"/>
    <col min="6563" max="6573" width="8.85546875" style="606"/>
    <col min="6574" max="6574" width="9.5703125" style="606" customWidth="1"/>
    <col min="6575" max="6816" width="8.85546875" style="606"/>
    <col min="6817" max="6817" width="11.5703125" style="606" customWidth="1"/>
    <col min="6818" max="6818" width="12.7109375" style="606" customWidth="1"/>
    <col min="6819" max="6829" width="8.85546875" style="606"/>
    <col min="6830" max="6830" width="9.5703125" style="606" customWidth="1"/>
    <col min="6831" max="7072" width="8.85546875" style="606"/>
    <col min="7073" max="7073" width="11.5703125" style="606" customWidth="1"/>
    <col min="7074" max="7074" width="12.7109375" style="606" customWidth="1"/>
    <col min="7075" max="7085" width="8.85546875" style="606"/>
    <col min="7086" max="7086" width="9.5703125" style="606" customWidth="1"/>
    <col min="7087" max="7328" width="8.85546875" style="606"/>
    <col min="7329" max="7329" width="11.5703125" style="606" customWidth="1"/>
    <col min="7330" max="7330" width="12.7109375" style="606" customWidth="1"/>
    <col min="7331" max="7341" width="8.85546875" style="606"/>
    <col min="7342" max="7342" width="9.5703125" style="606" customWidth="1"/>
    <col min="7343" max="7584" width="8.85546875" style="606"/>
    <col min="7585" max="7585" width="11.5703125" style="606" customWidth="1"/>
    <col min="7586" max="7586" width="12.7109375" style="606" customWidth="1"/>
    <col min="7587" max="7597" width="8.85546875" style="606"/>
    <col min="7598" max="7598" width="9.5703125" style="606" customWidth="1"/>
    <col min="7599" max="7840" width="8.85546875" style="606"/>
    <col min="7841" max="7841" width="11.5703125" style="606" customWidth="1"/>
    <col min="7842" max="7842" width="12.7109375" style="606" customWidth="1"/>
    <col min="7843" max="7853" width="8.85546875" style="606"/>
    <col min="7854" max="7854" width="9.5703125" style="606" customWidth="1"/>
    <col min="7855" max="8096" width="8.85546875" style="606"/>
    <col min="8097" max="8097" width="11.5703125" style="606" customWidth="1"/>
    <col min="8098" max="8098" width="12.7109375" style="606" customWidth="1"/>
    <col min="8099" max="8109" width="8.85546875" style="606"/>
    <col min="8110" max="8110" width="9.5703125" style="606" customWidth="1"/>
    <col min="8111" max="8352" width="8.85546875" style="606"/>
    <col min="8353" max="8353" width="11.5703125" style="606" customWidth="1"/>
    <col min="8354" max="8354" width="12.7109375" style="606" customWidth="1"/>
    <col min="8355" max="8365" width="8.85546875" style="606"/>
    <col min="8366" max="8366" width="9.5703125" style="606" customWidth="1"/>
    <col min="8367" max="8608" width="8.85546875" style="606"/>
    <col min="8609" max="8609" width="11.5703125" style="606" customWidth="1"/>
    <col min="8610" max="8610" width="12.7109375" style="606" customWidth="1"/>
    <col min="8611" max="8621" width="8.85546875" style="606"/>
    <col min="8622" max="8622" width="9.5703125" style="606" customWidth="1"/>
    <col min="8623" max="8864" width="8.85546875" style="606"/>
    <col min="8865" max="8865" width="11.5703125" style="606" customWidth="1"/>
    <col min="8866" max="8866" width="12.7109375" style="606" customWidth="1"/>
    <col min="8867" max="8877" width="8.85546875" style="606"/>
    <col min="8878" max="8878" width="9.5703125" style="606" customWidth="1"/>
    <col min="8879" max="9120" width="8.85546875" style="606"/>
    <col min="9121" max="9121" width="11.5703125" style="606" customWidth="1"/>
    <col min="9122" max="9122" width="12.7109375" style="606" customWidth="1"/>
    <col min="9123" max="9133" width="8.85546875" style="606"/>
    <col min="9134" max="9134" width="9.5703125" style="606" customWidth="1"/>
    <col min="9135" max="9376" width="8.85546875" style="606"/>
    <col min="9377" max="9377" width="11.5703125" style="606" customWidth="1"/>
    <col min="9378" max="9378" width="12.7109375" style="606" customWidth="1"/>
    <col min="9379" max="9389" width="8.85546875" style="606"/>
    <col min="9390" max="9390" width="9.5703125" style="606" customWidth="1"/>
    <col min="9391" max="9632" width="8.85546875" style="606"/>
    <col min="9633" max="9633" width="11.5703125" style="606" customWidth="1"/>
    <col min="9634" max="9634" width="12.7109375" style="606" customWidth="1"/>
    <col min="9635" max="9645" width="8.85546875" style="606"/>
    <col min="9646" max="9646" width="9.5703125" style="606" customWidth="1"/>
    <col min="9647" max="9888" width="8.85546875" style="606"/>
    <col min="9889" max="9889" width="11.5703125" style="606" customWidth="1"/>
    <col min="9890" max="9890" width="12.7109375" style="606" customWidth="1"/>
    <col min="9891" max="9901" width="8.85546875" style="606"/>
    <col min="9902" max="9902" width="9.5703125" style="606" customWidth="1"/>
    <col min="9903" max="10144" width="8.85546875" style="606"/>
    <col min="10145" max="10145" width="11.5703125" style="606" customWidth="1"/>
    <col min="10146" max="10146" width="12.7109375" style="606" customWidth="1"/>
    <col min="10147" max="10157" width="8.85546875" style="606"/>
    <col min="10158" max="10158" width="9.5703125" style="606" customWidth="1"/>
    <col min="10159" max="10400" width="8.85546875" style="606"/>
    <col min="10401" max="10401" width="11.5703125" style="606" customWidth="1"/>
    <col min="10402" max="10402" width="12.7109375" style="606" customWidth="1"/>
    <col min="10403" max="10413" width="8.85546875" style="606"/>
    <col min="10414" max="10414" width="9.5703125" style="606" customWidth="1"/>
    <col min="10415" max="10656" width="8.85546875" style="606"/>
    <col min="10657" max="10657" width="11.5703125" style="606" customWidth="1"/>
    <col min="10658" max="10658" width="12.7109375" style="606" customWidth="1"/>
    <col min="10659" max="10669" width="8.85546875" style="606"/>
    <col min="10670" max="10670" width="9.5703125" style="606" customWidth="1"/>
    <col min="10671" max="10912" width="8.85546875" style="606"/>
    <col min="10913" max="10913" width="11.5703125" style="606" customWidth="1"/>
    <col min="10914" max="10914" width="12.7109375" style="606" customWidth="1"/>
    <col min="10915" max="10925" width="8.85546875" style="606"/>
    <col min="10926" max="10926" width="9.5703125" style="606" customWidth="1"/>
    <col min="10927" max="11168" width="8.85546875" style="606"/>
    <col min="11169" max="11169" width="11.5703125" style="606" customWidth="1"/>
    <col min="11170" max="11170" width="12.7109375" style="606" customWidth="1"/>
    <col min="11171" max="11181" width="8.85546875" style="606"/>
    <col min="11182" max="11182" width="9.5703125" style="606" customWidth="1"/>
    <col min="11183" max="11424" width="8.85546875" style="606"/>
    <col min="11425" max="11425" width="11.5703125" style="606" customWidth="1"/>
    <col min="11426" max="11426" width="12.7109375" style="606" customWidth="1"/>
    <col min="11427" max="11437" width="8.85546875" style="606"/>
    <col min="11438" max="11438" width="9.5703125" style="606" customWidth="1"/>
    <col min="11439" max="11680" width="8.85546875" style="606"/>
    <col min="11681" max="11681" width="11.5703125" style="606" customWidth="1"/>
    <col min="11682" max="11682" width="12.7109375" style="606" customWidth="1"/>
    <col min="11683" max="11693" width="8.85546875" style="606"/>
    <col min="11694" max="11694" width="9.5703125" style="606" customWidth="1"/>
    <col min="11695" max="11936" width="8.85546875" style="606"/>
    <col min="11937" max="11937" width="11.5703125" style="606" customWidth="1"/>
    <col min="11938" max="11938" width="12.7109375" style="606" customWidth="1"/>
    <col min="11939" max="11949" width="8.85546875" style="606"/>
    <col min="11950" max="11950" width="9.5703125" style="606" customWidth="1"/>
    <col min="11951" max="12192" width="8.85546875" style="606"/>
    <col min="12193" max="12193" width="11.5703125" style="606" customWidth="1"/>
    <col min="12194" max="12194" width="12.7109375" style="606" customWidth="1"/>
    <col min="12195" max="12205" width="8.85546875" style="606"/>
    <col min="12206" max="12206" width="9.5703125" style="606" customWidth="1"/>
    <col min="12207" max="12448" width="8.85546875" style="606"/>
    <col min="12449" max="12449" width="11.5703125" style="606" customWidth="1"/>
    <col min="12450" max="12450" width="12.7109375" style="606" customWidth="1"/>
    <col min="12451" max="12461" width="8.85546875" style="606"/>
    <col min="12462" max="12462" width="9.5703125" style="606" customWidth="1"/>
    <col min="12463" max="12704" width="8.85546875" style="606"/>
    <col min="12705" max="12705" width="11.5703125" style="606" customWidth="1"/>
    <col min="12706" max="12706" width="12.7109375" style="606" customWidth="1"/>
    <col min="12707" max="12717" width="8.85546875" style="606"/>
    <col min="12718" max="12718" width="9.5703125" style="606" customWidth="1"/>
    <col min="12719" max="12960" width="8.85546875" style="606"/>
    <col min="12961" max="12961" width="11.5703125" style="606" customWidth="1"/>
    <col min="12962" max="12962" width="12.7109375" style="606" customWidth="1"/>
    <col min="12963" max="12973" width="8.85546875" style="606"/>
    <col min="12974" max="12974" width="9.5703125" style="606" customWidth="1"/>
    <col min="12975" max="13216" width="8.85546875" style="606"/>
    <col min="13217" max="13217" width="11.5703125" style="606" customWidth="1"/>
    <col min="13218" max="13218" width="12.7109375" style="606" customWidth="1"/>
    <col min="13219" max="13229" width="8.85546875" style="606"/>
    <col min="13230" max="13230" width="9.5703125" style="606" customWidth="1"/>
    <col min="13231" max="13472" width="8.85546875" style="606"/>
    <col min="13473" max="13473" width="11.5703125" style="606" customWidth="1"/>
    <col min="13474" max="13474" width="12.7109375" style="606" customWidth="1"/>
    <col min="13475" max="13485" width="8.85546875" style="606"/>
    <col min="13486" max="13486" width="9.5703125" style="606" customWidth="1"/>
    <col min="13487" max="13728" width="8.85546875" style="606"/>
    <col min="13729" max="13729" width="11.5703125" style="606" customWidth="1"/>
    <col min="13730" max="13730" width="12.7109375" style="606" customWidth="1"/>
    <col min="13731" max="13741" width="8.85546875" style="606"/>
    <col min="13742" max="13742" width="9.5703125" style="606" customWidth="1"/>
    <col min="13743" max="13984" width="8.85546875" style="606"/>
    <col min="13985" max="13985" width="11.5703125" style="606" customWidth="1"/>
    <col min="13986" max="13986" width="12.7109375" style="606" customWidth="1"/>
    <col min="13987" max="13997" width="8.85546875" style="606"/>
    <col min="13998" max="13998" width="9.5703125" style="606" customWidth="1"/>
    <col min="13999" max="14240" width="8.85546875" style="606"/>
    <col min="14241" max="14241" width="11.5703125" style="606" customWidth="1"/>
    <col min="14242" max="14242" width="12.7109375" style="606" customWidth="1"/>
    <col min="14243" max="14253" width="8.85546875" style="606"/>
    <col min="14254" max="14254" width="9.5703125" style="606" customWidth="1"/>
    <col min="14255" max="14496" width="8.85546875" style="606"/>
    <col min="14497" max="14497" width="11.5703125" style="606" customWidth="1"/>
    <col min="14498" max="14498" width="12.7109375" style="606" customWidth="1"/>
    <col min="14499" max="14509" width="8.85546875" style="606"/>
    <col min="14510" max="14510" width="9.5703125" style="606" customWidth="1"/>
    <col min="14511" max="14752" width="8.85546875" style="606"/>
    <col min="14753" max="14753" width="11.5703125" style="606" customWidth="1"/>
    <col min="14754" max="14754" width="12.7109375" style="606" customWidth="1"/>
    <col min="14755" max="14765" width="8.85546875" style="606"/>
    <col min="14766" max="14766" width="9.5703125" style="606" customWidth="1"/>
    <col min="14767" max="15008" width="8.85546875" style="606"/>
    <col min="15009" max="15009" width="11.5703125" style="606" customWidth="1"/>
    <col min="15010" max="15010" width="12.7109375" style="606" customWidth="1"/>
    <col min="15011" max="15021" width="8.85546875" style="606"/>
    <col min="15022" max="15022" width="9.5703125" style="606" customWidth="1"/>
    <col min="15023" max="15264" width="8.85546875" style="606"/>
    <col min="15265" max="15265" width="11.5703125" style="606" customWidth="1"/>
    <col min="15266" max="15266" width="12.7109375" style="606" customWidth="1"/>
    <col min="15267" max="15277" width="8.85546875" style="606"/>
    <col min="15278" max="15278" width="9.5703125" style="606" customWidth="1"/>
    <col min="15279" max="15520" width="8.85546875" style="606"/>
    <col min="15521" max="15521" width="11.5703125" style="606" customWidth="1"/>
    <col min="15522" max="15522" width="12.7109375" style="606" customWidth="1"/>
    <col min="15523" max="15533" width="8.85546875" style="606"/>
    <col min="15534" max="15534" width="9.5703125" style="606" customWidth="1"/>
    <col min="15535" max="15776" width="8.85546875" style="606"/>
    <col min="15777" max="15777" width="11.5703125" style="606" customWidth="1"/>
    <col min="15778" max="15778" width="12.7109375" style="606" customWidth="1"/>
    <col min="15779" max="15789" width="8.85546875" style="606"/>
    <col min="15790" max="15790" width="9.5703125" style="606" customWidth="1"/>
    <col min="15791" max="16032" width="8.85546875" style="606"/>
    <col min="16033" max="16033" width="11.5703125" style="606" customWidth="1"/>
    <col min="16034" max="16034" width="12.7109375" style="606" customWidth="1"/>
    <col min="16035" max="16045" width="8.85546875" style="606"/>
    <col min="16046" max="16046" width="9.5703125" style="606" customWidth="1"/>
    <col min="16047" max="16287" width="8.85546875" style="606"/>
    <col min="16288" max="16384" width="8.85546875" style="606" customWidth="1"/>
  </cols>
  <sheetData>
    <row r="1" spans="1:15" s="607" customFormat="1" ht="20.25" x14ac:dyDescent="0.3">
      <c r="A1" s="946" t="s">
        <v>3651</v>
      </c>
      <c r="B1" s="946"/>
      <c r="C1" s="946"/>
      <c r="D1" s="946"/>
      <c r="E1" s="946"/>
      <c r="F1" s="946"/>
      <c r="G1" s="946"/>
      <c r="H1" s="946"/>
      <c r="I1" s="946"/>
      <c r="J1" s="946"/>
      <c r="K1" s="946"/>
      <c r="L1" s="946"/>
      <c r="M1" s="946"/>
      <c r="N1" s="946"/>
      <c r="O1" s="946"/>
    </row>
    <row r="2" spans="1:15" ht="18" customHeight="1" x14ac:dyDescent="0.2">
      <c r="A2" s="980" t="s">
        <v>5897</v>
      </c>
      <c r="B2" s="980"/>
      <c r="C2" s="980"/>
      <c r="D2" s="980"/>
      <c r="E2" s="980"/>
      <c r="F2" s="980"/>
      <c r="G2" s="980"/>
      <c r="H2" s="980"/>
      <c r="I2" s="980"/>
      <c r="J2" s="980"/>
      <c r="K2" s="980"/>
      <c r="L2" s="980"/>
      <c r="M2" s="980"/>
      <c r="N2" s="980"/>
      <c r="O2" s="980"/>
    </row>
    <row r="3" spans="1:15" ht="15" x14ac:dyDescent="0.25">
      <c r="A3" s="608" t="s">
        <v>5294</v>
      </c>
      <c r="B3" s="608"/>
      <c r="C3" s="608"/>
      <c r="D3" s="608"/>
      <c r="E3" s="608">
        <v>102.88</v>
      </c>
      <c r="F3" s="608" t="s">
        <v>3668</v>
      </c>
    </row>
    <row r="4" spans="1:15" ht="15" x14ac:dyDescent="0.25">
      <c r="A4" s="608" t="s">
        <v>5295</v>
      </c>
      <c r="B4" s="608"/>
      <c r="C4" s="608"/>
      <c r="D4" s="608"/>
      <c r="E4" s="608">
        <v>322</v>
      </c>
      <c r="F4" s="608" t="s">
        <v>3669</v>
      </c>
    </row>
    <row r="5" spans="1:15" ht="15" x14ac:dyDescent="0.25">
      <c r="A5" s="608" t="s">
        <v>3639</v>
      </c>
      <c r="B5" s="608"/>
      <c r="C5" s="608"/>
      <c r="D5" s="608"/>
      <c r="E5" s="608">
        <f>'[30]C1 pipes np3  (2)'!E5</f>
        <v>646</v>
      </c>
      <c r="F5" s="608" t="s">
        <v>3668</v>
      </c>
    </row>
    <row r="6" spans="1:15" ht="15" x14ac:dyDescent="0.25">
      <c r="A6" s="608" t="s">
        <v>3652</v>
      </c>
      <c r="B6" s="608"/>
      <c r="C6" s="608"/>
      <c r="D6" s="608"/>
      <c r="E6" s="608">
        <v>2500</v>
      </c>
      <c r="F6" s="608" t="s">
        <v>3670</v>
      </c>
    </row>
    <row r="8" spans="1:15" ht="15.75" x14ac:dyDescent="0.2">
      <c r="A8" s="972" t="s">
        <v>3617</v>
      </c>
      <c r="B8" s="974" t="s">
        <v>5894</v>
      </c>
      <c r="C8" s="972" t="s">
        <v>3624</v>
      </c>
      <c r="D8" s="976" t="s">
        <v>5895</v>
      </c>
      <c r="E8" s="977"/>
      <c r="F8" s="957"/>
      <c r="G8" s="957"/>
      <c r="H8" s="957"/>
      <c r="I8" s="957"/>
      <c r="J8" s="957"/>
      <c r="K8" s="957"/>
      <c r="L8" s="957"/>
      <c r="M8" s="957"/>
      <c r="N8" s="957"/>
      <c r="O8" s="958"/>
    </row>
    <row r="9" spans="1:15" ht="30.75" customHeight="1" x14ac:dyDescent="0.2">
      <c r="A9" s="973"/>
      <c r="B9" s="975"/>
      <c r="C9" s="973"/>
      <c r="D9" s="950" t="s">
        <v>3660</v>
      </c>
      <c r="E9" s="950"/>
      <c r="F9" s="950" t="s">
        <v>3661</v>
      </c>
      <c r="G9" s="950"/>
      <c r="H9" s="696" t="s">
        <v>3662</v>
      </c>
      <c r="I9" s="696"/>
      <c r="J9" s="950" t="s">
        <v>3663</v>
      </c>
      <c r="K9" s="950"/>
      <c r="L9" s="950" t="s">
        <v>3664</v>
      </c>
      <c r="M9" s="950"/>
      <c r="N9" s="950" t="s">
        <v>3665</v>
      </c>
      <c r="O9" s="950"/>
    </row>
    <row r="10" spans="1:15" s="700" customFormat="1" ht="17.100000000000001" customHeight="1" x14ac:dyDescent="0.25">
      <c r="A10" s="696"/>
      <c r="B10" s="696"/>
      <c r="C10" s="696"/>
      <c r="D10" s="696" t="s">
        <v>3666</v>
      </c>
      <c r="E10" s="696"/>
      <c r="F10" s="696" t="s">
        <v>3666</v>
      </c>
      <c r="G10" s="697"/>
      <c r="H10" s="696" t="s">
        <v>3666</v>
      </c>
      <c r="I10" s="696"/>
      <c r="J10" s="696" t="s">
        <v>3666</v>
      </c>
      <c r="K10" s="697"/>
      <c r="L10" s="696" t="s">
        <v>3666</v>
      </c>
      <c r="M10" s="696"/>
      <c r="N10" s="696" t="s">
        <v>3666</v>
      </c>
      <c r="O10" s="696"/>
    </row>
    <row r="11" spans="1:15" s="700" customFormat="1" ht="17.100000000000001" customHeight="1" x14ac:dyDescent="0.25">
      <c r="A11" s="696"/>
      <c r="B11" s="696"/>
      <c r="C11" s="696"/>
      <c r="D11" s="696" t="s">
        <v>3636</v>
      </c>
      <c r="E11" s="972" t="s">
        <v>3637</v>
      </c>
      <c r="F11" s="696" t="s">
        <v>3636</v>
      </c>
      <c r="G11" s="978" t="s">
        <v>3637</v>
      </c>
      <c r="H11" s="696" t="s">
        <v>3636</v>
      </c>
      <c r="I11" s="950" t="s">
        <v>3637</v>
      </c>
      <c r="J11" s="696" t="s">
        <v>3636</v>
      </c>
      <c r="K11" s="978" t="s">
        <v>3637</v>
      </c>
      <c r="L11" s="696" t="s">
        <v>3636</v>
      </c>
      <c r="M11" s="978" t="s">
        <v>3637</v>
      </c>
      <c r="N11" s="696" t="s">
        <v>3636</v>
      </c>
      <c r="O11" s="950" t="s">
        <v>3637</v>
      </c>
    </row>
    <row r="12" spans="1:15" s="700" customFormat="1" ht="17.100000000000001" customHeight="1" x14ac:dyDescent="0.25">
      <c r="A12" s="701"/>
      <c r="B12" s="696"/>
      <c r="C12" s="696"/>
      <c r="D12" s="702">
        <v>22.5</v>
      </c>
      <c r="E12" s="973"/>
      <c r="F12" s="702">
        <v>15</v>
      </c>
      <c r="G12" s="979"/>
      <c r="H12" s="702">
        <v>12.5</v>
      </c>
      <c r="I12" s="950"/>
      <c r="J12" s="702">
        <v>10</v>
      </c>
      <c r="K12" s="979"/>
      <c r="L12" s="702">
        <v>7.5</v>
      </c>
      <c r="M12" s="979"/>
      <c r="N12" s="702">
        <v>5</v>
      </c>
      <c r="O12" s="950"/>
    </row>
    <row r="13" spans="1:15" s="700" customFormat="1" ht="17.100000000000001" customHeight="1" x14ac:dyDescent="0.25">
      <c r="A13" s="724">
        <v>0.5</v>
      </c>
      <c r="B13" s="724">
        <f>'[32]C mac final'!P10</f>
        <v>937.79</v>
      </c>
      <c r="C13" s="724">
        <f>'[32]C manual'!Q10</f>
        <v>46.12</v>
      </c>
      <c r="D13" s="724">
        <f t="shared" ref="D13:D53" si="0">B13/D$12</f>
        <v>41.679555555555552</v>
      </c>
      <c r="E13" s="724">
        <f t="shared" ref="E13:E53" si="1">C13/D$12</f>
        <v>2.0497777777777775</v>
      </c>
      <c r="F13" s="724">
        <f t="shared" ref="F13:F53" si="2">B13/F$12</f>
        <v>62.519333333333329</v>
      </c>
      <c r="G13" s="725">
        <f t="shared" ref="G13:G53" si="3">C13/F$12</f>
        <v>3.0746666666666664</v>
      </c>
      <c r="H13" s="724">
        <f t="shared" ref="H13:H53" si="4">B13/H$12</f>
        <v>75.023200000000003</v>
      </c>
      <c r="I13" s="703">
        <f t="shared" ref="I13:I53" si="5">C13/H$12</f>
        <v>3.6896</v>
      </c>
      <c r="J13" s="703">
        <f>B13/10</f>
        <v>93.778999999999996</v>
      </c>
      <c r="K13" s="704">
        <f t="shared" ref="K13:K53" si="6">C13/J$12</f>
        <v>4.6120000000000001</v>
      </c>
      <c r="L13" s="703">
        <f>B13/7.5</f>
        <v>125.03866666666666</v>
      </c>
      <c r="M13" s="703">
        <f>C13/10</f>
        <v>4.6120000000000001</v>
      </c>
      <c r="N13" s="703">
        <f>B13/5</f>
        <v>187.55799999999999</v>
      </c>
      <c r="O13" s="703">
        <f>C13/5</f>
        <v>9.2240000000000002</v>
      </c>
    </row>
    <row r="14" spans="1:15" s="700" customFormat="1" ht="17.100000000000001" customHeight="1" x14ac:dyDescent="0.25">
      <c r="A14" s="703">
        <v>1</v>
      </c>
      <c r="B14" s="703">
        <f>'[32]C mac final'!P11</f>
        <v>982.13</v>
      </c>
      <c r="C14" s="703">
        <f>'[32]C manual'!Q11</f>
        <v>72.83</v>
      </c>
      <c r="D14" s="703">
        <f t="shared" si="0"/>
        <v>43.650222222222219</v>
      </c>
      <c r="E14" s="703">
        <f t="shared" si="1"/>
        <v>3.2368888888888887</v>
      </c>
      <c r="F14" s="703">
        <f t="shared" si="2"/>
        <v>65.475333333333339</v>
      </c>
      <c r="G14" s="704">
        <f t="shared" si="3"/>
        <v>4.8553333333333333</v>
      </c>
      <c r="H14" s="703">
        <f t="shared" si="4"/>
        <v>78.570400000000006</v>
      </c>
      <c r="I14" s="703">
        <f t="shared" si="5"/>
        <v>5.8263999999999996</v>
      </c>
      <c r="J14" s="703">
        <f t="shared" ref="J14:J53" si="7">B14/10</f>
        <v>98.212999999999994</v>
      </c>
      <c r="K14" s="704">
        <f t="shared" si="6"/>
        <v>7.2829999999999995</v>
      </c>
      <c r="L14" s="703">
        <f t="shared" ref="L14:L53" si="8">B14/7.5</f>
        <v>130.95066666666668</v>
      </c>
      <c r="M14" s="703">
        <f t="shared" ref="M14:M53" si="9">C14/10</f>
        <v>7.2829999999999995</v>
      </c>
      <c r="N14" s="703">
        <f t="shared" ref="N14:O53" si="10">B14/5</f>
        <v>196.42599999999999</v>
      </c>
      <c r="O14" s="703">
        <f t="shared" si="10"/>
        <v>14.565999999999999</v>
      </c>
    </row>
    <row r="15" spans="1:15" s="700" customFormat="1" ht="17.100000000000001" customHeight="1" x14ac:dyDescent="0.25">
      <c r="A15" s="703">
        <v>1.5</v>
      </c>
      <c r="B15" s="703">
        <f>'[32]C mac final'!P12</f>
        <v>1025.97</v>
      </c>
      <c r="C15" s="703">
        <f>'[32]C manual'!Q12</f>
        <v>99.46</v>
      </c>
      <c r="D15" s="703">
        <f t="shared" si="0"/>
        <v>45.598666666666666</v>
      </c>
      <c r="E15" s="703">
        <f t="shared" si="1"/>
        <v>4.4204444444444437</v>
      </c>
      <c r="F15" s="703">
        <f t="shared" si="2"/>
        <v>68.397999999999996</v>
      </c>
      <c r="G15" s="704">
        <f t="shared" si="3"/>
        <v>6.6306666666666665</v>
      </c>
      <c r="H15" s="703">
        <f t="shared" si="4"/>
        <v>82.077600000000004</v>
      </c>
      <c r="I15" s="703">
        <f t="shared" si="5"/>
        <v>7.9567999999999994</v>
      </c>
      <c r="J15" s="703">
        <f t="shared" si="7"/>
        <v>102.59700000000001</v>
      </c>
      <c r="K15" s="704">
        <f t="shared" si="6"/>
        <v>9.9459999999999997</v>
      </c>
      <c r="L15" s="703">
        <f t="shared" si="8"/>
        <v>136.79599999999999</v>
      </c>
      <c r="M15" s="703">
        <f t="shared" si="9"/>
        <v>9.9459999999999997</v>
      </c>
      <c r="N15" s="703">
        <f t="shared" si="10"/>
        <v>205.19400000000002</v>
      </c>
      <c r="O15" s="703">
        <f t="shared" si="10"/>
        <v>19.891999999999999</v>
      </c>
    </row>
    <row r="16" spans="1:15" s="700" customFormat="1" ht="17.100000000000001" customHeight="1" x14ac:dyDescent="0.25">
      <c r="A16" s="703">
        <v>2</v>
      </c>
      <c r="B16" s="703">
        <f>'[32]C mac final'!P13</f>
        <v>1068.77</v>
      </c>
      <c r="C16" s="703">
        <f>'[32]C manual'!Q13</f>
        <v>126.02</v>
      </c>
      <c r="D16" s="703">
        <f t="shared" si="0"/>
        <v>47.500888888888888</v>
      </c>
      <c r="E16" s="703">
        <f t="shared" si="1"/>
        <v>5.600888888888889</v>
      </c>
      <c r="F16" s="703">
        <f t="shared" si="2"/>
        <v>71.251333333333335</v>
      </c>
      <c r="G16" s="704">
        <f t="shared" si="3"/>
        <v>8.4013333333333335</v>
      </c>
      <c r="H16" s="703">
        <f t="shared" si="4"/>
        <v>85.501599999999996</v>
      </c>
      <c r="I16" s="703">
        <f t="shared" si="5"/>
        <v>10.0816</v>
      </c>
      <c r="J16" s="703">
        <f t="shared" si="7"/>
        <v>106.877</v>
      </c>
      <c r="K16" s="704">
        <f t="shared" si="6"/>
        <v>12.602</v>
      </c>
      <c r="L16" s="703">
        <f t="shared" si="8"/>
        <v>142.50266666666667</v>
      </c>
      <c r="M16" s="703">
        <f t="shared" si="9"/>
        <v>12.602</v>
      </c>
      <c r="N16" s="703">
        <f t="shared" si="10"/>
        <v>213.75399999999999</v>
      </c>
      <c r="O16" s="703">
        <f t="shared" si="10"/>
        <v>25.204000000000001</v>
      </c>
    </row>
    <row r="17" spans="1:15" s="700" customFormat="1" ht="17.100000000000001" customHeight="1" x14ac:dyDescent="0.25">
      <c r="A17" s="703">
        <v>2.5</v>
      </c>
      <c r="B17" s="703">
        <f>'[32]C mac final'!P14</f>
        <v>1111.8</v>
      </c>
      <c r="C17" s="703">
        <f>'[32]C manual'!Q14</f>
        <v>152.66999999999999</v>
      </c>
      <c r="D17" s="703">
        <f t="shared" si="0"/>
        <v>49.413333333333334</v>
      </c>
      <c r="E17" s="703">
        <f t="shared" si="1"/>
        <v>6.785333333333333</v>
      </c>
      <c r="F17" s="703">
        <f t="shared" si="2"/>
        <v>74.11999999999999</v>
      </c>
      <c r="G17" s="704">
        <f t="shared" si="3"/>
        <v>10.177999999999999</v>
      </c>
      <c r="H17" s="703">
        <f t="shared" si="4"/>
        <v>88.944000000000003</v>
      </c>
      <c r="I17" s="703">
        <f t="shared" si="5"/>
        <v>12.2136</v>
      </c>
      <c r="J17" s="703">
        <f t="shared" si="7"/>
        <v>111.17999999999999</v>
      </c>
      <c r="K17" s="704">
        <f t="shared" si="6"/>
        <v>15.266999999999999</v>
      </c>
      <c r="L17" s="703">
        <f t="shared" si="8"/>
        <v>148.23999999999998</v>
      </c>
      <c r="M17" s="703">
        <f t="shared" si="9"/>
        <v>15.266999999999999</v>
      </c>
      <c r="N17" s="703">
        <f t="shared" si="10"/>
        <v>222.35999999999999</v>
      </c>
      <c r="O17" s="703">
        <f t="shared" si="10"/>
        <v>30.533999999999999</v>
      </c>
    </row>
    <row r="18" spans="1:15" s="700" customFormat="1" ht="17.100000000000001" customHeight="1" x14ac:dyDescent="0.25">
      <c r="A18" s="703">
        <v>3</v>
      </c>
      <c r="B18" s="703">
        <f>'[32]C mac final'!P15</f>
        <v>1154.54</v>
      </c>
      <c r="C18" s="703">
        <f>'[32]C manual'!Q15</f>
        <v>179.25</v>
      </c>
      <c r="D18" s="703">
        <f t="shared" si="0"/>
        <v>51.312888888888885</v>
      </c>
      <c r="E18" s="703">
        <f t="shared" si="1"/>
        <v>7.9666666666666668</v>
      </c>
      <c r="F18" s="703">
        <f t="shared" si="2"/>
        <v>76.969333333333324</v>
      </c>
      <c r="G18" s="704">
        <f t="shared" si="3"/>
        <v>11.95</v>
      </c>
      <c r="H18" s="703">
        <f t="shared" si="4"/>
        <v>92.363199999999992</v>
      </c>
      <c r="I18" s="703">
        <f t="shared" si="5"/>
        <v>14.34</v>
      </c>
      <c r="J18" s="703">
        <f t="shared" si="7"/>
        <v>115.45399999999999</v>
      </c>
      <c r="K18" s="704">
        <f t="shared" si="6"/>
        <v>17.925000000000001</v>
      </c>
      <c r="L18" s="703">
        <f t="shared" si="8"/>
        <v>153.93866666666665</v>
      </c>
      <c r="M18" s="703">
        <f t="shared" si="9"/>
        <v>17.925000000000001</v>
      </c>
      <c r="N18" s="703">
        <f t="shared" si="10"/>
        <v>230.90799999999999</v>
      </c>
      <c r="O18" s="703">
        <f t="shared" si="10"/>
        <v>35.85</v>
      </c>
    </row>
    <row r="19" spans="1:15" s="700" customFormat="1" ht="17.100000000000001" customHeight="1" x14ac:dyDescent="0.25">
      <c r="A19" s="703">
        <v>3.5</v>
      </c>
      <c r="B19" s="703">
        <f>'[32]C mac final'!P16</f>
        <v>1196.6300000000001</v>
      </c>
      <c r="C19" s="703">
        <f>'[32]C manual'!Q16</f>
        <v>205.91</v>
      </c>
      <c r="D19" s="703">
        <f t="shared" si="0"/>
        <v>53.183555555555557</v>
      </c>
      <c r="E19" s="703">
        <f t="shared" si="1"/>
        <v>9.1515555555555554</v>
      </c>
      <c r="F19" s="703">
        <f t="shared" si="2"/>
        <v>79.775333333333336</v>
      </c>
      <c r="G19" s="704">
        <f t="shared" si="3"/>
        <v>13.727333333333332</v>
      </c>
      <c r="H19" s="703">
        <f t="shared" si="4"/>
        <v>95.730400000000003</v>
      </c>
      <c r="I19" s="703">
        <f t="shared" si="5"/>
        <v>16.472799999999999</v>
      </c>
      <c r="J19" s="703">
        <f t="shared" si="7"/>
        <v>119.66300000000001</v>
      </c>
      <c r="K19" s="704">
        <f t="shared" si="6"/>
        <v>20.591000000000001</v>
      </c>
      <c r="L19" s="703">
        <f t="shared" si="8"/>
        <v>159.55066666666667</v>
      </c>
      <c r="M19" s="703">
        <f t="shared" si="9"/>
        <v>20.591000000000001</v>
      </c>
      <c r="N19" s="703">
        <f t="shared" si="10"/>
        <v>239.32600000000002</v>
      </c>
      <c r="O19" s="703">
        <f t="shared" si="10"/>
        <v>41.182000000000002</v>
      </c>
    </row>
    <row r="20" spans="1:15" s="700" customFormat="1" ht="17.100000000000001" customHeight="1" x14ac:dyDescent="0.25">
      <c r="A20" s="703">
        <v>4</v>
      </c>
      <c r="B20" s="703">
        <f>'[32]C mac final'!P17</f>
        <v>1238.3800000000001</v>
      </c>
      <c r="C20" s="703">
        <f>'[32]C manual'!Q17</f>
        <v>232.37</v>
      </c>
      <c r="D20" s="703">
        <f t="shared" si="0"/>
        <v>55.039111111111119</v>
      </c>
      <c r="E20" s="703">
        <f t="shared" si="1"/>
        <v>10.327555555555556</v>
      </c>
      <c r="F20" s="703">
        <f t="shared" si="2"/>
        <v>82.558666666666667</v>
      </c>
      <c r="G20" s="704">
        <f t="shared" si="3"/>
        <v>15.491333333333333</v>
      </c>
      <c r="H20" s="703">
        <f t="shared" si="4"/>
        <v>99.070400000000006</v>
      </c>
      <c r="I20" s="703">
        <f t="shared" si="5"/>
        <v>18.589600000000001</v>
      </c>
      <c r="J20" s="703">
        <f t="shared" si="7"/>
        <v>123.83800000000001</v>
      </c>
      <c r="K20" s="704">
        <f t="shared" si="6"/>
        <v>23.237000000000002</v>
      </c>
      <c r="L20" s="703">
        <f t="shared" si="8"/>
        <v>165.11733333333333</v>
      </c>
      <c r="M20" s="703">
        <f t="shared" si="9"/>
        <v>23.237000000000002</v>
      </c>
      <c r="N20" s="703">
        <f t="shared" si="10"/>
        <v>247.67600000000002</v>
      </c>
      <c r="O20" s="703">
        <f t="shared" si="10"/>
        <v>46.474000000000004</v>
      </c>
    </row>
    <row r="21" spans="1:15" s="700" customFormat="1" ht="17.100000000000001" customHeight="1" x14ac:dyDescent="0.25">
      <c r="A21" s="703">
        <v>4.5</v>
      </c>
      <c r="B21" s="703">
        <f>'[32]C mac final'!P18</f>
        <v>1279.67</v>
      </c>
      <c r="C21" s="703">
        <f>'[32]C manual'!Q18</f>
        <v>258.89</v>
      </c>
      <c r="D21" s="703">
        <f t="shared" si="0"/>
        <v>56.874222222222222</v>
      </c>
      <c r="E21" s="703">
        <f t="shared" si="1"/>
        <v>11.506222222222222</v>
      </c>
      <c r="F21" s="703">
        <f t="shared" si="2"/>
        <v>85.311333333333337</v>
      </c>
      <c r="G21" s="704">
        <f t="shared" si="3"/>
        <v>17.259333333333334</v>
      </c>
      <c r="H21" s="703">
        <f t="shared" si="4"/>
        <v>102.37360000000001</v>
      </c>
      <c r="I21" s="703">
        <f t="shared" si="5"/>
        <v>20.711199999999998</v>
      </c>
      <c r="J21" s="703">
        <f t="shared" si="7"/>
        <v>127.96700000000001</v>
      </c>
      <c r="K21" s="704">
        <f t="shared" si="6"/>
        <v>25.888999999999999</v>
      </c>
      <c r="L21" s="703">
        <f t="shared" si="8"/>
        <v>170.62266666666667</v>
      </c>
      <c r="M21" s="703">
        <f t="shared" si="9"/>
        <v>25.888999999999999</v>
      </c>
      <c r="N21" s="703">
        <f t="shared" si="10"/>
        <v>255.93400000000003</v>
      </c>
      <c r="O21" s="703">
        <f t="shared" si="10"/>
        <v>51.777999999999999</v>
      </c>
    </row>
    <row r="22" spans="1:15" s="700" customFormat="1" ht="17.100000000000001" customHeight="1" x14ac:dyDescent="0.25">
      <c r="A22" s="703">
        <v>5</v>
      </c>
      <c r="B22" s="703">
        <f>'[32]C mac final'!P19</f>
        <v>1320.3600000000001</v>
      </c>
      <c r="C22" s="703">
        <f>'[32]C manual'!Q19</f>
        <v>285.51</v>
      </c>
      <c r="D22" s="703">
        <f t="shared" si="0"/>
        <v>58.68266666666667</v>
      </c>
      <c r="E22" s="703">
        <f t="shared" si="1"/>
        <v>12.689333333333334</v>
      </c>
      <c r="F22" s="703">
        <f t="shared" si="2"/>
        <v>88.024000000000015</v>
      </c>
      <c r="G22" s="704">
        <f t="shared" si="3"/>
        <v>19.033999999999999</v>
      </c>
      <c r="H22" s="703">
        <f t="shared" si="4"/>
        <v>105.62880000000001</v>
      </c>
      <c r="I22" s="703">
        <f t="shared" si="5"/>
        <v>22.840799999999998</v>
      </c>
      <c r="J22" s="703">
        <f t="shared" si="7"/>
        <v>132.036</v>
      </c>
      <c r="K22" s="704">
        <f t="shared" si="6"/>
        <v>28.550999999999998</v>
      </c>
      <c r="L22" s="703">
        <f t="shared" si="8"/>
        <v>176.04800000000003</v>
      </c>
      <c r="M22" s="703">
        <f t="shared" si="9"/>
        <v>28.550999999999998</v>
      </c>
      <c r="N22" s="703">
        <f t="shared" si="10"/>
        <v>264.072</v>
      </c>
      <c r="O22" s="703">
        <f t="shared" si="10"/>
        <v>57.101999999999997</v>
      </c>
    </row>
    <row r="23" spans="1:15" s="700" customFormat="1" ht="17.100000000000001" customHeight="1" x14ac:dyDescent="0.25">
      <c r="A23" s="703">
        <v>5.5</v>
      </c>
      <c r="B23" s="703">
        <f>'[32]C mac final'!P20</f>
        <v>1363.45</v>
      </c>
      <c r="C23" s="703">
        <f>'[32]C manual'!Q20</f>
        <v>312.08999999999997</v>
      </c>
      <c r="D23" s="703">
        <f t="shared" si="0"/>
        <v>60.597777777777779</v>
      </c>
      <c r="E23" s="703">
        <f t="shared" si="1"/>
        <v>13.870666666666665</v>
      </c>
      <c r="F23" s="703">
        <f t="shared" si="2"/>
        <v>90.896666666666675</v>
      </c>
      <c r="G23" s="704">
        <f t="shared" si="3"/>
        <v>20.805999999999997</v>
      </c>
      <c r="H23" s="703">
        <f t="shared" si="4"/>
        <v>109.07600000000001</v>
      </c>
      <c r="I23" s="703">
        <f t="shared" si="5"/>
        <v>24.967199999999998</v>
      </c>
      <c r="J23" s="703">
        <f t="shared" si="7"/>
        <v>136.345</v>
      </c>
      <c r="K23" s="704">
        <f t="shared" si="6"/>
        <v>31.208999999999996</v>
      </c>
      <c r="L23" s="703">
        <f t="shared" si="8"/>
        <v>181.79333333333335</v>
      </c>
      <c r="M23" s="703">
        <f t="shared" si="9"/>
        <v>31.208999999999996</v>
      </c>
      <c r="N23" s="703">
        <f t="shared" si="10"/>
        <v>272.69</v>
      </c>
      <c r="O23" s="703">
        <f t="shared" si="10"/>
        <v>62.417999999999992</v>
      </c>
    </row>
    <row r="24" spans="1:15" s="700" customFormat="1" ht="17.100000000000001" customHeight="1" x14ac:dyDescent="0.25">
      <c r="A24" s="703">
        <v>6</v>
      </c>
      <c r="B24" s="703">
        <f>'[32]C mac final'!P21</f>
        <v>1403.48</v>
      </c>
      <c r="C24" s="703">
        <f>'[32]C manual'!Q21</f>
        <v>338.45</v>
      </c>
      <c r="D24" s="703">
        <f t="shared" si="0"/>
        <v>62.376888888888892</v>
      </c>
      <c r="E24" s="703">
        <f t="shared" si="1"/>
        <v>15.042222222222222</v>
      </c>
      <c r="F24" s="703">
        <f t="shared" si="2"/>
        <v>93.565333333333328</v>
      </c>
      <c r="G24" s="704">
        <f t="shared" si="3"/>
        <v>22.563333333333333</v>
      </c>
      <c r="H24" s="703">
        <f t="shared" si="4"/>
        <v>112.2784</v>
      </c>
      <c r="I24" s="703">
        <f t="shared" si="5"/>
        <v>27.076000000000001</v>
      </c>
      <c r="J24" s="703">
        <f t="shared" si="7"/>
        <v>140.34800000000001</v>
      </c>
      <c r="K24" s="704">
        <f t="shared" si="6"/>
        <v>33.844999999999999</v>
      </c>
      <c r="L24" s="703">
        <f t="shared" si="8"/>
        <v>187.13066666666666</v>
      </c>
      <c r="M24" s="703">
        <f t="shared" si="9"/>
        <v>33.844999999999999</v>
      </c>
      <c r="N24" s="703">
        <f t="shared" si="10"/>
        <v>280.69600000000003</v>
      </c>
      <c r="O24" s="703">
        <f t="shared" si="10"/>
        <v>67.69</v>
      </c>
    </row>
    <row r="25" spans="1:15" s="700" customFormat="1" ht="17.100000000000001" customHeight="1" x14ac:dyDescent="0.25">
      <c r="A25" s="703">
        <v>6.5</v>
      </c>
      <c r="B25" s="703">
        <f>'[32]C mac final'!P22</f>
        <v>1445.17</v>
      </c>
      <c r="C25" s="703">
        <f>'[32]C manual'!Q22</f>
        <v>364.98</v>
      </c>
      <c r="D25" s="703">
        <f t="shared" si="0"/>
        <v>64.229777777777784</v>
      </c>
      <c r="E25" s="703">
        <f t="shared" si="1"/>
        <v>16.221333333333334</v>
      </c>
      <c r="F25" s="703">
        <f t="shared" si="2"/>
        <v>96.344666666666669</v>
      </c>
      <c r="G25" s="704">
        <f t="shared" si="3"/>
        <v>24.332000000000001</v>
      </c>
      <c r="H25" s="703">
        <f t="shared" si="4"/>
        <v>115.61360000000001</v>
      </c>
      <c r="I25" s="703">
        <f t="shared" si="5"/>
        <v>29.198400000000003</v>
      </c>
      <c r="J25" s="703">
        <f t="shared" si="7"/>
        <v>144.517</v>
      </c>
      <c r="K25" s="704">
        <f t="shared" si="6"/>
        <v>36.498000000000005</v>
      </c>
      <c r="L25" s="703">
        <f t="shared" si="8"/>
        <v>192.68933333333334</v>
      </c>
      <c r="M25" s="703">
        <f t="shared" si="9"/>
        <v>36.498000000000005</v>
      </c>
      <c r="N25" s="703">
        <f t="shared" si="10"/>
        <v>289.03399999999999</v>
      </c>
      <c r="O25" s="703">
        <f t="shared" si="10"/>
        <v>72.996000000000009</v>
      </c>
    </row>
    <row r="26" spans="1:15" s="700" customFormat="1" ht="17.100000000000001" customHeight="1" x14ac:dyDescent="0.25">
      <c r="A26" s="703">
        <v>7</v>
      </c>
      <c r="B26" s="703">
        <f>'[32]C mac final'!P23</f>
        <v>1485.8600000000001</v>
      </c>
      <c r="C26" s="703">
        <f>'[32]C manual'!Q23</f>
        <v>391.57</v>
      </c>
      <c r="D26" s="703">
        <f t="shared" si="0"/>
        <v>66.038222222222231</v>
      </c>
      <c r="E26" s="703">
        <f t="shared" si="1"/>
        <v>17.403111111111112</v>
      </c>
      <c r="F26" s="703">
        <f t="shared" si="2"/>
        <v>99.057333333333347</v>
      </c>
      <c r="G26" s="704">
        <f t="shared" si="3"/>
        <v>26.104666666666667</v>
      </c>
      <c r="H26" s="703">
        <f t="shared" si="4"/>
        <v>118.86880000000001</v>
      </c>
      <c r="I26" s="703">
        <f t="shared" si="5"/>
        <v>31.325599999999998</v>
      </c>
      <c r="J26" s="703">
        <f t="shared" si="7"/>
        <v>148.58600000000001</v>
      </c>
      <c r="K26" s="704">
        <f t="shared" si="6"/>
        <v>39.156999999999996</v>
      </c>
      <c r="L26" s="703">
        <f t="shared" si="8"/>
        <v>198.11466666666669</v>
      </c>
      <c r="M26" s="703">
        <f t="shared" si="9"/>
        <v>39.156999999999996</v>
      </c>
      <c r="N26" s="703">
        <f t="shared" si="10"/>
        <v>297.17200000000003</v>
      </c>
      <c r="O26" s="703">
        <f t="shared" si="10"/>
        <v>78.313999999999993</v>
      </c>
    </row>
    <row r="27" spans="1:15" s="700" customFormat="1" ht="17.100000000000001" customHeight="1" x14ac:dyDescent="0.25">
      <c r="A27" s="703">
        <v>7.5</v>
      </c>
      <c r="B27" s="703">
        <f>'[32]C mac final'!P24</f>
        <v>1526.35</v>
      </c>
      <c r="C27" s="703">
        <f>'[32]C manual'!Q24</f>
        <v>417.99</v>
      </c>
      <c r="D27" s="703">
        <f t="shared" si="0"/>
        <v>67.837777777777774</v>
      </c>
      <c r="E27" s="703">
        <f t="shared" si="1"/>
        <v>18.577333333333335</v>
      </c>
      <c r="F27" s="703">
        <f t="shared" si="2"/>
        <v>101.75666666666666</v>
      </c>
      <c r="G27" s="704">
        <f t="shared" si="3"/>
        <v>27.866</v>
      </c>
      <c r="H27" s="703">
        <f t="shared" si="4"/>
        <v>122.10799999999999</v>
      </c>
      <c r="I27" s="703">
        <f t="shared" si="5"/>
        <v>33.4392</v>
      </c>
      <c r="J27" s="703">
        <f t="shared" si="7"/>
        <v>152.63499999999999</v>
      </c>
      <c r="K27" s="704">
        <f t="shared" si="6"/>
        <v>41.798999999999999</v>
      </c>
      <c r="L27" s="703">
        <f t="shared" si="8"/>
        <v>203.51333333333332</v>
      </c>
      <c r="M27" s="703">
        <f t="shared" si="9"/>
        <v>41.798999999999999</v>
      </c>
      <c r="N27" s="703">
        <f t="shared" si="10"/>
        <v>305.27</v>
      </c>
      <c r="O27" s="703">
        <f t="shared" si="10"/>
        <v>83.597999999999999</v>
      </c>
    </row>
    <row r="28" spans="1:15" s="700" customFormat="1" ht="17.100000000000001" customHeight="1" x14ac:dyDescent="0.25">
      <c r="A28" s="703">
        <v>8</v>
      </c>
      <c r="B28" s="703">
        <f>'[32]C mac final'!P25</f>
        <v>1566.8</v>
      </c>
      <c r="C28" s="703">
        <f>'[32]C manual'!Q25</f>
        <v>444.46</v>
      </c>
      <c r="D28" s="703">
        <f t="shared" si="0"/>
        <v>69.635555555555555</v>
      </c>
      <c r="E28" s="703">
        <f t="shared" si="1"/>
        <v>19.753777777777778</v>
      </c>
      <c r="F28" s="703">
        <f t="shared" si="2"/>
        <v>104.45333333333333</v>
      </c>
      <c r="G28" s="704">
        <f t="shared" si="3"/>
        <v>29.630666666666666</v>
      </c>
      <c r="H28" s="703">
        <f t="shared" si="4"/>
        <v>125.34399999999999</v>
      </c>
      <c r="I28" s="703">
        <f t="shared" si="5"/>
        <v>35.556799999999996</v>
      </c>
      <c r="J28" s="703">
        <f t="shared" si="7"/>
        <v>156.68</v>
      </c>
      <c r="K28" s="704">
        <f t="shared" si="6"/>
        <v>44.445999999999998</v>
      </c>
      <c r="L28" s="703">
        <f t="shared" si="8"/>
        <v>208.90666666666667</v>
      </c>
      <c r="M28" s="703">
        <f t="shared" si="9"/>
        <v>44.445999999999998</v>
      </c>
      <c r="N28" s="703">
        <f t="shared" si="10"/>
        <v>313.36</v>
      </c>
      <c r="O28" s="703">
        <f t="shared" si="10"/>
        <v>88.891999999999996</v>
      </c>
    </row>
    <row r="29" spans="1:15" s="700" customFormat="1" ht="17.100000000000001" customHeight="1" x14ac:dyDescent="0.25">
      <c r="A29" s="703">
        <v>8.5</v>
      </c>
      <c r="B29" s="703">
        <f>'[32]C mac final'!P26</f>
        <v>1606.71</v>
      </c>
      <c r="C29" s="703">
        <f>'[32]C manual'!Q26</f>
        <v>470.92</v>
      </c>
      <c r="D29" s="703">
        <f t="shared" si="0"/>
        <v>71.409333333333336</v>
      </c>
      <c r="E29" s="703">
        <f t="shared" si="1"/>
        <v>20.92977777777778</v>
      </c>
      <c r="F29" s="703">
        <f t="shared" si="2"/>
        <v>107.114</v>
      </c>
      <c r="G29" s="704">
        <f t="shared" si="3"/>
        <v>31.394666666666669</v>
      </c>
      <c r="H29" s="703">
        <f t="shared" si="4"/>
        <v>128.5368</v>
      </c>
      <c r="I29" s="703">
        <f t="shared" si="5"/>
        <v>37.6736</v>
      </c>
      <c r="J29" s="703">
        <f t="shared" si="7"/>
        <v>160.67099999999999</v>
      </c>
      <c r="K29" s="704">
        <f t="shared" si="6"/>
        <v>47.091999999999999</v>
      </c>
      <c r="L29" s="703">
        <f t="shared" si="8"/>
        <v>214.22800000000001</v>
      </c>
      <c r="M29" s="703">
        <f t="shared" si="9"/>
        <v>47.091999999999999</v>
      </c>
      <c r="N29" s="703">
        <f t="shared" si="10"/>
        <v>321.34199999999998</v>
      </c>
      <c r="O29" s="703">
        <f t="shared" si="10"/>
        <v>94.183999999999997</v>
      </c>
    </row>
    <row r="30" spans="1:15" s="700" customFormat="1" ht="17.100000000000001" customHeight="1" x14ac:dyDescent="0.25">
      <c r="A30" s="703">
        <v>9</v>
      </c>
      <c r="B30" s="703">
        <f>'[32]C mac final'!P27</f>
        <v>1646.71</v>
      </c>
      <c r="C30" s="703">
        <f>'[32]C manual'!Q27</f>
        <v>497.43</v>
      </c>
      <c r="D30" s="703">
        <f t="shared" si="0"/>
        <v>73.187111111111108</v>
      </c>
      <c r="E30" s="703">
        <f t="shared" si="1"/>
        <v>22.108000000000001</v>
      </c>
      <c r="F30" s="703">
        <f t="shared" si="2"/>
        <v>109.78066666666668</v>
      </c>
      <c r="G30" s="704">
        <f t="shared" si="3"/>
        <v>33.161999999999999</v>
      </c>
      <c r="H30" s="703">
        <f t="shared" si="4"/>
        <v>131.73680000000002</v>
      </c>
      <c r="I30" s="703">
        <f t="shared" si="5"/>
        <v>39.794400000000003</v>
      </c>
      <c r="J30" s="703">
        <f t="shared" si="7"/>
        <v>164.67099999999999</v>
      </c>
      <c r="K30" s="704">
        <f t="shared" si="6"/>
        <v>49.743000000000002</v>
      </c>
      <c r="L30" s="703">
        <f t="shared" si="8"/>
        <v>219.56133333333335</v>
      </c>
      <c r="M30" s="703">
        <f t="shared" si="9"/>
        <v>49.743000000000002</v>
      </c>
      <c r="N30" s="703">
        <f t="shared" si="10"/>
        <v>329.34199999999998</v>
      </c>
      <c r="O30" s="703">
        <f t="shared" si="10"/>
        <v>99.486000000000004</v>
      </c>
    </row>
    <row r="31" spans="1:15" s="700" customFormat="1" ht="17.100000000000001" customHeight="1" x14ac:dyDescent="0.25">
      <c r="A31" s="703">
        <v>9.5</v>
      </c>
      <c r="B31" s="703">
        <f>'[32]C mac final'!P28</f>
        <v>1685.42</v>
      </c>
      <c r="C31" s="703">
        <f>'[32]C manual'!Q28</f>
        <v>523.70000000000005</v>
      </c>
      <c r="D31" s="703">
        <f t="shared" si="0"/>
        <v>74.907555555555561</v>
      </c>
      <c r="E31" s="703">
        <f t="shared" si="1"/>
        <v>23.275555555555556</v>
      </c>
      <c r="F31" s="703">
        <f t="shared" si="2"/>
        <v>112.36133333333333</v>
      </c>
      <c r="G31" s="704">
        <f t="shared" si="3"/>
        <v>34.913333333333334</v>
      </c>
      <c r="H31" s="703">
        <f t="shared" si="4"/>
        <v>134.83360000000002</v>
      </c>
      <c r="I31" s="703">
        <f t="shared" si="5"/>
        <v>41.896000000000001</v>
      </c>
      <c r="J31" s="703">
        <f t="shared" si="7"/>
        <v>168.542</v>
      </c>
      <c r="K31" s="704">
        <f t="shared" si="6"/>
        <v>52.370000000000005</v>
      </c>
      <c r="L31" s="703">
        <f t="shared" si="8"/>
        <v>224.72266666666667</v>
      </c>
      <c r="M31" s="703">
        <f t="shared" si="9"/>
        <v>52.370000000000005</v>
      </c>
      <c r="N31" s="703">
        <f t="shared" si="10"/>
        <v>337.084</v>
      </c>
      <c r="O31" s="703">
        <f t="shared" si="10"/>
        <v>104.74000000000001</v>
      </c>
    </row>
    <row r="32" spans="1:15" s="700" customFormat="1" ht="17.100000000000001" customHeight="1" x14ac:dyDescent="0.25">
      <c r="A32" s="703">
        <v>10</v>
      </c>
      <c r="B32" s="703">
        <f>'[32]C mac final'!P29</f>
        <v>1724.04</v>
      </c>
      <c r="C32" s="703">
        <f>'[32]C manual'!Q29</f>
        <v>550.04</v>
      </c>
      <c r="D32" s="703">
        <f t="shared" si="0"/>
        <v>76.623999999999995</v>
      </c>
      <c r="E32" s="703">
        <f t="shared" si="1"/>
        <v>24.446222222222222</v>
      </c>
      <c r="F32" s="703">
        <f t="shared" si="2"/>
        <v>114.93599999999999</v>
      </c>
      <c r="G32" s="704">
        <f t="shared" si="3"/>
        <v>36.669333333333334</v>
      </c>
      <c r="H32" s="703">
        <f t="shared" si="4"/>
        <v>137.92320000000001</v>
      </c>
      <c r="I32" s="703">
        <f t="shared" si="5"/>
        <v>44.0032</v>
      </c>
      <c r="J32" s="703">
        <f t="shared" si="7"/>
        <v>172.404</v>
      </c>
      <c r="K32" s="704">
        <f t="shared" si="6"/>
        <v>55.003999999999998</v>
      </c>
      <c r="L32" s="703">
        <f t="shared" si="8"/>
        <v>229.87199999999999</v>
      </c>
      <c r="M32" s="703">
        <f t="shared" si="9"/>
        <v>55.003999999999998</v>
      </c>
      <c r="N32" s="703">
        <f t="shared" si="10"/>
        <v>344.80799999999999</v>
      </c>
      <c r="O32" s="703">
        <f t="shared" si="10"/>
        <v>110.008</v>
      </c>
    </row>
    <row r="33" spans="1:15" s="700" customFormat="1" ht="17.100000000000001" customHeight="1" x14ac:dyDescent="0.25">
      <c r="A33" s="703">
        <v>11</v>
      </c>
      <c r="B33" s="703">
        <f>'[32]C mac final'!P30</f>
        <v>1790.57</v>
      </c>
      <c r="C33" s="703">
        <f>'[32]C manual'!Q30</f>
        <v>602.22</v>
      </c>
      <c r="D33" s="703">
        <f t="shared" si="0"/>
        <v>79.580888888888893</v>
      </c>
      <c r="E33" s="703">
        <f t="shared" si="1"/>
        <v>26.765333333333334</v>
      </c>
      <c r="F33" s="703">
        <f t="shared" si="2"/>
        <v>119.37133333333333</v>
      </c>
      <c r="G33" s="704">
        <f t="shared" si="3"/>
        <v>40.148000000000003</v>
      </c>
      <c r="H33" s="703">
        <f t="shared" si="4"/>
        <v>143.2456</v>
      </c>
      <c r="I33" s="703">
        <f t="shared" si="5"/>
        <v>48.177600000000005</v>
      </c>
      <c r="J33" s="703">
        <f t="shared" si="7"/>
        <v>179.05699999999999</v>
      </c>
      <c r="K33" s="704">
        <f t="shared" si="6"/>
        <v>60.222000000000001</v>
      </c>
      <c r="L33" s="703">
        <f t="shared" si="8"/>
        <v>238.74266666666665</v>
      </c>
      <c r="M33" s="703">
        <f t="shared" si="9"/>
        <v>60.222000000000001</v>
      </c>
      <c r="N33" s="703">
        <f t="shared" si="10"/>
        <v>358.11399999999998</v>
      </c>
      <c r="O33" s="703">
        <f t="shared" si="10"/>
        <v>120.444</v>
      </c>
    </row>
    <row r="34" spans="1:15" s="700" customFormat="1" ht="17.100000000000001" customHeight="1" x14ac:dyDescent="0.25">
      <c r="A34" s="703">
        <v>12</v>
      </c>
      <c r="B34" s="703">
        <f>'[32]C mac final'!P31</f>
        <v>1855.71</v>
      </c>
      <c r="C34" s="703">
        <f>'[32]C manual'!Q31</f>
        <v>654.08000000000004</v>
      </c>
      <c r="D34" s="703">
        <f t="shared" si="0"/>
        <v>82.475999999999999</v>
      </c>
      <c r="E34" s="703">
        <f t="shared" si="1"/>
        <v>29.070222222222224</v>
      </c>
      <c r="F34" s="703">
        <f t="shared" si="2"/>
        <v>123.714</v>
      </c>
      <c r="G34" s="704">
        <f t="shared" si="3"/>
        <v>43.605333333333334</v>
      </c>
      <c r="H34" s="703">
        <f t="shared" si="4"/>
        <v>148.45680000000002</v>
      </c>
      <c r="I34" s="703">
        <f t="shared" si="5"/>
        <v>52.326400000000007</v>
      </c>
      <c r="J34" s="703">
        <f t="shared" si="7"/>
        <v>185.571</v>
      </c>
      <c r="K34" s="704">
        <f t="shared" si="6"/>
        <v>65.408000000000001</v>
      </c>
      <c r="L34" s="703">
        <f t="shared" si="8"/>
        <v>247.428</v>
      </c>
      <c r="M34" s="703">
        <f t="shared" si="9"/>
        <v>65.408000000000001</v>
      </c>
      <c r="N34" s="703">
        <f t="shared" si="10"/>
        <v>371.142</v>
      </c>
      <c r="O34" s="703">
        <f t="shared" si="10"/>
        <v>130.816</v>
      </c>
    </row>
    <row r="35" spans="1:15" s="700" customFormat="1" ht="17.100000000000001" customHeight="1" x14ac:dyDescent="0.25">
      <c r="A35" s="703">
        <v>13</v>
      </c>
      <c r="B35" s="703">
        <f>'[32]C mac final'!P32</f>
        <v>1919.55</v>
      </c>
      <c r="C35" s="703">
        <f>'[32]C manual'!Q32</f>
        <v>705.99</v>
      </c>
      <c r="D35" s="703">
        <f t="shared" si="0"/>
        <v>85.313333333333333</v>
      </c>
      <c r="E35" s="703">
        <f t="shared" si="1"/>
        <v>31.377333333333333</v>
      </c>
      <c r="F35" s="703">
        <f t="shared" si="2"/>
        <v>127.97</v>
      </c>
      <c r="G35" s="704">
        <f t="shared" si="3"/>
        <v>47.066000000000003</v>
      </c>
      <c r="H35" s="703">
        <f t="shared" si="4"/>
        <v>153.56399999999999</v>
      </c>
      <c r="I35" s="703">
        <f t="shared" si="5"/>
        <v>56.479199999999999</v>
      </c>
      <c r="J35" s="703">
        <f t="shared" si="7"/>
        <v>191.95499999999998</v>
      </c>
      <c r="K35" s="704">
        <f t="shared" si="6"/>
        <v>70.599000000000004</v>
      </c>
      <c r="L35" s="703">
        <f t="shared" si="8"/>
        <v>255.94</v>
      </c>
      <c r="M35" s="703">
        <f t="shared" si="9"/>
        <v>70.599000000000004</v>
      </c>
      <c r="N35" s="703">
        <f t="shared" si="10"/>
        <v>383.90999999999997</v>
      </c>
      <c r="O35" s="703">
        <f t="shared" si="10"/>
        <v>141.19800000000001</v>
      </c>
    </row>
    <row r="36" spans="1:15" s="700" customFormat="1" ht="17.100000000000001" customHeight="1" x14ac:dyDescent="0.25">
      <c r="A36" s="703">
        <v>14</v>
      </c>
      <c r="B36" s="703">
        <f>'[32]C mac final'!P33</f>
        <v>1982.43</v>
      </c>
      <c r="C36" s="703">
        <f>'[32]C manual'!Q33</f>
        <v>757.93</v>
      </c>
      <c r="D36" s="703">
        <f t="shared" si="0"/>
        <v>88.108000000000004</v>
      </c>
      <c r="E36" s="703">
        <f t="shared" si="1"/>
        <v>33.685777777777773</v>
      </c>
      <c r="F36" s="703">
        <f t="shared" si="2"/>
        <v>132.16200000000001</v>
      </c>
      <c r="G36" s="704">
        <f t="shared" si="3"/>
        <v>50.528666666666666</v>
      </c>
      <c r="H36" s="703">
        <f t="shared" si="4"/>
        <v>158.59440000000001</v>
      </c>
      <c r="I36" s="703">
        <f t="shared" si="5"/>
        <v>60.634399999999999</v>
      </c>
      <c r="J36" s="703">
        <f t="shared" si="7"/>
        <v>198.24299999999999</v>
      </c>
      <c r="K36" s="704">
        <f t="shared" si="6"/>
        <v>75.792999999999992</v>
      </c>
      <c r="L36" s="703">
        <f t="shared" si="8"/>
        <v>264.32400000000001</v>
      </c>
      <c r="M36" s="703">
        <f t="shared" si="9"/>
        <v>75.792999999999992</v>
      </c>
      <c r="N36" s="703">
        <f t="shared" si="10"/>
        <v>396.48599999999999</v>
      </c>
      <c r="O36" s="703">
        <f t="shared" si="10"/>
        <v>151.58599999999998</v>
      </c>
    </row>
    <row r="37" spans="1:15" s="700" customFormat="1" ht="17.100000000000001" customHeight="1" x14ac:dyDescent="0.25">
      <c r="A37" s="703">
        <v>15</v>
      </c>
      <c r="B37" s="703">
        <f>'[32]C mac final'!P34</f>
        <v>2044.14</v>
      </c>
      <c r="C37" s="703">
        <f>'[32]C manual'!Q34</f>
        <v>809.67</v>
      </c>
      <c r="D37" s="703">
        <f t="shared" si="0"/>
        <v>90.850666666666669</v>
      </c>
      <c r="E37" s="703">
        <f t="shared" si="1"/>
        <v>35.98533333333333</v>
      </c>
      <c r="F37" s="703">
        <f t="shared" si="2"/>
        <v>136.27600000000001</v>
      </c>
      <c r="G37" s="704">
        <f t="shared" si="3"/>
        <v>53.977999999999994</v>
      </c>
      <c r="H37" s="703">
        <f t="shared" si="4"/>
        <v>163.53120000000001</v>
      </c>
      <c r="I37" s="703">
        <f t="shared" si="5"/>
        <v>64.773600000000002</v>
      </c>
      <c r="J37" s="703">
        <f t="shared" si="7"/>
        <v>204.41400000000002</v>
      </c>
      <c r="K37" s="704">
        <f t="shared" si="6"/>
        <v>80.966999999999999</v>
      </c>
      <c r="L37" s="703">
        <f t="shared" si="8"/>
        <v>272.55200000000002</v>
      </c>
      <c r="M37" s="703">
        <f t="shared" si="9"/>
        <v>80.966999999999999</v>
      </c>
      <c r="N37" s="703">
        <f t="shared" si="10"/>
        <v>408.82800000000003</v>
      </c>
      <c r="O37" s="703">
        <f t="shared" si="10"/>
        <v>161.934</v>
      </c>
    </row>
    <row r="38" spans="1:15" s="700" customFormat="1" ht="17.100000000000001" customHeight="1" x14ac:dyDescent="0.25">
      <c r="A38" s="703">
        <v>20</v>
      </c>
      <c r="B38" s="703">
        <f>'[32]C mac final'!P35</f>
        <v>2428.7399999999998</v>
      </c>
      <c r="C38" s="703">
        <f>'[32]C manual'!Q35</f>
        <v>1073.17</v>
      </c>
      <c r="D38" s="703">
        <f t="shared" si="0"/>
        <v>107.94399999999999</v>
      </c>
      <c r="E38" s="703">
        <f t="shared" si="1"/>
        <v>47.696444444444445</v>
      </c>
      <c r="F38" s="703">
        <f t="shared" si="2"/>
        <v>161.916</v>
      </c>
      <c r="G38" s="704">
        <f t="shared" si="3"/>
        <v>71.544666666666672</v>
      </c>
      <c r="H38" s="703">
        <f t="shared" si="4"/>
        <v>194.29919999999998</v>
      </c>
      <c r="I38" s="703">
        <f t="shared" si="5"/>
        <v>85.8536</v>
      </c>
      <c r="J38" s="703">
        <f t="shared" si="7"/>
        <v>242.87399999999997</v>
      </c>
      <c r="K38" s="704">
        <f t="shared" si="6"/>
        <v>107.31700000000001</v>
      </c>
      <c r="L38" s="703">
        <f t="shared" si="8"/>
        <v>323.83199999999999</v>
      </c>
      <c r="M38" s="703">
        <f t="shared" si="9"/>
        <v>107.31700000000001</v>
      </c>
      <c r="N38" s="703">
        <f t="shared" si="10"/>
        <v>485.74799999999993</v>
      </c>
      <c r="O38" s="703">
        <f t="shared" si="10"/>
        <v>214.63400000000001</v>
      </c>
    </row>
    <row r="39" spans="1:15" s="700" customFormat="1" ht="17.100000000000001" customHeight="1" x14ac:dyDescent="0.25">
      <c r="A39" s="703">
        <v>25</v>
      </c>
      <c r="B39" s="703">
        <f>'[32]C mac final'!P36</f>
        <v>2813.09</v>
      </c>
      <c r="C39" s="703">
        <f>'[32]C manual'!Q36</f>
        <v>1336.84</v>
      </c>
      <c r="D39" s="703">
        <f t="shared" si="0"/>
        <v>125.02622222222223</v>
      </c>
      <c r="E39" s="703">
        <f t="shared" si="1"/>
        <v>59.415111111111109</v>
      </c>
      <c r="F39" s="703">
        <f t="shared" si="2"/>
        <v>187.53933333333333</v>
      </c>
      <c r="G39" s="704">
        <f t="shared" si="3"/>
        <v>89.12266666666666</v>
      </c>
      <c r="H39" s="703">
        <f t="shared" si="4"/>
        <v>225.0472</v>
      </c>
      <c r="I39" s="703">
        <f t="shared" si="5"/>
        <v>106.9472</v>
      </c>
      <c r="J39" s="703">
        <f t="shared" si="7"/>
        <v>281.30900000000003</v>
      </c>
      <c r="K39" s="704">
        <f t="shared" si="6"/>
        <v>133.684</v>
      </c>
      <c r="L39" s="703">
        <f t="shared" si="8"/>
        <v>375.07866666666666</v>
      </c>
      <c r="M39" s="703">
        <f t="shared" si="9"/>
        <v>133.684</v>
      </c>
      <c r="N39" s="703">
        <f t="shared" si="10"/>
        <v>562.61800000000005</v>
      </c>
      <c r="O39" s="703">
        <f t="shared" si="10"/>
        <v>267.36799999999999</v>
      </c>
    </row>
    <row r="40" spans="1:15" s="700" customFormat="1" ht="17.100000000000001" customHeight="1" x14ac:dyDescent="0.25">
      <c r="A40" s="703">
        <v>30</v>
      </c>
      <c r="B40" s="703">
        <f>'[32]C mac final'!P37</f>
        <v>3069.06</v>
      </c>
      <c r="C40" s="703">
        <f>'[32]C manual'!Q37</f>
        <v>1592.48</v>
      </c>
      <c r="D40" s="703">
        <f t="shared" si="0"/>
        <v>136.40266666666668</v>
      </c>
      <c r="E40" s="703">
        <f t="shared" si="1"/>
        <v>70.776888888888891</v>
      </c>
      <c r="F40" s="703">
        <f t="shared" si="2"/>
        <v>204.60399999999998</v>
      </c>
      <c r="G40" s="704">
        <f t="shared" si="3"/>
        <v>106.16533333333334</v>
      </c>
      <c r="H40" s="703">
        <f t="shared" si="4"/>
        <v>245.5248</v>
      </c>
      <c r="I40" s="703">
        <f t="shared" si="5"/>
        <v>127.3984</v>
      </c>
      <c r="J40" s="703">
        <f t="shared" si="7"/>
        <v>306.90600000000001</v>
      </c>
      <c r="K40" s="704">
        <f t="shared" si="6"/>
        <v>159.24799999999999</v>
      </c>
      <c r="L40" s="703">
        <f t="shared" si="8"/>
        <v>409.20799999999997</v>
      </c>
      <c r="M40" s="703">
        <f t="shared" si="9"/>
        <v>159.24799999999999</v>
      </c>
      <c r="N40" s="703">
        <f t="shared" si="10"/>
        <v>613.81200000000001</v>
      </c>
      <c r="O40" s="703">
        <f t="shared" si="10"/>
        <v>318.49599999999998</v>
      </c>
    </row>
    <row r="41" spans="1:15" s="700" customFormat="1" ht="17.100000000000001" customHeight="1" x14ac:dyDescent="0.25">
      <c r="A41" s="703">
        <v>35</v>
      </c>
      <c r="B41" s="703">
        <f>'[32]C mac final'!P38</f>
        <v>3432.12</v>
      </c>
      <c r="C41" s="703">
        <f>'[32]C manual'!Q38</f>
        <v>1854.79</v>
      </c>
      <c r="D41" s="703">
        <f t="shared" si="0"/>
        <v>152.53866666666667</v>
      </c>
      <c r="E41" s="703">
        <f t="shared" si="1"/>
        <v>82.435111111111112</v>
      </c>
      <c r="F41" s="703">
        <f t="shared" si="2"/>
        <v>228.80799999999999</v>
      </c>
      <c r="G41" s="704">
        <f t="shared" si="3"/>
        <v>123.65266666666666</v>
      </c>
      <c r="H41" s="703">
        <f t="shared" si="4"/>
        <v>274.56959999999998</v>
      </c>
      <c r="I41" s="703">
        <f t="shared" si="5"/>
        <v>148.38319999999999</v>
      </c>
      <c r="J41" s="703">
        <f t="shared" si="7"/>
        <v>343.21199999999999</v>
      </c>
      <c r="K41" s="704">
        <f t="shared" si="6"/>
        <v>185.47899999999998</v>
      </c>
      <c r="L41" s="703">
        <f t="shared" si="8"/>
        <v>457.61599999999999</v>
      </c>
      <c r="M41" s="703">
        <f t="shared" si="9"/>
        <v>185.47899999999998</v>
      </c>
      <c r="N41" s="703">
        <f t="shared" si="10"/>
        <v>686.42399999999998</v>
      </c>
      <c r="O41" s="703">
        <f t="shared" si="10"/>
        <v>370.95799999999997</v>
      </c>
    </row>
    <row r="42" spans="1:15" s="700" customFormat="1" ht="17.100000000000001" customHeight="1" x14ac:dyDescent="0.25">
      <c r="A42" s="703">
        <v>40</v>
      </c>
      <c r="B42" s="703">
        <f>'[32]C mac final'!P39</f>
        <v>3795.36</v>
      </c>
      <c r="C42" s="703">
        <f>'[32]C manual'!Q39</f>
        <v>2117.08</v>
      </c>
      <c r="D42" s="703">
        <f t="shared" si="0"/>
        <v>168.68266666666668</v>
      </c>
      <c r="E42" s="703">
        <f t="shared" si="1"/>
        <v>94.092444444444439</v>
      </c>
      <c r="F42" s="703">
        <f t="shared" si="2"/>
        <v>253.024</v>
      </c>
      <c r="G42" s="704">
        <f t="shared" si="3"/>
        <v>141.13866666666667</v>
      </c>
      <c r="H42" s="703">
        <f t="shared" si="4"/>
        <v>303.62880000000001</v>
      </c>
      <c r="I42" s="703">
        <f t="shared" si="5"/>
        <v>169.3664</v>
      </c>
      <c r="J42" s="703">
        <f t="shared" si="7"/>
        <v>379.536</v>
      </c>
      <c r="K42" s="704">
        <f t="shared" si="6"/>
        <v>211.708</v>
      </c>
      <c r="L42" s="703">
        <f t="shared" si="8"/>
        <v>506.048</v>
      </c>
      <c r="M42" s="703">
        <f t="shared" si="9"/>
        <v>211.708</v>
      </c>
      <c r="N42" s="703">
        <f t="shared" si="10"/>
        <v>759.072</v>
      </c>
      <c r="O42" s="703">
        <f t="shared" si="10"/>
        <v>423.416</v>
      </c>
    </row>
    <row r="43" spans="1:15" s="700" customFormat="1" ht="17.100000000000001" customHeight="1" x14ac:dyDescent="0.25">
      <c r="A43" s="703">
        <v>45</v>
      </c>
      <c r="B43" s="703">
        <f>'[32]C mac final'!P40</f>
        <v>4158.25</v>
      </c>
      <c r="C43" s="703">
        <f>'[32]C manual'!Q40</f>
        <v>2379.25</v>
      </c>
      <c r="D43" s="703">
        <f t="shared" si="0"/>
        <v>184.8111111111111</v>
      </c>
      <c r="E43" s="703">
        <f t="shared" si="1"/>
        <v>105.74444444444444</v>
      </c>
      <c r="F43" s="703">
        <f t="shared" si="2"/>
        <v>277.21666666666664</v>
      </c>
      <c r="G43" s="704">
        <f t="shared" si="3"/>
        <v>158.61666666666667</v>
      </c>
      <c r="H43" s="703">
        <f t="shared" si="4"/>
        <v>332.66</v>
      </c>
      <c r="I43" s="703">
        <f t="shared" si="5"/>
        <v>190.34</v>
      </c>
      <c r="J43" s="703">
        <f t="shared" si="7"/>
        <v>415.82499999999999</v>
      </c>
      <c r="K43" s="704">
        <f t="shared" si="6"/>
        <v>237.92500000000001</v>
      </c>
      <c r="L43" s="703">
        <f t="shared" si="8"/>
        <v>554.43333333333328</v>
      </c>
      <c r="M43" s="703">
        <f t="shared" si="9"/>
        <v>237.92500000000001</v>
      </c>
      <c r="N43" s="703">
        <f t="shared" si="10"/>
        <v>831.65</v>
      </c>
      <c r="O43" s="703">
        <f t="shared" si="10"/>
        <v>475.85</v>
      </c>
    </row>
    <row r="44" spans="1:15" s="700" customFormat="1" ht="17.100000000000001" customHeight="1" x14ac:dyDescent="0.25">
      <c r="A44" s="703">
        <v>50</v>
      </c>
      <c r="B44" s="703">
        <f>'[32]C mac final'!P41</f>
        <v>4387.08</v>
      </c>
      <c r="C44" s="703">
        <f>'[32]C manual'!Q41</f>
        <v>2633.57</v>
      </c>
      <c r="D44" s="703">
        <f t="shared" si="0"/>
        <v>194.98133333333334</v>
      </c>
      <c r="E44" s="703">
        <f t="shared" si="1"/>
        <v>117.04755555555556</v>
      </c>
      <c r="F44" s="703">
        <f t="shared" si="2"/>
        <v>292.47199999999998</v>
      </c>
      <c r="G44" s="704">
        <f t="shared" si="3"/>
        <v>175.57133333333334</v>
      </c>
      <c r="H44" s="703">
        <f t="shared" si="4"/>
        <v>350.96640000000002</v>
      </c>
      <c r="I44" s="703">
        <f t="shared" si="5"/>
        <v>210.68560000000002</v>
      </c>
      <c r="J44" s="703">
        <f t="shared" si="7"/>
        <v>438.70799999999997</v>
      </c>
      <c r="K44" s="704">
        <f t="shared" si="6"/>
        <v>263.35700000000003</v>
      </c>
      <c r="L44" s="703">
        <f t="shared" si="8"/>
        <v>584.94399999999996</v>
      </c>
      <c r="M44" s="703">
        <f t="shared" si="9"/>
        <v>263.35700000000003</v>
      </c>
      <c r="N44" s="703">
        <f t="shared" si="10"/>
        <v>877.41599999999994</v>
      </c>
      <c r="O44" s="703">
        <f t="shared" si="10"/>
        <v>526.71400000000006</v>
      </c>
    </row>
    <row r="45" spans="1:15" s="700" customFormat="1" ht="17.100000000000001" customHeight="1" x14ac:dyDescent="0.25">
      <c r="A45" s="703">
        <v>60</v>
      </c>
      <c r="B45" s="703">
        <f>'[32]C mac final'!P42</f>
        <v>4925.75</v>
      </c>
      <c r="C45" s="703">
        <f>'[32]C manual'!Q42</f>
        <v>3146.74</v>
      </c>
      <c r="D45" s="703">
        <f t="shared" si="0"/>
        <v>218.92222222222222</v>
      </c>
      <c r="E45" s="703">
        <f t="shared" si="1"/>
        <v>139.85511111111111</v>
      </c>
      <c r="F45" s="703">
        <f t="shared" si="2"/>
        <v>328.38333333333333</v>
      </c>
      <c r="G45" s="704">
        <f t="shared" si="3"/>
        <v>209.78266666666664</v>
      </c>
      <c r="H45" s="703">
        <f t="shared" si="4"/>
        <v>394.06</v>
      </c>
      <c r="I45" s="703">
        <f t="shared" si="5"/>
        <v>251.73919999999998</v>
      </c>
      <c r="J45" s="703">
        <f t="shared" si="7"/>
        <v>492.57499999999999</v>
      </c>
      <c r="K45" s="704">
        <f t="shared" si="6"/>
        <v>314.67399999999998</v>
      </c>
      <c r="L45" s="703">
        <f t="shared" si="8"/>
        <v>656.76666666666665</v>
      </c>
      <c r="M45" s="703">
        <f t="shared" si="9"/>
        <v>314.67399999999998</v>
      </c>
      <c r="N45" s="703">
        <f t="shared" si="10"/>
        <v>985.15</v>
      </c>
      <c r="O45" s="703">
        <f t="shared" si="10"/>
        <v>629.34799999999996</v>
      </c>
    </row>
    <row r="46" spans="1:15" s="700" customFormat="1" ht="17.100000000000001" customHeight="1" x14ac:dyDescent="0.25">
      <c r="A46" s="703">
        <v>70</v>
      </c>
      <c r="B46" s="703">
        <f>'[32]C mac final'!P43</f>
        <v>5598.12</v>
      </c>
      <c r="C46" s="703">
        <f>'[32]C manual'!Q43</f>
        <v>3667.89</v>
      </c>
      <c r="D46" s="703">
        <f t="shared" si="0"/>
        <v>248.80533333333332</v>
      </c>
      <c r="E46" s="703">
        <f t="shared" si="1"/>
        <v>163.01733333333334</v>
      </c>
      <c r="F46" s="703">
        <f t="shared" si="2"/>
        <v>373.20799999999997</v>
      </c>
      <c r="G46" s="704">
        <f t="shared" si="3"/>
        <v>244.52599999999998</v>
      </c>
      <c r="H46" s="703">
        <f t="shared" si="4"/>
        <v>447.84960000000001</v>
      </c>
      <c r="I46" s="703">
        <f t="shared" si="5"/>
        <v>293.43119999999999</v>
      </c>
      <c r="J46" s="703">
        <f t="shared" si="7"/>
        <v>559.81200000000001</v>
      </c>
      <c r="K46" s="704">
        <f t="shared" si="6"/>
        <v>366.78899999999999</v>
      </c>
      <c r="L46" s="703">
        <f t="shared" si="8"/>
        <v>746.41599999999994</v>
      </c>
      <c r="M46" s="703">
        <f t="shared" si="9"/>
        <v>366.78899999999999</v>
      </c>
      <c r="N46" s="703">
        <f t="shared" si="10"/>
        <v>1119.624</v>
      </c>
      <c r="O46" s="703">
        <f t="shared" si="10"/>
        <v>733.57799999999997</v>
      </c>
    </row>
    <row r="47" spans="1:15" s="700" customFormat="1" ht="17.100000000000001" customHeight="1" x14ac:dyDescent="0.25">
      <c r="A47" s="703">
        <v>80</v>
      </c>
      <c r="B47" s="703">
        <f>'[32]C mac final'!P44</f>
        <v>6270.76</v>
      </c>
      <c r="C47" s="703">
        <f>'[32]C manual'!Q44</f>
        <v>4189.26</v>
      </c>
      <c r="D47" s="703">
        <f t="shared" si="0"/>
        <v>278.70044444444443</v>
      </c>
      <c r="E47" s="703">
        <f t="shared" si="1"/>
        <v>186.18933333333334</v>
      </c>
      <c r="F47" s="703">
        <f t="shared" si="2"/>
        <v>418.0506666666667</v>
      </c>
      <c r="G47" s="704">
        <f t="shared" si="3"/>
        <v>279.28399999999999</v>
      </c>
      <c r="H47" s="703">
        <f t="shared" si="4"/>
        <v>501.66079999999999</v>
      </c>
      <c r="I47" s="703">
        <f t="shared" si="5"/>
        <v>335.14080000000001</v>
      </c>
      <c r="J47" s="703">
        <f t="shared" si="7"/>
        <v>627.07600000000002</v>
      </c>
      <c r="K47" s="704">
        <f t="shared" si="6"/>
        <v>418.92600000000004</v>
      </c>
      <c r="L47" s="703">
        <f t="shared" si="8"/>
        <v>836.1013333333334</v>
      </c>
      <c r="M47" s="703">
        <f t="shared" si="9"/>
        <v>418.92600000000004</v>
      </c>
      <c r="N47" s="703">
        <f t="shared" si="10"/>
        <v>1254.152</v>
      </c>
      <c r="O47" s="703">
        <f t="shared" si="10"/>
        <v>837.85200000000009</v>
      </c>
    </row>
    <row r="48" spans="1:15" s="700" customFormat="1" ht="17.100000000000001" customHeight="1" x14ac:dyDescent="0.25">
      <c r="A48" s="703">
        <v>90</v>
      </c>
      <c r="B48" s="703">
        <f>'[32]C mac final'!P45</f>
        <v>6942.95</v>
      </c>
      <c r="C48" s="703">
        <f>'[32]C manual'!Q45</f>
        <v>4710.84</v>
      </c>
      <c r="D48" s="703">
        <f t="shared" si="0"/>
        <v>308.57555555555552</v>
      </c>
      <c r="E48" s="703">
        <f t="shared" si="1"/>
        <v>209.37066666666666</v>
      </c>
      <c r="F48" s="703">
        <f t="shared" si="2"/>
        <v>462.86333333333334</v>
      </c>
      <c r="G48" s="704">
        <f t="shared" si="3"/>
        <v>314.05599999999998</v>
      </c>
      <c r="H48" s="703">
        <f t="shared" si="4"/>
        <v>555.43600000000004</v>
      </c>
      <c r="I48" s="703">
        <f t="shared" si="5"/>
        <v>376.86720000000003</v>
      </c>
      <c r="J48" s="703">
        <f t="shared" si="7"/>
        <v>694.29499999999996</v>
      </c>
      <c r="K48" s="704">
        <f t="shared" si="6"/>
        <v>471.084</v>
      </c>
      <c r="L48" s="703">
        <f t="shared" si="8"/>
        <v>925.72666666666669</v>
      </c>
      <c r="M48" s="703">
        <f t="shared" si="9"/>
        <v>471.084</v>
      </c>
      <c r="N48" s="703">
        <f t="shared" si="10"/>
        <v>1388.59</v>
      </c>
      <c r="O48" s="703">
        <f t="shared" si="10"/>
        <v>942.16800000000001</v>
      </c>
    </row>
    <row r="49" spans="1:15" s="700" customFormat="1" ht="17.100000000000001" customHeight="1" x14ac:dyDescent="0.25">
      <c r="A49" s="703">
        <v>100</v>
      </c>
      <c r="B49" s="703">
        <f>'[32]C mac final'!P46</f>
        <v>7616.04</v>
      </c>
      <c r="C49" s="703">
        <f>'[32]C manual'!Q46</f>
        <v>5232.0600000000004</v>
      </c>
      <c r="D49" s="703">
        <f t="shared" si="0"/>
        <v>338.49066666666664</v>
      </c>
      <c r="E49" s="703">
        <f t="shared" si="1"/>
        <v>232.53600000000003</v>
      </c>
      <c r="F49" s="703">
        <f t="shared" si="2"/>
        <v>507.73599999999999</v>
      </c>
      <c r="G49" s="704">
        <f t="shared" si="3"/>
        <v>348.80400000000003</v>
      </c>
      <c r="H49" s="703">
        <f t="shared" si="4"/>
        <v>609.28319999999997</v>
      </c>
      <c r="I49" s="703">
        <f t="shared" si="5"/>
        <v>418.56480000000005</v>
      </c>
      <c r="J49" s="703">
        <f t="shared" si="7"/>
        <v>761.60400000000004</v>
      </c>
      <c r="K49" s="704">
        <f t="shared" si="6"/>
        <v>523.20600000000002</v>
      </c>
      <c r="L49" s="703">
        <f t="shared" si="8"/>
        <v>1015.472</v>
      </c>
      <c r="M49" s="703">
        <f t="shared" si="9"/>
        <v>523.20600000000002</v>
      </c>
      <c r="N49" s="703">
        <f t="shared" si="10"/>
        <v>1523.2080000000001</v>
      </c>
      <c r="O49" s="703">
        <f t="shared" si="10"/>
        <v>1046.412</v>
      </c>
    </row>
    <row r="50" spans="1:15" s="700" customFormat="1" ht="17.100000000000001" customHeight="1" x14ac:dyDescent="0.25">
      <c r="A50" s="703">
        <v>125</v>
      </c>
      <c r="B50" s="703">
        <f>'[32]C mac final'!P47</f>
        <v>8794.26</v>
      </c>
      <c r="C50" s="703">
        <f>'[32]C manual'!Q47</f>
        <v>6505.04</v>
      </c>
      <c r="D50" s="703">
        <f t="shared" si="0"/>
        <v>390.85599999999999</v>
      </c>
      <c r="E50" s="703">
        <f t="shared" si="1"/>
        <v>289.1128888888889</v>
      </c>
      <c r="F50" s="703">
        <f t="shared" si="2"/>
        <v>586.28399999999999</v>
      </c>
      <c r="G50" s="704">
        <f t="shared" si="3"/>
        <v>433.66933333333333</v>
      </c>
      <c r="H50" s="703">
        <f t="shared" si="4"/>
        <v>703.54079999999999</v>
      </c>
      <c r="I50" s="703">
        <f t="shared" si="5"/>
        <v>520.40319999999997</v>
      </c>
      <c r="J50" s="703">
        <f t="shared" si="7"/>
        <v>879.42600000000004</v>
      </c>
      <c r="K50" s="704">
        <f t="shared" si="6"/>
        <v>650.50400000000002</v>
      </c>
      <c r="L50" s="703">
        <f t="shared" si="8"/>
        <v>1172.568</v>
      </c>
      <c r="M50" s="703">
        <f t="shared" si="9"/>
        <v>650.50400000000002</v>
      </c>
      <c r="N50" s="703">
        <f t="shared" si="10"/>
        <v>1758.8520000000001</v>
      </c>
      <c r="O50" s="703">
        <f t="shared" si="10"/>
        <v>1301.008</v>
      </c>
    </row>
    <row r="51" spans="1:15" s="700" customFormat="1" ht="17.100000000000001" customHeight="1" x14ac:dyDescent="0.25">
      <c r="A51" s="703">
        <v>150</v>
      </c>
      <c r="B51" s="703">
        <f>'[32]C mac final'!P48</f>
        <v>10375.49</v>
      </c>
      <c r="C51" s="703">
        <f>'[32]C manual'!Q48</f>
        <v>7801.84</v>
      </c>
      <c r="D51" s="703">
        <f t="shared" si="0"/>
        <v>461.13288888888889</v>
      </c>
      <c r="E51" s="703">
        <f t="shared" si="1"/>
        <v>346.74844444444443</v>
      </c>
      <c r="F51" s="703">
        <f t="shared" si="2"/>
        <v>691.69933333333336</v>
      </c>
      <c r="G51" s="704">
        <f t="shared" si="3"/>
        <v>520.12266666666665</v>
      </c>
      <c r="H51" s="703">
        <f t="shared" si="4"/>
        <v>830.03919999999994</v>
      </c>
      <c r="I51" s="703">
        <f t="shared" si="5"/>
        <v>624.1472</v>
      </c>
      <c r="J51" s="703">
        <f t="shared" si="7"/>
        <v>1037.549</v>
      </c>
      <c r="K51" s="704">
        <f t="shared" si="6"/>
        <v>780.18399999999997</v>
      </c>
      <c r="L51" s="703">
        <f t="shared" si="8"/>
        <v>1383.3986666666667</v>
      </c>
      <c r="M51" s="703">
        <f t="shared" si="9"/>
        <v>780.18399999999997</v>
      </c>
      <c r="N51" s="703">
        <f t="shared" si="10"/>
        <v>2075.098</v>
      </c>
      <c r="O51" s="703">
        <f t="shared" si="10"/>
        <v>1560.3679999999999</v>
      </c>
    </row>
    <row r="52" spans="1:15" s="700" customFormat="1" ht="17.100000000000001" customHeight="1" x14ac:dyDescent="0.25">
      <c r="A52" s="703">
        <v>175</v>
      </c>
      <c r="B52" s="703">
        <f>'[32]C mac final'!P49</f>
        <v>11603.84</v>
      </c>
      <c r="C52" s="703">
        <f>'[32]C manual'!Q49</f>
        <v>9077.93</v>
      </c>
      <c r="D52" s="703">
        <f t="shared" si="0"/>
        <v>515.72622222222219</v>
      </c>
      <c r="E52" s="703">
        <f t="shared" si="1"/>
        <v>403.46355555555556</v>
      </c>
      <c r="F52" s="703">
        <f t="shared" si="2"/>
        <v>773.58933333333334</v>
      </c>
      <c r="G52" s="704">
        <f t="shared" si="3"/>
        <v>605.19533333333334</v>
      </c>
      <c r="H52" s="703">
        <f t="shared" si="4"/>
        <v>928.30719999999997</v>
      </c>
      <c r="I52" s="703">
        <f t="shared" si="5"/>
        <v>726.23440000000005</v>
      </c>
      <c r="J52" s="703">
        <f t="shared" si="7"/>
        <v>1160.384</v>
      </c>
      <c r="K52" s="704">
        <f t="shared" si="6"/>
        <v>907.79300000000001</v>
      </c>
      <c r="L52" s="703">
        <f t="shared" si="8"/>
        <v>1547.1786666666667</v>
      </c>
      <c r="M52" s="703">
        <f t="shared" si="9"/>
        <v>907.79300000000001</v>
      </c>
      <c r="N52" s="703">
        <f t="shared" si="10"/>
        <v>2320.768</v>
      </c>
      <c r="O52" s="703">
        <f t="shared" si="10"/>
        <v>1815.586</v>
      </c>
    </row>
    <row r="53" spans="1:15" s="700" customFormat="1" ht="17.100000000000001" customHeight="1" x14ac:dyDescent="0.25">
      <c r="A53" s="703">
        <v>200</v>
      </c>
      <c r="B53" s="703">
        <f>'[32]C mac final'!P50</f>
        <v>13134.09</v>
      </c>
      <c r="C53" s="703">
        <f>'[32]C manual'!Q50</f>
        <v>10372.85</v>
      </c>
      <c r="D53" s="703">
        <f t="shared" si="0"/>
        <v>583.73733333333337</v>
      </c>
      <c r="E53" s="703">
        <f t="shared" si="1"/>
        <v>461.01555555555558</v>
      </c>
      <c r="F53" s="703">
        <f t="shared" si="2"/>
        <v>875.60599999999999</v>
      </c>
      <c r="G53" s="704">
        <f t="shared" si="3"/>
        <v>691.52333333333331</v>
      </c>
      <c r="H53" s="703">
        <f t="shared" si="4"/>
        <v>1050.7272</v>
      </c>
      <c r="I53" s="703">
        <f t="shared" si="5"/>
        <v>829.82799999999997</v>
      </c>
      <c r="J53" s="703">
        <f t="shared" si="7"/>
        <v>1313.4090000000001</v>
      </c>
      <c r="K53" s="704">
        <f t="shared" si="6"/>
        <v>1037.2850000000001</v>
      </c>
      <c r="L53" s="703">
        <f t="shared" si="8"/>
        <v>1751.212</v>
      </c>
      <c r="M53" s="703">
        <f t="shared" si="9"/>
        <v>1037.2850000000001</v>
      </c>
      <c r="N53" s="703">
        <f t="shared" si="10"/>
        <v>2626.8180000000002</v>
      </c>
      <c r="O53" s="703">
        <f t="shared" si="10"/>
        <v>2074.5700000000002</v>
      </c>
    </row>
    <row r="54" spans="1:15" x14ac:dyDescent="0.2">
      <c r="A54" s="610"/>
    </row>
    <row r="58" spans="1:15" x14ac:dyDescent="0.2">
      <c r="B58" s="944"/>
      <c r="C58" s="944"/>
      <c r="D58" s="944"/>
      <c r="E58" s="944"/>
      <c r="F58" s="944"/>
      <c r="I58" s="944" t="s">
        <v>5301</v>
      </c>
      <c r="J58" s="944"/>
      <c r="K58" s="944"/>
      <c r="L58" s="944"/>
      <c r="M58" s="944"/>
      <c r="N58" s="944"/>
      <c r="O58" s="944"/>
    </row>
    <row r="59" spans="1:15" x14ac:dyDescent="0.2">
      <c r="K59" s="945"/>
      <c r="L59" s="945"/>
      <c r="M59" s="945"/>
    </row>
    <row r="60" spans="1:15" x14ac:dyDescent="0.2">
      <c r="L60" s="609"/>
      <c r="M60" s="609"/>
    </row>
    <row r="67" ht="45.75" customHeight="1" x14ac:dyDescent="0.2"/>
    <row r="68" ht="48.75" customHeight="1" x14ac:dyDescent="0.2"/>
    <row r="69" ht="62.25" customHeight="1" x14ac:dyDescent="0.2"/>
    <row r="70" ht="111" customHeight="1" x14ac:dyDescent="0.2"/>
    <row r="71" ht="32.25" customHeight="1" x14ac:dyDescent="0.2"/>
    <row r="72" ht="32.25" customHeight="1" x14ac:dyDescent="0.2"/>
    <row r="73" ht="32.25" customHeight="1" x14ac:dyDescent="0.2"/>
    <row r="74" ht="32.25" customHeight="1" x14ac:dyDescent="0.2"/>
    <row r="75" ht="32.25" customHeight="1" x14ac:dyDescent="0.2"/>
    <row r="76" ht="32.25" customHeight="1" x14ac:dyDescent="0.2"/>
    <row r="77" ht="32.25" customHeight="1" x14ac:dyDescent="0.2"/>
    <row r="78" ht="32.25" customHeight="1" x14ac:dyDescent="0.2"/>
    <row r="79" ht="116.25" customHeight="1" x14ac:dyDescent="0.2"/>
    <row r="226" spans="3:4" x14ac:dyDescent="0.2">
      <c r="C226" s="730">
        <v>5.1999999999999998E-2</v>
      </c>
      <c r="D226" s="606" t="s">
        <v>5899</v>
      </c>
    </row>
  </sheetData>
  <mergeCells count="21">
    <mergeCell ref="B58:C58"/>
    <mergeCell ref="D58:F58"/>
    <mergeCell ref="I58:O58"/>
    <mergeCell ref="K59:M59"/>
    <mergeCell ref="A2:O2"/>
    <mergeCell ref="A1:O1"/>
    <mergeCell ref="O11:O12"/>
    <mergeCell ref="A8:A9"/>
    <mergeCell ref="B8:B9"/>
    <mergeCell ref="C8:C9"/>
    <mergeCell ref="D8:O8"/>
    <mergeCell ref="N9:O9"/>
    <mergeCell ref="J9:K9"/>
    <mergeCell ref="L9:M9"/>
    <mergeCell ref="D9:E9"/>
    <mergeCell ref="F9:G9"/>
    <mergeCell ref="E11:E12"/>
    <mergeCell ref="G11:G12"/>
    <mergeCell ref="I11:I12"/>
    <mergeCell ref="K11:K12"/>
    <mergeCell ref="M11:M12"/>
  </mergeCells>
  <pageMargins left="0.972440945" right="0.47244094488188998" top="0.74803149606299202" bottom="0.74803149606299202" header="0.31496062992126" footer="0.31496062992126"/>
  <pageSetup paperSize="9" scale="88" fitToHeight="0" orientation="landscape" r:id="rId1"/>
  <rowBreaks count="1" manualBreakCount="1">
    <brk id="89"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06"/>
  <sheetViews>
    <sheetView view="pageBreakPreview" topLeftCell="A10" zoomScale="70" zoomScaleNormal="100" zoomScaleSheetLayoutView="70" workbookViewId="0">
      <selection activeCell="O131" sqref="O131"/>
    </sheetView>
  </sheetViews>
  <sheetFormatPr defaultColWidth="7.42578125" defaultRowHeight="15.75" x14ac:dyDescent="0.25"/>
  <cols>
    <col min="1" max="1" width="6.28515625" style="11" customWidth="1"/>
    <col min="2" max="2" width="45.5703125" style="6" customWidth="1"/>
    <col min="3" max="3" width="7" style="11" customWidth="1"/>
    <col min="4" max="4" width="10" style="11" customWidth="1"/>
    <col min="5" max="5" width="10.85546875" style="11" customWidth="1"/>
    <col min="6" max="6" width="10.7109375" style="11" customWidth="1"/>
    <col min="7" max="7" width="9.5703125" style="11" customWidth="1"/>
    <col min="8" max="8" width="9.28515625" style="6" customWidth="1"/>
    <col min="9" max="9" width="9.5703125" style="6" customWidth="1"/>
    <col min="10" max="10" width="10.140625" style="6" customWidth="1"/>
    <col min="11" max="11" width="8.5703125" style="6" customWidth="1"/>
    <col min="12" max="12" width="7" style="6" customWidth="1"/>
    <col min="13" max="13" width="12.5703125" style="6" customWidth="1"/>
    <col min="14" max="14" width="6.85546875" style="6" customWidth="1"/>
    <col min="15" max="15" width="11.5703125" style="6" customWidth="1"/>
    <col min="16" max="16384" width="7.42578125" style="6"/>
  </cols>
  <sheetData>
    <row r="1" spans="1:15" x14ac:dyDescent="0.25">
      <c r="A1" s="1003" t="s">
        <v>4212</v>
      </c>
      <c r="B1" s="1003"/>
      <c r="C1" s="1003"/>
      <c r="D1" s="1003"/>
      <c r="E1" s="1003"/>
      <c r="F1" s="1003"/>
      <c r="G1" s="1003"/>
      <c r="H1" s="1003"/>
      <c r="I1" s="1003"/>
      <c r="J1" s="12"/>
      <c r="K1" s="12"/>
      <c r="L1" s="12"/>
      <c r="M1" s="12"/>
      <c r="N1" s="12"/>
      <c r="O1" s="12"/>
    </row>
    <row r="2" spans="1:15" x14ac:dyDescent="0.25">
      <c r="A2" s="1003" t="s">
        <v>4213</v>
      </c>
      <c r="B2" s="1003"/>
      <c r="C2" s="1003"/>
      <c r="D2" s="1003"/>
      <c r="E2" s="1003"/>
      <c r="F2" s="1003"/>
      <c r="G2" s="1003"/>
      <c r="H2" s="12"/>
      <c r="I2" s="12"/>
      <c r="J2" s="12"/>
      <c r="K2" s="12"/>
      <c r="L2" s="12"/>
      <c r="M2" s="12"/>
      <c r="N2" s="12"/>
      <c r="O2" s="12"/>
    </row>
    <row r="3" spans="1:15" x14ac:dyDescent="0.25">
      <c r="A3" s="100"/>
      <c r="B3" s="100"/>
      <c r="C3" s="100"/>
      <c r="D3" s="100"/>
      <c r="E3" s="100"/>
      <c r="F3" s="100"/>
      <c r="G3" s="100"/>
      <c r="H3" s="12"/>
      <c r="I3" s="12"/>
      <c r="J3" s="12"/>
      <c r="K3" s="12"/>
      <c r="L3" s="12"/>
      <c r="M3" s="12"/>
      <c r="N3" s="12"/>
      <c r="O3" s="12"/>
    </row>
    <row r="4" spans="1:15" ht="47.25" customHeight="1" x14ac:dyDescent="0.25">
      <c r="A4" s="124" t="s">
        <v>4214</v>
      </c>
      <c r="B4" s="295" t="s">
        <v>4215</v>
      </c>
      <c r="C4" s="296" t="s">
        <v>4216</v>
      </c>
      <c r="D4" s="77" t="s">
        <v>4217</v>
      </c>
      <c r="E4" s="64" t="s">
        <v>4289</v>
      </c>
      <c r="F4" s="64" t="s">
        <v>3551</v>
      </c>
      <c r="G4" s="64" t="s">
        <v>4290</v>
      </c>
      <c r="H4" s="103"/>
      <c r="I4" s="84"/>
      <c r="J4" s="84"/>
      <c r="K4" s="84"/>
      <c r="L4" s="84"/>
      <c r="M4" s="84"/>
      <c r="N4" s="84"/>
      <c r="O4" s="84"/>
    </row>
    <row r="5" spans="1:15" x14ac:dyDescent="0.25">
      <c r="A5" s="14">
        <v>1</v>
      </c>
      <c r="B5" s="15" t="s">
        <v>4309</v>
      </c>
      <c r="C5" s="86" t="s">
        <v>4218</v>
      </c>
      <c r="D5" s="87">
        <v>1</v>
      </c>
      <c r="E5" s="87"/>
      <c r="F5" s="87"/>
      <c r="G5" s="87">
        <v>0.2</v>
      </c>
      <c r="H5" s="103"/>
      <c r="I5" s="84"/>
      <c r="J5" s="84"/>
      <c r="K5" s="84"/>
      <c r="L5" s="84"/>
      <c r="M5" s="84"/>
      <c r="N5" s="84"/>
      <c r="O5" s="84"/>
    </row>
    <row r="6" spans="1:15" x14ac:dyDescent="0.25">
      <c r="A6" s="14">
        <v>2</v>
      </c>
      <c r="B6" s="15" t="s">
        <v>4310</v>
      </c>
      <c r="C6" s="86" t="s">
        <v>4218</v>
      </c>
      <c r="D6" s="87"/>
      <c r="E6" s="87">
        <v>1</v>
      </c>
      <c r="F6" s="87">
        <v>0.15</v>
      </c>
      <c r="G6" s="87"/>
      <c r="H6" s="103"/>
      <c r="I6" s="84"/>
      <c r="J6" s="84"/>
      <c r="K6" s="84"/>
      <c r="L6" s="84"/>
      <c r="M6" s="84"/>
      <c r="N6" s="84"/>
      <c r="O6" s="84"/>
    </row>
    <row r="7" spans="1:15" x14ac:dyDescent="0.25">
      <c r="A7" s="23"/>
      <c r="B7" s="17"/>
      <c r="C7" s="18"/>
      <c r="D7" s="19"/>
      <c r="E7" s="19"/>
      <c r="F7" s="19"/>
      <c r="G7" s="19"/>
      <c r="H7" s="19"/>
      <c r="I7" s="19"/>
      <c r="J7" s="19"/>
      <c r="K7" s="19"/>
      <c r="L7" s="19"/>
      <c r="M7" s="18"/>
      <c r="N7" s="18"/>
      <c r="O7" s="18"/>
    </row>
    <row r="8" spans="1:15" x14ac:dyDescent="0.25">
      <c r="A8" s="1003" t="s">
        <v>4220</v>
      </c>
      <c r="B8" s="1003"/>
      <c r="C8" s="1003"/>
      <c r="D8" s="1003"/>
      <c r="E8" s="1003"/>
      <c r="F8" s="12"/>
      <c r="G8" s="100"/>
      <c r="H8" s="12"/>
      <c r="I8" s="12"/>
      <c r="J8" s="12"/>
      <c r="K8" s="12"/>
      <c r="L8" s="12"/>
      <c r="M8" s="12"/>
      <c r="N8" s="12"/>
      <c r="O8" s="12"/>
    </row>
    <row r="9" spans="1:15" x14ac:dyDescent="0.25">
      <c r="A9" s="224"/>
      <c r="B9" s="224"/>
      <c r="C9" s="224"/>
      <c r="D9" s="224"/>
      <c r="E9" s="224"/>
      <c r="F9" s="12"/>
      <c r="G9" s="100"/>
      <c r="H9" s="12"/>
      <c r="I9" s="12"/>
      <c r="J9" s="12"/>
      <c r="K9" s="12"/>
      <c r="L9" s="12"/>
      <c r="M9" s="12"/>
      <c r="N9" s="12"/>
      <c r="O9" s="12"/>
    </row>
    <row r="10" spans="1:15" ht="31.5" x14ac:dyDescent="0.25">
      <c r="A10" s="77" t="s">
        <v>4221</v>
      </c>
      <c r="B10" s="65" t="s">
        <v>4215</v>
      </c>
      <c r="C10" s="65" t="s">
        <v>3271</v>
      </c>
      <c r="D10" s="65" t="s">
        <v>4283</v>
      </c>
      <c r="E10" s="65" t="s">
        <v>4284</v>
      </c>
      <c r="F10" s="278"/>
      <c r="G10" s="27"/>
      <c r="H10" s="84"/>
      <c r="I10" s="84"/>
      <c r="J10" s="84"/>
      <c r="K10" s="84"/>
      <c r="L10" s="84"/>
      <c r="M10" s="84"/>
      <c r="N10" s="84"/>
      <c r="O10" s="84"/>
    </row>
    <row r="11" spans="1:15" ht="34.5" customHeight="1" x14ac:dyDescent="0.25">
      <c r="A11" s="14">
        <v>1</v>
      </c>
      <c r="B11" s="15" t="s">
        <v>4285</v>
      </c>
      <c r="C11" s="16" t="s">
        <v>3554</v>
      </c>
      <c r="D11" s="101">
        <v>8</v>
      </c>
      <c r="E11" s="102">
        <v>0.42499999999999999</v>
      </c>
      <c r="F11" s="112"/>
      <c r="G11" s="27"/>
      <c r="H11" s="84"/>
      <c r="I11" s="84"/>
      <c r="J11" s="84"/>
      <c r="K11" s="84"/>
      <c r="L11" s="84"/>
      <c r="M11" s="84"/>
      <c r="N11" s="84"/>
      <c r="O11" s="84"/>
    </row>
    <row r="12" spans="1:15" x14ac:dyDescent="0.25">
      <c r="A12" s="23"/>
      <c r="B12" s="17"/>
      <c r="C12" s="18"/>
      <c r="D12" s="18"/>
      <c r="E12" s="18"/>
      <c r="F12" s="18"/>
      <c r="G12" s="18"/>
      <c r="H12" s="17"/>
      <c r="I12" s="17"/>
      <c r="J12" s="20"/>
      <c r="K12" s="20"/>
      <c r="L12" s="20"/>
      <c r="M12" s="20"/>
      <c r="N12" s="20"/>
      <c r="O12" s="20"/>
    </row>
    <row r="13" spans="1:15" x14ac:dyDescent="0.25">
      <c r="A13" s="1017" t="s">
        <v>3552</v>
      </c>
      <c r="B13" s="1017"/>
      <c r="C13" s="1017"/>
      <c r="D13" s="1017"/>
      <c r="E13" s="1017"/>
      <c r="F13" s="1017"/>
      <c r="G13" s="1017"/>
      <c r="H13" s="1017"/>
      <c r="I13" s="8"/>
      <c r="J13" s="8"/>
      <c r="K13" s="8"/>
      <c r="L13" s="8"/>
      <c r="M13" s="8"/>
      <c r="N13" s="8"/>
      <c r="O13" s="8"/>
    </row>
    <row r="14" spans="1:15" x14ac:dyDescent="0.25">
      <c r="A14" s="99"/>
      <c r="B14" s="99"/>
      <c r="C14" s="99"/>
      <c r="D14" s="99"/>
      <c r="E14" s="99"/>
      <c r="F14" s="223"/>
      <c r="G14" s="223"/>
      <c r="H14" s="223"/>
      <c r="I14" s="8"/>
      <c r="J14" s="8"/>
      <c r="K14" s="8"/>
      <c r="L14" s="8"/>
      <c r="M14" s="8"/>
      <c r="N14" s="8"/>
      <c r="O14" s="8"/>
    </row>
    <row r="15" spans="1:15" x14ac:dyDescent="0.25">
      <c r="A15" s="1004" t="s">
        <v>4221</v>
      </c>
      <c r="B15" s="1006" t="s">
        <v>4215</v>
      </c>
      <c r="C15" s="1008" t="s">
        <v>4216</v>
      </c>
      <c r="D15" s="1012" t="s">
        <v>4222</v>
      </c>
      <c r="E15" s="1010" t="s">
        <v>4223</v>
      </c>
      <c r="F15" s="1014" t="s">
        <v>3708</v>
      </c>
      <c r="G15" s="1015"/>
      <c r="H15" s="1016"/>
      <c r="I15" s="94"/>
      <c r="J15" s="95"/>
      <c r="K15" s="95"/>
      <c r="L15" s="95"/>
      <c r="M15" s="95"/>
      <c r="N15" s="95"/>
      <c r="O15" s="95"/>
    </row>
    <row r="16" spans="1:15" ht="45.75" customHeight="1" x14ac:dyDescent="0.25">
      <c r="A16" s="1005"/>
      <c r="B16" s="1007"/>
      <c r="C16" s="1009"/>
      <c r="D16" s="1013"/>
      <c r="E16" s="1011"/>
      <c r="F16" s="65" t="s">
        <v>4286</v>
      </c>
      <c r="G16" s="64" t="s">
        <v>3575</v>
      </c>
      <c r="H16" s="64" t="s">
        <v>4288</v>
      </c>
      <c r="I16" s="96"/>
      <c r="J16" s="160" t="s">
        <v>4287</v>
      </c>
      <c r="K16" s="84"/>
      <c r="L16" s="84"/>
      <c r="M16" s="84"/>
      <c r="N16" s="84"/>
      <c r="O16" s="84"/>
    </row>
    <row r="17" spans="1:15" ht="31.5" x14ac:dyDescent="0.25">
      <c r="A17" s="288">
        <v>1</v>
      </c>
      <c r="B17" s="134" t="s">
        <v>4307</v>
      </c>
      <c r="C17" s="21" t="s">
        <v>4224</v>
      </c>
      <c r="D17" s="88">
        <v>2.6</v>
      </c>
      <c r="E17" s="22">
        <v>0.47</v>
      </c>
      <c r="F17" s="523">
        <v>0.7</v>
      </c>
      <c r="G17" s="523">
        <v>0.24</v>
      </c>
      <c r="H17" s="523" t="s">
        <v>4219</v>
      </c>
      <c r="I17" s="97"/>
      <c r="K17" s="98"/>
      <c r="L17" s="98"/>
      <c r="M17" s="98"/>
      <c r="N17" s="98"/>
      <c r="O17" s="98"/>
    </row>
    <row r="18" spans="1:15" x14ac:dyDescent="0.25">
      <c r="A18" s="289">
        <v>2</v>
      </c>
      <c r="B18" s="133" t="s">
        <v>3713</v>
      </c>
      <c r="C18" s="25" t="s">
        <v>4218</v>
      </c>
      <c r="D18" s="85">
        <v>3.4</v>
      </c>
      <c r="E18" s="26">
        <v>0.47</v>
      </c>
      <c r="F18" s="524">
        <v>0.7</v>
      </c>
      <c r="G18" s="524">
        <v>0.24</v>
      </c>
      <c r="H18" s="524" t="s">
        <v>4219</v>
      </c>
      <c r="I18" s="97"/>
      <c r="K18" s="98"/>
      <c r="L18" s="98"/>
      <c r="M18" s="98"/>
      <c r="N18" s="98"/>
      <c r="O18" s="98"/>
    </row>
    <row r="19" spans="1:15" x14ac:dyDescent="0.25">
      <c r="A19" s="289">
        <v>3</v>
      </c>
      <c r="B19" s="133" t="s">
        <v>3714</v>
      </c>
      <c r="C19" s="25" t="s">
        <v>4218</v>
      </c>
      <c r="D19" s="85">
        <v>4.4000000000000004</v>
      </c>
      <c r="E19" s="26">
        <v>0.47</v>
      </c>
      <c r="F19" s="524">
        <v>0.7</v>
      </c>
      <c r="G19" s="524">
        <v>0.24</v>
      </c>
      <c r="H19" s="524" t="s">
        <v>4219</v>
      </c>
      <c r="I19" s="97"/>
      <c r="K19" s="98"/>
      <c r="L19" s="98"/>
      <c r="M19" s="98"/>
      <c r="N19" s="98"/>
      <c r="O19" s="98"/>
    </row>
    <row r="20" spans="1:15" x14ac:dyDescent="0.25">
      <c r="A20" s="289">
        <v>4</v>
      </c>
      <c r="B20" s="133" t="s">
        <v>3715</v>
      </c>
      <c r="C20" s="25" t="s">
        <v>4218</v>
      </c>
      <c r="D20" s="85">
        <v>6.4</v>
      </c>
      <c r="E20" s="28">
        <v>0.44500000000000001</v>
      </c>
      <c r="F20" s="524">
        <v>0.7</v>
      </c>
      <c r="G20" s="524">
        <v>0.22</v>
      </c>
      <c r="H20" s="524">
        <v>0.11</v>
      </c>
      <c r="I20" s="97"/>
      <c r="K20" s="98"/>
      <c r="L20" s="98"/>
      <c r="M20" s="98"/>
      <c r="N20" s="98"/>
      <c r="O20" s="98"/>
    </row>
    <row r="21" spans="1:15" x14ac:dyDescent="0.25">
      <c r="A21" s="289">
        <v>5</v>
      </c>
      <c r="B21" s="133" t="s">
        <v>4308</v>
      </c>
      <c r="C21" s="25" t="s">
        <v>4218</v>
      </c>
      <c r="D21" s="85">
        <v>4.4000000000000004</v>
      </c>
      <c r="E21" s="26">
        <v>0.47</v>
      </c>
      <c r="F21" s="524">
        <v>0.7</v>
      </c>
      <c r="G21" s="524">
        <v>0.24</v>
      </c>
      <c r="H21" s="524" t="s">
        <v>4219</v>
      </c>
      <c r="I21" s="97"/>
      <c r="K21" s="98"/>
      <c r="L21" s="98"/>
      <c r="M21" s="98"/>
      <c r="N21" s="98"/>
      <c r="O21" s="98"/>
    </row>
    <row r="22" spans="1:15" x14ac:dyDescent="0.25">
      <c r="A22" s="289">
        <v>6</v>
      </c>
      <c r="B22" s="24" t="s">
        <v>4225</v>
      </c>
      <c r="C22" s="25" t="s">
        <v>4218</v>
      </c>
      <c r="D22" s="85">
        <v>6</v>
      </c>
      <c r="E22" s="26">
        <v>0.44</v>
      </c>
      <c r="F22" s="524">
        <v>0.56000000000000005</v>
      </c>
      <c r="G22" s="524">
        <v>0.22</v>
      </c>
      <c r="H22" s="524">
        <v>0.11</v>
      </c>
      <c r="I22" s="97"/>
      <c r="K22" s="98"/>
      <c r="L22" s="98"/>
      <c r="M22" s="98"/>
      <c r="N22" s="98"/>
      <c r="O22" s="98"/>
    </row>
    <row r="23" spans="1:15" x14ac:dyDescent="0.25">
      <c r="A23" s="289">
        <v>7</v>
      </c>
      <c r="B23" s="24" t="s">
        <v>4226</v>
      </c>
      <c r="C23" s="25" t="s">
        <v>4218</v>
      </c>
      <c r="D23" s="85">
        <v>7</v>
      </c>
      <c r="E23" s="28">
        <v>0.42499999999999999</v>
      </c>
      <c r="F23" s="524">
        <v>0.56000000000000005</v>
      </c>
      <c r="G23" s="524">
        <v>0.22</v>
      </c>
      <c r="H23" s="524">
        <v>0.11</v>
      </c>
      <c r="I23" s="97"/>
      <c r="K23" s="98"/>
      <c r="L23" s="98"/>
      <c r="M23" s="98"/>
      <c r="N23" s="98"/>
      <c r="O23" s="98"/>
    </row>
    <row r="24" spans="1:15" x14ac:dyDescent="0.25">
      <c r="A24" s="289">
        <v>8</v>
      </c>
      <c r="B24" s="133" t="s">
        <v>4311</v>
      </c>
      <c r="C24" s="25" t="s">
        <v>4218</v>
      </c>
      <c r="D24" s="85">
        <v>6</v>
      </c>
      <c r="E24" s="28">
        <v>0.42499999999999999</v>
      </c>
      <c r="F24" s="524" t="s">
        <v>4219</v>
      </c>
      <c r="G24" s="524">
        <v>0.67</v>
      </c>
      <c r="H24" s="524">
        <v>0.22</v>
      </c>
      <c r="I24" s="97"/>
      <c r="K24" s="98"/>
      <c r="L24" s="98"/>
      <c r="M24" s="98"/>
      <c r="N24" s="98"/>
      <c r="O24" s="98"/>
    </row>
    <row r="25" spans="1:15" x14ac:dyDescent="0.25">
      <c r="A25" s="289">
        <v>9</v>
      </c>
      <c r="B25" s="133" t="s">
        <v>4312</v>
      </c>
      <c r="C25" s="25" t="s">
        <v>4218</v>
      </c>
      <c r="D25" s="85">
        <v>7</v>
      </c>
      <c r="E25" s="28">
        <v>0.42499999999999999</v>
      </c>
      <c r="F25" s="524" t="s">
        <v>4219</v>
      </c>
      <c r="G25" s="524">
        <v>0.56999999999999995</v>
      </c>
      <c r="H25" s="524">
        <v>0.28000000000000003</v>
      </c>
      <c r="I25" s="97"/>
      <c r="K25" s="98"/>
      <c r="L25" s="98"/>
      <c r="M25" s="98"/>
      <c r="N25" s="98"/>
      <c r="O25" s="98"/>
    </row>
    <row r="26" spans="1:15" x14ac:dyDescent="0.25">
      <c r="A26" s="289">
        <v>10</v>
      </c>
      <c r="B26" s="24" t="s">
        <v>4227</v>
      </c>
      <c r="C26" s="25" t="s">
        <v>4218</v>
      </c>
      <c r="D26" s="85">
        <v>7.5</v>
      </c>
      <c r="E26" s="28">
        <v>0.42499999999999999</v>
      </c>
      <c r="F26" s="524" t="s">
        <v>4219</v>
      </c>
      <c r="G26" s="524">
        <v>0.56999999999999995</v>
      </c>
      <c r="H26" s="524">
        <v>0.28000000000000003</v>
      </c>
      <c r="I26" s="97"/>
      <c r="K26" s="98"/>
      <c r="L26" s="98"/>
      <c r="M26" s="98"/>
      <c r="N26" s="98"/>
      <c r="O26" s="98"/>
    </row>
    <row r="27" spans="1:15" x14ac:dyDescent="0.25">
      <c r="A27" s="289">
        <v>11</v>
      </c>
      <c r="B27" s="133" t="s">
        <v>4313</v>
      </c>
      <c r="C27" s="25" t="s">
        <v>4218</v>
      </c>
      <c r="D27" s="85">
        <v>8</v>
      </c>
      <c r="E27" s="28">
        <v>0.42499999999999999</v>
      </c>
      <c r="F27" s="524" t="s">
        <v>4219</v>
      </c>
      <c r="G27" s="524">
        <v>0.56999999999999995</v>
      </c>
      <c r="H27" s="524">
        <v>0.28000000000000003</v>
      </c>
      <c r="I27" s="97"/>
      <c r="K27" s="98"/>
      <c r="L27" s="98"/>
      <c r="M27" s="98"/>
      <c r="N27" s="98"/>
      <c r="O27" s="98"/>
    </row>
    <row r="28" spans="1:15" x14ac:dyDescent="0.25">
      <c r="A28" s="289">
        <v>12</v>
      </c>
      <c r="B28" s="133" t="s">
        <v>4314</v>
      </c>
      <c r="C28" s="25" t="s">
        <v>4224</v>
      </c>
      <c r="D28" s="85">
        <v>8.25</v>
      </c>
      <c r="E28" s="28">
        <v>0.42499999999999999</v>
      </c>
      <c r="F28" s="524" t="s">
        <v>4219</v>
      </c>
      <c r="G28" s="524">
        <v>0.56999999999999995</v>
      </c>
      <c r="H28" s="524">
        <v>0.28000000000000003</v>
      </c>
      <c r="I28" s="97"/>
      <c r="K28" s="98"/>
      <c r="L28" s="98"/>
      <c r="M28" s="98"/>
      <c r="N28" s="98"/>
      <c r="O28" s="98"/>
    </row>
    <row r="29" spans="1:15" x14ac:dyDescent="0.25">
      <c r="A29" s="289">
        <v>13</v>
      </c>
      <c r="B29" s="29" t="s">
        <v>4228</v>
      </c>
      <c r="C29" s="30" t="s">
        <v>3553</v>
      </c>
      <c r="D29" s="85">
        <v>0.06</v>
      </c>
      <c r="E29" s="31" t="s">
        <v>4219</v>
      </c>
      <c r="F29" s="524" t="s">
        <v>4219</v>
      </c>
      <c r="G29" s="524" t="s">
        <v>4219</v>
      </c>
      <c r="H29" s="524" t="s">
        <v>4219</v>
      </c>
      <c r="I29" s="97"/>
      <c r="K29" s="98"/>
      <c r="L29" s="98"/>
      <c r="M29" s="98"/>
      <c r="N29" s="98"/>
      <c r="O29" s="98"/>
    </row>
    <row r="30" spans="1:15" x14ac:dyDescent="0.25">
      <c r="A30" s="290">
        <v>14</v>
      </c>
      <c r="B30" s="29" t="s">
        <v>4229</v>
      </c>
      <c r="C30" s="30" t="s">
        <v>3553</v>
      </c>
      <c r="D30" s="85">
        <v>0.22</v>
      </c>
      <c r="E30" s="26">
        <v>0.06</v>
      </c>
      <c r="F30" s="524" t="s">
        <v>4219</v>
      </c>
      <c r="G30" s="524" t="s">
        <v>4219</v>
      </c>
      <c r="H30" s="524" t="s">
        <v>4219</v>
      </c>
      <c r="I30" s="97"/>
      <c r="K30" s="98"/>
      <c r="L30" s="98"/>
      <c r="M30" s="98"/>
      <c r="N30" s="98"/>
      <c r="O30" s="98"/>
    </row>
    <row r="31" spans="1:15" x14ac:dyDescent="0.25">
      <c r="A31" s="290"/>
      <c r="B31" s="24" t="s">
        <v>4386</v>
      </c>
      <c r="C31" s="49"/>
      <c r="D31" s="85"/>
      <c r="E31" s="26"/>
      <c r="F31" s="524" t="s">
        <v>4219</v>
      </c>
      <c r="G31" s="524" t="s">
        <v>4219</v>
      </c>
      <c r="H31" s="524" t="s">
        <v>4219</v>
      </c>
      <c r="I31" s="97"/>
      <c r="K31" s="98"/>
      <c r="L31" s="98"/>
      <c r="M31" s="98"/>
      <c r="N31" s="98"/>
      <c r="O31" s="98"/>
    </row>
    <row r="32" spans="1:15" x14ac:dyDescent="0.25">
      <c r="A32" s="291"/>
      <c r="B32" s="292" t="s">
        <v>4230</v>
      </c>
      <c r="C32" s="293" t="s">
        <v>4224</v>
      </c>
      <c r="D32" s="286">
        <v>8.5</v>
      </c>
      <c r="E32" s="294"/>
      <c r="F32" s="525" t="s">
        <v>4219</v>
      </c>
      <c r="G32" s="525" t="s">
        <v>4219</v>
      </c>
      <c r="H32" s="525" t="s">
        <v>4219</v>
      </c>
      <c r="I32" s="97"/>
      <c r="K32" s="98"/>
      <c r="L32" s="98"/>
      <c r="M32" s="98"/>
      <c r="N32" s="98"/>
      <c r="O32" s="98"/>
    </row>
    <row r="33" spans="1:15" x14ac:dyDescent="0.25">
      <c r="A33" s="23"/>
      <c r="B33" s="17"/>
      <c r="C33" s="18"/>
      <c r="D33" s="19"/>
      <c r="E33" s="19"/>
      <c r="F33" s="19"/>
      <c r="G33" s="19"/>
      <c r="H33" s="18"/>
      <c r="I33" s="18"/>
      <c r="J33" s="18"/>
      <c r="K33" s="18"/>
      <c r="L33" s="18"/>
      <c r="M33" s="18"/>
      <c r="N33" s="18"/>
      <c r="O33" s="18"/>
    </row>
    <row r="34" spans="1:15" ht="18.75" x14ac:dyDescent="0.25">
      <c r="A34" s="986" t="s">
        <v>4387</v>
      </c>
      <c r="B34" s="984"/>
      <c r="C34" s="984"/>
      <c r="D34" s="984"/>
      <c r="E34" s="984"/>
      <c r="F34" s="984"/>
      <c r="G34" s="984"/>
      <c r="H34" s="12"/>
      <c r="I34" s="12"/>
      <c r="J34" s="12"/>
      <c r="K34" s="12"/>
      <c r="L34" s="12"/>
      <c r="M34" s="12"/>
      <c r="N34" s="12"/>
      <c r="O34" s="12"/>
    </row>
    <row r="35" spans="1:15" ht="18.75" x14ac:dyDescent="0.25">
      <c r="A35" s="320"/>
      <c r="B35" s="321"/>
      <c r="C35" s="321"/>
      <c r="D35" s="321"/>
      <c r="E35" s="321"/>
      <c r="F35" s="321"/>
      <c r="G35" s="321"/>
      <c r="H35" s="12"/>
      <c r="I35" s="12"/>
      <c r="J35" s="12"/>
      <c r="K35" s="12"/>
      <c r="L35" s="12"/>
      <c r="M35" s="12"/>
      <c r="N35" s="12"/>
      <c r="O35" s="12"/>
    </row>
    <row r="36" spans="1:15" ht="47.25" x14ac:dyDescent="0.25">
      <c r="A36" s="297" t="s">
        <v>4214</v>
      </c>
      <c r="B36" s="298" t="s">
        <v>4215</v>
      </c>
      <c r="C36" s="115" t="s">
        <v>3271</v>
      </c>
      <c r="D36" s="298" t="s">
        <v>4222</v>
      </c>
      <c r="E36" s="299" t="s">
        <v>4223</v>
      </c>
      <c r="F36" s="116" t="s">
        <v>4231</v>
      </c>
      <c r="G36" s="65" t="s">
        <v>4232</v>
      </c>
      <c r="I36" s="95"/>
      <c r="J36" s="95"/>
      <c r="L36" s="95"/>
      <c r="M36" s="95"/>
      <c r="O36" s="95"/>
    </row>
    <row r="37" spans="1:15" ht="31.5" x14ac:dyDescent="0.25">
      <c r="A37" s="105">
        <v>1</v>
      </c>
      <c r="B37" s="117" t="s">
        <v>4293</v>
      </c>
      <c r="C37" s="129" t="s">
        <v>3554</v>
      </c>
      <c r="D37" s="129">
        <v>1.24</v>
      </c>
      <c r="E37" s="129">
        <v>0.25</v>
      </c>
      <c r="F37" s="129">
        <v>475</v>
      </c>
      <c r="G37" s="92" t="s">
        <v>4219</v>
      </c>
      <c r="I37" s="95"/>
      <c r="J37" s="95"/>
      <c r="L37" s="95"/>
      <c r="M37" s="95"/>
      <c r="O37" s="95"/>
    </row>
    <row r="38" spans="1:15" ht="31.5" x14ac:dyDescent="0.25">
      <c r="A38" s="106">
        <v>2</v>
      </c>
      <c r="B38" s="118" t="s">
        <v>4294</v>
      </c>
      <c r="C38" s="130" t="s">
        <v>3554</v>
      </c>
      <c r="D38" s="130">
        <v>1.58</v>
      </c>
      <c r="E38" s="130">
        <v>0.32</v>
      </c>
      <c r="F38" s="130">
        <v>475</v>
      </c>
      <c r="G38" s="80" t="s">
        <v>4219</v>
      </c>
      <c r="I38" s="95"/>
      <c r="J38" s="95"/>
      <c r="L38" s="95"/>
      <c r="M38" s="95"/>
      <c r="O38" s="95"/>
    </row>
    <row r="39" spans="1:15" ht="31.5" x14ac:dyDescent="0.25">
      <c r="A39" s="106">
        <v>3</v>
      </c>
      <c r="B39" s="118" t="s">
        <v>4295</v>
      </c>
      <c r="C39" s="130" t="s">
        <v>4218</v>
      </c>
      <c r="D39" s="130">
        <v>1.42</v>
      </c>
      <c r="E39" s="130">
        <v>0.254</v>
      </c>
      <c r="F39" s="130">
        <v>475</v>
      </c>
      <c r="G39" s="80" t="s">
        <v>4219</v>
      </c>
      <c r="I39" s="95"/>
      <c r="J39" s="95"/>
      <c r="L39" s="95"/>
      <c r="M39" s="95"/>
      <c r="O39" s="95"/>
    </row>
    <row r="40" spans="1:15" x14ac:dyDescent="0.25">
      <c r="A40" s="106">
        <v>4</v>
      </c>
      <c r="B40" s="132" t="s">
        <v>4296</v>
      </c>
      <c r="C40" s="130" t="s">
        <v>3554</v>
      </c>
      <c r="D40" s="130">
        <v>1.24</v>
      </c>
      <c r="E40" s="130">
        <v>0.25</v>
      </c>
      <c r="F40" s="130">
        <v>475</v>
      </c>
      <c r="G40" s="80" t="s">
        <v>4219</v>
      </c>
      <c r="I40" s="95"/>
      <c r="J40" s="95"/>
      <c r="L40" s="95"/>
      <c r="M40" s="95"/>
      <c r="O40" s="95"/>
    </row>
    <row r="41" spans="1:15" ht="31.5" x14ac:dyDescent="0.25">
      <c r="A41" s="108">
        <v>5</v>
      </c>
      <c r="B41" s="120" t="s">
        <v>4297</v>
      </c>
      <c r="C41" s="131" t="s">
        <v>3554</v>
      </c>
      <c r="D41" s="131">
        <v>1.58</v>
      </c>
      <c r="E41" s="131">
        <v>0.32</v>
      </c>
      <c r="F41" s="131">
        <v>475</v>
      </c>
      <c r="G41" s="93" t="s">
        <v>4219</v>
      </c>
      <c r="I41" s="95"/>
      <c r="J41" s="95"/>
      <c r="L41" s="95"/>
      <c r="M41" s="95"/>
      <c r="O41" s="95"/>
    </row>
    <row r="42" spans="1:15" ht="47.25" x14ac:dyDescent="0.25">
      <c r="A42" s="711" t="s">
        <v>4214</v>
      </c>
      <c r="B42" s="712" t="s">
        <v>4215</v>
      </c>
      <c r="C42" s="65" t="s">
        <v>3271</v>
      </c>
      <c r="D42" s="712" t="s">
        <v>4222</v>
      </c>
      <c r="E42" s="713" t="s">
        <v>4223</v>
      </c>
      <c r="F42" s="89" t="s">
        <v>4231</v>
      </c>
      <c r="G42" s="65" t="s">
        <v>4232</v>
      </c>
      <c r="I42" s="95"/>
      <c r="J42" s="95"/>
      <c r="L42" s="95"/>
      <c r="M42" s="95"/>
      <c r="O42" s="95"/>
    </row>
    <row r="43" spans="1:15" ht="31.5" x14ac:dyDescent="0.25">
      <c r="A43" s="106">
        <v>6</v>
      </c>
      <c r="B43" s="118" t="s">
        <v>4298</v>
      </c>
      <c r="C43" s="130" t="s">
        <v>3554</v>
      </c>
      <c r="D43" s="130">
        <v>1.1200000000000001</v>
      </c>
      <c r="E43" s="130">
        <v>0.32</v>
      </c>
      <c r="F43" s="130">
        <v>475</v>
      </c>
      <c r="G43" s="80" t="s">
        <v>4219</v>
      </c>
      <c r="I43" s="95"/>
      <c r="J43" s="95"/>
      <c r="L43" s="95"/>
      <c r="M43" s="95"/>
      <c r="O43" s="95"/>
    </row>
    <row r="44" spans="1:15" ht="31.5" x14ac:dyDescent="0.25">
      <c r="A44" s="106">
        <v>7</v>
      </c>
      <c r="B44" s="118" t="s">
        <v>4299</v>
      </c>
      <c r="C44" s="130" t="s">
        <v>4218</v>
      </c>
      <c r="D44" s="130">
        <v>1.58</v>
      </c>
      <c r="E44" s="130">
        <v>0.32</v>
      </c>
      <c r="F44" s="130">
        <v>475</v>
      </c>
      <c r="G44" s="80" t="s">
        <v>4219</v>
      </c>
      <c r="I44" s="95"/>
      <c r="J44" s="95"/>
      <c r="L44" s="95"/>
      <c r="M44" s="95"/>
      <c r="O44" s="95"/>
    </row>
    <row r="45" spans="1:15" ht="31.5" x14ac:dyDescent="0.25">
      <c r="A45" s="106">
        <v>8</v>
      </c>
      <c r="B45" s="118" t="s">
        <v>4300</v>
      </c>
      <c r="C45" s="130" t="s">
        <v>4233</v>
      </c>
      <c r="D45" s="130">
        <v>0.255</v>
      </c>
      <c r="E45" s="130">
        <v>3.4000000000000002E-2</v>
      </c>
      <c r="F45" s="130">
        <v>57</v>
      </c>
      <c r="G45" s="80">
        <v>1.76</v>
      </c>
      <c r="I45" s="95"/>
      <c r="J45" s="95"/>
      <c r="L45" s="95"/>
      <c r="M45" s="95"/>
      <c r="O45" s="95"/>
    </row>
    <row r="46" spans="1:15" ht="31.5" x14ac:dyDescent="0.25">
      <c r="A46" s="106">
        <v>9</v>
      </c>
      <c r="B46" s="118" t="s">
        <v>4301</v>
      </c>
      <c r="C46" s="130" t="s">
        <v>4233</v>
      </c>
      <c r="D46" s="130">
        <v>0.21</v>
      </c>
      <c r="E46" s="130">
        <v>2.1000000000000001E-2</v>
      </c>
      <c r="F46" s="130">
        <v>38</v>
      </c>
      <c r="G46" s="80">
        <v>1.32</v>
      </c>
      <c r="I46" s="95"/>
      <c r="J46" s="95"/>
      <c r="L46" s="95"/>
      <c r="M46" s="95"/>
      <c r="O46" s="95"/>
    </row>
    <row r="47" spans="1:15" ht="31.5" x14ac:dyDescent="0.25">
      <c r="A47" s="107">
        <v>10</v>
      </c>
      <c r="B47" s="118" t="s">
        <v>4302</v>
      </c>
      <c r="C47" s="130" t="s">
        <v>3554</v>
      </c>
      <c r="D47" s="130">
        <v>2.6</v>
      </c>
      <c r="E47" s="130">
        <v>0.25</v>
      </c>
      <c r="F47" s="130">
        <v>475</v>
      </c>
      <c r="G47" s="80" t="s">
        <v>4219</v>
      </c>
      <c r="I47" s="95"/>
      <c r="J47" s="95"/>
      <c r="L47" s="95"/>
      <c r="M47" s="95"/>
      <c r="O47" s="95"/>
    </row>
    <row r="48" spans="1:15" ht="31.5" x14ac:dyDescent="0.25">
      <c r="A48" s="106">
        <v>11</v>
      </c>
      <c r="B48" s="118" t="s">
        <v>4303</v>
      </c>
      <c r="C48" s="130" t="s">
        <v>3554</v>
      </c>
      <c r="D48" s="130">
        <v>2.6</v>
      </c>
      <c r="E48" s="130">
        <v>0.25</v>
      </c>
      <c r="F48" s="130">
        <v>616</v>
      </c>
      <c r="G48" s="80" t="s">
        <v>4219</v>
      </c>
      <c r="I48" s="95"/>
      <c r="J48" s="95"/>
      <c r="L48" s="95"/>
      <c r="M48" s="95"/>
      <c r="O48" s="95"/>
    </row>
    <row r="49" spans="1:15" ht="31.5" x14ac:dyDescent="0.25">
      <c r="A49" s="106">
        <v>12</v>
      </c>
      <c r="B49" s="118" t="s">
        <v>4304</v>
      </c>
      <c r="C49" s="130" t="s">
        <v>3554</v>
      </c>
      <c r="D49" s="130">
        <v>2.6</v>
      </c>
      <c r="E49" s="130">
        <v>0.25</v>
      </c>
      <c r="F49" s="130">
        <v>475</v>
      </c>
      <c r="G49" s="80" t="s">
        <v>4219</v>
      </c>
      <c r="I49" s="95"/>
      <c r="J49" s="95"/>
      <c r="L49" s="95"/>
      <c r="M49" s="95"/>
      <c r="O49" s="95"/>
    </row>
    <row r="50" spans="1:15" ht="31.5" x14ac:dyDescent="0.25">
      <c r="A50" s="106">
        <v>13</v>
      </c>
      <c r="B50" s="118" t="s">
        <v>4305</v>
      </c>
      <c r="C50" s="130" t="s">
        <v>3554</v>
      </c>
      <c r="D50" s="130">
        <v>2.6</v>
      </c>
      <c r="E50" s="130">
        <v>0.25</v>
      </c>
      <c r="F50" s="130">
        <v>616</v>
      </c>
      <c r="G50" s="80" t="s">
        <v>4219</v>
      </c>
      <c r="I50" s="95"/>
      <c r="J50" s="95"/>
      <c r="L50" s="95"/>
      <c r="M50" s="95"/>
      <c r="O50" s="95"/>
    </row>
    <row r="51" spans="1:15" x14ac:dyDescent="0.25">
      <c r="A51" s="106">
        <v>14</v>
      </c>
      <c r="B51" s="132" t="s">
        <v>4306</v>
      </c>
      <c r="C51" s="130" t="s">
        <v>3554</v>
      </c>
      <c r="D51" s="130">
        <v>1.24</v>
      </c>
      <c r="E51" s="130">
        <v>0.25</v>
      </c>
      <c r="F51" s="130">
        <v>475</v>
      </c>
      <c r="G51" s="80" t="s">
        <v>4219</v>
      </c>
      <c r="I51" s="95"/>
      <c r="J51" s="95"/>
      <c r="L51" s="95"/>
      <c r="M51" s="95"/>
      <c r="O51" s="95"/>
    </row>
    <row r="52" spans="1:15" ht="78.75" x14ac:dyDescent="0.25">
      <c r="A52" s="108">
        <v>15</v>
      </c>
      <c r="B52" s="120" t="s">
        <v>4281</v>
      </c>
      <c r="C52" s="131" t="s">
        <v>3554</v>
      </c>
      <c r="D52" s="131" t="s">
        <v>4219</v>
      </c>
      <c r="E52" s="131" t="s">
        <v>4219</v>
      </c>
      <c r="F52" s="131">
        <v>480</v>
      </c>
      <c r="G52" s="93" t="s">
        <v>4282</v>
      </c>
      <c r="I52" s="95"/>
      <c r="J52" s="95"/>
      <c r="L52" s="95"/>
      <c r="M52" s="95"/>
      <c r="O52" s="95"/>
    </row>
    <row r="53" spans="1:15" x14ac:dyDescent="0.25">
      <c r="A53" s="34"/>
      <c r="B53" s="17"/>
      <c r="C53" s="18"/>
      <c r="D53" s="18"/>
      <c r="E53" s="18"/>
      <c r="F53" s="18"/>
      <c r="G53" s="18"/>
      <c r="H53" s="18"/>
      <c r="I53" s="18"/>
      <c r="J53" s="18"/>
      <c r="K53" s="34"/>
      <c r="L53" s="34"/>
      <c r="M53" s="34"/>
      <c r="N53" s="27"/>
      <c r="O53" s="27"/>
    </row>
    <row r="54" spans="1:15" ht="18.75" x14ac:dyDescent="0.25">
      <c r="A54" s="1002" t="s">
        <v>4388</v>
      </c>
      <c r="B54" s="984"/>
      <c r="C54" s="984"/>
      <c r="D54" s="984"/>
      <c r="E54" s="984"/>
      <c r="F54" s="984"/>
      <c r="G54" s="984"/>
      <c r="H54" s="12"/>
      <c r="I54" s="12"/>
      <c r="J54" s="12"/>
      <c r="K54" s="12"/>
      <c r="L54" s="12"/>
      <c r="M54" s="12"/>
      <c r="N54" s="12"/>
      <c r="O54" s="12"/>
    </row>
    <row r="55" spans="1:15" ht="18.75" x14ac:dyDescent="0.25">
      <c r="A55" s="322"/>
      <c r="B55" s="323"/>
      <c r="C55" s="323"/>
      <c r="D55" s="323"/>
      <c r="E55" s="323"/>
      <c r="F55" s="323"/>
      <c r="G55" s="323"/>
      <c r="H55" s="12"/>
      <c r="I55" s="12"/>
      <c r="J55" s="12"/>
      <c r="K55" s="12"/>
      <c r="L55" s="12"/>
      <c r="M55" s="12"/>
      <c r="N55" s="12"/>
      <c r="O55" s="12"/>
    </row>
    <row r="56" spans="1:15" ht="47.25" x14ac:dyDescent="0.25">
      <c r="A56" s="125" t="s">
        <v>4214</v>
      </c>
      <c r="B56" s="65" t="s">
        <v>4215</v>
      </c>
      <c r="C56" s="65" t="s">
        <v>4216</v>
      </c>
      <c r="D56" s="65" t="s">
        <v>4222</v>
      </c>
      <c r="E56" s="65" t="s">
        <v>4223</v>
      </c>
      <c r="F56" s="65" t="s">
        <v>4234</v>
      </c>
      <c r="G56" s="65" t="s">
        <v>4235</v>
      </c>
      <c r="H56" s="278"/>
      <c r="I56" s="48"/>
      <c r="J56" s="48"/>
      <c r="K56" s="95"/>
      <c r="L56" s="95"/>
      <c r="N56" s="95"/>
    </row>
    <row r="57" spans="1:15" ht="31.5" x14ac:dyDescent="0.25">
      <c r="A57" s="123">
        <v>1</v>
      </c>
      <c r="B57" s="126" t="s">
        <v>4315</v>
      </c>
      <c r="C57" s="57" t="s">
        <v>3554</v>
      </c>
      <c r="D57" s="57">
        <v>1.7</v>
      </c>
      <c r="E57" s="57">
        <v>0.35</v>
      </c>
      <c r="F57" s="57">
        <v>1.1599999999999999</v>
      </c>
      <c r="G57" s="57">
        <v>2</v>
      </c>
      <c r="H57" s="154"/>
      <c r="I57" s="119"/>
      <c r="K57" s="95"/>
      <c r="L57" s="95"/>
      <c r="N57" s="95"/>
    </row>
    <row r="58" spans="1:15" x14ac:dyDescent="0.25">
      <c r="A58" s="123">
        <v>2</v>
      </c>
      <c r="B58" s="126" t="s">
        <v>4291</v>
      </c>
      <c r="C58" s="57" t="s">
        <v>3554</v>
      </c>
      <c r="D58" s="57">
        <v>2.0499999999999998</v>
      </c>
      <c r="E58" s="57">
        <v>0.35</v>
      </c>
      <c r="F58" s="57">
        <v>1.1599999999999999</v>
      </c>
      <c r="G58" s="57">
        <v>2</v>
      </c>
      <c r="H58" s="154"/>
      <c r="I58" s="119"/>
      <c r="K58" s="95"/>
      <c r="L58" s="95"/>
      <c r="N58" s="95"/>
    </row>
    <row r="59" spans="1:15" ht="31.5" x14ac:dyDescent="0.25">
      <c r="A59" s="123">
        <v>3</v>
      </c>
      <c r="B59" s="126" t="s">
        <v>4316</v>
      </c>
      <c r="C59" s="57" t="s">
        <v>3554</v>
      </c>
      <c r="D59" s="57">
        <v>1.7</v>
      </c>
      <c r="E59" s="57">
        <v>0.35</v>
      </c>
      <c r="F59" s="57">
        <v>1.1599999999999999</v>
      </c>
      <c r="G59" s="57">
        <v>2</v>
      </c>
      <c r="H59" s="154"/>
      <c r="I59" s="119"/>
      <c r="K59" s="95"/>
      <c r="L59" s="95"/>
      <c r="N59" s="95"/>
    </row>
    <row r="60" spans="1:15" ht="31.5" x14ac:dyDescent="0.25">
      <c r="A60" s="123">
        <v>4</v>
      </c>
      <c r="B60" s="135" t="s">
        <v>4317</v>
      </c>
      <c r="C60" s="57" t="s">
        <v>3554</v>
      </c>
      <c r="D60" s="57">
        <v>1.7</v>
      </c>
      <c r="E60" s="57">
        <v>0.35</v>
      </c>
      <c r="F60" s="57">
        <v>1.1599999999999999</v>
      </c>
      <c r="G60" s="57">
        <v>2</v>
      </c>
      <c r="H60" s="154"/>
      <c r="I60" s="119"/>
      <c r="K60" s="95"/>
      <c r="L60" s="95"/>
      <c r="N60" s="95"/>
    </row>
    <row r="61" spans="1:15" ht="31.5" x14ac:dyDescent="0.25">
      <c r="A61" s="123">
        <v>5</v>
      </c>
      <c r="B61" s="126" t="s">
        <v>4318</v>
      </c>
      <c r="C61" s="57" t="s">
        <v>3554</v>
      </c>
      <c r="D61" s="57">
        <v>1.7</v>
      </c>
      <c r="E61" s="57">
        <v>0.35</v>
      </c>
      <c r="F61" s="57">
        <v>1.1599999999999999</v>
      </c>
      <c r="G61" s="57">
        <v>2</v>
      </c>
      <c r="H61" s="154"/>
      <c r="I61" s="119"/>
      <c r="K61" s="95"/>
      <c r="L61" s="95"/>
      <c r="N61" s="95"/>
    </row>
    <row r="62" spans="1:15" ht="31.5" x14ac:dyDescent="0.25">
      <c r="A62" s="123">
        <v>6</v>
      </c>
      <c r="B62" s="135" t="s">
        <v>4319</v>
      </c>
      <c r="C62" s="57" t="s">
        <v>3554</v>
      </c>
      <c r="D62" s="57">
        <v>1.7</v>
      </c>
      <c r="E62" s="57">
        <v>0.35</v>
      </c>
      <c r="F62" s="57">
        <v>1.1599999999999999</v>
      </c>
      <c r="G62" s="57">
        <v>2</v>
      </c>
      <c r="H62" s="154"/>
      <c r="I62" s="119"/>
      <c r="K62" s="95"/>
      <c r="L62" s="95"/>
      <c r="N62" s="95"/>
    </row>
    <row r="63" spans="1:15" ht="31.5" x14ac:dyDescent="0.25">
      <c r="A63" s="123">
        <v>7</v>
      </c>
      <c r="B63" s="135" t="s">
        <v>4320</v>
      </c>
      <c r="C63" s="57" t="s">
        <v>3554</v>
      </c>
      <c r="D63" s="57">
        <v>0.7</v>
      </c>
      <c r="E63" s="57">
        <v>0.35</v>
      </c>
      <c r="F63" s="57">
        <v>1.1599999999999999</v>
      </c>
      <c r="G63" s="57">
        <v>2</v>
      </c>
      <c r="H63" s="154"/>
      <c r="I63" s="119"/>
      <c r="K63" s="95"/>
      <c r="L63" s="95"/>
      <c r="N63" s="95"/>
    </row>
    <row r="64" spans="1:15" x14ac:dyDescent="0.25">
      <c r="A64" s="123">
        <v>8</v>
      </c>
      <c r="B64" s="126" t="s">
        <v>4236</v>
      </c>
      <c r="C64" s="57" t="s">
        <v>4237</v>
      </c>
      <c r="D64" s="57">
        <v>1.7</v>
      </c>
      <c r="E64" s="57">
        <v>0.35</v>
      </c>
      <c r="F64" s="57">
        <v>1.1599999999999999</v>
      </c>
      <c r="G64" s="57">
        <v>2</v>
      </c>
      <c r="H64" s="154"/>
      <c r="I64" s="119"/>
      <c r="K64" s="95"/>
      <c r="L64" s="95"/>
      <c r="N64" s="95"/>
    </row>
    <row r="65" spans="1:15" ht="31.5" x14ac:dyDescent="0.25">
      <c r="A65" s="128">
        <v>9</v>
      </c>
      <c r="B65" s="127" t="s">
        <v>4292</v>
      </c>
      <c r="C65" s="62" t="s">
        <v>3553</v>
      </c>
      <c r="D65" s="62">
        <v>1.7</v>
      </c>
      <c r="E65" s="62">
        <v>0.35</v>
      </c>
      <c r="F65" s="62">
        <v>1.1599999999999999</v>
      </c>
      <c r="G65" s="62">
        <v>2</v>
      </c>
      <c r="H65" s="154"/>
      <c r="I65" s="119"/>
      <c r="K65" s="95"/>
      <c r="L65" s="95"/>
      <c r="N65" s="95"/>
    </row>
    <row r="66" spans="1:15" x14ac:dyDescent="0.25">
      <c r="A66" s="300"/>
      <c r="B66" s="301"/>
      <c r="C66" s="200"/>
      <c r="D66" s="200"/>
      <c r="E66" s="200"/>
      <c r="F66" s="200"/>
      <c r="G66" s="200"/>
      <c r="H66" s="121"/>
      <c r="I66" s="121"/>
      <c r="K66" s="95"/>
      <c r="L66" s="95"/>
      <c r="N66" s="95"/>
    </row>
    <row r="67" spans="1:15" ht="45.75" customHeight="1" x14ac:dyDescent="0.25">
      <c r="A67" s="125" t="s">
        <v>4214</v>
      </c>
      <c r="B67" s="65" t="s">
        <v>4215</v>
      </c>
      <c r="C67" s="65" t="s">
        <v>4216</v>
      </c>
      <c r="D67" s="65" t="s">
        <v>4222</v>
      </c>
      <c r="E67" s="65" t="s">
        <v>4223</v>
      </c>
      <c r="F67" s="65" t="s">
        <v>4234</v>
      </c>
      <c r="G67" s="65" t="s">
        <v>4235</v>
      </c>
      <c r="H67" s="190" t="s">
        <v>4238</v>
      </c>
      <c r="I67" s="65" t="s">
        <v>4239</v>
      </c>
      <c r="J67" s="278"/>
      <c r="K67" s="95"/>
      <c r="L67" s="95"/>
      <c r="N67" s="95"/>
    </row>
    <row r="68" spans="1:15" x14ac:dyDescent="0.25">
      <c r="A68" s="123">
        <v>10</v>
      </c>
      <c r="B68" s="42" t="s">
        <v>4321</v>
      </c>
      <c r="C68" s="41" t="s">
        <v>3554</v>
      </c>
      <c r="D68" s="113">
        <v>1.7</v>
      </c>
      <c r="E68" s="39">
        <v>0.35</v>
      </c>
      <c r="F68" s="143">
        <v>0.35</v>
      </c>
      <c r="G68" s="141">
        <v>2</v>
      </c>
      <c r="H68" s="141">
        <v>7</v>
      </c>
      <c r="I68" s="144">
        <v>50</v>
      </c>
      <c r="J68" s="51"/>
      <c r="K68" s="140"/>
      <c r="L68" s="140"/>
      <c r="N68" s="140"/>
      <c r="O68" s="140"/>
    </row>
    <row r="69" spans="1:15" ht="31.5" x14ac:dyDescent="0.25">
      <c r="A69" s="123">
        <v>11</v>
      </c>
      <c r="B69" s="42" t="s">
        <v>4322</v>
      </c>
      <c r="C69" s="41" t="s">
        <v>3554</v>
      </c>
      <c r="D69" s="113">
        <v>1.7</v>
      </c>
      <c r="E69" s="39">
        <v>0.35</v>
      </c>
      <c r="F69" s="143">
        <v>0.35</v>
      </c>
      <c r="G69" s="141">
        <v>2</v>
      </c>
      <c r="H69" s="141">
        <v>7</v>
      </c>
      <c r="I69" s="144">
        <v>50</v>
      </c>
      <c r="J69" s="51"/>
      <c r="K69" s="140"/>
      <c r="L69" s="140"/>
      <c r="N69" s="140"/>
      <c r="O69" s="140"/>
    </row>
    <row r="70" spans="1:15" x14ac:dyDescent="0.25">
      <c r="A70" s="123">
        <v>12</v>
      </c>
      <c r="B70" s="42" t="s">
        <v>4323</v>
      </c>
      <c r="C70" s="41" t="s">
        <v>3554</v>
      </c>
      <c r="D70" s="113">
        <v>1.5</v>
      </c>
      <c r="E70" s="39">
        <v>0.3</v>
      </c>
      <c r="F70" s="143">
        <v>0.35</v>
      </c>
      <c r="G70" s="141">
        <v>2</v>
      </c>
      <c r="H70" s="141">
        <v>7</v>
      </c>
      <c r="I70" s="144">
        <v>50</v>
      </c>
      <c r="J70" s="51"/>
      <c r="K70" s="140"/>
      <c r="L70" s="140"/>
      <c r="N70" s="140"/>
      <c r="O70" s="140"/>
    </row>
    <row r="71" spans="1:15" ht="32.25" customHeight="1" x14ac:dyDescent="0.25">
      <c r="A71" s="123">
        <v>13</v>
      </c>
      <c r="B71" s="42" t="s">
        <v>4324</v>
      </c>
      <c r="C71" s="41" t="s">
        <v>3554</v>
      </c>
      <c r="D71" s="113">
        <v>1.5</v>
      </c>
      <c r="E71" s="39">
        <v>0.3</v>
      </c>
      <c r="F71" s="143">
        <v>0.35</v>
      </c>
      <c r="G71" s="141">
        <v>2</v>
      </c>
      <c r="H71" s="141">
        <v>7</v>
      </c>
      <c r="I71" s="144">
        <v>50</v>
      </c>
      <c r="J71" s="51"/>
      <c r="K71" s="140"/>
      <c r="L71" s="140"/>
      <c r="N71" s="140"/>
      <c r="O71" s="140"/>
    </row>
    <row r="72" spans="1:15" ht="32.25" customHeight="1" x14ac:dyDescent="0.25">
      <c r="A72" s="123">
        <v>14</v>
      </c>
      <c r="B72" s="42" t="s">
        <v>4325</v>
      </c>
      <c r="C72" s="41" t="s">
        <v>3554</v>
      </c>
      <c r="D72" s="113">
        <v>1.7</v>
      </c>
      <c r="E72" s="39">
        <v>0.35</v>
      </c>
      <c r="F72" s="143">
        <v>0.35</v>
      </c>
      <c r="G72" s="141">
        <v>2</v>
      </c>
      <c r="H72" s="141">
        <v>7</v>
      </c>
      <c r="I72" s="144">
        <v>50</v>
      </c>
      <c r="J72" s="51"/>
      <c r="K72" s="140"/>
      <c r="L72" s="140"/>
      <c r="N72" s="140"/>
      <c r="O72" s="140"/>
    </row>
    <row r="73" spans="1:15" ht="32.25" customHeight="1" x14ac:dyDescent="0.25">
      <c r="A73" s="128">
        <v>15</v>
      </c>
      <c r="B73" s="136" t="s">
        <v>4326</v>
      </c>
      <c r="C73" s="137" t="s">
        <v>3554</v>
      </c>
      <c r="D73" s="139">
        <v>1.7</v>
      </c>
      <c r="E73" s="138">
        <v>0.35</v>
      </c>
      <c r="F73" s="287">
        <v>0.35</v>
      </c>
      <c r="G73" s="142">
        <v>2</v>
      </c>
      <c r="H73" s="146">
        <v>7</v>
      </c>
      <c r="I73" s="145">
        <v>50</v>
      </c>
      <c r="J73" s="51"/>
      <c r="K73" s="140"/>
      <c r="L73" s="140"/>
      <c r="N73" s="140"/>
      <c r="O73" s="140"/>
    </row>
    <row r="74" spans="1:15" x14ac:dyDescent="0.25">
      <c r="A74" s="37"/>
      <c r="B74" s="283"/>
      <c r="C74" s="122"/>
      <c r="D74" s="43"/>
      <c r="E74" s="43"/>
      <c r="F74" s="43"/>
      <c r="G74" s="37"/>
      <c r="H74" s="37"/>
      <c r="I74" s="37"/>
      <c r="K74" s="140"/>
      <c r="L74" s="140"/>
      <c r="N74" s="140"/>
      <c r="O74" s="140"/>
    </row>
    <row r="75" spans="1:15" ht="32.25" customHeight="1" x14ac:dyDescent="0.25">
      <c r="A75" s="125" t="s">
        <v>4214</v>
      </c>
      <c r="B75" s="65" t="s">
        <v>4215</v>
      </c>
      <c r="C75" s="65" t="s">
        <v>4216</v>
      </c>
      <c r="D75" s="65" t="s">
        <v>4222</v>
      </c>
      <c r="E75" s="65" t="s">
        <v>4223</v>
      </c>
      <c r="F75" s="149" t="s">
        <v>4240</v>
      </c>
      <c r="G75" s="278"/>
      <c r="H75" s="48"/>
      <c r="I75" s="48"/>
      <c r="J75" s="48"/>
      <c r="K75" s="95"/>
      <c r="L75" s="95"/>
      <c r="N75" s="95"/>
    </row>
    <row r="76" spans="1:15" ht="32.25" customHeight="1" x14ac:dyDescent="0.25">
      <c r="A76" s="123">
        <v>16</v>
      </c>
      <c r="B76" s="150" t="s">
        <v>3555</v>
      </c>
      <c r="C76" s="158" t="s">
        <v>3554</v>
      </c>
      <c r="D76" s="151">
        <v>1.02</v>
      </c>
      <c r="E76" s="147">
        <v>0.21</v>
      </c>
      <c r="F76" s="144">
        <v>45</v>
      </c>
      <c r="G76" s="154"/>
      <c r="H76" s="119"/>
      <c r="I76" s="119"/>
      <c r="J76" s="109"/>
      <c r="K76" s="109"/>
      <c r="L76" s="109"/>
      <c r="N76" s="140"/>
      <c r="O76" s="140"/>
    </row>
    <row r="77" spans="1:15" ht="32.25" customHeight="1" x14ac:dyDescent="0.25">
      <c r="A77" s="302">
        <v>17</v>
      </c>
      <c r="B77" s="152" t="s">
        <v>4327</v>
      </c>
      <c r="C77" s="159" t="s">
        <v>4218</v>
      </c>
      <c r="D77" s="153">
        <v>1.02</v>
      </c>
      <c r="E77" s="148">
        <v>0.21</v>
      </c>
      <c r="F77" s="145">
        <v>45</v>
      </c>
      <c r="G77" s="154"/>
      <c r="H77" s="119"/>
      <c r="I77" s="119"/>
      <c r="J77" s="109"/>
      <c r="K77" s="109"/>
      <c r="L77" s="109"/>
      <c r="N77" s="140"/>
      <c r="O77" s="140"/>
    </row>
    <row r="78" spans="1:15" ht="32.25" customHeight="1" x14ac:dyDescent="0.25">
      <c r="A78" s="37"/>
      <c r="B78" s="17"/>
      <c r="C78" s="18"/>
      <c r="D78" s="18"/>
      <c r="E78" s="18"/>
      <c r="F78" s="18"/>
      <c r="G78" s="43"/>
      <c r="H78" s="43"/>
      <c r="I78" s="43"/>
      <c r="J78" s="43"/>
      <c r="K78" s="43"/>
      <c r="L78" s="43"/>
      <c r="M78" s="37"/>
      <c r="N78" s="37"/>
      <c r="O78" s="37"/>
    </row>
    <row r="79" spans="1:15" ht="18.75" x14ac:dyDescent="0.25">
      <c r="A79" s="984" t="s">
        <v>4389</v>
      </c>
      <c r="B79" s="984"/>
      <c r="C79" s="984"/>
      <c r="D79" s="984"/>
      <c r="E79" s="984"/>
      <c r="F79" s="984"/>
      <c r="G79" s="984"/>
      <c r="H79" s="12"/>
      <c r="I79" s="12"/>
      <c r="J79" s="12"/>
      <c r="K79" s="12"/>
      <c r="L79" s="12"/>
      <c r="M79" s="12"/>
      <c r="N79" s="12"/>
      <c r="O79" s="12"/>
    </row>
    <row r="80" spans="1:15" ht="18.75" x14ac:dyDescent="0.25">
      <c r="A80" s="321"/>
      <c r="B80" s="321"/>
      <c r="C80" s="321"/>
      <c r="D80" s="321"/>
      <c r="E80" s="321"/>
      <c r="F80" s="321"/>
      <c r="G80" s="321"/>
      <c r="H80" s="12"/>
      <c r="I80" s="12"/>
      <c r="J80" s="12"/>
      <c r="K80" s="12"/>
      <c r="L80" s="12"/>
      <c r="M80" s="12"/>
      <c r="N80" s="12"/>
      <c r="O80" s="12"/>
    </row>
    <row r="81" spans="1:15" s="185" customFormat="1" x14ac:dyDescent="0.25">
      <c r="A81" s="991" t="s">
        <v>4221</v>
      </c>
      <c r="B81" s="993" t="s">
        <v>4215</v>
      </c>
      <c r="C81" s="995" t="s">
        <v>4216</v>
      </c>
      <c r="D81" s="997" t="s">
        <v>4222</v>
      </c>
      <c r="E81" s="987" t="s">
        <v>4223</v>
      </c>
      <c r="F81" s="989" t="s">
        <v>4241</v>
      </c>
      <c r="G81" s="989"/>
      <c r="I81" s="209"/>
      <c r="J81" s="209"/>
      <c r="K81" s="209"/>
      <c r="L81" s="209"/>
      <c r="M81" s="209"/>
      <c r="N81" s="209"/>
      <c r="O81" s="209"/>
    </row>
    <row r="82" spans="1:15" ht="31.5" x14ac:dyDescent="0.25">
      <c r="A82" s="992"/>
      <c r="B82" s="994"/>
      <c r="C82" s="996"/>
      <c r="D82" s="998"/>
      <c r="E82" s="988"/>
      <c r="F82" s="184" t="s">
        <v>3575</v>
      </c>
      <c r="G82" s="184" t="s">
        <v>4288</v>
      </c>
      <c r="I82" s="84"/>
      <c r="J82" s="84"/>
      <c r="K82" s="84"/>
      <c r="L82" s="84"/>
      <c r="N82" s="95"/>
      <c r="O82" s="95"/>
    </row>
    <row r="83" spans="1:15" ht="24.75" customHeight="1" x14ac:dyDescent="0.25">
      <c r="A83" s="303" t="s">
        <v>4242</v>
      </c>
      <c r="B83" s="44" t="s">
        <v>4243</v>
      </c>
      <c r="C83" s="45" t="s">
        <v>3556</v>
      </c>
      <c r="D83" s="179" t="s">
        <v>4244</v>
      </c>
      <c r="E83" s="180" t="s">
        <v>4245</v>
      </c>
      <c r="F83" s="67" t="s">
        <v>4246</v>
      </c>
      <c r="G83" s="186">
        <v>0.04</v>
      </c>
      <c r="I83" s="84"/>
      <c r="J83" s="84"/>
      <c r="K83" s="84"/>
      <c r="L83" s="84"/>
      <c r="N83" s="161"/>
      <c r="O83" s="161"/>
    </row>
    <row r="84" spans="1:15" ht="36" customHeight="1" x14ac:dyDescent="0.25">
      <c r="A84" s="304">
        <v>2</v>
      </c>
      <c r="B84" s="40" t="s">
        <v>4328</v>
      </c>
      <c r="C84" s="46" t="s">
        <v>3553</v>
      </c>
      <c r="D84" s="90">
        <v>0.18</v>
      </c>
      <c r="E84" s="181">
        <v>0.02</v>
      </c>
      <c r="F84" s="67"/>
      <c r="G84" s="187" t="s">
        <v>22</v>
      </c>
      <c r="I84" s="84"/>
      <c r="J84" s="84"/>
      <c r="K84" s="84"/>
      <c r="L84" s="84"/>
      <c r="N84" s="161"/>
      <c r="O84" s="161"/>
    </row>
    <row r="85" spans="1:15" x14ac:dyDescent="0.25">
      <c r="A85" s="304">
        <v>3</v>
      </c>
      <c r="B85" s="40" t="s">
        <v>3557</v>
      </c>
      <c r="C85" s="46" t="s">
        <v>3553</v>
      </c>
      <c r="D85" s="90">
        <v>0.55000000000000004</v>
      </c>
      <c r="E85" s="36">
        <v>7.0000000000000007E-2</v>
      </c>
      <c r="F85" s="68">
        <v>0.08</v>
      </c>
      <c r="G85" s="187" t="s">
        <v>22</v>
      </c>
      <c r="I85" s="162"/>
      <c r="J85" s="162"/>
      <c r="K85" s="162"/>
      <c r="L85" s="162"/>
      <c r="N85" s="161"/>
      <c r="O85" s="161"/>
    </row>
    <row r="86" spans="1:15" x14ac:dyDescent="0.25">
      <c r="A86" s="304">
        <v>4</v>
      </c>
      <c r="B86" s="40" t="s">
        <v>3558</v>
      </c>
      <c r="C86" s="46" t="s">
        <v>3554</v>
      </c>
      <c r="D86" s="182">
        <v>4</v>
      </c>
      <c r="E86" s="36">
        <v>0.23</v>
      </c>
      <c r="F86" s="183">
        <v>1</v>
      </c>
      <c r="G86" s="187" t="s">
        <v>22</v>
      </c>
      <c r="I86" s="163"/>
      <c r="J86" s="163"/>
      <c r="K86" s="163"/>
      <c r="L86" s="163"/>
      <c r="N86" s="161"/>
      <c r="O86" s="161"/>
    </row>
    <row r="87" spans="1:15" x14ac:dyDescent="0.25">
      <c r="A87" s="304">
        <v>5</v>
      </c>
      <c r="B87" s="40" t="s">
        <v>3559</v>
      </c>
      <c r="C87" s="46" t="s">
        <v>3553</v>
      </c>
      <c r="D87" s="90">
        <v>0.22</v>
      </c>
      <c r="E87" s="36">
        <v>2.4E-2</v>
      </c>
      <c r="F87" s="67" t="s">
        <v>22</v>
      </c>
      <c r="G87" s="187" t="s">
        <v>22</v>
      </c>
      <c r="I87" s="84"/>
      <c r="J87" s="84"/>
      <c r="K87" s="84"/>
      <c r="L87" s="84"/>
      <c r="N87" s="161"/>
      <c r="O87" s="161"/>
    </row>
    <row r="88" spans="1:15" x14ac:dyDescent="0.25">
      <c r="A88" s="305">
        <v>6</v>
      </c>
      <c r="B88" s="306" t="s">
        <v>3560</v>
      </c>
      <c r="C88" s="78" t="s">
        <v>3553</v>
      </c>
      <c r="D88" s="307">
        <v>0.27</v>
      </c>
      <c r="E88" s="308">
        <v>2.8000000000000001E-2</v>
      </c>
      <c r="F88" s="81" t="s">
        <v>22</v>
      </c>
      <c r="G88" s="70"/>
      <c r="I88" s="84"/>
      <c r="J88" s="84"/>
      <c r="K88" s="84"/>
      <c r="L88" s="84"/>
      <c r="N88" s="84"/>
      <c r="O88" s="84"/>
    </row>
    <row r="89" spans="1:15" x14ac:dyDescent="0.25">
      <c r="A89" s="27"/>
      <c r="B89" s="35"/>
      <c r="C89" s="27"/>
      <c r="D89" s="27"/>
      <c r="E89" s="27"/>
      <c r="F89" s="27"/>
      <c r="G89" s="27"/>
      <c r="H89" s="27"/>
      <c r="I89" s="27"/>
      <c r="J89" s="27"/>
      <c r="K89" s="27"/>
      <c r="L89" s="27"/>
      <c r="M89" s="27"/>
      <c r="N89" s="27"/>
      <c r="O89" s="27"/>
    </row>
    <row r="90" spans="1:15" ht="18.75" x14ac:dyDescent="0.25">
      <c r="A90" s="984" t="s">
        <v>4390</v>
      </c>
      <c r="B90" s="984"/>
      <c r="C90" s="984"/>
      <c r="D90" s="984"/>
      <c r="E90" s="984"/>
      <c r="F90" s="984"/>
      <c r="G90" s="984"/>
      <c r="H90" s="12"/>
      <c r="I90" s="12"/>
      <c r="J90" s="12"/>
      <c r="K90" s="12"/>
      <c r="L90" s="12"/>
      <c r="M90" s="12"/>
      <c r="N90" s="12"/>
      <c r="O90" s="12"/>
    </row>
    <row r="91" spans="1:15" ht="18.75" x14ac:dyDescent="0.25">
      <c r="A91" s="323"/>
      <c r="B91" s="323"/>
      <c r="C91" s="323"/>
      <c r="D91" s="323"/>
      <c r="E91" s="323"/>
      <c r="F91" s="323"/>
      <c r="G91" s="323"/>
      <c r="H91" s="12"/>
      <c r="I91" s="12"/>
      <c r="J91" s="12"/>
      <c r="K91" s="12"/>
      <c r="L91" s="12"/>
      <c r="M91" s="12"/>
      <c r="N91" s="12"/>
      <c r="O91" s="12"/>
    </row>
    <row r="92" spans="1:15" s="11" customFormat="1" ht="47.25" x14ac:dyDescent="0.25">
      <c r="A92" s="188" t="s">
        <v>4332</v>
      </c>
      <c r="B92" s="189" t="s">
        <v>3561</v>
      </c>
      <c r="C92" s="190" t="s">
        <v>4216</v>
      </c>
      <c r="D92" s="191" t="s">
        <v>4329</v>
      </c>
      <c r="E92" s="192" t="s">
        <v>4330</v>
      </c>
      <c r="F92" s="193" t="s">
        <v>4331</v>
      </c>
      <c r="G92" s="65" t="s">
        <v>4247</v>
      </c>
      <c r="I92" s="48"/>
      <c r="K92" s="48"/>
      <c r="L92" s="48"/>
      <c r="M92" s="48"/>
      <c r="N92" s="48"/>
    </row>
    <row r="93" spans="1:15" x14ac:dyDescent="0.25">
      <c r="A93" s="194">
        <v>1</v>
      </c>
      <c r="B93" s="197" t="s">
        <v>4333</v>
      </c>
      <c r="C93" s="91" t="s">
        <v>3553</v>
      </c>
      <c r="D93" s="201">
        <v>5.3999999999999999E-2</v>
      </c>
      <c r="E93" s="202">
        <v>7.6E-3</v>
      </c>
      <c r="F93" s="203" t="s">
        <v>22</v>
      </c>
      <c r="G93" s="228" t="s">
        <v>22</v>
      </c>
      <c r="I93" s="83"/>
      <c r="K93" s="83"/>
      <c r="L93" s="83"/>
      <c r="M93" s="83"/>
      <c r="N93" s="83"/>
    </row>
    <row r="94" spans="1:15" x14ac:dyDescent="0.25">
      <c r="A94" s="195">
        <v>2</v>
      </c>
      <c r="B94" s="198" t="s">
        <v>4334</v>
      </c>
      <c r="C94" s="79" t="s">
        <v>3553</v>
      </c>
      <c r="D94" s="206">
        <v>7.0000000000000007E-2</v>
      </c>
      <c r="E94" s="207">
        <v>7.6E-3</v>
      </c>
      <c r="F94" s="38" t="s">
        <v>22</v>
      </c>
      <c r="G94" s="229" t="s">
        <v>22</v>
      </c>
      <c r="I94" s="83"/>
      <c r="K94" s="83"/>
      <c r="L94" s="83"/>
      <c r="M94" s="83"/>
      <c r="N94" s="83"/>
    </row>
    <row r="95" spans="1:15" x14ac:dyDescent="0.25">
      <c r="A95" s="195">
        <v>3</v>
      </c>
      <c r="B95" s="198" t="s">
        <v>3562</v>
      </c>
      <c r="C95" s="79" t="s">
        <v>3553</v>
      </c>
      <c r="D95" s="206">
        <v>0.09</v>
      </c>
      <c r="E95" s="207">
        <v>1.4999999999999999E-2</v>
      </c>
      <c r="F95" s="38" t="s">
        <v>22</v>
      </c>
      <c r="G95" s="229" t="s">
        <v>22</v>
      </c>
      <c r="I95" s="83"/>
      <c r="K95" s="83"/>
      <c r="L95" s="83"/>
      <c r="M95" s="83"/>
      <c r="N95" s="83"/>
    </row>
    <row r="96" spans="1:15" x14ac:dyDescent="0.25">
      <c r="A96" s="195">
        <v>4</v>
      </c>
      <c r="B96" s="198" t="s">
        <v>3563</v>
      </c>
      <c r="C96" s="79" t="s">
        <v>3553</v>
      </c>
      <c r="D96" s="206">
        <v>0.11</v>
      </c>
      <c r="E96" s="207">
        <v>1.4999999999999999E-2</v>
      </c>
      <c r="F96" s="38" t="s">
        <v>22</v>
      </c>
      <c r="G96" s="229" t="s">
        <v>22</v>
      </c>
      <c r="I96" s="83"/>
      <c r="K96" s="83"/>
      <c r="L96" s="83"/>
      <c r="M96" s="83"/>
      <c r="N96" s="83"/>
    </row>
    <row r="97" spans="1:15" x14ac:dyDescent="0.25">
      <c r="A97" s="195">
        <v>5</v>
      </c>
      <c r="B97" s="198" t="s">
        <v>3564</v>
      </c>
      <c r="C97" s="79" t="s">
        <v>3553</v>
      </c>
      <c r="D97" s="206">
        <v>0.14000000000000001</v>
      </c>
      <c r="E97" s="207">
        <v>1.4999999999999999E-2</v>
      </c>
      <c r="F97" s="38" t="s">
        <v>22</v>
      </c>
      <c r="G97" s="229" t="s">
        <v>22</v>
      </c>
      <c r="I97" s="83"/>
      <c r="K97" s="83"/>
      <c r="L97" s="83"/>
      <c r="M97" s="83"/>
      <c r="N97" s="83"/>
    </row>
    <row r="98" spans="1:15" x14ac:dyDescent="0.25">
      <c r="A98" s="195">
        <v>6</v>
      </c>
      <c r="B98" s="198" t="s">
        <v>4335</v>
      </c>
      <c r="C98" s="79" t="s">
        <v>3553</v>
      </c>
      <c r="D98" s="206">
        <v>0.22800000000000001</v>
      </c>
      <c r="E98" s="207">
        <v>2.4E-2</v>
      </c>
      <c r="F98" s="38" t="s">
        <v>22</v>
      </c>
      <c r="G98" s="229" t="s">
        <v>22</v>
      </c>
      <c r="I98" s="83"/>
      <c r="K98" s="83"/>
      <c r="L98" s="83"/>
      <c r="M98" s="83"/>
      <c r="N98" s="83"/>
    </row>
    <row r="99" spans="1:15" x14ac:dyDescent="0.25">
      <c r="A99" s="195">
        <v>7</v>
      </c>
      <c r="B99" s="198" t="s">
        <v>4336</v>
      </c>
      <c r="C99" s="79" t="s">
        <v>3553</v>
      </c>
      <c r="D99" s="206">
        <v>0.14000000000000001</v>
      </c>
      <c r="E99" s="207">
        <v>2.5000000000000001E-2</v>
      </c>
      <c r="F99" s="38" t="s">
        <v>22</v>
      </c>
      <c r="G99" s="229" t="s">
        <v>22</v>
      </c>
      <c r="I99" s="83"/>
      <c r="K99" s="83"/>
      <c r="L99" s="83"/>
      <c r="M99" s="83"/>
      <c r="N99" s="83"/>
    </row>
    <row r="100" spans="1:15" x14ac:dyDescent="0.25">
      <c r="A100" s="195">
        <v>8</v>
      </c>
      <c r="B100" s="198" t="s">
        <v>3565</v>
      </c>
      <c r="C100" s="79" t="s">
        <v>3553</v>
      </c>
      <c r="D100" s="206">
        <v>0.17</v>
      </c>
      <c r="E100" s="207">
        <v>2.5000000000000001E-2</v>
      </c>
      <c r="F100" s="38" t="s">
        <v>22</v>
      </c>
      <c r="G100" s="229" t="s">
        <v>22</v>
      </c>
      <c r="I100" s="83"/>
      <c r="K100" s="83"/>
      <c r="L100" s="83"/>
      <c r="M100" s="83"/>
      <c r="N100" s="83"/>
    </row>
    <row r="101" spans="1:15" x14ac:dyDescent="0.25">
      <c r="A101" s="195">
        <v>9</v>
      </c>
      <c r="B101" s="198" t="s">
        <v>4337</v>
      </c>
      <c r="C101" s="79" t="s">
        <v>3553</v>
      </c>
      <c r="D101" s="206">
        <v>0.217</v>
      </c>
      <c r="E101" s="207">
        <v>3.1E-2</v>
      </c>
      <c r="F101" s="38" t="s">
        <v>22</v>
      </c>
      <c r="G101" s="229" t="s">
        <v>22</v>
      </c>
      <c r="I101" s="83"/>
      <c r="K101" s="83"/>
      <c r="L101" s="83"/>
      <c r="M101" s="83"/>
      <c r="N101" s="83"/>
    </row>
    <row r="102" spans="1:15" x14ac:dyDescent="0.25">
      <c r="A102" s="195">
        <v>10</v>
      </c>
      <c r="B102" s="198" t="s">
        <v>3566</v>
      </c>
      <c r="C102" s="79" t="s">
        <v>3553</v>
      </c>
      <c r="D102" s="206">
        <v>0.25</v>
      </c>
      <c r="E102" s="207">
        <v>3.3000000000000002E-2</v>
      </c>
      <c r="F102" s="38" t="s">
        <v>22</v>
      </c>
      <c r="G102" s="229" t="s">
        <v>22</v>
      </c>
      <c r="I102" s="83"/>
      <c r="K102" s="83"/>
      <c r="L102" s="83"/>
      <c r="M102" s="83"/>
      <c r="N102" s="83"/>
    </row>
    <row r="103" spans="1:15" x14ac:dyDescent="0.25">
      <c r="A103" s="195">
        <v>11</v>
      </c>
      <c r="B103" s="198" t="s">
        <v>4338</v>
      </c>
      <c r="C103" s="79" t="s">
        <v>3553</v>
      </c>
      <c r="D103" s="206">
        <v>0.25</v>
      </c>
      <c r="E103" s="207">
        <v>2.1000000000000001E-2</v>
      </c>
      <c r="F103" s="38">
        <v>1.2E-2</v>
      </c>
      <c r="G103" s="229" t="s">
        <v>22</v>
      </c>
      <c r="I103" s="83"/>
      <c r="K103" s="83"/>
      <c r="L103" s="83"/>
      <c r="M103" s="83"/>
      <c r="N103" s="83"/>
    </row>
    <row r="104" spans="1:15" ht="31.5" x14ac:dyDescent="0.25">
      <c r="A104" s="195">
        <v>12</v>
      </c>
      <c r="B104" s="198" t="s">
        <v>3567</v>
      </c>
      <c r="C104" s="79" t="s">
        <v>3553</v>
      </c>
      <c r="D104" s="206">
        <v>0.25</v>
      </c>
      <c r="E104" s="207">
        <v>2.1000000000000001E-2</v>
      </c>
      <c r="F104" s="38">
        <v>1.2E-2</v>
      </c>
      <c r="G104" s="229" t="s">
        <v>22</v>
      </c>
      <c r="I104" s="83"/>
      <c r="K104" s="83"/>
      <c r="L104" s="83"/>
      <c r="M104" s="83"/>
      <c r="N104" s="83"/>
    </row>
    <row r="105" spans="1:15" x14ac:dyDescent="0.25">
      <c r="A105" s="195">
        <v>13</v>
      </c>
      <c r="B105" s="198" t="s">
        <v>3568</v>
      </c>
      <c r="C105" s="79" t="s">
        <v>3553</v>
      </c>
      <c r="D105" s="208">
        <v>0.3</v>
      </c>
      <c r="E105" s="207">
        <v>1.4999999999999999E-2</v>
      </c>
      <c r="F105" s="38">
        <v>1.4999999999999999E-2</v>
      </c>
      <c r="G105" s="229" t="s">
        <v>22</v>
      </c>
      <c r="I105" s="83"/>
      <c r="K105" s="83"/>
      <c r="L105" s="83"/>
      <c r="M105" s="83"/>
      <c r="N105" s="83"/>
    </row>
    <row r="106" spans="1:15" ht="31.5" x14ac:dyDescent="0.25">
      <c r="A106" s="195">
        <v>14</v>
      </c>
      <c r="B106" s="198" t="s">
        <v>3569</v>
      </c>
      <c r="C106" s="79" t="s">
        <v>3553</v>
      </c>
      <c r="D106" s="208">
        <v>0.03</v>
      </c>
      <c r="E106" s="207">
        <v>3.0000000000000001E-3</v>
      </c>
      <c r="F106" s="38" t="s">
        <v>22</v>
      </c>
      <c r="G106" s="229" t="s">
        <v>22</v>
      </c>
      <c r="I106" s="83"/>
      <c r="K106" s="83"/>
      <c r="L106" s="83"/>
      <c r="M106" s="83"/>
      <c r="N106" s="83"/>
    </row>
    <row r="107" spans="1:15" ht="31.5" x14ac:dyDescent="0.25">
      <c r="A107" s="195">
        <v>15</v>
      </c>
      <c r="B107" s="198" t="s">
        <v>3570</v>
      </c>
      <c r="C107" s="79" t="s">
        <v>3553</v>
      </c>
      <c r="D107" s="206">
        <v>2.5000000000000001E-2</v>
      </c>
      <c r="E107" s="207">
        <v>3.0000000000000001E-3</v>
      </c>
      <c r="F107" s="38" t="s">
        <v>22</v>
      </c>
      <c r="G107" s="229" t="s">
        <v>22</v>
      </c>
      <c r="I107" s="83"/>
      <c r="K107" s="83"/>
      <c r="L107" s="83"/>
      <c r="M107" s="83"/>
      <c r="N107" s="83"/>
    </row>
    <row r="108" spans="1:15" x14ac:dyDescent="0.25">
      <c r="A108" s="195">
        <v>16</v>
      </c>
      <c r="B108" s="198" t="s">
        <v>4393</v>
      </c>
      <c r="C108" s="79" t="s">
        <v>3553</v>
      </c>
      <c r="D108" s="208">
        <v>0.05</v>
      </c>
      <c r="E108" s="207">
        <v>5.0000000000000001E-3</v>
      </c>
      <c r="F108" s="38" t="s">
        <v>22</v>
      </c>
      <c r="G108" s="229" t="s">
        <v>22</v>
      </c>
      <c r="I108" s="83"/>
      <c r="K108" s="83"/>
      <c r="L108" s="83"/>
      <c r="M108" s="83"/>
      <c r="N108" s="83"/>
    </row>
    <row r="109" spans="1:15" ht="31.5" x14ac:dyDescent="0.25">
      <c r="A109" s="195">
        <v>17</v>
      </c>
      <c r="B109" s="198" t="s">
        <v>3571</v>
      </c>
      <c r="C109" s="79" t="s">
        <v>3553</v>
      </c>
      <c r="D109" s="208">
        <v>0.04</v>
      </c>
      <c r="E109" s="207">
        <v>4.0000000000000001E-3</v>
      </c>
      <c r="F109" s="38" t="s">
        <v>22</v>
      </c>
      <c r="G109" s="229" t="s">
        <v>22</v>
      </c>
      <c r="I109" s="83"/>
      <c r="K109" s="83"/>
      <c r="L109" s="83"/>
      <c r="M109" s="83"/>
      <c r="N109" s="83"/>
    </row>
    <row r="110" spans="1:15" x14ac:dyDescent="0.25">
      <c r="A110" s="195">
        <v>18</v>
      </c>
      <c r="B110" s="198" t="s">
        <v>3572</v>
      </c>
      <c r="C110" s="79" t="s">
        <v>3553</v>
      </c>
      <c r="D110" s="208">
        <v>0.03</v>
      </c>
      <c r="E110" s="207">
        <v>3.0000000000000001E-3</v>
      </c>
      <c r="F110" s="38" t="s">
        <v>22</v>
      </c>
      <c r="G110" s="229" t="s">
        <v>22</v>
      </c>
      <c r="I110" s="83"/>
      <c r="K110" s="83"/>
      <c r="L110" s="83"/>
      <c r="M110" s="83"/>
      <c r="N110" s="83"/>
    </row>
    <row r="111" spans="1:15" x14ac:dyDescent="0.25">
      <c r="A111" s="196">
        <v>19</v>
      </c>
      <c r="B111" s="199" t="s">
        <v>3573</v>
      </c>
      <c r="C111" s="82" t="s">
        <v>3553</v>
      </c>
      <c r="D111" s="204">
        <v>2.5000000000000001E-2</v>
      </c>
      <c r="E111" s="205">
        <v>3.0000000000000001E-3</v>
      </c>
      <c r="F111" s="204" t="s">
        <v>22</v>
      </c>
      <c r="G111" s="227" t="s">
        <v>22</v>
      </c>
      <c r="I111" s="83"/>
      <c r="K111" s="83"/>
      <c r="L111" s="83"/>
      <c r="M111" s="83"/>
      <c r="N111" s="83"/>
    </row>
    <row r="112" spans="1:15" x14ac:dyDescent="0.25">
      <c r="A112" s="47"/>
      <c r="B112" s="35"/>
      <c r="C112" s="18"/>
      <c r="D112" s="18"/>
      <c r="E112" s="18"/>
      <c r="F112" s="18"/>
      <c r="G112" s="18"/>
      <c r="H112" s="18"/>
      <c r="I112" s="18"/>
      <c r="J112" s="18"/>
      <c r="K112" s="18"/>
      <c r="L112" s="18"/>
      <c r="M112" s="18"/>
      <c r="N112" s="18"/>
      <c r="O112" s="48"/>
    </row>
    <row r="113" spans="1:15" ht="18.75" x14ac:dyDescent="0.25">
      <c r="A113" s="985" t="s">
        <v>3574</v>
      </c>
      <c r="B113" s="985"/>
      <c r="C113" s="985"/>
      <c r="D113" s="985"/>
      <c r="E113" s="985"/>
      <c r="F113" s="985"/>
      <c r="G113" s="985"/>
      <c r="H113" s="13"/>
      <c r="I113" s="13"/>
      <c r="J113" s="13"/>
      <c r="K113" s="13"/>
      <c r="L113" s="13"/>
      <c r="M113" s="13"/>
      <c r="N113" s="13"/>
      <c r="O113" s="13"/>
    </row>
    <row r="114" spans="1:15" ht="18.75" x14ac:dyDescent="0.25">
      <c r="A114" s="324"/>
      <c r="B114" s="324"/>
      <c r="C114" s="324"/>
      <c r="D114" s="324"/>
      <c r="E114" s="324"/>
      <c r="F114" s="324"/>
      <c r="G114" s="324"/>
      <c r="H114" s="13"/>
      <c r="I114" s="13"/>
      <c r="J114" s="13"/>
      <c r="K114" s="13"/>
      <c r="L114" s="13"/>
      <c r="M114" s="13"/>
      <c r="N114" s="13"/>
      <c r="O114" s="13"/>
    </row>
    <row r="115" spans="1:15" s="11" customFormat="1" x14ac:dyDescent="0.25">
      <c r="A115" s="982" t="s">
        <v>4214</v>
      </c>
      <c r="B115" s="982" t="s">
        <v>4215</v>
      </c>
      <c r="C115" s="982" t="s">
        <v>4216</v>
      </c>
      <c r="D115" s="982" t="s">
        <v>4222</v>
      </c>
      <c r="E115" s="982" t="s">
        <v>4248</v>
      </c>
      <c r="F115" s="1001" t="s">
        <v>4249</v>
      </c>
      <c r="G115" s="1001"/>
      <c r="I115" s="48"/>
      <c r="J115" s="48"/>
      <c r="K115" s="48"/>
      <c r="L115" s="48"/>
      <c r="N115" s="104"/>
      <c r="O115" s="104"/>
    </row>
    <row r="116" spans="1:15" s="11" customFormat="1" ht="31.5" x14ac:dyDescent="0.25">
      <c r="A116" s="983"/>
      <c r="B116" s="983"/>
      <c r="C116" s="983"/>
      <c r="D116" s="983"/>
      <c r="E116" s="983"/>
      <c r="F116" s="284" t="s">
        <v>3575</v>
      </c>
      <c r="G116" s="211" t="s">
        <v>4250</v>
      </c>
      <c r="I116" s="48"/>
      <c r="J116" s="48"/>
      <c r="K116" s="48"/>
      <c r="L116" s="48"/>
      <c r="N116" s="104"/>
      <c r="O116" s="104"/>
    </row>
    <row r="117" spans="1:15" ht="31.5" x14ac:dyDescent="0.25">
      <c r="A117" s="212">
        <v>1</v>
      </c>
      <c r="B117" s="222" t="s">
        <v>4339</v>
      </c>
      <c r="C117" s="216" t="s">
        <v>4237</v>
      </c>
      <c r="D117" s="217">
        <v>0.13500000000000001</v>
      </c>
      <c r="E117" s="217">
        <v>2.1999999999999999E-2</v>
      </c>
      <c r="F117" s="38" t="s">
        <v>22</v>
      </c>
      <c r="G117" s="228" t="s">
        <v>22</v>
      </c>
      <c r="I117" s="165"/>
      <c r="J117" s="165"/>
      <c r="K117" s="165"/>
      <c r="L117" s="165"/>
      <c r="N117" s="165"/>
      <c r="O117" s="165"/>
    </row>
    <row r="118" spans="1:15" ht="31.5" x14ac:dyDescent="0.25">
      <c r="A118" s="213">
        <v>2</v>
      </c>
      <c r="B118" s="214" t="s">
        <v>4340</v>
      </c>
      <c r="C118" s="57" t="s">
        <v>4237</v>
      </c>
      <c r="D118" s="218">
        <v>0.14000000000000001</v>
      </c>
      <c r="E118" s="218">
        <v>2.1999999999999999E-2</v>
      </c>
      <c r="F118" s="38" t="s">
        <v>22</v>
      </c>
      <c r="G118" s="229" t="s">
        <v>22</v>
      </c>
      <c r="I118" s="164"/>
      <c r="J118" s="164"/>
      <c r="K118" s="164"/>
      <c r="L118" s="164"/>
      <c r="N118" s="165"/>
      <c r="O118" s="165"/>
    </row>
    <row r="119" spans="1:15" ht="31.5" x14ac:dyDescent="0.25">
      <c r="A119" s="213">
        <v>3</v>
      </c>
      <c r="B119" s="214" t="s">
        <v>4341</v>
      </c>
      <c r="C119" s="57" t="s">
        <v>4237</v>
      </c>
      <c r="D119" s="218">
        <v>0.15</v>
      </c>
      <c r="E119" s="218">
        <v>2.1999999999999999E-2</v>
      </c>
      <c r="F119" s="38" t="s">
        <v>22</v>
      </c>
      <c r="G119" s="229" t="s">
        <v>22</v>
      </c>
      <c r="I119" s="164"/>
      <c r="J119" s="164"/>
      <c r="K119" s="164"/>
      <c r="L119" s="164"/>
      <c r="N119" s="165"/>
      <c r="O119" s="165"/>
    </row>
    <row r="120" spans="1:15" ht="31.5" x14ac:dyDescent="0.25">
      <c r="A120" s="213">
        <v>4</v>
      </c>
      <c r="B120" s="214" t="s">
        <v>4342</v>
      </c>
      <c r="C120" s="57" t="s">
        <v>4237</v>
      </c>
      <c r="D120" s="219">
        <v>0.13500000000000001</v>
      </c>
      <c r="E120" s="219">
        <v>2.1999999999999999E-2</v>
      </c>
      <c r="F120" s="38" t="s">
        <v>22</v>
      </c>
      <c r="G120" s="229" t="s">
        <v>22</v>
      </c>
      <c r="I120" s="165"/>
      <c r="J120" s="165"/>
      <c r="K120" s="165"/>
      <c r="L120" s="165"/>
      <c r="N120" s="165"/>
      <c r="O120" s="165"/>
    </row>
    <row r="121" spans="1:15" ht="31.5" x14ac:dyDescent="0.25">
      <c r="A121" s="213">
        <v>5</v>
      </c>
      <c r="B121" s="214" t="s">
        <v>4343</v>
      </c>
      <c r="C121" s="57" t="s">
        <v>4237</v>
      </c>
      <c r="D121" s="219">
        <v>0.13500000000000001</v>
      </c>
      <c r="E121" s="219">
        <v>2.1999999999999999E-2</v>
      </c>
      <c r="F121" s="38" t="s">
        <v>22</v>
      </c>
      <c r="G121" s="229" t="s">
        <v>22</v>
      </c>
      <c r="I121" s="165"/>
      <c r="J121" s="165"/>
      <c r="K121" s="165"/>
      <c r="L121" s="165"/>
      <c r="N121" s="165"/>
      <c r="O121" s="165"/>
    </row>
    <row r="122" spans="1:15" ht="47.25" x14ac:dyDescent="0.25">
      <c r="A122" s="213">
        <v>6</v>
      </c>
      <c r="B122" s="214" t="s">
        <v>4344</v>
      </c>
      <c r="C122" s="57" t="s">
        <v>4237</v>
      </c>
      <c r="D122" s="219">
        <v>0.13500000000000001</v>
      </c>
      <c r="E122" s="219">
        <v>2.1999999999999999E-2</v>
      </c>
      <c r="F122" s="38" t="s">
        <v>22</v>
      </c>
      <c r="G122" s="229" t="s">
        <v>22</v>
      </c>
      <c r="I122" s="165"/>
      <c r="J122" s="165"/>
      <c r="K122" s="165"/>
      <c r="L122" s="165"/>
      <c r="N122" s="165"/>
      <c r="O122" s="165"/>
    </row>
    <row r="123" spans="1:15" ht="47.25" x14ac:dyDescent="0.25">
      <c r="A123" s="213">
        <v>7</v>
      </c>
      <c r="B123" s="214" t="s">
        <v>4345</v>
      </c>
      <c r="C123" s="57" t="s">
        <v>3553</v>
      </c>
      <c r="D123" s="219">
        <v>0.185</v>
      </c>
      <c r="E123" s="219">
        <v>2.1999999999999999E-2</v>
      </c>
      <c r="F123" s="38" t="s">
        <v>22</v>
      </c>
      <c r="G123" s="229" t="s">
        <v>22</v>
      </c>
      <c r="I123" s="165"/>
      <c r="J123" s="165"/>
      <c r="K123" s="165"/>
      <c r="L123" s="165"/>
      <c r="N123" s="165"/>
      <c r="O123" s="165"/>
    </row>
    <row r="124" spans="1:15" s="9" customFormat="1" x14ac:dyDescent="0.25">
      <c r="A124" s="61">
        <v>8</v>
      </c>
      <c r="B124" s="111" t="s">
        <v>3576</v>
      </c>
      <c r="C124" s="57" t="s">
        <v>4237</v>
      </c>
      <c r="D124" s="57">
        <v>0.33400000000000002</v>
      </c>
      <c r="E124" s="57">
        <v>0.02</v>
      </c>
      <c r="F124" s="220">
        <v>2.3E-2</v>
      </c>
      <c r="G124" s="220">
        <v>7.0000000000000001E-3</v>
      </c>
      <c r="H124" s="215"/>
      <c r="I124" s="167"/>
      <c r="J124" s="167"/>
      <c r="K124" s="167"/>
      <c r="L124" s="167"/>
      <c r="N124" s="167"/>
    </row>
    <row r="125" spans="1:15" s="9" customFormat="1" x14ac:dyDescent="0.25">
      <c r="A125" s="61">
        <v>9</v>
      </c>
      <c r="B125" s="111" t="s">
        <v>3577</v>
      </c>
      <c r="C125" s="57" t="s">
        <v>4237</v>
      </c>
      <c r="D125" s="57">
        <v>0.40600000000000003</v>
      </c>
      <c r="E125" s="57">
        <v>2.5000000000000001E-2</v>
      </c>
      <c r="F125" s="57">
        <v>2.8000000000000001E-2</v>
      </c>
      <c r="G125" s="220">
        <v>0.01</v>
      </c>
      <c r="H125" s="215"/>
      <c r="I125" s="83"/>
      <c r="J125" s="83"/>
      <c r="K125" s="83"/>
      <c r="L125" s="83"/>
      <c r="N125" s="83"/>
    </row>
    <row r="126" spans="1:15" s="9" customFormat="1" x14ac:dyDescent="0.25">
      <c r="A126" s="61">
        <v>10</v>
      </c>
      <c r="B126" s="111" t="s">
        <v>3578</v>
      </c>
      <c r="C126" s="57" t="s">
        <v>4237</v>
      </c>
      <c r="D126" s="220">
        <v>0.3</v>
      </c>
      <c r="E126" s="220">
        <v>1.7999999999999999E-2</v>
      </c>
      <c r="F126" s="57">
        <v>2.7E-2</v>
      </c>
      <c r="G126" s="57">
        <v>0.08</v>
      </c>
      <c r="H126" s="215"/>
      <c r="I126" s="83"/>
      <c r="J126" s="83"/>
      <c r="K126" s="83"/>
      <c r="L126" s="83"/>
      <c r="N126" s="83"/>
    </row>
    <row r="127" spans="1:15" s="9" customFormat="1" x14ac:dyDescent="0.25">
      <c r="A127" s="61">
        <v>11</v>
      </c>
      <c r="B127" s="111" t="s">
        <v>3579</v>
      </c>
      <c r="C127" s="57" t="s">
        <v>4237</v>
      </c>
      <c r="D127" s="220">
        <v>0.36499999999999999</v>
      </c>
      <c r="E127" s="220">
        <v>2.1999999999999999E-2</v>
      </c>
      <c r="F127" s="57">
        <v>3.3000000000000002E-2</v>
      </c>
      <c r="G127" s="57">
        <v>1.0999999999999999E-2</v>
      </c>
      <c r="H127" s="215"/>
      <c r="I127" s="83"/>
      <c r="J127" s="83"/>
      <c r="K127" s="83"/>
      <c r="L127" s="83"/>
      <c r="N127" s="83"/>
    </row>
    <row r="128" spans="1:15" ht="31.5" x14ac:dyDescent="0.25">
      <c r="A128" s="213">
        <v>12</v>
      </c>
      <c r="B128" s="214" t="s">
        <v>4346</v>
      </c>
      <c r="C128" s="221" t="s">
        <v>3553</v>
      </c>
      <c r="D128" s="219">
        <v>0.13500000000000001</v>
      </c>
      <c r="E128" s="219">
        <v>0.02</v>
      </c>
      <c r="F128" s="38" t="s">
        <v>22</v>
      </c>
      <c r="G128" s="229" t="s">
        <v>22</v>
      </c>
      <c r="H128" s="166"/>
      <c r="I128" s="165"/>
      <c r="N128" s="164"/>
      <c r="O128" s="164"/>
    </row>
    <row r="129" spans="1:15" ht="31.5" x14ac:dyDescent="0.25">
      <c r="A129" s="213">
        <v>13</v>
      </c>
      <c r="B129" s="111" t="s">
        <v>4347</v>
      </c>
      <c r="C129" s="221" t="s">
        <v>3553</v>
      </c>
      <c r="D129" s="219">
        <v>0.185</v>
      </c>
      <c r="E129" s="219">
        <v>0.02</v>
      </c>
      <c r="F129" s="38" t="s">
        <v>22</v>
      </c>
      <c r="G129" s="229" t="s">
        <v>22</v>
      </c>
      <c r="H129" s="166"/>
      <c r="I129" s="165"/>
      <c r="N129" s="164"/>
      <c r="O129" s="164"/>
    </row>
    <row r="130" spans="1:15" ht="31.5" x14ac:dyDescent="0.25">
      <c r="A130" s="213">
        <v>14</v>
      </c>
      <c r="B130" s="111" t="s">
        <v>4348</v>
      </c>
      <c r="C130" s="221" t="s">
        <v>3553</v>
      </c>
      <c r="D130" s="219">
        <v>0.13500000000000001</v>
      </c>
      <c r="E130" s="219">
        <v>0.02</v>
      </c>
      <c r="F130" s="38" t="s">
        <v>22</v>
      </c>
      <c r="G130" s="229" t="s">
        <v>22</v>
      </c>
      <c r="H130" s="166"/>
      <c r="I130" s="165"/>
      <c r="N130" s="164"/>
      <c r="O130" s="164"/>
    </row>
    <row r="131" spans="1:15" ht="31.5" x14ac:dyDescent="0.25">
      <c r="A131" s="213">
        <v>15</v>
      </c>
      <c r="B131" s="111" t="s">
        <v>4349</v>
      </c>
      <c r="C131" s="57" t="s">
        <v>4237</v>
      </c>
      <c r="D131" s="219">
        <v>0.185</v>
      </c>
      <c r="E131" s="219">
        <v>0.02</v>
      </c>
      <c r="F131" s="38" t="s">
        <v>22</v>
      </c>
      <c r="G131" s="229" t="s">
        <v>22</v>
      </c>
      <c r="H131" s="166"/>
      <c r="I131" s="165"/>
      <c r="N131" s="164"/>
      <c r="O131" s="164"/>
    </row>
    <row r="132" spans="1:15" ht="31.5" x14ac:dyDescent="0.25">
      <c r="A132" s="213">
        <v>16</v>
      </c>
      <c r="B132" s="66" t="s">
        <v>4350</v>
      </c>
      <c r="C132" s="57" t="s">
        <v>4237</v>
      </c>
      <c r="D132" s="218">
        <v>0.2</v>
      </c>
      <c r="E132" s="218">
        <v>0.02</v>
      </c>
      <c r="F132" s="38" t="s">
        <v>22</v>
      </c>
      <c r="G132" s="229" t="s">
        <v>22</v>
      </c>
      <c r="H132" s="210"/>
      <c r="I132" s="164"/>
      <c r="N132" s="164"/>
      <c r="O132" s="164"/>
    </row>
    <row r="133" spans="1:15" ht="31.5" x14ac:dyDescent="0.25">
      <c r="A133" s="213">
        <v>17</v>
      </c>
      <c r="B133" s="111" t="s">
        <v>4351</v>
      </c>
      <c r="C133" s="57" t="s">
        <v>4237</v>
      </c>
      <c r="D133" s="218">
        <v>0.2</v>
      </c>
      <c r="E133" s="218">
        <v>0.02</v>
      </c>
      <c r="F133" s="79" t="s">
        <v>22</v>
      </c>
      <c r="G133" s="229" t="s">
        <v>22</v>
      </c>
      <c r="H133" s="210"/>
      <c r="I133" s="164"/>
      <c r="N133" s="164"/>
      <c r="O133" s="164"/>
    </row>
    <row r="134" spans="1:15" ht="31.5" x14ac:dyDescent="0.25">
      <c r="A134" s="156">
        <v>18</v>
      </c>
      <c r="B134" s="111" t="s">
        <v>4352</v>
      </c>
      <c r="C134" s="50" t="s">
        <v>3580</v>
      </c>
      <c r="D134" s="230">
        <v>0.2</v>
      </c>
      <c r="E134" s="60">
        <v>0.02</v>
      </c>
      <c r="F134" s="79" t="s">
        <v>22</v>
      </c>
      <c r="G134" s="229" t="s">
        <v>22</v>
      </c>
      <c r="I134" s="168"/>
      <c r="J134" s="168"/>
      <c r="K134" s="168"/>
      <c r="L134" s="168"/>
      <c r="M134" s="168"/>
      <c r="O134" s="8"/>
    </row>
    <row r="135" spans="1:15" ht="31.5" x14ac:dyDescent="0.25">
      <c r="A135" s="156">
        <v>19</v>
      </c>
      <c r="B135" s="111" t="s">
        <v>4353</v>
      </c>
      <c r="C135" s="50" t="s">
        <v>3581</v>
      </c>
      <c r="D135" s="230">
        <v>0.2</v>
      </c>
      <c r="E135" s="60">
        <v>0.02</v>
      </c>
      <c r="F135" s="79" t="s">
        <v>22</v>
      </c>
      <c r="G135" s="229" t="s">
        <v>22</v>
      </c>
      <c r="I135" s="168"/>
      <c r="J135" s="168"/>
      <c r="K135" s="168"/>
      <c r="L135" s="168"/>
      <c r="M135" s="168"/>
      <c r="O135" s="8"/>
    </row>
    <row r="136" spans="1:15" ht="31.5" x14ac:dyDescent="0.25">
      <c r="A136" s="60">
        <v>20</v>
      </c>
      <c r="B136" s="111" t="s">
        <v>4354</v>
      </c>
      <c r="C136" s="232" t="s">
        <v>3582</v>
      </c>
      <c r="D136" s="50">
        <v>0.13500000000000001</v>
      </c>
      <c r="E136" s="60">
        <v>0.02</v>
      </c>
      <c r="F136" s="79" t="s">
        <v>22</v>
      </c>
      <c r="G136" s="229" t="s">
        <v>22</v>
      </c>
      <c r="I136" s="8"/>
      <c r="J136" s="8"/>
      <c r="K136" s="8"/>
      <c r="L136" s="8"/>
      <c r="M136" s="8"/>
      <c r="O136" s="8"/>
    </row>
    <row r="137" spans="1:15" ht="31.5" x14ac:dyDescent="0.25">
      <c r="A137" s="60">
        <v>21</v>
      </c>
      <c r="B137" s="111" t="s">
        <v>4355</v>
      </c>
      <c r="C137" s="50" t="s">
        <v>3583</v>
      </c>
      <c r="D137" s="50">
        <v>0.185</v>
      </c>
      <c r="E137" s="60">
        <v>0.02</v>
      </c>
      <c r="F137" s="79" t="s">
        <v>22</v>
      </c>
      <c r="G137" s="229" t="s">
        <v>22</v>
      </c>
      <c r="I137" s="8"/>
      <c r="J137" s="8"/>
      <c r="K137" s="8"/>
      <c r="L137" s="8"/>
      <c r="M137" s="8"/>
      <c r="O137" s="8"/>
    </row>
    <row r="138" spans="1:15" ht="31.5" x14ac:dyDescent="0.25">
      <c r="A138" s="60">
        <v>22</v>
      </c>
      <c r="B138" s="111" t="s">
        <v>4356</v>
      </c>
      <c r="C138" s="50" t="s">
        <v>3584</v>
      </c>
      <c r="D138" s="50">
        <v>0.13500000000000001</v>
      </c>
      <c r="E138" s="60">
        <v>2.1999999999999999E-2</v>
      </c>
      <c r="F138" s="79" t="s">
        <v>22</v>
      </c>
      <c r="G138" s="229" t="s">
        <v>22</v>
      </c>
      <c r="I138" s="8"/>
      <c r="J138" s="8"/>
      <c r="K138" s="8"/>
      <c r="L138" s="8"/>
      <c r="M138" s="8"/>
      <c r="O138" s="8"/>
    </row>
    <row r="139" spans="1:15" ht="31.5" x14ac:dyDescent="0.25">
      <c r="A139" s="60">
        <v>23</v>
      </c>
      <c r="B139" s="111" t="s">
        <v>4357</v>
      </c>
      <c r="C139" s="50" t="s">
        <v>3585</v>
      </c>
      <c r="D139" s="50">
        <v>0.185</v>
      </c>
      <c r="E139" s="60">
        <v>0.02</v>
      </c>
      <c r="F139" s="79" t="s">
        <v>22</v>
      </c>
      <c r="G139" s="229" t="s">
        <v>22</v>
      </c>
      <c r="I139" s="8"/>
      <c r="J139" s="8"/>
      <c r="K139" s="8"/>
      <c r="L139" s="8"/>
      <c r="M139" s="8"/>
      <c r="O139" s="8"/>
    </row>
    <row r="140" spans="1:15" ht="31.5" x14ac:dyDescent="0.25">
      <c r="A140" s="156">
        <v>24</v>
      </c>
      <c r="B140" s="111" t="s">
        <v>4358</v>
      </c>
      <c r="C140" s="60" t="s">
        <v>3553</v>
      </c>
      <c r="D140" s="231">
        <v>0.2</v>
      </c>
      <c r="E140" s="60">
        <v>1.3599999999999999E-2</v>
      </c>
      <c r="F140" s="57" t="s">
        <v>22</v>
      </c>
      <c r="G140" s="60">
        <v>2.7199999999999998E-2</v>
      </c>
      <c r="I140" s="168"/>
      <c r="J140" s="168"/>
      <c r="L140" s="8"/>
      <c r="M140" s="8"/>
      <c r="O140" s="8"/>
    </row>
    <row r="141" spans="1:15" ht="31.5" x14ac:dyDescent="0.25">
      <c r="A141" s="309">
        <v>25</v>
      </c>
      <c r="B141" s="111" t="s">
        <v>4359</v>
      </c>
      <c r="C141" s="52" t="s">
        <v>4233</v>
      </c>
      <c r="D141" s="231">
        <v>0.2</v>
      </c>
      <c r="E141" s="60">
        <v>0.02</v>
      </c>
      <c r="F141" s="57" t="s">
        <v>22</v>
      </c>
      <c r="G141" s="229" t="s">
        <v>22</v>
      </c>
      <c r="I141" s="58"/>
      <c r="J141" s="58"/>
      <c r="K141" s="58"/>
      <c r="L141" s="58"/>
      <c r="N141" s="58"/>
      <c r="O141" s="58"/>
    </row>
    <row r="142" spans="1:15" ht="47.25" x14ac:dyDescent="0.25">
      <c r="A142" s="309">
        <v>26</v>
      </c>
      <c r="B142" s="111" t="s">
        <v>4360</v>
      </c>
      <c r="C142" s="52" t="s">
        <v>4233</v>
      </c>
      <c r="D142" s="231">
        <v>0.3</v>
      </c>
      <c r="E142" s="60">
        <v>2.4E-2</v>
      </c>
      <c r="F142" s="57" t="s">
        <v>22</v>
      </c>
      <c r="G142" s="229" t="s">
        <v>22</v>
      </c>
      <c r="I142" s="58"/>
      <c r="J142" s="58"/>
      <c r="K142" s="58"/>
      <c r="L142" s="58"/>
      <c r="N142" s="59"/>
      <c r="O142" s="59"/>
    </row>
    <row r="143" spans="1:15" ht="31.5" x14ac:dyDescent="0.25">
      <c r="A143" s="310">
        <v>27</v>
      </c>
      <c r="B143" s="111" t="s">
        <v>4361</v>
      </c>
      <c r="C143" s="53" t="s">
        <v>4251</v>
      </c>
      <c r="D143" s="231">
        <v>0.185</v>
      </c>
      <c r="E143" s="60">
        <v>0.02</v>
      </c>
      <c r="F143" s="57" t="s">
        <v>22</v>
      </c>
      <c r="G143" s="229" t="s">
        <v>22</v>
      </c>
      <c r="I143" s="171"/>
      <c r="J143" s="171"/>
      <c r="K143" s="171"/>
      <c r="L143" s="171"/>
      <c r="N143" s="172"/>
      <c r="O143" s="172"/>
    </row>
    <row r="144" spans="1:15" ht="31.5" x14ac:dyDescent="0.25">
      <c r="A144" s="795">
        <v>28</v>
      </c>
      <c r="B144" s="796" t="s">
        <v>4362</v>
      </c>
      <c r="C144" s="56" t="s">
        <v>4237</v>
      </c>
      <c r="D144" s="234">
        <v>0.185</v>
      </c>
      <c r="E144" s="157">
        <v>0.02</v>
      </c>
      <c r="F144" s="62" t="s">
        <v>22</v>
      </c>
      <c r="G144" s="227" t="s">
        <v>22</v>
      </c>
      <c r="I144" s="59"/>
      <c r="J144" s="59"/>
      <c r="K144" s="59"/>
      <c r="L144" s="59"/>
      <c r="N144" s="58"/>
      <c r="O144" s="58"/>
    </row>
    <row r="145" spans="1:15" s="11" customFormat="1" x14ac:dyDescent="0.25">
      <c r="A145" s="982" t="s">
        <v>4214</v>
      </c>
      <c r="B145" s="982" t="s">
        <v>4215</v>
      </c>
      <c r="C145" s="982" t="s">
        <v>4216</v>
      </c>
      <c r="D145" s="982" t="s">
        <v>4222</v>
      </c>
      <c r="E145" s="982" t="s">
        <v>4248</v>
      </c>
      <c r="F145" s="1001" t="s">
        <v>4249</v>
      </c>
      <c r="G145" s="1001"/>
      <c r="I145" s="48"/>
      <c r="J145" s="48"/>
      <c r="K145" s="48"/>
      <c r="L145" s="48"/>
      <c r="N145" s="104"/>
      <c r="O145" s="104"/>
    </row>
    <row r="146" spans="1:15" s="11" customFormat="1" ht="31.5" x14ac:dyDescent="0.25">
      <c r="A146" s="983"/>
      <c r="B146" s="983"/>
      <c r="C146" s="983"/>
      <c r="D146" s="983"/>
      <c r="E146" s="983"/>
      <c r="F146" s="284" t="s">
        <v>3575</v>
      </c>
      <c r="G146" s="211" t="s">
        <v>4250</v>
      </c>
      <c r="I146" s="48"/>
      <c r="J146" s="48"/>
      <c r="K146" s="48"/>
      <c r="L146" s="48"/>
      <c r="N146" s="104"/>
      <c r="O146" s="104"/>
    </row>
    <row r="147" spans="1:15" ht="31.5" x14ac:dyDescent="0.25">
      <c r="A147" s="309">
        <v>29</v>
      </c>
      <c r="B147" s="111" t="s">
        <v>4363</v>
      </c>
      <c r="C147" s="52" t="s">
        <v>4237</v>
      </c>
      <c r="D147" s="231">
        <v>0.185</v>
      </c>
      <c r="E147" s="60">
        <v>0.02</v>
      </c>
      <c r="F147" s="57" t="s">
        <v>22</v>
      </c>
      <c r="G147" s="229" t="s">
        <v>22</v>
      </c>
      <c r="I147" s="59"/>
      <c r="J147" s="59"/>
      <c r="K147" s="59"/>
      <c r="L147" s="59"/>
      <c r="N147" s="58"/>
      <c r="O147" s="58"/>
    </row>
    <row r="148" spans="1:15" ht="31.5" x14ac:dyDescent="0.25">
      <c r="A148" s="309">
        <v>30</v>
      </c>
      <c r="B148" s="111" t="s">
        <v>4364</v>
      </c>
      <c r="C148" s="52" t="s">
        <v>4233</v>
      </c>
      <c r="D148" s="231">
        <v>0.185</v>
      </c>
      <c r="E148" s="60">
        <v>0.02</v>
      </c>
      <c r="F148" s="57" t="s">
        <v>22</v>
      </c>
      <c r="G148" s="229" t="s">
        <v>22</v>
      </c>
      <c r="I148" s="59"/>
      <c r="J148" s="59"/>
      <c r="K148" s="59"/>
      <c r="L148" s="59"/>
      <c r="N148" s="58"/>
      <c r="O148" s="58"/>
    </row>
    <row r="149" spans="1:15" x14ac:dyDescent="0.25">
      <c r="A149" s="309">
        <v>31</v>
      </c>
      <c r="B149" s="110" t="s">
        <v>4252</v>
      </c>
      <c r="C149" s="52" t="s">
        <v>4237</v>
      </c>
      <c r="D149" s="231">
        <v>0.185</v>
      </c>
      <c r="E149" s="60">
        <v>0.02</v>
      </c>
      <c r="F149" s="57" t="s">
        <v>22</v>
      </c>
      <c r="G149" s="229" t="s">
        <v>22</v>
      </c>
      <c r="I149" s="59"/>
      <c r="J149" s="59"/>
      <c r="K149" s="59"/>
      <c r="L149" s="59"/>
      <c r="N149" s="58"/>
      <c r="O149" s="58"/>
    </row>
    <row r="150" spans="1:15" ht="31.5" x14ac:dyDescent="0.25">
      <c r="A150" s="309">
        <v>32</v>
      </c>
      <c r="B150" s="169" t="s">
        <v>4365</v>
      </c>
      <c r="C150" s="52" t="s">
        <v>4237</v>
      </c>
      <c r="D150" s="231">
        <v>0.185</v>
      </c>
      <c r="E150" s="60">
        <v>0.02</v>
      </c>
      <c r="F150" s="57" t="s">
        <v>22</v>
      </c>
      <c r="G150" s="229" t="s">
        <v>22</v>
      </c>
      <c r="I150" s="59"/>
      <c r="J150" s="59"/>
      <c r="K150" s="59"/>
      <c r="L150" s="59"/>
      <c r="N150" s="58"/>
      <c r="O150" s="58"/>
    </row>
    <row r="151" spans="1:15" ht="31.5" x14ac:dyDescent="0.25">
      <c r="A151" s="309">
        <v>33</v>
      </c>
      <c r="B151" s="169" t="s">
        <v>4366</v>
      </c>
      <c r="C151" s="52" t="s">
        <v>4237</v>
      </c>
      <c r="D151" s="231">
        <v>0.185</v>
      </c>
      <c r="E151" s="60">
        <v>0.02</v>
      </c>
      <c r="F151" s="57" t="s">
        <v>22</v>
      </c>
      <c r="G151" s="229" t="s">
        <v>22</v>
      </c>
      <c r="I151" s="59"/>
      <c r="J151" s="59"/>
      <c r="K151" s="59"/>
      <c r="L151" s="59"/>
      <c r="N151" s="58"/>
      <c r="O151" s="58"/>
    </row>
    <row r="152" spans="1:15" ht="31.5" x14ac:dyDescent="0.25">
      <c r="A152" s="309">
        <v>34</v>
      </c>
      <c r="B152" s="169" t="s">
        <v>4367</v>
      </c>
      <c r="C152" s="52" t="s">
        <v>4237</v>
      </c>
      <c r="D152" s="231">
        <v>0.185</v>
      </c>
      <c r="E152" s="60">
        <v>0.02</v>
      </c>
      <c r="F152" s="57" t="s">
        <v>22</v>
      </c>
      <c r="G152" s="229" t="s">
        <v>22</v>
      </c>
      <c r="I152" s="59"/>
      <c r="J152" s="59"/>
      <c r="K152" s="59"/>
      <c r="L152" s="59"/>
      <c r="N152" s="58"/>
      <c r="O152" s="58"/>
    </row>
    <row r="153" spans="1:15" x14ac:dyDescent="0.25">
      <c r="A153" s="309">
        <v>35</v>
      </c>
      <c r="B153" s="110" t="s">
        <v>3586</v>
      </c>
      <c r="C153" s="52" t="s">
        <v>4237</v>
      </c>
      <c r="D153" s="231">
        <v>0.185</v>
      </c>
      <c r="E153" s="60">
        <v>0.02</v>
      </c>
      <c r="F153" s="57" t="s">
        <v>22</v>
      </c>
      <c r="G153" s="229" t="s">
        <v>22</v>
      </c>
      <c r="I153" s="59"/>
      <c r="J153" s="59"/>
      <c r="K153" s="59"/>
      <c r="L153" s="59"/>
      <c r="N153" s="58"/>
      <c r="O153" s="58"/>
    </row>
    <row r="154" spans="1:15" ht="47.25" x14ac:dyDescent="0.25">
      <c r="A154" s="311">
        <v>36</v>
      </c>
      <c r="B154" s="233" t="s">
        <v>4368</v>
      </c>
      <c r="C154" s="52" t="s">
        <v>4233</v>
      </c>
      <c r="D154" s="231">
        <v>0.16</v>
      </c>
      <c r="E154" s="60">
        <v>0.02</v>
      </c>
      <c r="F154" s="57" t="s">
        <v>22</v>
      </c>
      <c r="G154" s="229" t="s">
        <v>22</v>
      </c>
      <c r="I154" s="58"/>
      <c r="J154" s="58"/>
      <c r="K154" s="58"/>
      <c r="L154" s="58"/>
      <c r="N154" s="58"/>
      <c r="O154" s="58"/>
    </row>
    <row r="155" spans="1:15" ht="31.5" x14ac:dyDescent="0.25">
      <c r="A155" s="309">
        <v>37</v>
      </c>
      <c r="B155" s="233" t="s">
        <v>4369</v>
      </c>
      <c r="C155" s="52" t="s">
        <v>4233</v>
      </c>
      <c r="D155" s="231">
        <v>0.16</v>
      </c>
      <c r="E155" s="60">
        <v>0.02</v>
      </c>
      <c r="F155" s="57" t="s">
        <v>22</v>
      </c>
      <c r="G155" s="229" t="s">
        <v>22</v>
      </c>
      <c r="I155" s="58"/>
      <c r="J155" s="58"/>
      <c r="K155" s="58"/>
      <c r="L155" s="58"/>
      <c r="N155" s="58"/>
      <c r="O155" s="58"/>
    </row>
    <row r="156" spans="1:15" x14ac:dyDescent="0.25">
      <c r="A156" s="309">
        <v>38</v>
      </c>
      <c r="B156" s="118" t="s">
        <v>4253</v>
      </c>
      <c r="C156" s="52" t="s">
        <v>4233</v>
      </c>
      <c r="D156" s="231">
        <v>5.0000000000000001E-3</v>
      </c>
      <c r="E156" s="60">
        <v>5.0000000000000001E-3</v>
      </c>
      <c r="F156" s="57" t="s">
        <v>22</v>
      </c>
      <c r="G156" s="229" t="s">
        <v>22</v>
      </c>
      <c r="I156" s="59"/>
      <c r="J156" s="59"/>
      <c r="K156" s="59"/>
      <c r="L156" s="59"/>
      <c r="N156" s="59"/>
      <c r="O156" s="59"/>
    </row>
    <row r="157" spans="1:15" ht="31.5" x14ac:dyDescent="0.25">
      <c r="A157" s="309">
        <v>39</v>
      </c>
      <c r="B157" s="233" t="s">
        <v>4378</v>
      </c>
      <c r="C157" s="52" t="s">
        <v>4233</v>
      </c>
      <c r="D157" s="231">
        <v>0.22</v>
      </c>
      <c r="E157" s="60">
        <v>0.02</v>
      </c>
      <c r="F157" s="57" t="s">
        <v>22</v>
      </c>
      <c r="G157" s="229" t="s">
        <v>22</v>
      </c>
      <c r="I157" s="58"/>
      <c r="J157" s="58"/>
      <c r="K157" s="58"/>
      <c r="L157" s="58"/>
      <c r="N157" s="58"/>
      <c r="O157" s="58"/>
    </row>
    <row r="158" spans="1:15" ht="31.5" x14ac:dyDescent="0.25">
      <c r="A158" s="309">
        <v>40</v>
      </c>
      <c r="B158" s="233" t="s">
        <v>4377</v>
      </c>
      <c r="C158" s="52" t="s">
        <v>4233</v>
      </c>
      <c r="D158" s="231">
        <v>2.1000000000000001E-2</v>
      </c>
      <c r="E158" s="60">
        <v>0.02</v>
      </c>
      <c r="F158" s="57" t="s">
        <v>22</v>
      </c>
      <c r="G158" s="229" t="s">
        <v>22</v>
      </c>
      <c r="I158" s="59"/>
      <c r="J158" s="59"/>
      <c r="K158" s="59"/>
      <c r="L158" s="59"/>
      <c r="N158" s="58"/>
      <c r="O158" s="58"/>
    </row>
    <row r="159" spans="1:15" ht="31.5" x14ac:dyDescent="0.25">
      <c r="A159" s="309">
        <v>41</v>
      </c>
      <c r="B159" s="118" t="s">
        <v>4370</v>
      </c>
      <c r="C159" s="52" t="s">
        <v>4233</v>
      </c>
      <c r="D159" s="231">
        <v>0.04</v>
      </c>
      <c r="E159" s="60">
        <v>0.02</v>
      </c>
      <c r="F159" s="57" t="s">
        <v>22</v>
      </c>
      <c r="G159" s="229" t="s">
        <v>22</v>
      </c>
      <c r="I159" s="58"/>
      <c r="J159" s="58"/>
      <c r="K159" s="58"/>
      <c r="L159" s="58"/>
      <c r="N159" s="58"/>
      <c r="O159" s="58"/>
    </row>
    <row r="160" spans="1:15" x14ac:dyDescent="0.25">
      <c r="A160" s="312">
        <v>42</v>
      </c>
      <c r="B160" s="120" t="s">
        <v>4254</v>
      </c>
      <c r="C160" s="56" t="s">
        <v>4233</v>
      </c>
      <c r="D160" s="234">
        <v>0.2</v>
      </c>
      <c r="E160" s="157">
        <v>1.7000000000000001E-2</v>
      </c>
      <c r="F160" s="62" t="s">
        <v>22</v>
      </c>
      <c r="G160" s="227" t="s">
        <v>22</v>
      </c>
      <c r="I160" s="58"/>
      <c r="J160" s="58"/>
      <c r="K160" s="58"/>
      <c r="L160" s="58"/>
      <c r="N160" s="59"/>
      <c r="O160" s="59"/>
    </row>
    <row r="161" spans="1:15" x14ac:dyDescent="0.25">
      <c r="A161" s="63"/>
      <c r="B161" s="17"/>
      <c r="C161" s="18"/>
      <c r="D161" s="18"/>
      <c r="E161" s="18"/>
      <c r="F161" s="18"/>
      <c r="G161" s="18"/>
      <c r="H161" s="55"/>
      <c r="I161" s="55"/>
      <c r="J161" s="55"/>
      <c r="K161" s="55"/>
      <c r="L161" s="55"/>
      <c r="M161" s="54"/>
      <c r="N161" s="54"/>
      <c r="O161" s="54"/>
    </row>
    <row r="162" spans="1:15" ht="18.75" x14ac:dyDescent="0.25">
      <c r="A162" s="999" t="s">
        <v>4391</v>
      </c>
      <c r="B162" s="1000"/>
      <c r="C162" s="1000"/>
      <c r="D162" s="1000"/>
      <c r="E162" s="1000"/>
      <c r="F162" s="1000"/>
      <c r="G162" s="1000"/>
      <c r="H162" s="95"/>
      <c r="I162" s="95"/>
      <c r="J162" s="95"/>
      <c r="K162" s="95"/>
      <c r="L162" s="95"/>
      <c r="M162" s="95"/>
      <c r="N162" s="95"/>
      <c r="O162" s="95"/>
    </row>
    <row r="163" spans="1:15" ht="18.75" x14ac:dyDescent="0.25">
      <c r="A163" s="325"/>
      <c r="B163" s="326"/>
      <c r="C163" s="326"/>
      <c r="D163" s="326"/>
      <c r="E163" s="326"/>
      <c r="F163" s="326"/>
      <c r="G163" s="327"/>
      <c r="H163" s="95"/>
      <c r="I163" s="95"/>
      <c r="J163" s="95"/>
      <c r="K163" s="95"/>
      <c r="L163" s="95"/>
      <c r="M163" s="95"/>
      <c r="N163" s="95"/>
      <c r="O163" s="95"/>
    </row>
    <row r="164" spans="1:15" ht="63" x14ac:dyDescent="0.25">
      <c r="A164" s="64" t="s">
        <v>4255</v>
      </c>
      <c r="B164" s="89" t="s">
        <v>4215</v>
      </c>
      <c r="C164" s="65" t="s">
        <v>3271</v>
      </c>
      <c r="D164" s="89" t="s">
        <v>4222</v>
      </c>
      <c r="E164" s="89" t="s">
        <v>4223</v>
      </c>
      <c r="F164" s="235" t="s">
        <v>4371</v>
      </c>
      <c r="I164" s="95"/>
      <c r="K164" s="95"/>
      <c r="L164" s="95"/>
      <c r="N164" s="95"/>
      <c r="O164" s="95"/>
    </row>
    <row r="165" spans="1:15" ht="36" customHeight="1" x14ac:dyDescent="0.25">
      <c r="A165" s="313" t="s">
        <v>4373</v>
      </c>
      <c r="B165" s="173" t="s">
        <v>4372</v>
      </c>
      <c r="C165" s="114"/>
      <c r="D165" s="236" t="s">
        <v>3600</v>
      </c>
      <c r="E165" s="124"/>
      <c r="F165" s="237" t="s">
        <v>4287</v>
      </c>
      <c r="I165" s="84"/>
      <c r="K165" s="84"/>
      <c r="L165" s="84"/>
      <c r="N165" s="84"/>
      <c r="O165" s="84"/>
    </row>
    <row r="166" spans="1:15" x14ac:dyDescent="0.25">
      <c r="A166" s="66" t="s">
        <v>3587</v>
      </c>
      <c r="B166" s="103" t="s">
        <v>3588</v>
      </c>
      <c r="C166" s="61"/>
      <c r="D166" s="67"/>
      <c r="E166" s="67"/>
      <c r="F166" s="61"/>
      <c r="I166" s="84"/>
      <c r="K166" s="84"/>
      <c r="L166" s="84"/>
      <c r="N166" s="84"/>
      <c r="O166" s="84"/>
    </row>
    <row r="167" spans="1:15" x14ac:dyDescent="0.25">
      <c r="A167" s="66"/>
      <c r="B167" s="103" t="s">
        <v>3589</v>
      </c>
      <c r="C167" s="61" t="s">
        <v>3553</v>
      </c>
      <c r="D167" s="67">
        <v>0.23</v>
      </c>
      <c r="E167" s="67">
        <v>2.8000000000000001E-2</v>
      </c>
      <c r="F167" s="61" t="s">
        <v>22</v>
      </c>
      <c r="I167" s="84"/>
      <c r="K167" s="84"/>
      <c r="L167" s="84"/>
      <c r="N167" s="84"/>
      <c r="O167" s="84"/>
    </row>
    <row r="168" spans="1:15" x14ac:dyDescent="0.25">
      <c r="A168" s="66"/>
      <c r="B168" s="103" t="s">
        <v>3590</v>
      </c>
      <c r="C168" s="61" t="s">
        <v>3553</v>
      </c>
      <c r="D168" s="67">
        <v>0.28999999999999998</v>
      </c>
      <c r="E168" s="67">
        <v>3.5000000000000003E-2</v>
      </c>
      <c r="F168" s="61" t="s">
        <v>22</v>
      </c>
      <c r="I168" s="84"/>
      <c r="K168" s="84"/>
      <c r="L168" s="84"/>
      <c r="N168" s="84"/>
      <c r="O168" s="84"/>
    </row>
    <row r="169" spans="1:15" x14ac:dyDescent="0.25">
      <c r="A169" s="66"/>
      <c r="B169" s="103" t="s">
        <v>3591</v>
      </c>
      <c r="C169" s="61" t="s">
        <v>3553</v>
      </c>
      <c r="D169" s="67">
        <v>0.46</v>
      </c>
      <c r="E169" s="67">
        <v>5.6000000000000001E-2</v>
      </c>
      <c r="F169" s="61" t="s">
        <v>22</v>
      </c>
      <c r="I169" s="84"/>
      <c r="K169" s="84"/>
      <c r="L169" s="84"/>
      <c r="N169" s="84"/>
      <c r="O169" s="84"/>
    </row>
    <row r="170" spans="1:15" x14ac:dyDescent="0.25">
      <c r="A170" s="66"/>
      <c r="B170" s="103" t="s">
        <v>3592</v>
      </c>
      <c r="C170" s="61" t="s">
        <v>3553</v>
      </c>
      <c r="D170" s="67">
        <v>0.57599999999999996</v>
      </c>
      <c r="E170" s="68">
        <v>7.0000000000000007E-2</v>
      </c>
      <c r="F170" s="61" t="s">
        <v>22</v>
      </c>
      <c r="I170" s="84"/>
      <c r="K170" s="162"/>
      <c r="L170" s="162"/>
      <c r="N170" s="84"/>
      <c r="O170" s="84"/>
    </row>
    <row r="171" spans="1:15" x14ac:dyDescent="0.25">
      <c r="A171" s="66"/>
      <c r="B171" s="103"/>
      <c r="C171" s="61"/>
      <c r="D171" s="67"/>
      <c r="E171" s="68"/>
      <c r="F171" s="61"/>
      <c r="I171" s="27"/>
      <c r="K171" s="69"/>
      <c r="L171" s="69"/>
      <c r="N171" s="27"/>
      <c r="O171" s="27"/>
    </row>
    <row r="172" spans="1:15" ht="31.5" x14ac:dyDescent="0.25">
      <c r="A172" s="66" t="s">
        <v>3593</v>
      </c>
      <c r="B172" s="103" t="s">
        <v>3594</v>
      </c>
      <c r="C172" s="61"/>
      <c r="D172" s="67"/>
      <c r="E172" s="68"/>
      <c r="F172" s="61"/>
      <c r="I172" s="27"/>
      <c r="K172" s="69"/>
      <c r="L172" s="69"/>
      <c r="N172" s="27"/>
      <c r="O172" s="27"/>
    </row>
    <row r="173" spans="1:15" x14ac:dyDescent="0.25">
      <c r="A173" s="66"/>
      <c r="B173" s="103" t="s">
        <v>3589</v>
      </c>
      <c r="C173" s="61" t="s">
        <v>3553</v>
      </c>
      <c r="D173" s="67">
        <v>0.23699999999999999</v>
      </c>
      <c r="E173" s="67">
        <v>2.8000000000000001E-2</v>
      </c>
      <c r="F173" s="61" t="s">
        <v>22</v>
      </c>
      <c r="I173" s="84"/>
      <c r="K173" s="84"/>
      <c r="L173" s="84"/>
      <c r="N173" s="84"/>
      <c r="O173" s="84"/>
    </row>
    <row r="174" spans="1:15" x14ac:dyDescent="0.25">
      <c r="A174" s="66"/>
      <c r="B174" s="103" t="s">
        <v>3590</v>
      </c>
      <c r="C174" s="61" t="s">
        <v>3553</v>
      </c>
      <c r="D174" s="67">
        <v>0.29599999999999999</v>
      </c>
      <c r="E174" s="67">
        <v>3.5999999999999997E-2</v>
      </c>
      <c r="F174" s="61" t="s">
        <v>22</v>
      </c>
      <c r="I174" s="84"/>
      <c r="K174" s="84"/>
      <c r="L174" s="84"/>
      <c r="N174" s="84"/>
      <c r="O174" s="84"/>
    </row>
    <row r="175" spans="1:15" x14ac:dyDescent="0.25">
      <c r="A175" s="66"/>
      <c r="B175" s="103" t="s">
        <v>3591</v>
      </c>
      <c r="C175" s="61" t="s">
        <v>3553</v>
      </c>
      <c r="D175" s="67">
        <v>0.47199999999999998</v>
      </c>
      <c r="E175" s="67">
        <v>5.7000000000000002E-2</v>
      </c>
      <c r="F175" s="61" t="s">
        <v>22</v>
      </c>
      <c r="I175" s="84"/>
      <c r="K175" s="84"/>
      <c r="L175" s="84"/>
      <c r="N175" s="84"/>
      <c r="O175" s="84"/>
    </row>
    <row r="176" spans="1:15" x14ac:dyDescent="0.25">
      <c r="A176" s="66"/>
      <c r="B176" s="103" t="s">
        <v>3592</v>
      </c>
      <c r="C176" s="61" t="s">
        <v>3553</v>
      </c>
      <c r="D176" s="68">
        <v>0.6</v>
      </c>
      <c r="E176" s="68">
        <v>7.1999999999999995E-2</v>
      </c>
      <c r="F176" s="61" t="s">
        <v>22</v>
      </c>
      <c r="I176" s="162"/>
      <c r="K176" s="162"/>
      <c r="L176" s="162"/>
      <c r="N176" s="84"/>
      <c r="O176" s="84"/>
    </row>
    <row r="177" spans="1:15" x14ac:dyDescent="0.25">
      <c r="A177" s="66"/>
      <c r="B177" s="103"/>
      <c r="C177" s="61"/>
      <c r="D177" s="67"/>
      <c r="E177" s="68"/>
      <c r="F177" s="61"/>
      <c r="I177" s="27"/>
      <c r="K177" s="69"/>
      <c r="L177" s="69"/>
      <c r="N177" s="27"/>
      <c r="O177" s="27"/>
    </row>
    <row r="178" spans="1:15" ht="31.5" x14ac:dyDescent="0.25">
      <c r="A178" s="66" t="s">
        <v>3595</v>
      </c>
      <c r="B178" s="103" t="s">
        <v>3596</v>
      </c>
      <c r="C178" s="61"/>
      <c r="D178" s="67"/>
      <c r="E178" s="68"/>
      <c r="F178" s="61"/>
      <c r="I178" s="27"/>
      <c r="K178" s="69"/>
      <c r="L178" s="69"/>
      <c r="N178" s="27"/>
      <c r="O178" s="27"/>
    </row>
    <row r="179" spans="1:15" x14ac:dyDescent="0.25">
      <c r="A179" s="66"/>
      <c r="B179" s="103" t="s">
        <v>3589</v>
      </c>
      <c r="C179" s="61" t="s">
        <v>3553</v>
      </c>
      <c r="D179" s="67"/>
      <c r="E179" s="67" t="s">
        <v>22</v>
      </c>
      <c r="F179" s="61" t="s">
        <v>22</v>
      </c>
      <c r="I179" s="84"/>
      <c r="K179" s="84"/>
      <c r="L179" s="84"/>
      <c r="N179" s="84"/>
      <c r="O179" s="84"/>
    </row>
    <row r="180" spans="1:15" x14ac:dyDescent="0.25">
      <c r="A180" s="66"/>
      <c r="B180" s="103" t="s">
        <v>3590</v>
      </c>
      <c r="C180" s="61" t="s">
        <v>3553</v>
      </c>
      <c r="D180" s="67">
        <v>-0.25600000000000001</v>
      </c>
      <c r="E180" s="67">
        <v>3.4000000000000002E-2</v>
      </c>
      <c r="F180" s="61" t="s">
        <v>22</v>
      </c>
      <c r="I180" s="84"/>
      <c r="K180" s="84"/>
      <c r="L180" s="84"/>
      <c r="N180" s="84"/>
      <c r="O180" s="84"/>
    </row>
    <row r="181" spans="1:15" x14ac:dyDescent="0.25">
      <c r="A181" s="66"/>
      <c r="B181" s="103" t="s">
        <v>3591</v>
      </c>
      <c r="C181" s="61" t="s">
        <v>3553</v>
      </c>
      <c r="D181" s="67">
        <v>0.44400000000000001</v>
      </c>
      <c r="E181" s="67">
        <v>5.3999999999999999E-2</v>
      </c>
      <c r="F181" s="61" t="s">
        <v>22</v>
      </c>
      <c r="I181" s="84"/>
      <c r="K181" s="84"/>
      <c r="L181" s="84"/>
      <c r="N181" s="84"/>
      <c r="O181" s="84"/>
    </row>
    <row r="182" spans="1:15" x14ac:dyDescent="0.25">
      <c r="A182" s="66"/>
      <c r="B182" s="103" t="s">
        <v>3592</v>
      </c>
      <c r="C182" s="61" t="s">
        <v>3553</v>
      </c>
      <c r="D182" s="68">
        <v>0.55000000000000004</v>
      </c>
      <c r="E182" s="68">
        <v>6.7000000000000004E-2</v>
      </c>
      <c r="F182" s="61" t="s">
        <v>22</v>
      </c>
      <c r="I182" s="162"/>
      <c r="K182" s="162"/>
      <c r="L182" s="162"/>
      <c r="N182" s="84"/>
      <c r="O182" s="84"/>
    </row>
    <row r="183" spans="1:15" x14ac:dyDescent="0.25">
      <c r="A183" s="797"/>
      <c r="B183" s="798"/>
      <c r="C183" s="70"/>
      <c r="D183" s="81"/>
      <c r="E183" s="799"/>
      <c r="F183" s="70"/>
      <c r="I183" s="27"/>
      <c r="K183" s="69"/>
      <c r="L183" s="69"/>
      <c r="N183" s="27"/>
      <c r="O183" s="27"/>
    </row>
    <row r="184" spans="1:15" ht="63" x14ac:dyDescent="0.25">
      <c r="A184" s="64" t="s">
        <v>4255</v>
      </c>
      <c r="B184" s="89" t="s">
        <v>4215</v>
      </c>
      <c r="C184" s="65" t="s">
        <v>3271</v>
      </c>
      <c r="D184" s="89" t="s">
        <v>4222</v>
      </c>
      <c r="E184" s="89" t="s">
        <v>4223</v>
      </c>
      <c r="F184" s="235" t="s">
        <v>4371</v>
      </c>
      <c r="I184" s="95"/>
      <c r="K184" s="95"/>
      <c r="L184" s="95"/>
      <c r="N184" s="95"/>
      <c r="O184" s="95"/>
    </row>
    <row r="185" spans="1:15" x14ac:dyDescent="0.25">
      <c r="A185" s="66" t="s">
        <v>3597</v>
      </c>
      <c r="B185" s="103" t="s">
        <v>3598</v>
      </c>
      <c r="C185" s="61"/>
      <c r="D185" s="67"/>
      <c r="E185" s="68"/>
      <c r="F185" s="61"/>
      <c r="I185" s="27"/>
      <c r="K185" s="69"/>
      <c r="L185" s="69"/>
      <c r="N185" s="27"/>
      <c r="O185" s="27"/>
    </row>
    <row r="186" spans="1:15" x14ac:dyDescent="0.25">
      <c r="A186" s="66"/>
      <c r="B186" s="103" t="s">
        <v>3589</v>
      </c>
      <c r="C186" s="61" t="s">
        <v>3553</v>
      </c>
      <c r="D186" s="67">
        <v>0.20599999999999999</v>
      </c>
      <c r="E186" s="67">
        <v>2.5000000000000001E-2</v>
      </c>
      <c r="F186" s="61" t="s">
        <v>22</v>
      </c>
      <c r="I186" s="84"/>
      <c r="K186" s="84"/>
      <c r="L186" s="84"/>
      <c r="N186" s="84"/>
      <c r="O186" s="84"/>
    </row>
    <row r="187" spans="1:15" x14ac:dyDescent="0.25">
      <c r="A187" s="66"/>
      <c r="B187" s="103" t="s">
        <v>3590</v>
      </c>
      <c r="C187" s="61" t="s">
        <v>3553</v>
      </c>
      <c r="D187" s="67">
        <v>0.25700000000000001</v>
      </c>
      <c r="E187" s="67">
        <v>3.1E-2</v>
      </c>
      <c r="F187" s="61" t="s">
        <v>22</v>
      </c>
      <c r="I187" s="84"/>
      <c r="K187" s="84"/>
      <c r="L187" s="84"/>
      <c r="N187" s="84"/>
      <c r="O187" s="84"/>
    </row>
    <row r="188" spans="1:15" x14ac:dyDescent="0.25">
      <c r="A188" s="66"/>
      <c r="B188" s="103" t="s">
        <v>3591</v>
      </c>
      <c r="C188" s="61" t="s">
        <v>3553</v>
      </c>
      <c r="D188" s="68">
        <v>0.41099999999999998</v>
      </c>
      <c r="E188" s="67">
        <v>0.05</v>
      </c>
      <c r="F188" s="61" t="s">
        <v>22</v>
      </c>
      <c r="I188" s="162"/>
      <c r="K188" s="84"/>
      <c r="L188" s="84"/>
      <c r="N188" s="84"/>
      <c r="O188" s="84"/>
    </row>
    <row r="189" spans="1:15" x14ac:dyDescent="0.25">
      <c r="A189" s="66"/>
      <c r="B189" s="103" t="s">
        <v>3592</v>
      </c>
      <c r="C189" s="61" t="s">
        <v>3553</v>
      </c>
      <c r="D189" s="67">
        <v>0.51400000000000001</v>
      </c>
      <c r="E189" s="68">
        <v>6.2E-2</v>
      </c>
      <c r="F189" s="61" t="s">
        <v>22</v>
      </c>
      <c r="I189" s="84"/>
      <c r="K189" s="162"/>
      <c r="L189" s="162"/>
      <c r="N189" s="84"/>
      <c r="O189" s="84"/>
    </row>
    <row r="190" spans="1:15" ht="47.25" x14ac:dyDescent="0.25">
      <c r="A190" s="225">
        <v>2</v>
      </c>
      <c r="B190" s="132" t="s">
        <v>4374</v>
      </c>
      <c r="C190" s="25" t="s">
        <v>4256</v>
      </c>
      <c r="D190" s="239">
        <v>0.13200000000000001</v>
      </c>
      <c r="E190" s="241">
        <v>1.7999999999999999E-2</v>
      </c>
      <c r="F190" s="314">
        <v>3.5999999999999997E-2</v>
      </c>
      <c r="I190" s="174"/>
      <c r="K190" s="174"/>
      <c r="L190" s="174"/>
      <c r="N190" s="174"/>
      <c r="O190" s="174"/>
    </row>
    <row r="191" spans="1:15" ht="47.25" x14ac:dyDescent="0.25">
      <c r="A191" s="71">
        <v>3</v>
      </c>
      <c r="B191" s="103" t="s">
        <v>4375</v>
      </c>
      <c r="C191" s="25" t="s">
        <v>4256</v>
      </c>
      <c r="D191" s="239">
        <v>0.13200000000000001</v>
      </c>
      <c r="E191" s="240">
        <v>1.7999999999999999E-2</v>
      </c>
      <c r="F191" s="315">
        <v>3.5999999999999997E-2</v>
      </c>
      <c r="I191" s="174"/>
      <c r="K191" s="175"/>
      <c r="L191" s="175"/>
      <c r="N191" s="175"/>
      <c r="O191" s="175"/>
    </row>
    <row r="192" spans="1:15" ht="31.5" x14ac:dyDescent="0.25">
      <c r="A192" s="225">
        <v>4</v>
      </c>
      <c r="B192" s="103" t="s">
        <v>4376</v>
      </c>
      <c r="C192" s="238" t="s">
        <v>4256</v>
      </c>
      <c r="D192" s="239">
        <v>0.31</v>
      </c>
      <c r="E192" s="241">
        <v>4.2000000000000003E-2</v>
      </c>
      <c r="F192" s="314">
        <v>8.5000000000000006E-2</v>
      </c>
      <c r="I192" s="174"/>
      <c r="K192" s="174"/>
      <c r="L192" s="174"/>
      <c r="N192" s="174"/>
      <c r="O192" s="174"/>
    </row>
    <row r="193" spans="1:15" x14ac:dyDescent="0.25">
      <c r="A193" s="226"/>
      <c r="B193" s="120"/>
      <c r="C193" s="316"/>
      <c r="D193" s="317"/>
      <c r="E193" s="318"/>
      <c r="F193" s="319"/>
      <c r="I193" s="174"/>
      <c r="K193" s="174"/>
      <c r="L193" s="174"/>
      <c r="N193" s="174"/>
      <c r="O193" s="174"/>
    </row>
    <row r="194" spans="1:15" x14ac:dyDescent="0.25">
      <c r="A194" s="34"/>
      <c r="B194" s="17"/>
      <c r="C194" s="18"/>
      <c r="D194" s="18"/>
      <c r="E194" s="18"/>
      <c r="F194" s="18"/>
      <c r="G194" s="18"/>
      <c r="H194" s="72"/>
      <c r="I194" s="72"/>
      <c r="J194" s="72"/>
      <c r="K194" s="72"/>
      <c r="L194" s="72"/>
      <c r="M194" s="73"/>
      <c r="N194" s="73"/>
      <c r="O194" s="73"/>
    </row>
    <row r="195" spans="1:15" s="185" customFormat="1" ht="18.75" x14ac:dyDescent="0.25">
      <c r="A195" s="990" t="s">
        <v>4392</v>
      </c>
      <c r="B195" s="990"/>
      <c r="C195" s="990"/>
      <c r="D195" s="990"/>
      <c r="E195" s="990"/>
      <c r="F195" s="990"/>
      <c r="G195" s="990"/>
      <c r="H195" s="282"/>
      <c r="I195" s="282"/>
      <c r="J195" s="282"/>
      <c r="K195" s="282"/>
      <c r="L195" s="282"/>
      <c r="M195" s="282"/>
      <c r="N195" s="282"/>
      <c r="O195" s="282"/>
    </row>
    <row r="196" spans="1:15" s="185" customFormat="1" ht="18.75" x14ac:dyDescent="0.25">
      <c r="A196" s="328"/>
      <c r="B196" s="285"/>
      <c r="C196" s="328"/>
      <c r="D196" s="328"/>
      <c r="E196" s="328"/>
      <c r="F196" s="328"/>
      <c r="G196" s="328"/>
      <c r="H196" s="282"/>
      <c r="I196" s="282"/>
      <c r="J196" s="282"/>
      <c r="K196" s="282"/>
      <c r="L196" s="282"/>
      <c r="M196" s="282"/>
      <c r="N196" s="282"/>
      <c r="O196" s="282"/>
    </row>
    <row r="197" spans="1:15" s="11" customFormat="1" ht="31.5" x14ac:dyDescent="0.25">
      <c r="A197" s="242" t="s">
        <v>3599</v>
      </c>
      <c r="B197" s="246" t="s">
        <v>4215</v>
      </c>
      <c r="C197" s="243" t="s">
        <v>4216</v>
      </c>
      <c r="D197" s="247" t="s">
        <v>4222</v>
      </c>
      <c r="E197" s="248" t="s">
        <v>4257</v>
      </c>
      <c r="F197" s="249" t="s">
        <v>4258</v>
      </c>
      <c r="G197" s="250" t="s">
        <v>4259</v>
      </c>
      <c r="I197" s="95"/>
      <c r="K197" s="84"/>
      <c r="L197" s="84"/>
      <c r="N197" s="95"/>
      <c r="O197" s="95"/>
    </row>
    <row r="198" spans="1:15" ht="31.5" x14ac:dyDescent="0.25">
      <c r="A198" s="244">
        <v>1</v>
      </c>
      <c r="B198" s="271" t="s">
        <v>4379</v>
      </c>
      <c r="C198" s="74" t="s">
        <v>4260</v>
      </c>
      <c r="D198" s="251">
        <v>0.52</v>
      </c>
      <c r="E198" s="252">
        <v>0.10299999999999999</v>
      </c>
      <c r="F198" s="253">
        <v>134</v>
      </c>
      <c r="G198" s="254">
        <v>2.5000000000000001E-2</v>
      </c>
      <c r="I198" s="176"/>
      <c r="K198" s="175"/>
      <c r="L198" s="175"/>
      <c r="N198" s="281"/>
      <c r="O198" s="281"/>
    </row>
    <row r="199" spans="1:15" ht="31.5" x14ac:dyDescent="0.25">
      <c r="A199" s="106">
        <v>2</v>
      </c>
      <c r="B199" s="270" t="s">
        <v>4380</v>
      </c>
      <c r="C199" s="75" t="s">
        <v>4260</v>
      </c>
      <c r="D199" s="33">
        <v>0.35</v>
      </c>
      <c r="E199" s="255">
        <v>2.4E-2</v>
      </c>
      <c r="F199" s="256" t="s">
        <v>4219</v>
      </c>
      <c r="G199" s="257">
        <v>4.8000000000000001E-2</v>
      </c>
      <c r="I199" s="176"/>
      <c r="K199" s="175"/>
      <c r="L199" s="175"/>
      <c r="N199" s="170"/>
      <c r="O199" s="170"/>
    </row>
    <row r="200" spans="1:15" x14ac:dyDescent="0.25">
      <c r="A200" s="106">
        <v>3</v>
      </c>
      <c r="B200" s="269" t="s">
        <v>4261</v>
      </c>
      <c r="C200" s="75" t="s">
        <v>4260</v>
      </c>
      <c r="D200" s="33">
        <v>0.2</v>
      </c>
      <c r="E200" s="258">
        <v>0.02</v>
      </c>
      <c r="F200" s="256" t="s">
        <v>4219</v>
      </c>
      <c r="G200" s="259" t="s">
        <v>4219</v>
      </c>
      <c r="I200" s="176"/>
      <c r="K200" s="176"/>
      <c r="L200" s="176"/>
      <c r="N200" s="170"/>
      <c r="O200" s="170"/>
    </row>
    <row r="201" spans="1:15" x14ac:dyDescent="0.25">
      <c r="A201" s="106">
        <v>4</v>
      </c>
      <c r="B201" s="269" t="s">
        <v>4262</v>
      </c>
      <c r="C201" s="75" t="s">
        <v>4260</v>
      </c>
      <c r="D201" s="33">
        <v>0.25</v>
      </c>
      <c r="E201" s="255">
        <v>1.7999999999999999E-2</v>
      </c>
      <c r="F201" s="256" t="s">
        <v>4219</v>
      </c>
      <c r="G201" s="259" t="s">
        <v>4219</v>
      </c>
      <c r="I201" s="176"/>
      <c r="K201" s="175"/>
      <c r="L201" s="175"/>
      <c r="N201" s="170"/>
      <c r="O201" s="170"/>
    </row>
    <row r="202" spans="1:15" x14ac:dyDescent="0.25">
      <c r="A202" s="106">
        <v>5</v>
      </c>
      <c r="B202" s="269" t="s">
        <v>4263</v>
      </c>
      <c r="C202" s="75" t="s">
        <v>4264</v>
      </c>
      <c r="D202" s="33">
        <v>0.25</v>
      </c>
      <c r="E202" s="255">
        <v>3.5000000000000003E-2</v>
      </c>
      <c r="F202" s="256" t="s">
        <v>4219</v>
      </c>
      <c r="G202" s="259" t="s">
        <v>4219</v>
      </c>
      <c r="I202" s="176"/>
      <c r="K202" s="175"/>
      <c r="L202" s="175"/>
      <c r="N202" s="170"/>
      <c r="O202" s="170"/>
    </row>
    <row r="203" spans="1:15" x14ac:dyDescent="0.25">
      <c r="A203" s="106">
        <v>6</v>
      </c>
      <c r="B203" s="269" t="s">
        <v>4265</v>
      </c>
      <c r="C203" s="76" t="s">
        <v>4260</v>
      </c>
      <c r="D203" s="32">
        <v>0.25</v>
      </c>
      <c r="E203" s="267" t="s">
        <v>4266</v>
      </c>
      <c r="F203" s="31" t="s">
        <v>4219</v>
      </c>
      <c r="G203" s="261" t="s">
        <v>4219</v>
      </c>
      <c r="I203" s="177"/>
      <c r="K203" s="83"/>
      <c r="L203" s="83"/>
      <c r="N203" s="83"/>
      <c r="O203" s="83"/>
    </row>
    <row r="204" spans="1:15" x14ac:dyDescent="0.25">
      <c r="A204" s="106">
        <v>7</v>
      </c>
      <c r="B204" s="269" t="s">
        <v>4267</v>
      </c>
      <c r="C204" s="76" t="s">
        <v>4260</v>
      </c>
      <c r="D204" s="32">
        <v>0.1</v>
      </c>
      <c r="E204" s="260">
        <v>0.01</v>
      </c>
      <c r="F204" s="31" t="s">
        <v>4219</v>
      </c>
      <c r="G204" s="261" t="s">
        <v>4219</v>
      </c>
      <c r="I204" s="177"/>
      <c r="K204" s="177"/>
      <c r="L204" s="177"/>
      <c r="N204" s="83"/>
      <c r="O204" s="83"/>
    </row>
    <row r="205" spans="1:15" x14ac:dyDescent="0.25">
      <c r="A205" s="106">
        <v>8</v>
      </c>
      <c r="B205" s="269" t="s">
        <v>4268</v>
      </c>
      <c r="C205" s="76" t="s">
        <v>4260</v>
      </c>
      <c r="D205" s="32">
        <v>0.1</v>
      </c>
      <c r="E205" s="260">
        <v>0.01</v>
      </c>
      <c r="F205" s="31" t="s">
        <v>4219</v>
      </c>
      <c r="G205" s="261" t="s">
        <v>4219</v>
      </c>
      <c r="I205" s="177"/>
      <c r="K205" s="177"/>
      <c r="L205" s="177"/>
      <c r="N205" s="83"/>
      <c r="O205" s="83"/>
    </row>
    <row r="206" spans="1:15" x14ac:dyDescent="0.25">
      <c r="A206" s="106">
        <v>9</v>
      </c>
      <c r="B206" s="269" t="s">
        <v>4269</v>
      </c>
      <c r="C206" s="76" t="s">
        <v>4260</v>
      </c>
      <c r="D206" s="32">
        <v>0.15</v>
      </c>
      <c r="E206" s="260">
        <v>0.02</v>
      </c>
      <c r="F206" s="31" t="s">
        <v>4219</v>
      </c>
      <c r="G206" s="262">
        <v>0.02</v>
      </c>
      <c r="I206" s="177"/>
      <c r="K206" s="177"/>
      <c r="L206" s="177"/>
      <c r="N206" s="83"/>
      <c r="O206" s="83"/>
    </row>
    <row r="207" spans="1:15" ht="31.5" x14ac:dyDescent="0.25">
      <c r="A207" s="106">
        <v>10</v>
      </c>
      <c r="B207" s="271" t="s">
        <v>4381</v>
      </c>
      <c r="C207" s="76" t="s">
        <v>4256</v>
      </c>
      <c r="D207" s="32">
        <v>0.1</v>
      </c>
      <c r="E207" s="260">
        <v>0.02</v>
      </c>
      <c r="F207" s="263">
        <v>31</v>
      </c>
      <c r="G207" s="261" t="s">
        <v>4219</v>
      </c>
      <c r="I207" s="177"/>
      <c r="K207" s="177"/>
      <c r="L207" s="177"/>
      <c r="N207" s="155"/>
      <c r="O207" s="155"/>
    </row>
    <row r="208" spans="1:15" x14ac:dyDescent="0.25">
      <c r="A208" s="106">
        <v>11</v>
      </c>
      <c r="B208" s="269" t="s">
        <v>4270</v>
      </c>
      <c r="C208" s="76" t="s">
        <v>4260</v>
      </c>
      <c r="D208" s="32">
        <v>0.1</v>
      </c>
      <c r="E208" s="260">
        <v>0.01</v>
      </c>
      <c r="F208" s="31" t="s">
        <v>4219</v>
      </c>
      <c r="G208" s="261" t="s">
        <v>4219</v>
      </c>
      <c r="I208" s="177"/>
      <c r="K208" s="177"/>
      <c r="L208" s="177"/>
      <c r="N208" s="83"/>
      <c r="O208" s="83"/>
    </row>
    <row r="209" spans="1:15" x14ac:dyDescent="0.25">
      <c r="A209" s="106">
        <v>12</v>
      </c>
      <c r="B209" s="269" t="s">
        <v>4271</v>
      </c>
      <c r="C209" s="76" t="s">
        <v>4260</v>
      </c>
      <c r="D209" s="32">
        <v>0.1</v>
      </c>
      <c r="E209" s="260">
        <v>0.01</v>
      </c>
      <c r="F209" s="31" t="s">
        <v>4219</v>
      </c>
      <c r="G209" s="261" t="s">
        <v>4219</v>
      </c>
      <c r="I209" s="177"/>
      <c r="K209" s="177"/>
      <c r="L209" s="177"/>
      <c r="N209" s="83"/>
      <c r="O209" s="83"/>
    </row>
    <row r="210" spans="1:15" x14ac:dyDescent="0.25">
      <c r="A210" s="106">
        <v>13</v>
      </c>
      <c r="B210" s="269" t="s">
        <v>4272</v>
      </c>
      <c r="C210" s="76" t="s">
        <v>4260</v>
      </c>
      <c r="D210" s="32">
        <v>0.1</v>
      </c>
      <c r="E210" s="260">
        <v>0.01</v>
      </c>
      <c r="F210" s="31" t="s">
        <v>4219</v>
      </c>
      <c r="G210" s="261" t="s">
        <v>4219</v>
      </c>
      <c r="I210" s="177"/>
      <c r="K210" s="177"/>
      <c r="L210" s="177"/>
      <c r="N210" s="83"/>
      <c r="O210" s="83"/>
    </row>
    <row r="211" spans="1:15" x14ac:dyDescent="0.25">
      <c r="A211" s="106">
        <v>14</v>
      </c>
      <c r="B211" s="269" t="s">
        <v>4273</v>
      </c>
      <c r="C211" s="76" t="s">
        <v>4260</v>
      </c>
      <c r="D211" s="32">
        <v>0.55000000000000004</v>
      </c>
      <c r="E211" s="260">
        <v>0.08</v>
      </c>
      <c r="F211" s="263">
        <v>52</v>
      </c>
      <c r="G211" s="262">
        <v>0.05</v>
      </c>
      <c r="I211" s="177"/>
      <c r="K211" s="177"/>
      <c r="L211" s="177"/>
      <c r="N211" s="155"/>
      <c r="O211" s="155"/>
    </row>
    <row r="212" spans="1:15" ht="31.5" x14ac:dyDescent="0.25">
      <c r="A212" s="106">
        <v>15</v>
      </c>
      <c r="B212" s="271" t="s">
        <v>4382</v>
      </c>
      <c r="C212" s="76" t="s">
        <v>4260</v>
      </c>
      <c r="D212" s="32">
        <v>2.33</v>
      </c>
      <c r="E212" s="260">
        <v>0.35</v>
      </c>
      <c r="F212" s="263">
        <v>350</v>
      </c>
      <c r="G212" s="264">
        <v>0.19400000000000001</v>
      </c>
      <c r="I212" s="177"/>
      <c r="K212" s="177"/>
      <c r="L212" s="177"/>
      <c r="N212" s="155"/>
      <c r="O212" s="155"/>
    </row>
    <row r="213" spans="1:15" ht="31.5" x14ac:dyDescent="0.25">
      <c r="A213" s="106">
        <v>16</v>
      </c>
      <c r="B213" s="271" t="s">
        <v>4383</v>
      </c>
      <c r="C213" s="76" t="s">
        <v>4260</v>
      </c>
      <c r="D213" s="32">
        <v>3.53</v>
      </c>
      <c r="E213" s="260">
        <v>0.54</v>
      </c>
      <c r="F213" s="263">
        <v>527</v>
      </c>
      <c r="G213" s="265">
        <v>0.3</v>
      </c>
      <c r="I213" s="177"/>
      <c r="K213" s="177"/>
      <c r="L213" s="177"/>
      <c r="N213" s="155"/>
      <c r="O213" s="155"/>
    </row>
    <row r="214" spans="1:15" ht="31.5" x14ac:dyDescent="0.25">
      <c r="A214" s="106">
        <v>17</v>
      </c>
      <c r="B214" s="271" t="s">
        <v>4384</v>
      </c>
      <c r="C214" s="76" t="s">
        <v>4260</v>
      </c>
      <c r="D214" s="32">
        <v>3.9</v>
      </c>
      <c r="E214" s="260">
        <v>0.56999999999999995</v>
      </c>
      <c r="F214" s="263">
        <v>450</v>
      </c>
      <c r="G214" s="262">
        <v>0.45</v>
      </c>
      <c r="I214" s="177"/>
      <c r="K214" s="177"/>
      <c r="L214" s="177"/>
      <c r="N214" s="155"/>
      <c r="O214" s="155"/>
    </row>
    <row r="215" spans="1:15" ht="47.25" x14ac:dyDescent="0.25">
      <c r="A215" s="245">
        <v>18</v>
      </c>
      <c r="B215" s="271" t="s">
        <v>4385</v>
      </c>
      <c r="C215" s="266" t="s">
        <v>4264</v>
      </c>
      <c r="D215" s="32">
        <v>6.7</v>
      </c>
      <c r="E215" s="267" t="s">
        <v>4219</v>
      </c>
      <c r="F215" s="279" t="s">
        <v>4219</v>
      </c>
      <c r="G215" s="80" t="s">
        <v>4219</v>
      </c>
      <c r="I215" s="177"/>
      <c r="K215" s="83"/>
      <c r="L215" s="83"/>
      <c r="N215" s="83"/>
      <c r="O215" s="83"/>
    </row>
    <row r="216" spans="1:15" x14ac:dyDescent="0.25">
      <c r="A216" s="276">
        <v>19</v>
      </c>
      <c r="B216" s="272" t="s">
        <v>4274</v>
      </c>
      <c r="C216" s="57" t="s">
        <v>4256</v>
      </c>
      <c r="D216" s="273">
        <v>3.0000000000000001E-3</v>
      </c>
      <c r="E216" s="267" t="s">
        <v>4219</v>
      </c>
      <c r="F216" s="279" t="s">
        <v>4219</v>
      </c>
      <c r="G216" s="80" t="s">
        <v>4219</v>
      </c>
      <c r="I216" s="95"/>
      <c r="J216" s="95"/>
      <c r="L216" s="178"/>
      <c r="M216" s="178"/>
      <c r="N216" s="178"/>
      <c r="O216" s="178"/>
    </row>
    <row r="217" spans="1:15" x14ac:dyDescent="0.25">
      <c r="A217" s="276">
        <v>20</v>
      </c>
      <c r="B217" s="272" t="s">
        <v>4275</v>
      </c>
      <c r="C217" s="57" t="s">
        <v>4256</v>
      </c>
      <c r="D217" s="273">
        <v>5.0000000000000001E-3</v>
      </c>
      <c r="E217" s="267" t="s">
        <v>4219</v>
      </c>
      <c r="F217" s="279" t="s">
        <v>4219</v>
      </c>
      <c r="G217" s="80" t="s">
        <v>4219</v>
      </c>
      <c r="I217" s="95"/>
      <c r="J217" s="95"/>
      <c r="L217" s="178"/>
      <c r="M217" s="178"/>
      <c r="N217" s="178"/>
      <c r="O217" s="178"/>
    </row>
    <row r="218" spans="1:15" ht="31.5" x14ac:dyDescent="0.25">
      <c r="A218" s="276">
        <v>21</v>
      </c>
      <c r="B218" s="272" t="s">
        <v>4276</v>
      </c>
      <c r="C218" s="57" t="s">
        <v>4256</v>
      </c>
      <c r="D218" s="273">
        <v>7.0000000000000001E-3</v>
      </c>
      <c r="E218" s="267" t="s">
        <v>4219</v>
      </c>
      <c r="F218" s="279" t="s">
        <v>4219</v>
      </c>
      <c r="G218" s="80" t="s">
        <v>4219</v>
      </c>
      <c r="I218" s="83"/>
      <c r="J218" s="83"/>
      <c r="L218" s="178"/>
      <c r="M218" s="178"/>
      <c r="N218" s="178"/>
      <c r="O218" s="178"/>
    </row>
    <row r="219" spans="1:15" ht="31.5" x14ac:dyDescent="0.25">
      <c r="A219" s="276">
        <v>22</v>
      </c>
      <c r="B219" s="272" t="s">
        <v>4277</v>
      </c>
      <c r="C219" s="57" t="s">
        <v>4256</v>
      </c>
      <c r="D219" s="273">
        <v>7.0000000000000001E-3</v>
      </c>
      <c r="E219" s="267" t="s">
        <v>4219</v>
      </c>
      <c r="F219" s="279" t="s">
        <v>4219</v>
      </c>
      <c r="G219" s="80" t="s">
        <v>4219</v>
      </c>
      <c r="I219" s="83"/>
      <c r="J219" s="83"/>
      <c r="L219" s="178"/>
      <c r="M219" s="178"/>
      <c r="N219" s="178"/>
      <c r="O219" s="178"/>
    </row>
    <row r="220" spans="1:15" x14ac:dyDescent="0.25">
      <c r="A220" s="276">
        <v>23</v>
      </c>
      <c r="B220" s="272" t="s">
        <v>4278</v>
      </c>
      <c r="C220" s="57" t="s">
        <v>4256</v>
      </c>
      <c r="D220" s="273">
        <v>3.5000000000000003E-2</v>
      </c>
      <c r="E220" s="267" t="s">
        <v>4219</v>
      </c>
      <c r="F220" s="279" t="s">
        <v>4219</v>
      </c>
      <c r="G220" s="80" t="s">
        <v>4219</v>
      </c>
      <c r="I220" s="95"/>
      <c r="J220" s="95"/>
      <c r="L220" s="178"/>
      <c r="M220" s="178"/>
      <c r="N220" s="178"/>
      <c r="O220" s="178"/>
    </row>
    <row r="221" spans="1:15" x14ac:dyDescent="0.25">
      <c r="A221" s="276">
        <v>24</v>
      </c>
      <c r="B221" s="272" t="s">
        <v>4279</v>
      </c>
      <c r="C221" s="57" t="s">
        <v>4256</v>
      </c>
      <c r="D221" s="273">
        <v>4.4999999999999998E-2</v>
      </c>
      <c r="E221" s="267" t="s">
        <v>4219</v>
      </c>
      <c r="F221" s="279" t="s">
        <v>4219</v>
      </c>
      <c r="G221" s="80" t="s">
        <v>4219</v>
      </c>
      <c r="I221" s="95"/>
      <c r="J221" s="95"/>
      <c r="L221" s="178"/>
      <c r="M221" s="178"/>
      <c r="N221" s="178"/>
      <c r="O221" s="178"/>
    </row>
    <row r="222" spans="1:15" x14ac:dyDescent="0.25">
      <c r="A222" s="277">
        <v>25</v>
      </c>
      <c r="B222" s="274" t="s">
        <v>4280</v>
      </c>
      <c r="C222" s="62" t="s">
        <v>4256</v>
      </c>
      <c r="D222" s="275">
        <v>0.08</v>
      </c>
      <c r="E222" s="268" t="s">
        <v>4219</v>
      </c>
      <c r="F222" s="280" t="s">
        <v>4219</v>
      </c>
      <c r="G222" s="93" t="s">
        <v>4219</v>
      </c>
      <c r="I222" s="95"/>
      <c r="J222" s="95"/>
      <c r="L222" s="178"/>
      <c r="M222" s="178"/>
      <c r="N222" s="178"/>
      <c r="O222" s="178"/>
    </row>
    <row r="226" spans="3:4" x14ac:dyDescent="0.25">
      <c r="C226" s="729">
        <v>5.1999999999999998E-2</v>
      </c>
      <c r="D226" s="11" t="s">
        <v>5899</v>
      </c>
    </row>
    <row r="2041" ht="192.75" customHeight="1" x14ac:dyDescent="0.25"/>
    <row r="2042" ht="180" customHeight="1" x14ac:dyDescent="0.25"/>
    <row r="2043" ht="180.75" customHeight="1" x14ac:dyDescent="0.25"/>
    <row r="2084" spans="5:5" x14ac:dyDescent="0.25">
      <c r="E2084" s="11" t="s">
        <v>5535</v>
      </c>
    </row>
    <row r="2086" spans="5:5" x14ac:dyDescent="0.25">
      <c r="E2086" s="11" t="s">
        <v>5534</v>
      </c>
    </row>
    <row r="2102" spans="1:9" x14ac:dyDescent="0.25">
      <c r="A2102" s="981"/>
      <c r="B2102" s="981"/>
      <c r="C2102" s="981"/>
      <c r="D2102" s="981"/>
      <c r="E2102" s="981"/>
      <c r="F2102" s="981"/>
      <c r="G2102" s="981"/>
      <c r="H2102" s="981"/>
      <c r="I2102" s="981"/>
    </row>
    <row r="2128" ht="226.5" customHeight="1" x14ac:dyDescent="0.25"/>
    <row r="2129" ht="238.5" customHeight="1" x14ac:dyDescent="0.25"/>
    <row r="2198" spans="5:5" x14ac:dyDescent="0.25">
      <c r="E2198" s="11" t="s">
        <v>5537</v>
      </c>
    </row>
    <row r="2199" spans="5:5" x14ac:dyDescent="0.25">
      <c r="E2199" s="11" t="s">
        <v>5536</v>
      </c>
    </row>
    <row r="2200" spans="5:5" ht="409.5" x14ac:dyDescent="0.25">
      <c r="E2200" s="27" t="s">
        <v>4734</v>
      </c>
    </row>
    <row r="2214" spans="5:5" ht="409.5" x14ac:dyDescent="0.25">
      <c r="E2214" s="27" t="s">
        <v>2015</v>
      </c>
    </row>
    <row r="2250" spans="5:5" x14ac:dyDescent="0.25">
      <c r="E2250" s="11" t="s">
        <v>4747</v>
      </c>
    </row>
    <row r="2268" spans="5:5" x14ac:dyDescent="0.25">
      <c r="E2268" s="11" t="s">
        <v>2334</v>
      </c>
    </row>
    <row r="2269" spans="5:5" x14ac:dyDescent="0.25">
      <c r="E2269" s="11" t="s">
        <v>2335</v>
      </c>
    </row>
    <row r="2270" spans="5:5" x14ac:dyDescent="0.25">
      <c r="E2270" s="11" t="s">
        <v>5512</v>
      </c>
    </row>
    <row r="2271" spans="5:5" x14ac:dyDescent="0.25">
      <c r="E2271" s="11" t="s">
        <v>5513</v>
      </c>
    </row>
    <row r="2272" spans="5:5" ht="409.5" x14ac:dyDescent="0.25">
      <c r="E2272" s="27" t="s">
        <v>5514</v>
      </c>
    </row>
    <row r="2273" spans="5:5" ht="409.5" x14ac:dyDescent="0.25">
      <c r="E2273" s="27" t="s">
        <v>5515</v>
      </c>
    </row>
    <row r="2275" spans="5:5" ht="409.5" x14ac:dyDescent="0.25">
      <c r="E2275" s="27" t="s">
        <v>5516</v>
      </c>
    </row>
    <row r="2276" spans="5:5" ht="409.5" x14ac:dyDescent="0.25">
      <c r="E2276" s="27" t="s">
        <v>5517</v>
      </c>
    </row>
    <row r="2277" spans="5:5" ht="409.5" x14ac:dyDescent="0.25">
      <c r="E2277" s="27" t="s">
        <v>5518</v>
      </c>
    </row>
    <row r="2278" spans="5:5" ht="409.5" x14ac:dyDescent="0.25">
      <c r="E2278" s="27" t="s">
        <v>5519</v>
      </c>
    </row>
    <row r="2279" spans="5:5" x14ac:dyDescent="0.25">
      <c r="E2279" s="11" t="s">
        <v>5509</v>
      </c>
    </row>
    <row r="2280" spans="5:5" x14ac:dyDescent="0.25">
      <c r="E2280" s="11" t="s">
        <v>5510</v>
      </c>
    </row>
    <row r="2281" spans="5:5" ht="409.5" x14ac:dyDescent="0.25">
      <c r="E2281" s="27" t="s">
        <v>5533</v>
      </c>
    </row>
    <row r="2282" spans="5:5" x14ac:dyDescent="0.25">
      <c r="E2282" s="27"/>
    </row>
    <row r="2283" spans="5:5" ht="409.5" x14ac:dyDescent="0.25">
      <c r="E2283" s="27" t="s">
        <v>5531</v>
      </c>
    </row>
    <row r="2284" spans="5:5" ht="409.5" x14ac:dyDescent="0.25">
      <c r="E2284" s="27" t="s">
        <v>5532</v>
      </c>
    </row>
    <row r="2285" spans="5:5" ht="409.5" x14ac:dyDescent="0.25">
      <c r="E2285" s="27" t="s">
        <v>5521</v>
      </c>
    </row>
    <row r="2286" spans="5:5" x14ac:dyDescent="0.25">
      <c r="E2286" s="11" t="s">
        <v>5520</v>
      </c>
    </row>
    <row r="2287" spans="5:5" ht="409.5" x14ac:dyDescent="0.25">
      <c r="E2287" s="27" t="s">
        <v>5529</v>
      </c>
    </row>
    <row r="2288" spans="5:5" ht="409.5" x14ac:dyDescent="0.25">
      <c r="E2288" s="27" t="s">
        <v>5530</v>
      </c>
    </row>
    <row r="2289" spans="5:5" x14ac:dyDescent="0.25">
      <c r="E2289" s="11" t="s">
        <v>5522</v>
      </c>
    </row>
    <row r="2290" spans="5:5" ht="409.5" x14ac:dyDescent="0.25">
      <c r="E2290" s="27" t="s">
        <v>5523</v>
      </c>
    </row>
    <row r="2291" spans="5:5" x14ac:dyDescent="0.25">
      <c r="E2291" s="11" t="s">
        <v>5524</v>
      </c>
    </row>
    <row r="2292" spans="5:5" x14ac:dyDescent="0.25">
      <c r="E2292" s="11" t="s">
        <v>5525</v>
      </c>
    </row>
    <row r="2294" spans="5:5" ht="409.5" x14ac:dyDescent="0.25">
      <c r="E2294" s="27" t="s">
        <v>5511</v>
      </c>
    </row>
    <row r="2295" spans="5:5" ht="409.5" x14ac:dyDescent="0.25">
      <c r="E2295" s="27" t="s">
        <v>5526</v>
      </c>
    </row>
    <row r="2305" spans="5:5" ht="409.5" x14ac:dyDescent="0.25">
      <c r="E2305" s="27" t="s">
        <v>5527</v>
      </c>
    </row>
    <row r="2306" spans="5:5" ht="409.5" x14ac:dyDescent="0.25">
      <c r="E2306" s="27" t="s">
        <v>5528</v>
      </c>
    </row>
  </sheetData>
  <mergeCells count="36">
    <mergeCell ref="A1:I1"/>
    <mergeCell ref="A15:A16"/>
    <mergeCell ref="B15:B16"/>
    <mergeCell ref="C15:C16"/>
    <mergeCell ref="E15:E16"/>
    <mergeCell ref="D15:D16"/>
    <mergeCell ref="F15:H15"/>
    <mergeCell ref="A2:G2"/>
    <mergeCell ref="A8:E8"/>
    <mergeCell ref="A13:H13"/>
    <mergeCell ref="A34:G34"/>
    <mergeCell ref="A79:G79"/>
    <mergeCell ref="E81:E82"/>
    <mergeCell ref="F81:G81"/>
    <mergeCell ref="A195:G195"/>
    <mergeCell ref="A81:A82"/>
    <mergeCell ref="B81:B82"/>
    <mergeCell ref="C81:C82"/>
    <mergeCell ref="D81:D82"/>
    <mergeCell ref="A162:G162"/>
    <mergeCell ref="F115:G115"/>
    <mergeCell ref="C145:C146"/>
    <mergeCell ref="D145:D146"/>
    <mergeCell ref="E145:E146"/>
    <mergeCell ref="F145:G145"/>
    <mergeCell ref="A54:G54"/>
    <mergeCell ref="A2102:I2102"/>
    <mergeCell ref="D115:D116"/>
    <mergeCell ref="A90:G90"/>
    <mergeCell ref="A113:G113"/>
    <mergeCell ref="E115:E116"/>
    <mergeCell ref="A115:A116"/>
    <mergeCell ref="B115:B116"/>
    <mergeCell ref="C115:C116"/>
    <mergeCell ref="A145:A146"/>
    <mergeCell ref="B145:B146"/>
  </mergeCells>
  <pageMargins left="0.47244094488188981" right="0.47244094488188981" top="0.74803149606299213" bottom="0.74803149606299213" header="0.31496062992125984" footer="0.31496062992125984"/>
  <pageSetup paperSize="9" scale="78" orientation="portrait" r:id="rId1"/>
  <rowBreaks count="6" manualBreakCount="6">
    <brk id="41" max="8" man="1"/>
    <brk id="73" max="8" man="1"/>
    <brk id="111" max="8" man="1"/>
    <brk id="144" max="8" man="1"/>
    <brk id="183" max="8" man="1"/>
    <brk id="2336" max="16383" man="1"/>
  </rowBreaks>
  <colBreaks count="1" manualBreakCount="1">
    <brk id="10" max="226"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07"/>
  <sheetViews>
    <sheetView view="pageBreakPreview" zoomScale="85" zoomScaleNormal="100" zoomScaleSheetLayoutView="85" workbookViewId="0">
      <selection activeCell="O131" sqref="O131"/>
    </sheetView>
  </sheetViews>
  <sheetFormatPr defaultColWidth="9.140625" defaultRowHeight="15.75" x14ac:dyDescent="0.25"/>
  <cols>
    <col min="1" max="1" width="6.28515625" style="11" customWidth="1"/>
    <col min="2" max="2" width="29.85546875" style="6" customWidth="1"/>
    <col min="3" max="3" width="14" style="6" customWidth="1"/>
    <col min="4" max="4" width="15.140625" style="6" customWidth="1"/>
    <col min="5" max="5" width="12" style="6" customWidth="1"/>
    <col min="6" max="6" width="11.85546875" style="6" customWidth="1"/>
    <col min="7" max="7" width="8.85546875" style="6" customWidth="1"/>
    <col min="8" max="9" width="8.28515625" style="6" customWidth="1"/>
    <col min="10" max="10" width="6" style="6" bestFit="1" customWidth="1"/>
    <col min="11" max="16384" width="9.140625" style="6"/>
  </cols>
  <sheetData>
    <row r="1" spans="1:10" x14ac:dyDescent="0.25">
      <c r="A1" s="1003" t="s">
        <v>3671</v>
      </c>
      <c r="B1" s="1003"/>
      <c r="C1" s="1003"/>
      <c r="D1" s="1003"/>
      <c r="E1" s="1003"/>
      <c r="F1" s="1003"/>
      <c r="G1" s="1003"/>
      <c r="H1" s="1003"/>
      <c r="I1" s="1003"/>
      <c r="J1" s="1003"/>
    </row>
    <row r="2" spans="1:10" x14ac:dyDescent="0.25">
      <c r="A2" s="1054" t="s">
        <v>3672</v>
      </c>
      <c r="B2" s="1054"/>
      <c r="C2" s="1054"/>
      <c r="D2" s="1054"/>
      <c r="E2" s="1054"/>
      <c r="F2" s="1054"/>
      <c r="G2" s="1054"/>
      <c r="H2" s="1054"/>
      <c r="I2" s="1054"/>
      <c r="J2" s="1054"/>
    </row>
    <row r="3" spans="1:10" x14ac:dyDescent="0.25">
      <c r="A3" s="1039" t="s">
        <v>3673</v>
      </c>
      <c r="B3" s="1056" t="s">
        <v>3674</v>
      </c>
      <c r="C3" s="1058" t="s">
        <v>3271</v>
      </c>
      <c r="D3" s="1056" t="s">
        <v>3675</v>
      </c>
      <c r="E3" s="1014" t="s">
        <v>3676</v>
      </c>
      <c r="F3" s="1015"/>
      <c r="G3" s="1015"/>
      <c r="H3" s="1015"/>
      <c r="I3" s="1015"/>
      <c r="J3" s="1016"/>
    </row>
    <row r="4" spans="1:10" ht="47.25" customHeight="1" x14ac:dyDescent="0.25">
      <c r="A4" s="1039"/>
      <c r="B4" s="1057"/>
      <c r="C4" s="1058"/>
      <c r="D4" s="1057"/>
      <c r="E4" s="65" t="s">
        <v>3677</v>
      </c>
      <c r="F4" s="65" t="s">
        <v>3678</v>
      </c>
      <c r="G4" s="65" t="s">
        <v>3679</v>
      </c>
      <c r="H4" s="65" t="s">
        <v>3680</v>
      </c>
      <c r="I4" s="65" t="s">
        <v>3681</v>
      </c>
      <c r="J4" s="65" t="s">
        <v>3682</v>
      </c>
    </row>
    <row r="5" spans="1:10" ht="45" customHeight="1" x14ac:dyDescent="0.25">
      <c r="A5" s="479">
        <v>1</v>
      </c>
      <c r="B5" s="636" t="s">
        <v>3683</v>
      </c>
      <c r="C5" s="16" t="s">
        <v>3684</v>
      </c>
      <c r="D5" s="636" t="s">
        <v>5457</v>
      </c>
      <c r="E5" s="101">
        <v>6</v>
      </c>
      <c r="F5" s="16" t="s">
        <v>22</v>
      </c>
      <c r="G5" s="16" t="s">
        <v>22</v>
      </c>
      <c r="H5" s="101">
        <v>1.5</v>
      </c>
      <c r="I5" s="101">
        <v>1.2</v>
      </c>
      <c r="J5" s="16" t="s">
        <v>22</v>
      </c>
    </row>
    <row r="6" spans="1:10" ht="45" customHeight="1" x14ac:dyDescent="0.25">
      <c r="A6" s="479">
        <v>2</v>
      </c>
      <c r="B6" s="636" t="s">
        <v>3685</v>
      </c>
      <c r="C6" s="16" t="s">
        <v>3684</v>
      </c>
      <c r="D6" s="636" t="s">
        <v>5458</v>
      </c>
      <c r="E6" s="101">
        <v>6</v>
      </c>
      <c r="F6" s="16" t="s">
        <v>22</v>
      </c>
      <c r="G6" s="16" t="s">
        <v>22</v>
      </c>
      <c r="H6" s="101">
        <v>1.5</v>
      </c>
      <c r="I6" s="101">
        <v>1.2</v>
      </c>
      <c r="J6" s="16" t="s">
        <v>22</v>
      </c>
    </row>
    <row r="7" spans="1:10" ht="31.5" x14ac:dyDescent="0.25">
      <c r="A7" s="479">
        <v>3</v>
      </c>
      <c r="B7" s="636" t="s">
        <v>3686</v>
      </c>
      <c r="C7" s="16" t="s">
        <v>3684</v>
      </c>
      <c r="D7" s="635">
        <v>304</v>
      </c>
      <c r="E7" s="16" t="s">
        <v>22</v>
      </c>
      <c r="F7" s="637">
        <v>2.4500000000000002</v>
      </c>
      <c r="G7" s="16" t="s">
        <v>22</v>
      </c>
      <c r="H7" s="637">
        <v>2.73</v>
      </c>
      <c r="I7" s="16" t="s">
        <v>22</v>
      </c>
      <c r="J7" s="101">
        <v>0.6</v>
      </c>
    </row>
    <row r="8" spans="1:10" ht="31.5" x14ac:dyDescent="0.25">
      <c r="A8" s="714">
        <v>4</v>
      </c>
      <c r="B8" s="625" t="s">
        <v>3687</v>
      </c>
      <c r="C8" s="715" t="s">
        <v>3684</v>
      </c>
      <c r="D8" s="624">
        <v>205</v>
      </c>
      <c r="E8" s="715" t="s">
        <v>22</v>
      </c>
      <c r="F8" s="16" t="s">
        <v>22</v>
      </c>
      <c r="G8" s="637">
        <v>1.85</v>
      </c>
      <c r="H8" s="16" t="s">
        <v>22</v>
      </c>
      <c r="I8" s="101">
        <v>1.2</v>
      </c>
      <c r="J8" s="101">
        <v>0.6</v>
      </c>
    </row>
    <row r="9" spans="1:10" ht="31.5" x14ac:dyDescent="0.25">
      <c r="A9" s="479">
        <v>5</v>
      </c>
      <c r="B9" s="636" t="s">
        <v>3688</v>
      </c>
      <c r="C9" s="16" t="s">
        <v>3684</v>
      </c>
      <c r="D9" s="635">
        <v>156</v>
      </c>
      <c r="E9" s="16" t="s">
        <v>22</v>
      </c>
      <c r="F9" s="16" t="s">
        <v>22</v>
      </c>
      <c r="G9" s="16" t="s">
        <v>22</v>
      </c>
      <c r="H9" s="637">
        <v>1.83</v>
      </c>
      <c r="I9" s="101">
        <v>0.9</v>
      </c>
      <c r="J9" s="101">
        <v>0.15</v>
      </c>
    </row>
    <row r="10" spans="1:10" ht="46.5" customHeight="1" x14ac:dyDescent="0.25">
      <c r="A10" s="479">
        <v>6</v>
      </c>
      <c r="B10" s="636" t="s">
        <v>4398</v>
      </c>
      <c r="C10" s="16" t="s">
        <v>3684</v>
      </c>
      <c r="D10" s="635">
        <v>200</v>
      </c>
      <c r="E10" s="16" t="s">
        <v>22</v>
      </c>
      <c r="F10" s="16" t="s">
        <v>22</v>
      </c>
      <c r="G10" s="16" t="s">
        <v>22</v>
      </c>
      <c r="H10" s="101">
        <v>1.5</v>
      </c>
      <c r="I10" s="16" t="s">
        <v>22</v>
      </c>
      <c r="J10" s="16" t="s">
        <v>22</v>
      </c>
    </row>
    <row r="11" spans="1:10" ht="34.5" customHeight="1" x14ac:dyDescent="0.25">
      <c r="A11" s="479">
        <v>7</v>
      </c>
      <c r="B11" s="636" t="s">
        <v>4399</v>
      </c>
      <c r="C11" s="16" t="s">
        <v>3684</v>
      </c>
      <c r="D11" s="635">
        <v>125</v>
      </c>
      <c r="E11" s="16" t="s">
        <v>22</v>
      </c>
      <c r="F11" s="16" t="s">
        <v>22</v>
      </c>
      <c r="G11" s="16" t="s">
        <v>22</v>
      </c>
      <c r="H11" s="637">
        <v>1.05</v>
      </c>
      <c r="I11" s="16" t="s">
        <v>22</v>
      </c>
      <c r="J11" s="16" t="s">
        <v>22</v>
      </c>
    </row>
    <row r="12" spans="1:10" ht="94.5" x14ac:dyDescent="0.25">
      <c r="A12" s="479">
        <v>8</v>
      </c>
      <c r="B12" s="636" t="s">
        <v>3689</v>
      </c>
      <c r="C12" s="16" t="s">
        <v>3684</v>
      </c>
      <c r="D12" s="636" t="s">
        <v>5459</v>
      </c>
      <c r="E12" s="16" t="s">
        <v>22</v>
      </c>
      <c r="F12" s="16" t="s">
        <v>22</v>
      </c>
      <c r="G12" s="16" t="s">
        <v>22</v>
      </c>
      <c r="H12" s="101">
        <v>1.8</v>
      </c>
      <c r="I12" s="101">
        <v>1</v>
      </c>
      <c r="J12" s="16" t="s">
        <v>22</v>
      </c>
    </row>
    <row r="13" spans="1:10" x14ac:dyDescent="0.25">
      <c r="A13" s="714">
        <v>9</v>
      </c>
      <c r="B13" s="625" t="s">
        <v>3690</v>
      </c>
      <c r="C13" s="715" t="s">
        <v>3684</v>
      </c>
      <c r="D13" s="624">
        <v>98</v>
      </c>
      <c r="E13" s="715" t="s">
        <v>22</v>
      </c>
      <c r="F13" s="715" t="s">
        <v>22</v>
      </c>
      <c r="G13" s="715" t="s">
        <v>22</v>
      </c>
      <c r="H13" s="715" t="s">
        <v>22</v>
      </c>
      <c r="I13" s="16" t="s">
        <v>22</v>
      </c>
      <c r="J13" s="101">
        <v>0.9</v>
      </c>
    </row>
    <row r="14" spans="1:10" ht="65.25" customHeight="1" x14ac:dyDescent="0.25">
      <c r="A14" s="479">
        <v>10</v>
      </c>
      <c r="B14" s="636" t="s">
        <v>3691</v>
      </c>
      <c r="C14" s="16" t="s">
        <v>3684</v>
      </c>
      <c r="D14" s="636" t="s">
        <v>5898</v>
      </c>
      <c r="E14" s="16" t="s">
        <v>22</v>
      </c>
      <c r="F14" s="16" t="s">
        <v>22</v>
      </c>
      <c r="G14" s="16" t="s">
        <v>22</v>
      </c>
      <c r="H14" s="101">
        <v>1.8</v>
      </c>
      <c r="I14" s="101">
        <v>0.9</v>
      </c>
      <c r="J14" s="16" t="s">
        <v>22</v>
      </c>
    </row>
    <row r="15" spans="1:10" ht="30.75" customHeight="1" x14ac:dyDescent="0.25">
      <c r="A15" s="479">
        <v>11</v>
      </c>
      <c r="B15" s="636" t="s">
        <v>3692</v>
      </c>
      <c r="C15" s="16" t="s">
        <v>3684</v>
      </c>
      <c r="D15" s="635">
        <v>100</v>
      </c>
      <c r="E15" s="16" t="s">
        <v>22</v>
      </c>
      <c r="F15" s="16" t="s">
        <v>22</v>
      </c>
      <c r="G15" s="16" t="s">
        <v>22</v>
      </c>
      <c r="H15" s="16" t="s">
        <v>22</v>
      </c>
      <c r="I15" s="16" t="s">
        <v>22</v>
      </c>
      <c r="J15" s="16" t="s">
        <v>22</v>
      </c>
    </row>
    <row r="16" spans="1:10" ht="45.75" customHeight="1" x14ac:dyDescent="0.25">
      <c r="A16" s="479">
        <v>12</v>
      </c>
      <c r="B16" s="636" t="s">
        <v>3693</v>
      </c>
      <c r="C16" s="16" t="s">
        <v>3684</v>
      </c>
      <c r="D16" s="635">
        <v>50</v>
      </c>
      <c r="E16" s="16" t="s">
        <v>22</v>
      </c>
      <c r="F16" s="16" t="s">
        <v>22</v>
      </c>
      <c r="G16" s="16" t="s">
        <v>22</v>
      </c>
      <c r="H16" s="16" t="s">
        <v>22</v>
      </c>
      <c r="I16" s="16" t="s">
        <v>22</v>
      </c>
      <c r="J16" s="77"/>
    </row>
    <row r="17" spans="1:10" ht="36.75" customHeight="1" x14ac:dyDescent="0.25">
      <c r="A17" s="479">
        <v>13</v>
      </c>
      <c r="B17" s="636" t="s">
        <v>3694</v>
      </c>
      <c r="C17" s="16" t="s">
        <v>3684</v>
      </c>
      <c r="D17" s="635">
        <v>35</v>
      </c>
      <c r="E17" s="16" t="s">
        <v>22</v>
      </c>
      <c r="F17" s="16" t="s">
        <v>22</v>
      </c>
      <c r="G17" s="77"/>
      <c r="H17" s="16" t="s">
        <v>22</v>
      </c>
      <c r="I17" s="16" t="s">
        <v>22</v>
      </c>
      <c r="J17" s="16" t="s">
        <v>22</v>
      </c>
    </row>
    <row r="18" spans="1:10" ht="40.5" customHeight="1" x14ac:dyDescent="0.25">
      <c r="A18" s="479">
        <v>14</v>
      </c>
      <c r="B18" s="636" t="s">
        <v>3695</v>
      </c>
      <c r="C18" s="16" t="s">
        <v>3684</v>
      </c>
      <c r="D18" s="635">
        <v>25</v>
      </c>
      <c r="E18" s="16" t="s">
        <v>22</v>
      </c>
      <c r="F18" s="16" t="s">
        <v>22</v>
      </c>
      <c r="G18" s="16" t="s">
        <v>22</v>
      </c>
      <c r="H18" s="16" t="s">
        <v>22</v>
      </c>
      <c r="I18" s="16" t="s">
        <v>22</v>
      </c>
      <c r="J18" s="16" t="s">
        <v>22</v>
      </c>
    </row>
    <row r="19" spans="1:10" ht="40.5" customHeight="1" x14ac:dyDescent="0.25">
      <c r="A19" s="479">
        <v>15</v>
      </c>
      <c r="B19" s="636" t="s">
        <v>3696</v>
      </c>
      <c r="C19" s="16" t="s">
        <v>3684</v>
      </c>
      <c r="D19" s="635">
        <v>209</v>
      </c>
      <c r="E19" s="16" t="s">
        <v>22</v>
      </c>
      <c r="F19" s="16" t="s">
        <v>22</v>
      </c>
      <c r="G19" s="637">
        <v>1.85</v>
      </c>
      <c r="H19" s="16" t="s">
        <v>22</v>
      </c>
      <c r="I19" s="101">
        <v>1.2</v>
      </c>
      <c r="J19" s="101">
        <v>0.6</v>
      </c>
    </row>
    <row r="20" spans="1:10" ht="32.25" customHeight="1" x14ac:dyDescent="0.25">
      <c r="A20" s="479">
        <v>16</v>
      </c>
      <c r="B20" s="636" t="s">
        <v>4400</v>
      </c>
      <c r="C20" s="16" t="s">
        <v>3684</v>
      </c>
      <c r="D20" s="635">
        <v>146</v>
      </c>
      <c r="E20" s="16" t="s">
        <v>4401</v>
      </c>
      <c r="F20" s="16" t="s">
        <v>22</v>
      </c>
      <c r="G20" s="637">
        <v>1.83</v>
      </c>
      <c r="H20" s="16" t="s">
        <v>22</v>
      </c>
      <c r="I20" s="101">
        <v>0.9</v>
      </c>
      <c r="J20" s="101">
        <v>0.15</v>
      </c>
    </row>
    <row r="21" spans="1:10" ht="60.75" customHeight="1" x14ac:dyDescent="0.25">
      <c r="A21" s="479">
        <v>17</v>
      </c>
      <c r="B21" s="636" t="s">
        <v>3697</v>
      </c>
      <c r="C21" s="16" t="s">
        <v>3684</v>
      </c>
      <c r="D21" s="635">
        <v>250</v>
      </c>
      <c r="E21" s="101">
        <v>9</v>
      </c>
      <c r="F21" s="16" t="s">
        <v>22</v>
      </c>
      <c r="G21" s="637">
        <v>1.5</v>
      </c>
      <c r="H21" s="101">
        <v>1.8</v>
      </c>
      <c r="I21" s="16" t="s">
        <v>22</v>
      </c>
      <c r="J21" s="16" t="s">
        <v>22</v>
      </c>
    </row>
    <row r="22" spans="1:10" ht="17.25" customHeight="1" x14ac:dyDescent="0.25">
      <c r="A22" s="466"/>
      <c r="B22" s="636" t="s">
        <v>3698</v>
      </c>
      <c r="C22" s="16" t="s">
        <v>3684</v>
      </c>
      <c r="D22" s="635">
        <v>200</v>
      </c>
      <c r="E22" s="101">
        <v>9</v>
      </c>
      <c r="F22" s="16" t="s">
        <v>22</v>
      </c>
      <c r="G22" s="637">
        <v>1.5</v>
      </c>
      <c r="H22" s="101">
        <v>1.8</v>
      </c>
      <c r="I22" s="16" t="s">
        <v>22</v>
      </c>
      <c r="J22" s="16" t="s">
        <v>22</v>
      </c>
    </row>
    <row r="23" spans="1:10" ht="22.5" customHeight="1" x14ac:dyDescent="0.25">
      <c r="A23" s="479">
        <v>18</v>
      </c>
      <c r="B23" s="636" t="s">
        <v>3699</v>
      </c>
      <c r="C23" s="16" t="s">
        <v>3554</v>
      </c>
      <c r="D23" s="77"/>
      <c r="E23" s="77"/>
      <c r="F23" s="77"/>
      <c r="G23" s="77"/>
      <c r="H23" s="77"/>
      <c r="I23" s="77"/>
      <c r="J23" s="77"/>
    </row>
    <row r="24" spans="1:10" ht="22.5" customHeight="1" x14ac:dyDescent="0.25">
      <c r="A24" s="479">
        <v>19</v>
      </c>
      <c r="B24" s="636" t="s">
        <v>3700</v>
      </c>
      <c r="C24" s="16" t="s">
        <v>3701</v>
      </c>
      <c r="D24" s="77"/>
      <c r="E24" s="77"/>
      <c r="F24" s="77"/>
      <c r="G24" s="77"/>
      <c r="H24" s="77"/>
      <c r="I24" s="77"/>
      <c r="J24" s="77"/>
    </row>
    <row r="25" spans="1:10" x14ac:dyDescent="0.25">
      <c r="A25" s="1003" t="s">
        <v>3702</v>
      </c>
      <c r="B25" s="1003"/>
      <c r="C25" s="1003"/>
      <c r="D25" s="1003"/>
      <c r="E25" s="1003"/>
      <c r="F25" s="1003"/>
      <c r="G25" s="1003"/>
      <c r="H25" s="1003"/>
      <c r="I25" s="7"/>
    </row>
    <row r="26" spans="1:10" x14ac:dyDescent="0.25">
      <c r="A26" s="1003" t="s">
        <v>3703</v>
      </c>
      <c r="B26" s="1003"/>
      <c r="C26" s="1003"/>
      <c r="D26" s="1003"/>
      <c r="E26" s="1003"/>
      <c r="F26" s="1003"/>
      <c r="G26" s="1003"/>
      <c r="H26" s="1003"/>
      <c r="I26" s="7"/>
    </row>
    <row r="27" spans="1:10" x14ac:dyDescent="0.25">
      <c r="A27" s="1003" t="s">
        <v>3704</v>
      </c>
      <c r="B27" s="1003"/>
      <c r="C27" s="1003"/>
      <c r="D27" s="1003"/>
      <c r="E27" s="1003"/>
      <c r="F27" s="1003"/>
      <c r="G27" s="1003"/>
      <c r="H27" s="1003"/>
      <c r="I27" s="7"/>
    </row>
    <row r="28" spans="1:10" x14ac:dyDescent="0.25">
      <c r="A28" s="1054" t="s">
        <v>3705</v>
      </c>
      <c r="B28" s="1054"/>
      <c r="C28" s="1054"/>
      <c r="D28" s="1054"/>
      <c r="E28" s="1054"/>
      <c r="F28" s="1054"/>
      <c r="G28" s="1054"/>
      <c r="H28" s="1054"/>
      <c r="I28" s="7"/>
    </row>
    <row r="29" spans="1:10" x14ac:dyDescent="0.2">
      <c r="A29" s="1058" t="s">
        <v>3599</v>
      </c>
      <c r="B29" s="1058" t="s">
        <v>3674</v>
      </c>
      <c r="C29" s="1058" t="s">
        <v>3271</v>
      </c>
      <c r="D29" s="1058" t="s">
        <v>3706</v>
      </c>
      <c r="E29" s="1058" t="s">
        <v>3707</v>
      </c>
      <c r="F29" s="1058" t="s">
        <v>3708</v>
      </c>
      <c r="G29" s="1058"/>
      <c r="H29" s="1058"/>
      <c r="I29" s="500"/>
    </row>
    <row r="30" spans="1:10" ht="47.25" x14ac:dyDescent="0.2">
      <c r="A30" s="1058"/>
      <c r="B30" s="1058"/>
      <c r="C30" s="1058"/>
      <c r="D30" s="1058"/>
      <c r="E30" s="1058"/>
      <c r="F30" s="65" t="s">
        <v>3709</v>
      </c>
      <c r="G30" s="65" t="s">
        <v>3710</v>
      </c>
      <c r="H30" s="65" t="s">
        <v>3711</v>
      </c>
      <c r="I30" s="500"/>
    </row>
    <row r="31" spans="1:10" x14ac:dyDescent="0.25">
      <c r="A31" s="635">
        <v>1</v>
      </c>
      <c r="B31" s="636" t="s">
        <v>3712</v>
      </c>
      <c r="C31" s="638" t="s">
        <v>3554</v>
      </c>
      <c r="D31" s="101">
        <v>2.6</v>
      </c>
      <c r="E31" s="101">
        <v>0.47</v>
      </c>
      <c r="F31" s="101">
        <v>0.94</v>
      </c>
      <c r="G31" s="16" t="s">
        <v>22</v>
      </c>
      <c r="H31" s="16" t="s">
        <v>22</v>
      </c>
      <c r="I31" s="500"/>
    </row>
    <row r="32" spans="1:10" x14ac:dyDescent="0.25">
      <c r="A32" s="635">
        <v>2</v>
      </c>
      <c r="B32" s="636" t="s">
        <v>3713</v>
      </c>
      <c r="C32" s="638" t="s">
        <v>3554</v>
      </c>
      <c r="D32" s="101">
        <v>3.4</v>
      </c>
      <c r="E32" s="101">
        <v>0.47</v>
      </c>
      <c r="F32" s="101">
        <v>0.94</v>
      </c>
      <c r="G32" s="16" t="s">
        <v>22</v>
      </c>
      <c r="H32" s="16" t="s">
        <v>22</v>
      </c>
      <c r="I32" s="500"/>
    </row>
    <row r="33" spans="1:9" x14ac:dyDescent="0.25">
      <c r="A33" s="635">
        <v>3</v>
      </c>
      <c r="B33" s="636" t="s">
        <v>3714</v>
      </c>
      <c r="C33" s="638" t="s">
        <v>3554</v>
      </c>
      <c r="D33" s="101">
        <v>4.4000000000000004</v>
      </c>
      <c r="E33" s="101">
        <v>0.47</v>
      </c>
      <c r="F33" s="101">
        <v>0.7</v>
      </c>
      <c r="G33" s="101">
        <v>0.24</v>
      </c>
      <c r="H33" s="16" t="s">
        <v>22</v>
      </c>
      <c r="I33" s="500"/>
    </row>
    <row r="34" spans="1:9" x14ac:dyDescent="0.25">
      <c r="A34" s="635">
        <v>4</v>
      </c>
      <c r="B34" s="636" t="s">
        <v>3715</v>
      </c>
      <c r="C34" s="638" t="s">
        <v>3554</v>
      </c>
      <c r="D34" s="101">
        <v>6.4</v>
      </c>
      <c r="E34" s="102">
        <v>0.44500000000000001</v>
      </c>
      <c r="F34" s="77"/>
      <c r="G34" s="101">
        <v>0.67</v>
      </c>
      <c r="H34" s="101">
        <v>0.22</v>
      </c>
      <c r="I34" s="500"/>
    </row>
    <row r="35" spans="1:9" x14ac:dyDescent="0.25">
      <c r="A35" s="635">
        <v>5</v>
      </c>
      <c r="B35" s="636" t="s">
        <v>3716</v>
      </c>
      <c r="C35" s="638" t="s">
        <v>3554</v>
      </c>
      <c r="D35" s="101">
        <v>4.4000000000000004</v>
      </c>
      <c r="E35" s="101">
        <v>0.47</v>
      </c>
      <c r="F35" s="101">
        <v>0.7</v>
      </c>
      <c r="G35" s="101">
        <v>0.24</v>
      </c>
      <c r="H35" s="77"/>
      <c r="I35" s="500"/>
    </row>
    <row r="36" spans="1:9" x14ac:dyDescent="0.25">
      <c r="A36" s="635">
        <v>6</v>
      </c>
      <c r="B36" s="636" t="s">
        <v>3717</v>
      </c>
      <c r="C36" s="638" t="s">
        <v>3554</v>
      </c>
      <c r="D36" s="101">
        <v>6</v>
      </c>
      <c r="E36" s="102">
        <v>0.44500000000000001</v>
      </c>
      <c r="F36" s="77"/>
      <c r="G36" s="101">
        <v>0.67</v>
      </c>
      <c r="H36" s="101">
        <v>0.22</v>
      </c>
      <c r="I36" s="500"/>
    </row>
    <row r="37" spans="1:9" x14ac:dyDescent="0.25">
      <c r="A37" s="635">
        <v>7</v>
      </c>
      <c r="B37" s="636" t="s">
        <v>3718</v>
      </c>
      <c r="C37" s="638" t="s">
        <v>3554</v>
      </c>
      <c r="D37" s="101">
        <v>7</v>
      </c>
      <c r="E37" s="102">
        <v>0.44500000000000001</v>
      </c>
      <c r="F37" s="77"/>
      <c r="G37" s="101">
        <v>0.67</v>
      </c>
      <c r="H37" s="101">
        <v>0.22</v>
      </c>
      <c r="I37" s="500"/>
    </row>
    <row r="38" spans="1:9" x14ac:dyDescent="0.25">
      <c r="A38" s="635">
        <v>8</v>
      </c>
      <c r="B38" s="636" t="s">
        <v>3719</v>
      </c>
      <c r="C38" s="638" t="s">
        <v>3554</v>
      </c>
      <c r="D38" s="101">
        <v>7.5</v>
      </c>
      <c r="E38" s="102">
        <v>0.44500000000000001</v>
      </c>
      <c r="F38" s="16" t="s">
        <v>22</v>
      </c>
      <c r="G38" s="101">
        <v>0.67</v>
      </c>
      <c r="H38" s="101">
        <v>0.22</v>
      </c>
      <c r="I38" s="500"/>
    </row>
    <row r="39" spans="1:9" x14ac:dyDescent="0.25">
      <c r="A39" s="635">
        <v>9</v>
      </c>
      <c r="B39" s="636" t="s">
        <v>3720</v>
      </c>
      <c r="C39" s="638" t="s">
        <v>3554</v>
      </c>
      <c r="D39" s="101">
        <v>8</v>
      </c>
      <c r="E39" s="102">
        <v>0.42499999999999999</v>
      </c>
      <c r="F39" s="16" t="s">
        <v>22</v>
      </c>
      <c r="G39" s="101">
        <v>0.56999999999999995</v>
      </c>
      <c r="H39" s="101">
        <v>0.28000000000000003</v>
      </c>
      <c r="I39" s="500"/>
    </row>
    <row r="40" spans="1:9" x14ac:dyDescent="0.25">
      <c r="A40" s="635">
        <v>10</v>
      </c>
      <c r="B40" s="636" t="s">
        <v>3721</v>
      </c>
      <c r="C40" s="638" t="s">
        <v>3554</v>
      </c>
      <c r="D40" s="639">
        <v>8.25</v>
      </c>
      <c r="E40" s="101">
        <v>0.47</v>
      </c>
      <c r="F40" s="77"/>
      <c r="G40" s="101">
        <v>0.56999999999999995</v>
      </c>
      <c r="H40" s="101">
        <v>0.28000000000000003</v>
      </c>
      <c r="I40" s="500"/>
    </row>
    <row r="41" spans="1:9" x14ac:dyDescent="0.25">
      <c r="A41" s="635">
        <v>11</v>
      </c>
      <c r="B41" s="636" t="s">
        <v>3722</v>
      </c>
      <c r="C41" s="638" t="s">
        <v>3554</v>
      </c>
      <c r="D41" s="639">
        <v>8.5</v>
      </c>
      <c r="E41" s="101">
        <v>0.47</v>
      </c>
      <c r="F41" s="77"/>
      <c r="G41" s="101">
        <v>0.56999999999999995</v>
      </c>
      <c r="H41" s="101">
        <v>0.28000000000000003</v>
      </c>
      <c r="I41" s="500"/>
    </row>
    <row r="42" spans="1:9" ht="31.5" x14ac:dyDescent="0.25">
      <c r="A42" s="635">
        <v>11</v>
      </c>
      <c r="B42" s="636" t="s">
        <v>4402</v>
      </c>
      <c r="C42" s="638" t="s">
        <v>3554</v>
      </c>
      <c r="D42" s="101">
        <v>4.4000000000000004</v>
      </c>
      <c r="E42" s="101">
        <v>0.47</v>
      </c>
      <c r="F42" s="101">
        <v>0.7</v>
      </c>
      <c r="G42" s="101">
        <v>0.56999999999999995</v>
      </c>
      <c r="H42" s="16" t="s">
        <v>22</v>
      </c>
      <c r="I42" s="500"/>
    </row>
    <row r="43" spans="1:9" ht="31.5" x14ac:dyDescent="0.25">
      <c r="A43" s="635">
        <v>12</v>
      </c>
      <c r="B43" s="636" t="s">
        <v>4403</v>
      </c>
      <c r="C43" s="638" t="s">
        <v>3554</v>
      </c>
      <c r="D43" s="101">
        <v>6</v>
      </c>
      <c r="E43" s="101">
        <v>0.47</v>
      </c>
      <c r="F43" s="101">
        <v>0.7</v>
      </c>
      <c r="G43" s="101">
        <v>0.24</v>
      </c>
      <c r="H43" s="16" t="s">
        <v>22</v>
      </c>
      <c r="I43" s="500"/>
    </row>
    <row r="44" spans="1:9" ht="31.5" x14ac:dyDescent="0.25">
      <c r="A44" s="635">
        <v>13</v>
      </c>
      <c r="B44" s="636" t="s">
        <v>4404</v>
      </c>
      <c r="C44" s="638" t="s">
        <v>3554</v>
      </c>
      <c r="D44" s="101">
        <v>7</v>
      </c>
      <c r="E44" s="101">
        <v>0.47</v>
      </c>
      <c r="F44" s="101">
        <v>0.7</v>
      </c>
      <c r="G44" s="101">
        <v>0.24</v>
      </c>
      <c r="H44" s="16" t="s">
        <v>22</v>
      </c>
      <c r="I44" s="500"/>
    </row>
    <row r="45" spans="1:9" ht="31.5" x14ac:dyDescent="0.25">
      <c r="A45" s="635">
        <v>14</v>
      </c>
      <c r="B45" s="636" t="s">
        <v>4405</v>
      </c>
      <c r="C45" s="638" t="s">
        <v>3554</v>
      </c>
      <c r="D45" s="101">
        <v>3.9</v>
      </c>
      <c r="E45" s="101">
        <v>0.4</v>
      </c>
      <c r="F45" s="101">
        <v>0.55000000000000004</v>
      </c>
      <c r="G45" s="101">
        <v>0.24</v>
      </c>
      <c r="H45" s="101">
        <v>0.15</v>
      </c>
      <c r="I45" s="500"/>
    </row>
    <row r="46" spans="1:9" ht="31.5" x14ac:dyDescent="0.25">
      <c r="A46" s="635">
        <v>15</v>
      </c>
      <c r="B46" s="636" t="s">
        <v>4406</v>
      </c>
      <c r="C46" s="638" t="s">
        <v>3554</v>
      </c>
      <c r="D46" s="101">
        <v>5.8</v>
      </c>
      <c r="E46" s="101">
        <v>0.4</v>
      </c>
      <c r="F46" s="101">
        <v>0.55000000000000004</v>
      </c>
      <c r="G46" s="101">
        <v>0.24</v>
      </c>
      <c r="H46" s="101">
        <v>0.15</v>
      </c>
      <c r="I46" s="500"/>
    </row>
    <row r="47" spans="1:9" x14ac:dyDescent="0.2">
      <c r="A47" s="501"/>
      <c r="B47" s="500"/>
      <c r="C47" s="500"/>
      <c r="D47" s="500"/>
      <c r="E47" s="500"/>
      <c r="F47" s="500"/>
      <c r="G47" s="500"/>
      <c r="H47" s="500"/>
      <c r="I47" s="500"/>
    </row>
    <row r="48" spans="1:9" x14ac:dyDescent="0.2">
      <c r="A48" s="501"/>
      <c r="B48" s="500"/>
      <c r="C48" s="500"/>
      <c r="D48" s="500"/>
      <c r="E48" s="500"/>
      <c r="F48" s="500"/>
      <c r="G48" s="500"/>
      <c r="H48" s="500"/>
      <c r="I48" s="500"/>
    </row>
    <row r="49" spans="1:13" s="10" customFormat="1" ht="47.25" x14ac:dyDescent="0.25">
      <c r="A49" s="65" t="s">
        <v>3599</v>
      </c>
      <c r="B49" s="65" t="s">
        <v>3674</v>
      </c>
      <c r="C49" s="65" t="s">
        <v>3271</v>
      </c>
      <c r="D49" s="65" t="s">
        <v>3706</v>
      </c>
      <c r="E49" s="65" t="s">
        <v>3707</v>
      </c>
      <c r="F49" s="65" t="s">
        <v>3724</v>
      </c>
      <c r="G49" s="65" t="s">
        <v>3725</v>
      </c>
      <c r="H49" s="65" t="s">
        <v>3726</v>
      </c>
      <c r="I49" s="65" t="s">
        <v>3727</v>
      </c>
    </row>
    <row r="50" spans="1:13" ht="47.25" x14ac:dyDescent="0.25">
      <c r="A50" s="635">
        <v>16</v>
      </c>
      <c r="B50" s="636" t="s">
        <v>3728</v>
      </c>
      <c r="C50" s="16" t="s">
        <v>3554</v>
      </c>
      <c r="D50" s="101">
        <v>2.9</v>
      </c>
      <c r="E50" s="101">
        <v>0.28000000000000003</v>
      </c>
      <c r="F50" s="635">
        <v>12</v>
      </c>
      <c r="G50" s="16" t="s">
        <v>22</v>
      </c>
      <c r="H50" s="101">
        <v>0.17</v>
      </c>
      <c r="I50" s="635">
        <v>110</v>
      </c>
    </row>
    <row r="51" spans="1:13" ht="31.5" x14ac:dyDescent="0.25">
      <c r="A51" s="635">
        <v>17</v>
      </c>
      <c r="B51" s="636" t="s">
        <v>3729</v>
      </c>
      <c r="C51" s="16" t="s">
        <v>3554</v>
      </c>
      <c r="D51" s="16" t="s">
        <v>22</v>
      </c>
      <c r="E51" s="16" t="s">
        <v>22</v>
      </c>
      <c r="F51" s="16" t="s">
        <v>22</v>
      </c>
      <c r="G51" s="16" t="s">
        <v>22</v>
      </c>
      <c r="H51" s="101">
        <v>1</v>
      </c>
      <c r="I51" s="16" t="s">
        <v>4395</v>
      </c>
    </row>
    <row r="52" spans="1:13" ht="31.5" x14ac:dyDescent="0.25">
      <c r="A52" s="635">
        <v>18</v>
      </c>
      <c r="B52" s="636" t="s">
        <v>3730</v>
      </c>
      <c r="C52" s="16" t="s">
        <v>3554</v>
      </c>
      <c r="D52" s="77"/>
      <c r="E52" s="77"/>
      <c r="F52" s="16" t="s">
        <v>22</v>
      </c>
      <c r="G52" s="16" t="s">
        <v>22</v>
      </c>
      <c r="H52" s="101">
        <v>1</v>
      </c>
      <c r="I52" s="16" t="s">
        <v>4394</v>
      </c>
    </row>
    <row r="53" spans="1:13" ht="63" x14ac:dyDescent="0.25">
      <c r="A53" s="635">
        <v>19</v>
      </c>
      <c r="B53" s="636" t="s">
        <v>3731</v>
      </c>
      <c r="C53" s="16" t="s">
        <v>3554</v>
      </c>
      <c r="D53" s="637">
        <v>1.21</v>
      </c>
      <c r="E53" s="101">
        <v>0.15</v>
      </c>
      <c r="F53" s="16" t="s">
        <v>3732</v>
      </c>
      <c r="G53" s="16" t="s">
        <v>3733</v>
      </c>
      <c r="H53" s="77"/>
      <c r="I53" s="77"/>
    </row>
    <row r="56" spans="1:13" x14ac:dyDescent="0.25">
      <c r="A56" s="1054" t="s">
        <v>3734</v>
      </c>
      <c r="B56" s="1054"/>
      <c r="C56" s="1054"/>
      <c r="D56" s="1054"/>
      <c r="E56" s="1054"/>
      <c r="F56" s="1054"/>
      <c r="G56" s="1054"/>
    </row>
    <row r="57" spans="1:13" x14ac:dyDescent="0.25">
      <c r="A57" s="1039" t="s">
        <v>3599</v>
      </c>
      <c r="B57" s="1039" t="s">
        <v>3674</v>
      </c>
      <c r="C57" s="1039" t="s">
        <v>3271</v>
      </c>
      <c r="D57" s="1039" t="s">
        <v>3706</v>
      </c>
      <c r="E57" s="1039" t="s">
        <v>3551</v>
      </c>
      <c r="F57" s="1039" t="s">
        <v>3735</v>
      </c>
      <c r="G57" s="1039"/>
    </row>
    <row r="58" spans="1:13" ht="27" x14ac:dyDescent="0.25">
      <c r="A58" s="1040"/>
      <c r="B58" s="1040"/>
      <c r="C58" s="1040"/>
      <c r="D58" s="1040"/>
      <c r="E58" s="1040"/>
      <c r="F58" s="502" t="s">
        <v>3736</v>
      </c>
      <c r="G58" s="502" t="s">
        <v>3737</v>
      </c>
    </row>
    <row r="59" spans="1:13" ht="31.5" x14ac:dyDescent="0.25">
      <c r="A59" s="624">
        <v>1</v>
      </c>
      <c r="B59" s="625" t="s">
        <v>3738</v>
      </c>
      <c r="C59" s="626"/>
      <c r="D59" s="114"/>
      <c r="E59" s="114"/>
      <c r="F59" s="114"/>
      <c r="G59" s="114"/>
    </row>
    <row r="60" spans="1:13" x14ac:dyDescent="0.25">
      <c r="A60" s="61"/>
      <c r="B60" s="126" t="s">
        <v>3739</v>
      </c>
      <c r="C60" s="627" t="s">
        <v>3701</v>
      </c>
      <c r="D60" s="61"/>
      <c r="E60" s="61"/>
      <c r="F60" s="628">
        <v>20</v>
      </c>
      <c r="G60" s="57" t="s">
        <v>22</v>
      </c>
    </row>
    <row r="61" spans="1:13" x14ac:dyDescent="0.25">
      <c r="A61" s="61"/>
      <c r="B61" s="126" t="s">
        <v>3740</v>
      </c>
      <c r="C61" s="627" t="s">
        <v>3701</v>
      </c>
      <c r="D61" s="61"/>
      <c r="E61" s="61"/>
      <c r="F61" s="628">
        <v>24</v>
      </c>
      <c r="G61" s="57" t="s">
        <v>22</v>
      </c>
    </row>
    <row r="62" spans="1:13" x14ac:dyDescent="0.25">
      <c r="A62" s="61"/>
      <c r="B62" s="126" t="s">
        <v>3741</v>
      </c>
      <c r="C62" s="627" t="s">
        <v>3701</v>
      </c>
      <c r="D62" s="61"/>
      <c r="E62" s="61"/>
      <c r="F62" s="628">
        <v>33</v>
      </c>
      <c r="G62" s="57" t="s">
        <v>22</v>
      </c>
    </row>
    <row r="63" spans="1:13" x14ac:dyDescent="0.25">
      <c r="A63" s="61"/>
      <c r="B63" s="126" t="s">
        <v>3742</v>
      </c>
      <c r="C63" s="627" t="s">
        <v>3701</v>
      </c>
      <c r="D63" s="61"/>
      <c r="E63" s="61"/>
      <c r="F63" s="628">
        <v>52</v>
      </c>
      <c r="G63" s="61"/>
    </row>
    <row r="64" spans="1:13" x14ac:dyDescent="0.25">
      <c r="A64" s="61"/>
      <c r="B64" s="126" t="s">
        <v>3743</v>
      </c>
      <c r="C64" s="627" t="s">
        <v>3701</v>
      </c>
      <c r="D64" s="61"/>
      <c r="E64" s="57" t="s">
        <v>22</v>
      </c>
      <c r="F64" s="628">
        <v>75</v>
      </c>
      <c r="G64" s="61"/>
      <c r="M64" s="6" t="s">
        <v>3744</v>
      </c>
    </row>
    <row r="65" spans="1:9" x14ac:dyDescent="0.25">
      <c r="A65" s="61"/>
      <c r="B65" s="126" t="s">
        <v>3745</v>
      </c>
      <c r="C65" s="627" t="s">
        <v>3701</v>
      </c>
      <c r="D65" s="61"/>
      <c r="E65" s="61"/>
      <c r="F65" s="628">
        <v>92</v>
      </c>
      <c r="G65" s="628">
        <v>240</v>
      </c>
    </row>
    <row r="66" spans="1:9" x14ac:dyDescent="0.25">
      <c r="A66" s="61"/>
      <c r="B66" s="126" t="s">
        <v>3746</v>
      </c>
      <c r="C66" s="627" t="s">
        <v>3701</v>
      </c>
      <c r="D66" s="61"/>
      <c r="E66" s="61"/>
      <c r="F66" s="628">
        <v>104</v>
      </c>
      <c r="G66" s="628">
        <v>269</v>
      </c>
    </row>
    <row r="67" spans="1:9" x14ac:dyDescent="0.25">
      <c r="A67" s="61"/>
      <c r="B67" s="126" t="s">
        <v>3747</v>
      </c>
      <c r="C67" s="627" t="s">
        <v>3701</v>
      </c>
      <c r="D67" s="629">
        <v>0.12</v>
      </c>
      <c r="E67" s="220">
        <v>8.9999999999999993E-3</v>
      </c>
      <c r="F67" s="628">
        <v>128</v>
      </c>
      <c r="G67" s="628">
        <v>297</v>
      </c>
    </row>
    <row r="68" spans="1:9" x14ac:dyDescent="0.25">
      <c r="A68" s="61"/>
      <c r="B68" s="126" t="s">
        <v>3748</v>
      </c>
      <c r="C68" s="627" t="s">
        <v>3701</v>
      </c>
      <c r="D68" s="61"/>
      <c r="E68" s="61"/>
      <c r="F68" s="628">
        <v>141</v>
      </c>
      <c r="G68" s="628">
        <v>325</v>
      </c>
    </row>
    <row r="69" spans="1:9" x14ac:dyDescent="0.25">
      <c r="A69" s="61"/>
      <c r="B69" s="126" t="s">
        <v>3749</v>
      </c>
      <c r="C69" s="627" t="s">
        <v>3701</v>
      </c>
      <c r="D69" s="629">
        <v>0.16</v>
      </c>
      <c r="E69" s="220">
        <v>1.0999999999999999E-2</v>
      </c>
      <c r="F69" s="628">
        <v>193</v>
      </c>
      <c r="G69" s="628">
        <v>410</v>
      </c>
    </row>
    <row r="70" spans="1:9" x14ac:dyDescent="0.25">
      <c r="A70" s="61"/>
      <c r="B70" s="126" t="s">
        <v>3750</v>
      </c>
      <c r="C70" s="627" t="s">
        <v>3701</v>
      </c>
      <c r="D70" s="61"/>
      <c r="E70" s="61"/>
      <c r="F70" s="628">
        <v>223</v>
      </c>
      <c r="G70" s="628">
        <v>470</v>
      </c>
    </row>
    <row r="71" spans="1:9" x14ac:dyDescent="0.25">
      <c r="A71" s="61"/>
      <c r="B71" s="126" t="s">
        <v>3751</v>
      </c>
      <c r="C71" s="627" t="s">
        <v>3701</v>
      </c>
      <c r="D71" s="220">
        <v>0.188</v>
      </c>
      <c r="E71" s="220">
        <v>1.2E-2</v>
      </c>
      <c r="F71" s="628">
        <v>287</v>
      </c>
      <c r="G71" s="628">
        <v>604</v>
      </c>
    </row>
    <row r="72" spans="1:9" x14ac:dyDescent="0.25">
      <c r="A72" s="61"/>
      <c r="B72" s="126" t="s">
        <v>3752</v>
      </c>
      <c r="C72" s="627" t="s">
        <v>3701</v>
      </c>
      <c r="D72" s="629">
        <v>0.22</v>
      </c>
      <c r="E72" s="630">
        <v>1.54E-2</v>
      </c>
      <c r="F72" s="628">
        <v>358</v>
      </c>
      <c r="G72" s="628">
        <v>754</v>
      </c>
    </row>
    <row r="73" spans="1:9" x14ac:dyDescent="0.25">
      <c r="A73" s="61"/>
      <c r="B73" s="126" t="s">
        <v>3753</v>
      </c>
      <c r="C73" s="627" t="s">
        <v>3701</v>
      </c>
      <c r="D73" s="629">
        <v>0.25</v>
      </c>
      <c r="E73" s="220">
        <v>1.7000000000000001E-2</v>
      </c>
      <c r="F73" s="628">
        <v>438</v>
      </c>
      <c r="G73" s="628">
        <v>829</v>
      </c>
    </row>
    <row r="74" spans="1:9" x14ac:dyDescent="0.25">
      <c r="A74" s="61"/>
      <c r="B74" s="126" t="s">
        <v>3754</v>
      </c>
      <c r="C74" s="627" t="s">
        <v>3701</v>
      </c>
      <c r="D74" s="61"/>
      <c r="E74" s="57" t="s">
        <v>22</v>
      </c>
      <c r="F74" s="628">
        <v>525</v>
      </c>
      <c r="G74" s="628">
        <v>1054</v>
      </c>
    </row>
    <row r="75" spans="1:9" x14ac:dyDescent="0.25">
      <c r="A75" s="70"/>
      <c r="B75" s="127" t="s">
        <v>3755</v>
      </c>
      <c r="C75" s="631" t="s">
        <v>3701</v>
      </c>
      <c r="D75" s="632">
        <v>0.26</v>
      </c>
      <c r="E75" s="633">
        <v>1.7999999999999999E-2</v>
      </c>
      <c r="F75" s="634">
        <v>620</v>
      </c>
      <c r="G75" s="634">
        <v>1140</v>
      </c>
    </row>
    <row r="78" spans="1:9" x14ac:dyDescent="0.25">
      <c r="A78" s="1003" t="s">
        <v>3756</v>
      </c>
      <c r="B78" s="1003"/>
      <c r="C78" s="1003"/>
      <c r="D78" s="1003"/>
      <c r="E78" s="1003"/>
      <c r="F78" s="1003"/>
      <c r="G78" s="1003"/>
      <c r="H78" s="1003"/>
      <c r="I78" s="1003"/>
    </row>
    <row r="79" spans="1:9" x14ac:dyDescent="0.25">
      <c r="A79" s="1003" t="s">
        <v>3757</v>
      </c>
      <c r="B79" s="1003"/>
      <c r="C79" s="1003"/>
      <c r="D79" s="1003"/>
      <c r="E79" s="1003"/>
      <c r="F79" s="1003"/>
      <c r="G79" s="1003"/>
      <c r="H79" s="1003"/>
      <c r="I79" s="1003"/>
    </row>
    <row r="80" spans="1:9" x14ac:dyDescent="0.25">
      <c r="A80" s="1003" t="s">
        <v>3758</v>
      </c>
      <c r="B80" s="1003"/>
      <c r="C80" s="1003"/>
      <c r="D80" s="1003"/>
      <c r="E80" s="1003"/>
      <c r="F80" s="1003"/>
      <c r="G80" s="1003"/>
      <c r="H80" s="1003"/>
      <c r="I80" s="1003"/>
    </row>
    <row r="81" spans="1:11" x14ac:dyDescent="0.25">
      <c r="A81" s="1003" t="s">
        <v>3759</v>
      </c>
      <c r="B81" s="1003"/>
      <c r="C81" s="1003"/>
      <c r="D81" s="1003"/>
      <c r="E81" s="1003"/>
      <c r="F81" s="1003"/>
      <c r="G81" s="1003"/>
      <c r="H81" s="1003"/>
      <c r="I81" s="1003"/>
    </row>
    <row r="83" spans="1:11" x14ac:dyDescent="0.25">
      <c r="F83" s="612" t="s">
        <v>4206</v>
      </c>
      <c r="G83" s="612"/>
      <c r="H83" s="612"/>
      <c r="I83" s="612"/>
    </row>
    <row r="84" spans="1:11" x14ac:dyDescent="0.25">
      <c r="F84" s="612" t="s">
        <v>4207</v>
      </c>
      <c r="G84" s="612"/>
      <c r="H84" s="612"/>
      <c r="I84" s="612"/>
      <c r="J84" s="8"/>
      <c r="K84" s="8"/>
    </row>
    <row r="86" spans="1:11" x14ac:dyDescent="0.25">
      <c r="A86" s="613" t="s">
        <v>3760</v>
      </c>
      <c r="B86" s="1050" t="s">
        <v>3761</v>
      </c>
      <c r="C86" s="1050"/>
      <c r="D86" s="1050"/>
      <c r="E86" s="7"/>
      <c r="F86" s="612" t="s">
        <v>3762</v>
      </c>
      <c r="H86" s="612"/>
      <c r="I86" s="612"/>
    </row>
    <row r="87" spans="1:11" x14ac:dyDescent="0.25">
      <c r="A87" s="613"/>
      <c r="B87" s="1050" t="s">
        <v>3763</v>
      </c>
      <c r="C87" s="1050"/>
      <c r="D87" s="1050"/>
      <c r="E87" s="7"/>
    </row>
    <row r="88" spans="1:11" x14ac:dyDescent="0.25">
      <c r="A88" s="613"/>
      <c r="B88" s="614"/>
      <c r="C88" s="614"/>
      <c r="D88" s="614"/>
      <c r="E88" s="7"/>
    </row>
    <row r="89" spans="1:11" x14ac:dyDescent="0.25">
      <c r="A89" s="613" t="s">
        <v>3764</v>
      </c>
      <c r="B89" s="1050" t="s">
        <v>3765</v>
      </c>
      <c r="C89" s="1050"/>
      <c r="D89" s="1050"/>
      <c r="E89" s="7"/>
      <c r="F89" s="612" t="s">
        <v>3766</v>
      </c>
      <c r="H89" s="612"/>
      <c r="I89" s="612"/>
    </row>
    <row r="90" spans="1:11" x14ac:dyDescent="0.25">
      <c r="A90" s="613"/>
      <c r="B90" s="1050" t="s">
        <v>3767</v>
      </c>
      <c r="C90" s="1050"/>
      <c r="D90" s="1050"/>
      <c r="E90" s="7"/>
    </row>
    <row r="91" spans="1:11" x14ac:dyDescent="0.25">
      <c r="A91" s="613"/>
      <c r="B91" s="614"/>
      <c r="C91" s="614"/>
      <c r="D91" s="614"/>
      <c r="E91" s="7"/>
    </row>
    <row r="92" spans="1:11" x14ac:dyDescent="0.25">
      <c r="A92" s="613" t="s">
        <v>3768</v>
      </c>
      <c r="B92" s="1050" t="s">
        <v>3769</v>
      </c>
      <c r="C92" s="1050"/>
      <c r="D92" s="1050"/>
      <c r="E92" s="7"/>
      <c r="F92" s="612" t="s">
        <v>3766</v>
      </c>
      <c r="H92" s="612"/>
      <c r="I92" s="612"/>
    </row>
    <row r="93" spans="1:11" x14ac:dyDescent="0.25">
      <c r="A93" s="613"/>
      <c r="B93" s="1050" t="s">
        <v>3770</v>
      </c>
      <c r="C93" s="1050"/>
      <c r="D93" s="1050"/>
      <c r="E93" s="7"/>
    </row>
    <row r="95" spans="1:11" x14ac:dyDescent="0.25">
      <c r="A95" s="9" t="s">
        <v>3771</v>
      </c>
      <c r="B95" s="10" t="s">
        <v>3772</v>
      </c>
    </row>
    <row r="96" spans="1:11" x14ac:dyDescent="0.25">
      <c r="A96" s="9"/>
      <c r="B96" s="10"/>
    </row>
    <row r="97" spans="1:9" x14ac:dyDescent="0.25">
      <c r="A97" s="11" t="s">
        <v>3773</v>
      </c>
      <c r="B97" s="1052" t="s">
        <v>3774</v>
      </c>
      <c r="C97" s="1052"/>
      <c r="D97" s="1052"/>
      <c r="F97" s="612" t="s">
        <v>3775</v>
      </c>
      <c r="H97" s="612"/>
      <c r="I97" s="612"/>
    </row>
    <row r="99" spans="1:9" x14ac:dyDescent="0.25">
      <c r="A99" s="11" t="s">
        <v>3764</v>
      </c>
      <c r="B99" s="1052" t="s">
        <v>3776</v>
      </c>
      <c r="C99" s="1052"/>
      <c r="D99" s="1052"/>
      <c r="F99" s="612" t="s">
        <v>3777</v>
      </c>
      <c r="H99" s="612"/>
      <c r="I99" s="612"/>
    </row>
    <row r="101" spans="1:9" x14ac:dyDescent="0.25">
      <c r="A101" s="11" t="s">
        <v>3768</v>
      </c>
      <c r="B101" s="1052" t="s">
        <v>3778</v>
      </c>
      <c r="C101" s="1052"/>
      <c r="D101" s="1052"/>
      <c r="F101" s="612" t="s">
        <v>3777</v>
      </c>
      <c r="H101" s="612"/>
      <c r="I101" s="612"/>
    </row>
    <row r="103" spans="1:9" x14ac:dyDescent="0.25">
      <c r="A103" s="11" t="s">
        <v>3779</v>
      </c>
      <c r="B103" s="1052" t="s">
        <v>3780</v>
      </c>
      <c r="C103" s="1052"/>
      <c r="D103" s="1052"/>
    </row>
    <row r="104" spans="1:9" x14ac:dyDescent="0.25">
      <c r="B104" s="1052" t="s">
        <v>5447</v>
      </c>
      <c r="C104" s="1052"/>
      <c r="D104" s="1052"/>
      <c r="F104" s="612" t="s">
        <v>4208</v>
      </c>
      <c r="H104" s="612"/>
      <c r="I104" s="612"/>
    </row>
    <row r="105" spans="1:9" x14ac:dyDescent="0.25">
      <c r="B105" s="1052" t="s">
        <v>5448</v>
      </c>
      <c r="C105" s="1052"/>
      <c r="D105" s="1052"/>
      <c r="F105" s="612" t="s">
        <v>4209</v>
      </c>
      <c r="H105" s="612"/>
      <c r="I105" s="612"/>
    </row>
    <row r="107" spans="1:9" x14ac:dyDescent="0.25">
      <c r="A107" s="11" t="s">
        <v>3781</v>
      </c>
      <c r="B107" s="1051" t="s">
        <v>3782</v>
      </c>
      <c r="C107" s="1051"/>
      <c r="D107" s="1051"/>
    </row>
    <row r="108" spans="1:9" x14ac:dyDescent="0.25">
      <c r="B108" s="1051" t="s">
        <v>5449</v>
      </c>
      <c r="C108" s="1051"/>
      <c r="D108" s="1051"/>
    </row>
    <row r="109" spans="1:9" x14ac:dyDescent="0.25">
      <c r="B109" s="614" t="s">
        <v>3783</v>
      </c>
      <c r="C109" s="614"/>
      <c r="D109" s="614"/>
    </row>
    <row r="110" spans="1:9" x14ac:dyDescent="0.25">
      <c r="B110" s="614" t="s">
        <v>3784</v>
      </c>
      <c r="C110" s="614"/>
      <c r="D110" s="612"/>
      <c r="F110" s="612" t="s">
        <v>3785</v>
      </c>
      <c r="I110" s="612"/>
    </row>
    <row r="111" spans="1:9" x14ac:dyDescent="0.25">
      <c r="B111" s="614" t="s">
        <v>3786</v>
      </c>
      <c r="C111" s="614"/>
      <c r="D111" s="612" t="s">
        <v>3787</v>
      </c>
      <c r="F111" s="612" t="s">
        <v>3788</v>
      </c>
      <c r="I111" s="612"/>
    </row>
    <row r="112" spans="1:9" x14ac:dyDescent="0.25">
      <c r="B112" s="614" t="s">
        <v>3789</v>
      </c>
      <c r="C112" s="614"/>
      <c r="D112" s="612" t="s">
        <v>3790</v>
      </c>
      <c r="F112" s="612" t="s">
        <v>3791</v>
      </c>
      <c r="I112" s="612"/>
    </row>
    <row r="113" spans="1:9" x14ac:dyDescent="0.25">
      <c r="B113" s="614" t="s">
        <v>3792</v>
      </c>
      <c r="C113" s="614"/>
      <c r="D113" s="612" t="s">
        <v>3793</v>
      </c>
      <c r="F113" s="612" t="s">
        <v>3794</v>
      </c>
      <c r="I113" s="612"/>
    </row>
    <row r="114" spans="1:9" x14ac:dyDescent="0.25">
      <c r="E114" s="615" t="s">
        <v>3795</v>
      </c>
      <c r="F114" s="12" t="s">
        <v>3796</v>
      </c>
      <c r="I114" s="612"/>
    </row>
    <row r="116" spans="1:9" x14ac:dyDescent="0.25">
      <c r="A116" s="11" t="s">
        <v>3797</v>
      </c>
      <c r="B116" s="12" t="s">
        <v>3798</v>
      </c>
      <c r="C116" s="12"/>
      <c r="D116" s="12"/>
    </row>
    <row r="117" spans="1:9" x14ac:dyDescent="0.25">
      <c r="B117" s="614" t="s">
        <v>3784</v>
      </c>
      <c r="F117" s="612" t="s">
        <v>3799</v>
      </c>
      <c r="I117" s="612"/>
    </row>
    <row r="118" spans="1:9" x14ac:dyDescent="0.25">
      <c r="B118" s="614" t="s">
        <v>3786</v>
      </c>
      <c r="D118" s="612" t="s">
        <v>3800</v>
      </c>
      <c r="F118" s="612" t="s">
        <v>3788</v>
      </c>
      <c r="I118" s="612"/>
    </row>
    <row r="119" spans="1:9" x14ac:dyDescent="0.25">
      <c r="B119" s="614" t="s">
        <v>3801</v>
      </c>
      <c r="D119" s="612" t="s">
        <v>3790</v>
      </c>
      <c r="F119" s="612" t="s">
        <v>3791</v>
      </c>
      <c r="I119" s="612"/>
    </row>
    <row r="120" spans="1:9" x14ac:dyDescent="0.25">
      <c r="B120" s="614" t="s">
        <v>3792</v>
      </c>
      <c r="D120" s="612" t="s">
        <v>3802</v>
      </c>
      <c r="F120" s="612" t="s">
        <v>3794</v>
      </c>
      <c r="I120" s="612"/>
    </row>
    <row r="121" spans="1:9" x14ac:dyDescent="0.25">
      <c r="E121" s="616" t="s">
        <v>3803</v>
      </c>
      <c r="F121" s="12" t="s">
        <v>3804</v>
      </c>
      <c r="I121" s="612"/>
    </row>
    <row r="126" spans="1:9" x14ac:dyDescent="0.25">
      <c r="A126" s="11" t="s">
        <v>3805</v>
      </c>
      <c r="B126" s="1053" t="s">
        <v>3806</v>
      </c>
      <c r="C126" s="1053"/>
      <c r="D126" s="1053"/>
      <c r="E126" s="1053"/>
    </row>
    <row r="127" spans="1:9" x14ac:dyDescent="0.25">
      <c r="B127" s="10" t="s">
        <v>5450</v>
      </c>
    </row>
    <row r="128" spans="1:9" x14ac:dyDescent="0.25">
      <c r="B128" s="6" t="s">
        <v>3784</v>
      </c>
      <c r="D128" s="1050"/>
      <c r="E128" s="1050"/>
    </row>
    <row r="129" spans="1:9" ht="47.25" x14ac:dyDescent="0.25">
      <c r="B129" s="6" t="s">
        <v>3807</v>
      </c>
      <c r="D129" s="1050" t="s">
        <v>3787</v>
      </c>
      <c r="E129" s="1050"/>
      <c r="G129" s="83" t="s">
        <v>3808</v>
      </c>
      <c r="I129" s="83"/>
    </row>
    <row r="130" spans="1:9" x14ac:dyDescent="0.25">
      <c r="D130" s="1052" t="s">
        <v>3809</v>
      </c>
      <c r="E130" s="1052"/>
      <c r="G130" s="613" t="s">
        <v>3788</v>
      </c>
      <c r="I130" s="83"/>
    </row>
    <row r="131" spans="1:9" x14ac:dyDescent="0.25">
      <c r="B131" s="6" t="s">
        <v>3789</v>
      </c>
      <c r="D131" s="1052" t="s">
        <v>3790</v>
      </c>
      <c r="E131" s="1052"/>
      <c r="G131" s="613" t="s">
        <v>3791</v>
      </c>
      <c r="I131" s="83"/>
    </row>
    <row r="132" spans="1:9" x14ac:dyDescent="0.25">
      <c r="B132" s="6" t="s">
        <v>3810</v>
      </c>
      <c r="D132" s="1052" t="s">
        <v>3802</v>
      </c>
      <c r="E132" s="1052"/>
      <c r="G132" s="613" t="s">
        <v>3794</v>
      </c>
      <c r="I132" s="83"/>
    </row>
    <row r="133" spans="1:9" x14ac:dyDescent="0.25">
      <c r="F133" s="616" t="s">
        <v>3803</v>
      </c>
      <c r="G133" s="613" t="s">
        <v>3804</v>
      </c>
      <c r="I133" s="83"/>
    </row>
    <row r="135" spans="1:9" x14ac:dyDescent="0.25">
      <c r="A135" s="11" t="s">
        <v>3811</v>
      </c>
      <c r="B135" s="1051" t="s">
        <v>3812</v>
      </c>
      <c r="C135" s="1051"/>
      <c r="D135" s="1051"/>
      <c r="E135" s="1051"/>
    </row>
    <row r="136" spans="1:9" x14ac:dyDescent="0.25">
      <c r="B136" s="6" t="s">
        <v>3813</v>
      </c>
      <c r="D136" s="6" t="s">
        <v>3814</v>
      </c>
      <c r="E136" s="11" t="s">
        <v>3815</v>
      </c>
      <c r="F136" s="8"/>
      <c r="G136" s="11" t="s">
        <v>3816</v>
      </c>
      <c r="I136" s="8" t="s">
        <v>5886</v>
      </c>
    </row>
    <row r="137" spans="1:9" x14ac:dyDescent="0.25">
      <c r="B137" s="614" t="s">
        <v>3817</v>
      </c>
      <c r="E137" s="11" t="s">
        <v>3818</v>
      </c>
      <c r="F137" s="8"/>
      <c r="G137" s="11" t="s">
        <v>4205</v>
      </c>
      <c r="I137" s="8"/>
    </row>
    <row r="138" spans="1:9" x14ac:dyDescent="0.25">
      <c r="B138" s="614" t="s">
        <v>3819</v>
      </c>
      <c r="D138" s="6" t="s">
        <v>3820</v>
      </c>
      <c r="E138" s="6" t="s">
        <v>3821</v>
      </c>
      <c r="F138" s="8"/>
      <c r="G138" s="11" t="s">
        <v>3824</v>
      </c>
      <c r="I138" s="8" t="s">
        <v>5887</v>
      </c>
    </row>
    <row r="139" spans="1:9" x14ac:dyDescent="0.25">
      <c r="B139" s="614" t="s">
        <v>3822</v>
      </c>
      <c r="D139" s="6" t="s">
        <v>3823</v>
      </c>
      <c r="E139" s="6" t="s">
        <v>4782</v>
      </c>
      <c r="F139" s="8"/>
      <c r="G139" s="11" t="s">
        <v>3824</v>
      </c>
      <c r="I139" s="8" t="s">
        <v>5887</v>
      </c>
    </row>
    <row r="142" spans="1:9" x14ac:dyDescent="0.25">
      <c r="A142" s="11" t="s">
        <v>3825</v>
      </c>
      <c r="B142" s="1050" t="s">
        <v>5451</v>
      </c>
      <c r="C142" s="1050"/>
      <c r="D142" s="1050"/>
      <c r="E142" s="1050"/>
    </row>
    <row r="143" spans="1:9" x14ac:dyDescent="0.25">
      <c r="B143" s="614" t="s">
        <v>3784</v>
      </c>
      <c r="G143" s="612" t="s">
        <v>3826</v>
      </c>
      <c r="I143" s="83"/>
    </row>
    <row r="144" spans="1:9" x14ac:dyDescent="0.25">
      <c r="B144" s="614" t="s">
        <v>3827</v>
      </c>
      <c r="D144" s="6" t="s">
        <v>3828</v>
      </c>
      <c r="G144" s="614" t="s">
        <v>3829</v>
      </c>
      <c r="I144" s="614"/>
    </row>
    <row r="145" spans="2:9" x14ac:dyDescent="0.25">
      <c r="B145" s="614"/>
      <c r="D145" s="6" t="s">
        <v>3830</v>
      </c>
    </row>
    <row r="146" spans="2:9" x14ac:dyDescent="0.25">
      <c r="D146" s="614" t="s">
        <v>3831</v>
      </c>
    </row>
    <row r="147" spans="2:9" x14ac:dyDescent="0.25">
      <c r="D147" s="614" t="s">
        <v>3832</v>
      </c>
    </row>
    <row r="148" spans="2:9" x14ac:dyDescent="0.25">
      <c r="D148" s="614" t="s">
        <v>3833</v>
      </c>
    </row>
    <row r="149" spans="2:9" x14ac:dyDescent="0.25">
      <c r="D149" s="614" t="s">
        <v>3834</v>
      </c>
    </row>
    <row r="150" spans="2:9" x14ac:dyDescent="0.25">
      <c r="D150" s="614" t="s">
        <v>3835</v>
      </c>
    </row>
    <row r="152" spans="2:9" x14ac:dyDescent="0.25">
      <c r="B152" s="614" t="s">
        <v>3836</v>
      </c>
      <c r="D152" s="6" t="s">
        <v>3837</v>
      </c>
      <c r="G152" s="612" t="s">
        <v>3838</v>
      </c>
      <c r="I152" s="612"/>
    </row>
    <row r="153" spans="2:9" x14ac:dyDescent="0.25">
      <c r="D153" s="614" t="s">
        <v>3839</v>
      </c>
    </row>
    <row r="154" spans="2:9" x14ac:dyDescent="0.25">
      <c r="D154" s="614" t="s">
        <v>3833</v>
      </c>
    </row>
    <row r="155" spans="2:9" x14ac:dyDescent="0.25">
      <c r="D155" s="614" t="s">
        <v>3834</v>
      </c>
    </row>
    <row r="156" spans="2:9" x14ac:dyDescent="0.25">
      <c r="D156" s="614" t="s">
        <v>3835</v>
      </c>
    </row>
    <row r="158" spans="2:9" x14ac:dyDescent="0.25">
      <c r="G158" s="615" t="s">
        <v>3795</v>
      </c>
      <c r="H158" s="13" t="s">
        <v>3840</v>
      </c>
      <c r="I158" s="13"/>
    </row>
    <row r="161" spans="1:9" x14ac:dyDescent="0.25">
      <c r="A161" s="11" t="s">
        <v>3841</v>
      </c>
      <c r="B161" s="1050" t="s">
        <v>5452</v>
      </c>
      <c r="C161" s="1050"/>
      <c r="D161" s="1050"/>
      <c r="E161" s="1050"/>
    </row>
    <row r="162" spans="1:9" x14ac:dyDescent="0.25">
      <c r="B162" s="1050" t="s">
        <v>3842</v>
      </c>
      <c r="C162" s="1050"/>
      <c r="D162" s="1050"/>
      <c r="E162" s="1050"/>
    </row>
    <row r="163" spans="1:9" ht="42.75" customHeight="1" x14ac:dyDescent="0.25">
      <c r="B163" s="17" t="s">
        <v>3843</v>
      </c>
      <c r="C163" s="17"/>
      <c r="D163" s="17"/>
      <c r="E163" s="18" t="s">
        <v>3844</v>
      </c>
    </row>
    <row r="164" spans="1:9" x14ac:dyDescent="0.25">
      <c r="B164" s="6" t="s">
        <v>3845</v>
      </c>
      <c r="E164" s="6" t="s">
        <v>3846</v>
      </c>
    </row>
    <row r="165" spans="1:9" x14ac:dyDescent="0.25">
      <c r="B165" s="6" t="s">
        <v>3847</v>
      </c>
      <c r="E165" s="6" t="s">
        <v>3848</v>
      </c>
      <c r="F165" s="1055" t="s">
        <v>3849</v>
      </c>
      <c r="G165" s="1055"/>
      <c r="I165" s="8"/>
    </row>
    <row r="166" spans="1:9" x14ac:dyDescent="0.25">
      <c r="B166" s="6" t="s">
        <v>3850</v>
      </c>
      <c r="E166" s="6" t="s">
        <v>3851</v>
      </c>
    </row>
    <row r="167" spans="1:9" x14ac:dyDescent="0.25">
      <c r="B167" s="6" t="s">
        <v>3852</v>
      </c>
      <c r="E167" s="6" t="s">
        <v>3853</v>
      </c>
    </row>
    <row r="171" spans="1:9" x14ac:dyDescent="0.25">
      <c r="A171" s="9" t="s">
        <v>3854</v>
      </c>
      <c r="B171" s="1051" t="s">
        <v>3855</v>
      </c>
      <c r="C171" s="1051"/>
    </row>
    <row r="173" spans="1:9" x14ac:dyDescent="0.25">
      <c r="D173" s="613" t="s">
        <v>3856</v>
      </c>
      <c r="E173" s="612" t="s">
        <v>3857</v>
      </c>
      <c r="I173" s="612"/>
    </row>
    <row r="174" spans="1:9" x14ac:dyDescent="0.25">
      <c r="A174" s="11" t="s">
        <v>3773</v>
      </c>
      <c r="B174" s="1050" t="s">
        <v>3858</v>
      </c>
      <c r="C174" s="1050"/>
    </row>
    <row r="175" spans="1:9" x14ac:dyDescent="0.25">
      <c r="B175" s="614" t="s">
        <v>3859</v>
      </c>
    </row>
    <row r="176" spans="1:9" x14ac:dyDescent="0.25">
      <c r="E176" s="612" t="s">
        <v>3860</v>
      </c>
      <c r="I176" s="612"/>
    </row>
    <row r="177" spans="1:9" x14ac:dyDescent="0.25">
      <c r="B177" s="614" t="s">
        <v>3861</v>
      </c>
      <c r="D177" s="614" t="s">
        <v>3862</v>
      </c>
      <c r="E177" s="612" t="s">
        <v>3863</v>
      </c>
      <c r="I177" s="612"/>
    </row>
    <row r="179" spans="1:9" x14ac:dyDescent="0.25">
      <c r="E179" s="612" t="s">
        <v>3864</v>
      </c>
      <c r="I179" s="612"/>
    </row>
    <row r="180" spans="1:9" x14ac:dyDescent="0.25">
      <c r="B180" s="614" t="s">
        <v>3865</v>
      </c>
      <c r="D180" s="614" t="s">
        <v>3866</v>
      </c>
      <c r="E180" s="612" t="s">
        <v>3867</v>
      </c>
      <c r="I180" s="612"/>
    </row>
    <row r="182" spans="1:9" x14ac:dyDescent="0.25">
      <c r="A182" s="11" t="s">
        <v>3764</v>
      </c>
      <c r="B182" s="614" t="s">
        <v>3868</v>
      </c>
      <c r="D182" s="614" t="s">
        <v>3869</v>
      </c>
      <c r="E182" s="612" t="s">
        <v>3870</v>
      </c>
      <c r="I182" s="612"/>
    </row>
    <row r="183" spans="1:9" x14ac:dyDescent="0.25">
      <c r="B183" s="614" t="s">
        <v>3871</v>
      </c>
    </row>
    <row r="184" spans="1:9" x14ac:dyDescent="0.25">
      <c r="B184" s="614"/>
    </row>
    <row r="185" spans="1:9" x14ac:dyDescent="0.25">
      <c r="A185" s="11" t="s">
        <v>3773</v>
      </c>
      <c r="B185" s="1050" t="s">
        <v>3858</v>
      </c>
      <c r="C185" s="1050"/>
      <c r="D185" s="6" t="s">
        <v>3872</v>
      </c>
      <c r="E185" s="612" t="s">
        <v>3873</v>
      </c>
      <c r="I185" s="612"/>
    </row>
    <row r="186" spans="1:9" x14ac:dyDescent="0.25">
      <c r="B186" s="614" t="s">
        <v>3859</v>
      </c>
    </row>
    <row r="187" spans="1:9" x14ac:dyDescent="0.25">
      <c r="E187" s="612" t="s">
        <v>3860</v>
      </c>
      <c r="I187" s="612"/>
    </row>
    <row r="188" spans="1:9" x14ac:dyDescent="0.25">
      <c r="B188" s="614" t="s">
        <v>3874</v>
      </c>
      <c r="D188" s="614" t="s">
        <v>3875</v>
      </c>
      <c r="E188" s="612" t="s">
        <v>3876</v>
      </c>
      <c r="I188" s="612"/>
    </row>
    <row r="189" spans="1:9" x14ac:dyDescent="0.25">
      <c r="E189" s="612" t="s">
        <v>3864</v>
      </c>
      <c r="I189" s="612"/>
    </row>
    <row r="190" spans="1:9" x14ac:dyDescent="0.25">
      <c r="B190" s="614" t="s">
        <v>4211</v>
      </c>
      <c r="D190" s="614" t="s">
        <v>3877</v>
      </c>
      <c r="E190" s="612" t="s">
        <v>3878</v>
      </c>
      <c r="I190" s="612"/>
    </row>
    <row r="193" spans="1:9" x14ac:dyDescent="0.25">
      <c r="A193" s="9" t="s">
        <v>3879</v>
      </c>
      <c r="B193" s="1050" t="s">
        <v>5453</v>
      </c>
      <c r="C193" s="1050"/>
      <c r="D193" s="1050"/>
      <c r="E193" s="1050"/>
    </row>
    <row r="195" spans="1:9" x14ac:dyDescent="0.25">
      <c r="A195" s="11" t="s">
        <v>3773</v>
      </c>
      <c r="B195" s="1050" t="s">
        <v>3880</v>
      </c>
      <c r="C195" s="1050"/>
      <c r="E195" s="614" t="s">
        <v>3876</v>
      </c>
    </row>
    <row r="196" spans="1:9" x14ac:dyDescent="0.25">
      <c r="A196" s="11" t="s">
        <v>3764</v>
      </c>
      <c r="B196" s="1050" t="s">
        <v>3881</v>
      </c>
      <c r="C196" s="1050"/>
      <c r="E196" s="6" t="s">
        <v>3882</v>
      </c>
    </row>
    <row r="197" spans="1:9" x14ac:dyDescent="0.25">
      <c r="A197" s="11" t="s">
        <v>3768</v>
      </c>
      <c r="B197" s="1050" t="s">
        <v>3883</v>
      </c>
      <c r="C197" s="1050"/>
      <c r="E197" s="6" t="s">
        <v>3884</v>
      </c>
    </row>
    <row r="200" spans="1:9" x14ac:dyDescent="0.25">
      <c r="A200" s="9" t="s">
        <v>3885</v>
      </c>
      <c r="B200" s="1051" t="s">
        <v>3886</v>
      </c>
      <c r="C200" s="1051"/>
      <c r="D200" s="1051"/>
      <c r="E200" s="1051"/>
    </row>
    <row r="204" spans="1:9" x14ac:dyDescent="0.25">
      <c r="B204" s="11"/>
      <c r="C204" s="11" t="s">
        <v>3856</v>
      </c>
      <c r="D204" s="11" t="s">
        <v>3887</v>
      </c>
      <c r="E204" s="11" t="s">
        <v>3888</v>
      </c>
      <c r="F204" s="11" t="s">
        <v>3889</v>
      </c>
      <c r="G204" s="11" t="s">
        <v>3889</v>
      </c>
      <c r="H204" s="11" t="s">
        <v>3890</v>
      </c>
      <c r="I204" s="11"/>
    </row>
    <row r="205" spans="1:9" x14ac:dyDescent="0.25">
      <c r="B205" s="617"/>
      <c r="C205" s="617"/>
      <c r="D205" s="617"/>
      <c r="E205" s="617"/>
      <c r="F205" s="617"/>
      <c r="G205" s="617" t="s">
        <v>3891</v>
      </c>
      <c r="H205" s="617" t="s">
        <v>3892</v>
      </c>
      <c r="I205" s="617"/>
    </row>
    <row r="206" spans="1:9" x14ac:dyDescent="0.25">
      <c r="B206" s="618" t="s">
        <v>3893</v>
      </c>
      <c r="C206" s="619">
        <v>22</v>
      </c>
      <c r="D206" s="618" t="s">
        <v>22</v>
      </c>
      <c r="E206" s="619">
        <v>0.1</v>
      </c>
      <c r="F206" s="618">
        <v>0.12</v>
      </c>
      <c r="G206" s="618" t="s">
        <v>22</v>
      </c>
      <c r="H206" s="618">
        <v>0.05</v>
      </c>
      <c r="I206" s="618"/>
    </row>
    <row r="207" spans="1:9" x14ac:dyDescent="0.25">
      <c r="B207" s="617"/>
      <c r="C207" s="617" t="s">
        <v>3894</v>
      </c>
      <c r="D207" s="617"/>
      <c r="E207" s="617" t="s">
        <v>3895</v>
      </c>
      <c r="F207" s="617" t="s">
        <v>3896</v>
      </c>
      <c r="G207" s="617"/>
      <c r="H207" s="617" t="s">
        <v>3896</v>
      </c>
      <c r="I207" s="617"/>
    </row>
    <row r="208" spans="1:9" x14ac:dyDescent="0.25">
      <c r="B208" s="11"/>
      <c r="C208" s="11"/>
      <c r="D208" s="11"/>
      <c r="E208" s="11"/>
      <c r="F208" s="11"/>
      <c r="G208" s="11"/>
      <c r="H208" s="11"/>
      <c r="I208" s="11"/>
    </row>
    <row r="209" spans="1:9" x14ac:dyDescent="0.25">
      <c r="B209" s="11" t="s">
        <v>3897</v>
      </c>
      <c r="C209" s="620">
        <v>19</v>
      </c>
      <c r="D209" s="11">
        <v>0.04</v>
      </c>
      <c r="E209" s="11">
        <v>0.14000000000000001</v>
      </c>
      <c r="F209" s="11" t="s">
        <v>22</v>
      </c>
      <c r="G209" s="11">
        <v>0.09</v>
      </c>
      <c r="H209" s="11"/>
      <c r="I209" s="11"/>
    </row>
    <row r="210" spans="1:9" x14ac:dyDescent="0.25">
      <c r="B210" s="11"/>
      <c r="C210" s="11" t="s">
        <v>3894</v>
      </c>
      <c r="D210" s="11" t="s">
        <v>3898</v>
      </c>
      <c r="E210" s="11" t="s">
        <v>3896</v>
      </c>
      <c r="F210" s="11"/>
      <c r="G210" s="11" t="s">
        <v>3899</v>
      </c>
      <c r="H210" s="11"/>
      <c r="I210" s="11"/>
    </row>
    <row r="212" spans="1:9" x14ac:dyDescent="0.25">
      <c r="A212" s="9" t="s">
        <v>3900</v>
      </c>
      <c r="B212" s="1050" t="s">
        <v>5454</v>
      </c>
      <c r="C212" s="1050"/>
      <c r="D212" s="1050"/>
      <c r="E212" s="1050"/>
    </row>
    <row r="213" spans="1:9" x14ac:dyDescent="0.25">
      <c r="B213" s="1050" t="s">
        <v>5686</v>
      </c>
      <c r="C213" s="1050"/>
      <c r="D213" s="1050"/>
    </row>
    <row r="215" spans="1:9" x14ac:dyDescent="0.25">
      <c r="A215" s="11" t="s">
        <v>3773</v>
      </c>
      <c r="B215" s="6" t="s">
        <v>3902</v>
      </c>
      <c r="C215" s="621" t="s">
        <v>5917</v>
      </c>
      <c r="D215" s="6" t="s">
        <v>5918</v>
      </c>
      <c r="E215" s="6" t="s">
        <v>3803</v>
      </c>
    </row>
    <row r="216" spans="1:9" x14ac:dyDescent="0.25">
      <c r="A216" s="11" t="s">
        <v>3764</v>
      </c>
      <c r="B216" s="6" t="s">
        <v>3905</v>
      </c>
      <c r="C216" s="622" t="s">
        <v>5920</v>
      </c>
      <c r="D216" s="6" t="s">
        <v>5919</v>
      </c>
      <c r="E216" s="6" t="s">
        <v>5923</v>
      </c>
    </row>
    <row r="217" spans="1:9" x14ac:dyDescent="0.25">
      <c r="A217" s="11" t="s">
        <v>3768</v>
      </c>
      <c r="B217" s="6" t="s">
        <v>3192</v>
      </c>
      <c r="C217" s="622">
        <v>0.02</v>
      </c>
      <c r="D217" s="6" t="s">
        <v>5921</v>
      </c>
    </row>
    <row r="218" spans="1:9" x14ac:dyDescent="0.25">
      <c r="A218" s="11" t="s">
        <v>3779</v>
      </c>
      <c r="B218" s="6" t="s">
        <v>3910</v>
      </c>
      <c r="C218" s="623">
        <v>5.1999999999999998E-2</v>
      </c>
      <c r="D218" s="6" t="s">
        <v>5899</v>
      </c>
    </row>
    <row r="220" spans="1:9" x14ac:dyDescent="0.25">
      <c r="A220" s="9" t="s">
        <v>3900</v>
      </c>
      <c r="B220" s="1050" t="s">
        <v>5454</v>
      </c>
      <c r="C220" s="1050"/>
      <c r="D220" s="1050"/>
      <c r="E220" s="1050"/>
    </row>
    <row r="221" spans="1:9" x14ac:dyDescent="0.25">
      <c r="B221" s="1050" t="s">
        <v>3901</v>
      </c>
      <c r="C221" s="1050"/>
      <c r="D221" s="1050"/>
    </row>
    <row r="223" spans="1:9" x14ac:dyDescent="0.25">
      <c r="A223" s="11" t="s">
        <v>3773</v>
      </c>
      <c r="B223" s="6" t="s">
        <v>3902</v>
      </c>
      <c r="C223" s="621" t="s">
        <v>3903</v>
      </c>
      <c r="D223" s="6" t="s">
        <v>3904</v>
      </c>
      <c r="E223" s="6" t="s">
        <v>3803</v>
      </c>
    </row>
    <row r="224" spans="1:9" x14ac:dyDescent="0.25">
      <c r="A224" s="11" t="s">
        <v>3764</v>
      </c>
      <c r="B224" s="6" t="s">
        <v>3905</v>
      </c>
      <c r="C224" s="622" t="s">
        <v>3906</v>
      </c>
      <c r="D224" s="6" t="s">
        <v>3907</v>
      </c>
      <c r="E224" s="6" t="s">
        <v>3908</v>
      </c>
    </row>
    <row r="225" spans="1:5" x14ac:dyDescent="0.25">
      <c r="A225" s="11" t="s">
        <v>3768</v>
      </c>
      <c r="B225" s="6" t="s">
        <v>3192</v>
      </c>
      <c r="C225" s="622">
        <v>0.03</v>
      </c>
      <c r="D225" s="6" t="s">
        <v>3909</v>
      </c>
    </row>
    <row r="226" spans="1:5" x14ac:dyDescent="0.25">
      <c r="A226" s="11" t="s">
        <v>3779</v>
      </c>
      <c r="B226" s="6" t="s">
        <v>3910</v>
      </c>
      <c r="C226" s="623">
        <v>5.3999999999999999E-2</v>
      </c>
      <c r="D226" s="6" t="s">
        <v>5922</v>
      </c>
    </row>
    <row r="229" spans="1:5" x14ac:dyDescent="0.25">
      <c r="A229" s="9" t="s">
        <v>3911</v>
      </c>
      <c r="B229" s="10" t="s">
        <v>3912</v>
      </c>
    </row>
    <row r="230" spans="1:5" x14ac:dyDescent="0.25">
      <c r="A230" s="11" t="s">
        <v>3773</v>
      </c>
      <c r="B230" s="6" t="s">
        <v>3857</v>
      </c>
      <c r="C230" s="6" t="s">
        <v>3913</v>
      </c>
      <c r="D230" s="6" t="s">
        <v>3914</v>
      </c>
    </row>
    <row r="231" spans="1:5" x14ac:dyDescent="0.25">
      <c r="A231" s="11" t="s">
        <v>3764</v>
      </c>
      <c r="B231" s="6" t="s">
        <v>3856</v>
      </c>
      <c r="D231" s="6" t="s">
        <v>3915</v>
      </c>
    </row>
    <row r="232" spans="1:5" x14ac:dyDescent="0.25">
      <c r="A232" s="9" t="s">
        <v>3916</v>
      </c>
      <c r="B232" s="612" t="s">
        <v>5455</v>
      </c>
      <c r="C232" s="612"/>
      <c r="D232" s="612"/>
      <c r="E232" s="612"/>
    </row>
    <row r="233" spans="1:5" x14ac:dyDescent="0.25">
      <c r="B233" s="614" t="s">
        <v>3917</v>
      </c>
    </row>
    <row r="235" spans="1:5" x14ac:dyDescent="0.25">
      <c r="A235" s="11">
        <v>1</v>
      </c>
      <c r="B235" s="614" t="s">
        <v>3828</v>
      </c>
    </row>
    <row r="236" spans="1:5" x14ac:dyDescent="0.25">
      <c r="A236" s="11" t="s">
        <v>3773</v>
      </c>
      <c r="B236" s="614" t="s">
        <v>3918</v>
      </c>
      <c r="D236" s="6" t="s">
        <v>3919</v>
      </c>
    </row>
    <row r="237" spans="1:5" x14ac:dyDescent="0.25">
      <c r="A237" s="11" t="s">
        <v>3764</v>
      </c>
      <c r="B237" s="614" t="s">
        <v>3920</v>
      </c>
      <c r="D237" s="6" t="s">
        <v>3921</v>
      </c>
      <c r="E237" s="6" t="s">
        <v>3803</v>
      </c>
    </row>
    <row r="238" spans="1:5" x14ac:dyDescent="0.25">
      <c r="A238" s="11" t="s">
        <v>3768</v>
      </c>
      <c r="B238" s="614" t="s">
        <v>3922</v>
      </c>
      <c r="D238" s="6" t="s">
        <v>3923</v>
      </c>
      <c r="E238" s="6" t="s">
        <v>3924</v>
      </c>
    </row>
    <row r="241" spans="1:6" x14ac:dyDescent="0.25">
      <c r="A241" s="11">
        <v>2</v>
      </c>
      <c r="B241" s="6" t="s">
        <v>3814</v>
      </c>
      <c r="D241" s="6" t="s">
        <v>3925</v>
      </c>
    </row>
    <row r="244" spans="1:6" x14ac:dyDescent="0.25">
      <c r="A244" s="9" t="s">
        <v>3926</v>
      </c>
      <c r="B244" s="1050" t="s">
        <v>5456</v>
      </c>
      <c r="C244" s="1050"/>
      <c r="D244" s="1050"/>
      <c r="E244" s="1050"/>
    </row>
    <row r="245" spans="1:6" x14ac:dyDescent="0.25">
      <c r="B245" s="614"/>
      <c r="C245" s="614"/>
      <c r="D245" s="614"/>
      <c r="E245" s="614"/>
    </row>
    <row r="246" spans="1:6" x14ac:dyDescent="0.25">
      <c r="A246" s="11" t="s">
        <v>3773</v>
      </c>
      <c r="B246" s="614" t="s">
        <v>4210</v>
      </c>
      <c r="D246" s="6" t="s">
        <v>3927</v>
      </c>
    </row>
    <row r="247" spans="1:6" x14ac:dyDescent="0.25">
      <c r="B247" s="614" t="s">
        <v>3928</v>
      </c>
    </row>
    <row r="248" spans="1:6" x14ac:dyDescent="0.25">
      <c r="A248" s="11" t="s">
        <v>3764</v>
      </c>
      <c r="B248" s="614" t="s">
        <v>3929</v>
      </c>
      <c r="D248" s="6" t="s">
        <v>3930</v>
      </c>
    </row>
    <row r="249" spans="1:6" x14ac:dyDescent="0.25">
      <c r="B249" s="614"/>
    </row>
    <row r="250" spans="1:6" x14ac:dyDescent="0.25">
      <c r="A250" s="9" t="s">
        <v>5378</v>
      </c>
      <c r="B250" s="1051" t="s">
        <v>5379</v>
      </c>
      <c r="C250" s="1050"/>
      <c r="D250" s="1050"/>
      <c r="E250" s="1050"/>
    </row>
    <row r="251" spans="1:6" x14ac:dyDescent="0.25">
      <c r="B251" s="614"/>
      <c r="C251" s="614"/>
      <c r="D251" s="614"/>
      <c r="E251" s="614"/>
    </row>
    <row r="252" spans="1:6" x14ac:dyDescent="0.25">
      <c r="A252" s="11" t="s">
        <v>3773</v>
      </c>
      <c r="B252" s="614" t="s">
        <v>3929</v>
      </c>
      <c r="D252" s="6" t="s">
        <v>5380</v>
      </c>
    </row>
    <row r="253" spans="1:6" x14ac:dyDescent="0.25">
      <c r="A253" s="11" t="s">
        <v>3764</v>
      </c>
      <c r="B253" s="614" t="s">
        <v>3828</v>
      </c>
    </row>
    <row r="254" spans="1:6" x14ac:dyDescent="0.25">
      <c r="B254" s="614" t="s">
        <v>5385</v>
      </c>
      <c r="D254" s="6" t="s">
        <v>5386</v>
      </c>
    </row>
    <row r="255" spans="1:6" x14ac:dyDescent="0.25">
      <c r="B255" s="614" t="s">
        <v>5381</v>
      </c>
      <c r="D255" s="6" t="s">
        <v>5383</v>
      </c>
    </row>
    <row r="256" spans="1:6" x14ac:dyDescent="0.25">
      <c r="B256" s="614" t="s">
        <v>5382</v>
      </c>
      <c r="D256" s="6" t="s">
        <v>5384</v>
      </c>
      <c r="E256" s="6" t="s">
        <v>3803</v>
      </c>
      <c r="F256" s="6" t="s">
        <v>5387</v>
      </c>
    </row>
    <row r="258" spans="1:9" x14ac:dyDescent="0.25">
      <c r="A258" s="1003" t="s">
        <v>3756</v>
      </c>
      <c r="B258" s="1003"/>
      <c r="C258" s="1003"/>
      <c r="D258" s="1003"/>
      <c r="E258" s="1003"/>
      <c r="F258" s="1003"/>
      <c r="G258" s="1003"/>
      <c r="H258" s="1003"/>
      <c r="I258" s="1003"/>
    </row>
    <row r="259" spans="1:9" x14ac:dyDescent="0.25">
      <c r="A259" s="1003" t="s">
        <v>3757</v>
      </c>
      <c r="B259" s="1003"/>
      <c r="C259" s="1003"/>
      <c r="D259" s="1003"/>
      <c r="E259" s="1003"/>
      <c r="F259" s="1003"/>
      <c r="G259" s="1003"/>
      <c r="H259" s="1003"/>
      <c r="I259" s="1003"/>
    </row>
    <row r="260" spans="1:9" x14ac:dyDescent="0.25">
      <c r="A260" s="1003" t="s">
        <v>3704</v>
      </c>
      <c r="B260" s="1003"/>
      <c r="C260" s="1003"/>
      <c r="D260" s="1003"/>
      <c r="E260" s="1003"/>
      <c r="F260" s="1003"/>
      <c r="G260" s="1003"/>
      <c r="H260" s="1003"/>
      <c r="I260" s="1003"/>
    </row>
    <row r="261" spans="1:9" x14ac:dyDescent="0.25">
      <c r="A261" s="1003" t="s">
        <v>3931</v>
      </c>
      <c r="B261" s="1003"/>
      <c r="C261" s="1003"/>
      <c r="D261" s="1003"/>
      <c r="E261" s="1003"/>
      <c r="F261" s="1003"/>
      <c r="G261" s="1003"/>
      <c r="H261" s="1003"/>
      <c r="I261" s="1003"/>
    </row>
    <row r="263" spans="1:9" x14ac:dyDescent="0.25">
      <c r="A263" s="1039" t="s">
        <v>3932</v>
      </c>
      <c r="B263" s="1039" t="s">
        <v>3674</v>
      </c>
      <c r="C263" s="1039" t="s">
        <v>3271</v>
      </c>
      <c r="D263" s="1039" t="s">
        <v>3933</v>
      </c>
      <c r="E263" s="1039" t="s">
        <v>3934</v>
      </c>
      <c r="F263" s="1039" t="s">
        <v>3708</v>
      </c>
      <c r="G263" s="1039"/>
      <c r="H263" s="1039"/>
    </row>
    <row r="264" spans="1:9" ht="27" x14ac:dyDescent="0.25">
      <c r="A264" s="1039"/>
      <c r="B264" s="1039"/>
      <c r="C264" s="1039"/>
      <c r="D264" s="1039"/>
      <c r="E264" s="1039"/>
      <c r="F264" s="478" t="s">
        <v>3935</v>
      </c>
      <c r="G264" s="478" t="s">
        <v>3936</v>
      </c>
      <c r="H264" s="478" t="s">
        <v>3937</v>
      </c>
    </row>
    <row r="265" spans="1:9" x14ac:dyDescent="0.25">
      <c r="A265" s="462" t="s">
        <v>3938</v>
      </c>
      <c r="B265" s="463" t="s">
        <v>3939</v>
      </c>
      <c r="C265" s="464"/>
      <c r="D265" s="465"/>
      <c r="E265" s="465"/>
      <c r="F265" s="465"/>
      <c r="G265" s="465"/>
      <c r="H265" s="465"/>
    </row>
    <row r="266" spans="1:9" x14ac:dyDescent="0.2">
      <c r="A266" s="466"/>
      <c r="B266" s="467" t="s">
        <v>3940</v>
      </c>
      <c r="C266" s="468" t="s">
        <v>3554</v>
      </c>
      <c r="D266" s="469">
        <v>0.4</v>
      </c>
      <c r="E266" s="470">
        <v>0.36499999999999999</v>
      </c>
      <c r="F266" s="470">
        <v>0.38200000000000001</v>
      </c>
      <c r="G266" s="470">
        <v>0.30399999999999999</v>
      </c>
      <c r="H266" s="470">
        <v>0.29399999999999998</v>
      </c>
    </row>
    <row r="267" spans="1:9" x14ac:dyDescent="0.2">
      <c r="A267" s="466"/>
      <c r="B267" s="467" t="s">
        <v>3941</v>
      </c>
      <c r="C267" s="468" t="s">
        <v>3554</v>
      </c>
      <c r="D267" s="469">
        <v>0.42</v>
      </c>
      <c r="E267" s="470">
        <v>0.36499999999999999</v>
      </c>
      <c r="F267" s="470">
        <v>0.38200000000000001</v>
      </c>
      <c r="G267" s="470">
        <v>0.29899999999999999</v>
      </c>
      <c r="H267" s="470">
        <v>0.30399999999999999</v>
      </c>
    </row>
    <row r="268" spans="1:9" x14ac:dyDescent="0.2">
      <c r="A268" s="466"/>
      <c r="B268" s="467" t="s">
        <v>3942</v>
      </c>
      <c r="C268" s="468" t="s">
        <v>3554</v>
      </c>
      <c r="D268" s="470">
        <v>0.47499999999999998</v>
      </c>
      <c r="E268" s="469">
        <v>0.4</v>
      </c>
      <c r="F268" s="462" t="s">
        <v>22</v>
      </c>
      <c r="G268" s="469">
        <v>0.56999999999999995</v>
      </c>
      <c r="H268" s="469">
        <v>0.28000000000000003</v>
      </c>
    </row>
    <row r="269" spans="1:9" x14ac:dyDescent="0.2">
      <c r="A269" s="466"/>
      <c r="B269" s="467" t="s">
        <v>3943</v>
      </c>
      <c r="C269" s="468" t="s">
        <v>3554</v>
      </c>
      <c r="D269" s="469">
        <v>0.5</v>
      </c>
      <c r="E269" s="469">
        <v>0.4</v>
      </c>
      <c r="F269" s="462" t="s">
        <v>22</v>
      </c>
      <c r="G269" s="469">
        <v>0.56999999999999995</v>
      </c>
      <c r="H269" s="469">
        <v>0.28000000000000003</v>
      </c>
    </row>
    <row r="270" spans="1:9" x14ac:dyDescent="0.25">
      <c r="A270" s="466"/>
      <c r="B270" s="467"/>
      <c r="C270" s="471"/>
      <c r="D270" s="469"/>
      <c r="E270" s="469"/>
      <c r="F270" s="462"/>
      <c r="G270" s="469"/>
      <c r="H270" s="469"/>
    </row>
    <row r="271" spans="1:9" ht="27" x14ac:dyDescent="0.2">
      <c r="A271" s="462" t="s">
        <v>3944</v>
      </c>
      <c r="B271" s="467" t="s">
        <v>3945</v>
      </c>
      <c r="C271" s="468" t="s">
        <v>3554</v>
      </c>
      <c r="D271" s="469">
        <v>0.33</v>
      </c>
      <c r="E271" s="469">
        <v>0.45</v>
      </c>
      <c r="F271" s="469">
        <v>0.52</v>
      </c>
      <c r="G271" s="469">
        <v>0.22</v>
      </c>
      <c r="H271" s="469">
        <v>0.11</v>
      </c>
    </row>
    <row r="272" spans="1:9" x14ac:dyDescent="0.2">
      <c r="A272" s="466"/>
      <c r="B272" s="467" t="s">
        <v>3946</v>
      </c>
      <c r="C272" s="468" t="s">
        <v>3554</v>
      </c>
      <c r="D272" s="469">
        <v>0.38</v>
      </c>
      <c r="E272" s="469">
        <v>0.45</v>
      </c>
      <c r="F272" s="469">
        <v>0.56999999999999995</v>
      </c>
      <c r="G272" s="469">
        <v>0.22</v>
      </c>
      <c r="H272" s="469">
        <v>0.11</v>
      </c>
    </row>
    <row r="273" spans="1:8" x14ac:dyDescent="0.2">
      <c r="A273" s="466"/>
      <c r="B273" s="467" t="s">
        <v>3947</v>
      </c>
      <c r="C273" s="468" t="s">
        <v>3554</v>
      </c>
      <c r="D273" s="469">
        <v>0.4</v>
      </c>
      <c r="E273" s="470">
        <v>0.42499999999999999</v>
      </c>
      <c r="F273" s="462" t="s">
        <v>22</v>
      </c>
      <c r="G273" s="469">
        <v>0.56999999999999995</v>
      </c>
      <c r="H273" s="469">
        <v>0.28000000000000003</v>
      </c>
    </row>
    <row r="274" spans="1:8" x14ac:dyDescent="0.2">
      <c r="A274" s="466"/>
      <c r="B274" s="467" t="s">
        <v>3948</v>
      </c>
      <c r="C274" s="468" t="s">
        <v>3554</v>
      </c>
      <c r="D274" s="469">
        <v>0.41</v>
      </c>
      <c r="E274" s="469">
        <v>0.45</v>
      </c>
      <c r="F274" s="462" t="s">
        <v>22</v>
      </c>
      <c r="G274" s="469">
        <v>0.63</v>
      </c>
      <c r="H274" s="469">
        <v>0.27</v>
      </c>
    </row>
    <row r="275" spans="1:8" x14ac:dyDescent="0.25">
      <c r="A275" s="466"/>
      <c r="B275" s="467"/>
      <c r="C275" s="471"/>
      <c r="D275" s="469"/>
      <c r="E275" s="469"/>
      <c r="F275" s="462"/>
      <c r="G275" s="469"/>
      <c r="H275" s="469"/>
    </row>
    <row r="276" spans="1:8" x14ac:dyDescent="0.25">
      <c r="A276" s="462" t="s">
        <v>3949</v>
      </c>
      <c r="B276" s="463" t="s">
        <v>3950</v>
      </c>
      <c r="C276" s="471"/>
      <c r="D276" s="466"/>
      <c r="E276" s="466"/>
      <c r="F276" s="466"/>
      <c r="G276" s="466"/>
      <c r="H276" s="466"/>
    </row>
    <row r="277" spans="1:8" x14ac:dyDescent="0.2">
      <c r="A277" s="466"/>
      <c r="B277" s="467" t="s">
        <v>3951</v>
      </c>
      <c r="C277" s="468" t="s">
        <v>3554</v>
      </c>
      <c r="D277" s="470">
        <v>0.47499999999999998</v>
      </c>
      <c r="E277" s="469">
        <v>0.4</v>
      </c>
      <c r="F277" s="462" t="s">
        <v>22</v>
      </c>
      <c r="G277" s="469">
        <v>0.56999999999999995</v>
      </c>
      <c r="H277" s="469">
        <v>0.28000000000000003</v>
      </c>
    </row>
    <row r="278" spans="1:8" ht="27" x14ac:dyDescent="0.2">
      <c r="A278" s="466"/>
      <c r="B278" s="467" t="s">
        <v>3952</v>
      </c>
      <c r="C278" s="468" t="s">
        <v>3554</v>
      </c>
      <c r="D278" s="469">
        <v>0.5</v>
      </c>
      <c r="E278" s="469">
        <v>0.4</v>
      </c>
      <c r="F278" s="462" t="s">
        <v>22</v>
      </c>
      <c r="G278" s="469">
        <v>0.56999999999999995</v>
      </c>
      <c r="H278" s="469">
        <v>0.28000000000000003</v>
      </c>
    </row>
    <row r="279" spans="1:8" x14ac:dyDescent="0.2">
      <c r="A279" s="466"/>
      <c r="B279" s="467"/>
      <c r="C279" s="468"/>
      <c r="D279" s="469"/>
      <c r="E279" s="469"/>
      <c r="F279" s="462"/>
      <c r="G279" s="469"/>
      <c r="H279" s="469"/>
    </row>
    <row r="280" spans="1:8" x14ac:dyDescent="0.2">
      <c r="A280" s="466"/>
      <c r="B280" s="463" t="s">
        <v>3953</v>
      </c>
      <c r="C280" s="468"/>
      <c r="D280" s="469"/>
      <c r="E280" s="469"/>
      <c r="F280" s="462"/>
      <c r="G280" s="469"/>
      <c r="H280" s="469"/>
    </row>
    <row r="281" spans="1:8" x14ac:dyDescent="0.2">
      <c r="A281" s="466"/>
      <c r="B281" s="467" t="s">
        <v>3954</v>
      </c>
      <c r="C281" s="468" t="s">
        <v>3554</v>
      </c>
      <c r="D281" s="469">
        <v>0.4</v>
      </c>
      <c r="E281" s="470">
        <v>0.36499999999999999</v>
      </c>
      <c r="F281" s="470">
        <v>0.38200000000000001</v>
      </c>
      <c r="G281" s="470">
        <v>0.30399999999999999</v>
      </c>
      <c r="H281" s="470">
        <v>0.29399999999999998</v>
      </c>
    </row>
    <row r="282" spans="1:8" x14ac:dyDescent="0.2">
      <c r="A282" s="466"/>
      <c r="B282" s="467" t="s">
        <v>3955</v>
      </c>
      <c r="C282" s="468" t="s">
        <v>3554</v>
      </c>
      <c r="D282" s="469">
        <v>0.42</v>
      </c>
      <c r="E282" s="470">
        <v>0.36499999999999999</v>
      </c>
      <c r="F282" s="470">
        <v>0.38200000000000001</v>
      </c>
      <c r="G282" s="470">
        <v>0.30399999999999999</v>
      </c>
      <c r="H282" s="470">
        <v>0.29899999999999999</v>
      </c>
    </row>
    <row r="283" spans="1:8" x14ac:dyDescent="0.2">
      <c r="A283" s="466"/>
      <c r="B283" s="467" t="s">
        <v>3956</v>
      </c>
      <c r="C283" s="468" t="s">
        <v>3554</v>
      </c>
      <c r="D283" s="470">
        <v>0.47499999999999998</v>
      </c>
      <c r="E283" s="469">
        <v>0.4</v>
      </c>
      <c r="F283" s="462" t="s">
        <v>22</v>
      </c>
      <c r="G283" s="469">
        <v>0.56999999999999995</v>
      </c>
      <c r="H283" s="469">
        <v>0.28000000000000003</v>
      </c>
    </row>
    <row r="284" spans="1:8" x14ac:dyDescent="0.2">
      <c r="A284" s="466"/>
      <c r="B284" s="467" t="s">
        <v>3957</v>
      </c>
      <c r="C284" s="468" t="s">
        <v>3554</v>
      </c>
      <c r="D284" s="469">
        <v>0.5</v>
      </c>
      <c r="E284" s="469">
        <v>0.4</v>
      </c>
      <c r="F284" s="462" t="s">
        <v>22</v>
      </c>
      <c r="G284" s="469">
        <v>0.56999999999999995</v>
      </c>
      <c r="H284" s="469">
        <v>0.28000000000000003</v>
      </c>
    </row>
    <row r="285" spans="1:8" x14ac:dyDescent="0.25">
      <c r="A285" s="466"/>
      <c r="B285" s="467"/>
      <c r="C285" s="471"/>
      <c r="D285" s="469"/>
      <c r="E285" s="469"/>
      <c r="F285" s="462"/>
      <c r="G285" s="469"/>
      <c r="H285" s="469"/>
    </row>
    <row r="286" spans="1:8" x14ac:dyDescent="0.2">
      <c r="A286" s="466"/>
      <c r="B286" s="467" t="s">
        <v>3958</v>
      </c>
      <c r="C286" s="468" t="s">
        <v>3554</v>
      </c>
      <c r="D286" s="469">
        <v>0.44</v>
      </c>
      <c r="E286" s="470">
        <v>0.36499999999999999</v>
      </c>
      <c r="F286" s="470">
        <v>0.38200000000000001</v>
      </c>
      <c r="G286" s="470">
        <v>0.30399999999999999</v>
      </c>
      <c r="H286" s="470">
        <v>0.29899999999999999</v>
      </c>
    </row>
    <row r="287" spans="1:8" ht="27" x14ac:dyDescent="0.25">
      <c r="A287" s="466"/>
      <c r="B287" s="465"/>
      <c r="C287" s="471"/>
      <c r="D287" s="462" t="s">
        <v>4396</v>
      </c>
      <c r="E287" s="466"/>
      <c r="F287" s="466"/>
      <c r="G287" s="466"/>
      <c r="H287" s="466"/>
    </row>
    <row r="288" spans="1:8" s="185" customFormat="1" ht="27" x14ac:dyDescent="0.25">
      <c r="A288" s="472"/>
      <c r="B288" s="473" t="s">
        <v>4397</v>
      </c>
      <c r="C288" s="474" t="s">
        <v>3554</v>
      </c>
      <c r="D288" s="475">
        <v>0.4</v>
      </c>
      <c r="E288" s="476">
        <v>0.36499999999999999</v>
      </c>
      <c r="F288" s="476">
        <v>0.38200000000000001</v>
      </c>
      <c r="G288" s="476">
        <v>0.30399999999999999</v>
      </c>
      <c r="H288" s="476">
        <v>0.29399999999999998</v>
      </c>
    </row>
    <row r="289" spans="1:8" x14ac:dyDescent="0.2">
      <c r="A289" s="466"/>
      <c r="B289" s="467" t="s">
        <v>3959</v>
      </c>
      <c r="C289" s="468" t="s">
        <v>3554</v>
      </c>
      <c r="D289" s="469">
        <v>0.46</v>
      </c>
      <c r="E289" s="470">
        <v>0.36499999999999999</v>
      </c>
      <c r="F289" s="470">
        <v>0.38200000000000001</v>
      </c>
      <c r="G289" s="470">
        <v>0.30399999999999999</v>
      </c>
      <c r="H289" s="470">
        <v>0.29899999999999999</v>
      </c>
    </row>
    <row r="290" spans="1:8" x14ac:dyDescent="0.25">
      <c r="A290" s="1039" t="s">
        <v>3932</v>
      </c>
      <c r="B290" s="1039" t="s">
        <v>3674</v>
      </c>
      <c r="C290" s="1039" t="s">
        <v>3271</v>
      </c>
      <c r="D290" s="1039" t="s">
        <v>3933</v>
      </c>
      <c r="E290" s="1039" t="s">
        <v>3934</v>
      </c>
      <c r="F290" s="1039" t="s">
        <v>3708</v>
      </c>
      <c r="G290" s="1039"/>
      <c r="H290" s="1039"/>
    </row>
    <row r="291" spans="1:8" ht="58.5" customHeight="1" x14ac:dyDescent="0.25">
      <c r="A291" s="1039"/>
      <c r="B291" s="1039"/>
      <c r="C291" s="1039"/>
      <c r="D291" s="1039"/>
      <c r="E291" s="1039"/>
      <c r="F291" s="478" t="s">
        <v>3935</v>
      </c>
      <c r="G291" s="478" t="s">
        <v>3936</v>
      </c>
      <c r="H291" s="478" t="s">
        <v>3937</v>
      </c>
    </row>
    <row r="292" spans="1:8" ht="27" x14ac:dyDescent="0.25">
      <c r="A292" s="462" t="s">
        <v>3960</v>
      </c>
      <c r="B292" s="463" t="s">
        <v>3961</v>
      </c>
      <c r="C292" s="471"/>
      <c r="D292" s="466"/>
      <c r="E292" s="466"/>
      <c r="F292" s="466"/>
      <c r="G292" s="466"/>
      <c r="H292" s="466"/>
    </row>
    <row r="293" spans="1:8" x14ac:dyDescent="0.2">
      <c r="A293" s="466"/>
      <c r="B293" s="467" t="s">
        <v>3962</v>
      </c>
      <c r="C293" s="468" t="s">
        <v>3554</v>
      </c>
      <c r="D293" s="469">
        <v>0.4</v>
      </c>
      <c r="E293" s="470">
        <v>0.42499999999999999</v>
      </c>
      <c r="F293" s="462" t="s">
        <v>22</v>
      </c>
      <c r="G293" s="469">
        <v>0.56999999999999995</v>
      </c>
      <c r="H293" s="469">
        <v>0.28000000000000003</v>
      </c>
    </row>
    <row r="294" spans="1:8" x14ac:dyDescent="0.2">
      <c r="A294" s="466"/>
      <c r="B294" s="467" t="s">
        <v>3963</v>
      </c>
      <c r="C294" s="468" t="s">
        <v>3554</v>
      </c>
      <c r="D294" s="469">
        <v>0.41</v>
      </c>
      <c r="E294" s="469">
        <v>0.45</v>
      </c>
      <c r="F294" s="462" t="s">
        <v>22</v>
      </c>
      <c r="G294" s="469">
        <v>0.63</v>
      </c>
      <c r="H294" s="469">
        <v>0.27</v>
      </c>
    </row>
    <row r="295" spans="1:8" x14ac:dyDescent="0.25">
      <c r="A295" s="466"/>
      <c r="B295" s="463" t="s">
        <v>3953</v>
      </c>
      <c r="C295" s="471"/>
      <c r="D295" s="466"/>
      <c r="E295" s="466"/>
      <c r="F295" s="466"/>
      <c r="G295" s="466"/>
      <c r="H295" s="466"/>
    </row>
    <row r="296" spans="1:8" x14ac:dyDescent="0.2">
      <c r="A296" s="466"/>
      <c r="B296" s="467" t="s">
        <v>3964</v>
      </c>
      <c r="C296" s="468" t="s">
        <v>3554</v>
      </c>
      <c r="D296" s="469">
        <v>0.33</v>
      </c>
      <c r="E296" s="469">
        <v>0.45</v>
      </c>
      <c r="F296" s="469">
        <v>0.52</v>
      </c>
      <c r="G296" s="469">
        <v>0.22</v>
      </c>
      <c r="H296" s="469">
        <v>0.11</v>
      </c>
    </row>
    <row r="297" spans="1:8" x14ac:dyDescent="0.2">
      <c r="A297" s="466"/>
      <c r="B297" s="467" t="s">
        <v>3965</v>
      </c>
      <c r="C297" s="468" t="s">
        <v>3554</v>
      </c>
      <c r="D297" s="469">
        <v>0.38</v>
      </c>
      <c r="E297" s="469">
        <v>0.45</v>
      </c>
      <c r="F297" s="469">
        <v>0.56999999999999995</v>
      </c>
      <c r="G297" s="469">
        <v>0.22</v>
      </c>
      <c r="H297" s="469">
        <v>0.11</v>
      </c>
    </row>
    <row r="298" spans="1:8" x14ac:dyDescent="0.2">
      <c r="A298" s="466"/>
      <c r="B298" s="467" t="s">
        <v>3966</v>
      </c>
      <c r="C298" s="468" t="s">
        <v>3554</v>
      </c>
      <c r="D298" s="469">
        <v>0.4</v>
      </c>
      <c r="E298" s="470">
        <v>0.42499999999999999</v>
      </c>
      <c r="F298" s="462" t="s">
        <v>22</v>
      </c>
      <c r="G298" s="469">
        <v>0.56999999999999995</v>
      </c>
      <c r="H298" s="469">
        <v>0.28000000000000003</v>
      </c>
    </row>
    <row r="299" spans="1:8" ht="27" x14ac:dyDescent="0.2">
      <c r="A299" s="466"/>
      <c r="B299" s="467" t="s">
        <v>3967</v>
      </c>
      <c r="C299" s="468" t="s">
        <v>3554</v>
      </c>
      <c r="D299" s="469">
        <v>0.41</v>
      </c>
      <c r="E299" s="469">
        <v>0.45</v>
      </c>
      <c r="F299" s="462" t="s">
        <v>22</v>
      </c>
      <c r="G299" s="469">
        <v>0.63</v>
      </c>
      <c r="H299" s="469">
        <v>0.27</v>
      </c>
    </row>
    <row r="300" spans="1:8" x14ac:dyDescent="0.25">
      <c r="A300" s="466"/>
      <c r="B300" s="467"/>
      <c r="C300" s="471"/>
      <c r="D300" s="469"/>
      <c r="E300" s="469"/>
      <c r="F300" s="462"/>
      <c r="G300" s="469"/>
      <c r="H300" s="469"/>
    </row>
    <row r="301" spans="1:8" x14ac:dyDescent="0.25">
      <c r="A301" s="466"/>
      <c r="B301" s="463" t="s">
        <v>3968</v>
      </c>
      <c r="C301" s="471"/>
      <c r="D301" s="469"/>
      <c r="E301" s="469"/>
      <c r="F301" s="462"/>
      <c r="G301" s="469"/>
      <c r="H301" s="469"/>
    </row>
    <row r="302" spans="1:8" x14ac:dyDescent="0.2">
      <c r="A302" s="466"/>
      <c r="B302" s="467" t="s">
        <v>3969</v>
      </c>
      <c r="C302" s="468" t="s">
        <v>3554</v>
      </c>
      <c r="D302" s="470">
        <v>0.41799999999999998</v>
      </c>
      <c r="E302" s="469">
        <v>0.45</v>
      </c>
      <c r="F302" s="469">
        <v>0.56999999999999995</v>
      </c>
      <c r="G302" s="469">
        <v>0.22</v>
      </c>
      <c r="H302" s="469">
        <v>0.11</v>
      </c>
    </row>
    <row r="303" spans="1:8" ht="27" x14ac:dyDescent="0.25">
      <c r="A303" s="466"/>
      <c r="B303" s="465"/>
      <c r="C303" s="471"/>
      <c r="D303" s="462" t="s">
        <v>4396</v>
      </c>
      <c r="E303" s="466"/>
      <c r="F303" s="466"/>
      <c r="G303" s="466"/>
      <c r="H303" s="466"/>
    </row>
    <row r="304" spans="1:8" x14ac:dyDescent="0.25">
      <c r="A304" s="466"/>
      <c r="B304" s="463" t="s">
        <v>3970</v>
      </c>
      <c r="C304" s="471"/>
      <c r="D304" s="462"/>
      <c r="E304" s="466"/>
      <c r="F304" s="466"/>
      <c r="G304" s="466"/>
      <c r="H304" s="466"/>
    </row>
    <row r="305" spans="1:8" ht="27" x14ac:dyDescent="0.2">
      <c r="A305" s="466"/>
      <c r="B305" s="467" t="s">
        <v>3971</v>
      </c>
      <c r="C305" s="468" t="s">
        <v>3554</v>
      </c>
      <c r="D305" s="469">
        <v>0.33</v>
      </c>
      <c r="E305" s="469">
        <v>0.45</v>
      </c>
      <c r="F305" s="469">
        <v>0.52</v>
      </c>
      <c r="G305" s="469">
        <v>0.22</v>
      </c>
      <c r="H305" s="469">
        <v>0.11</v>
      </c>
    </row>
    <row r="306" spans="1:8" x14ac:dyDescent="0.25">
      <c r="A306" s="466"/>
      <c r="B306" s="463" t="s">
        <v>3972</v>
      </c>
      <c r="C306" s="471"/>
      <c r="D306" s="469"/>
      <c r="E306" s="469"/>
      <c r="F306" s="469"/>
      <c r="G306" s="469"/>
      <c r="H306" s="469"/>
    </row>
    <row r="307" spans="1:8" x14ac:dyDescent="0.2">
      <c r="A307" s="466"/>
      <c r="B307" s="467" t="s">
        <v>3973</v>
      </c>
      <c r="C307" s="468" t="s">
        <v>3554</v>
      </c>
      <c r="D307" s="469">
        <v>0.38</v>
      </c>
      <c r="E307" s="469">
        <v>0.45</v>
      </c>
      <c r="F307" s="469">
        <v>0.56999999999999995</v>
      </c>
      <c r="G307" s="469">
        <v>0.22</v>
      </c>
      <c r="H307" s="469">
        <v>0.11</v>
      </c>
    </row>
    <row r="308" spans="1:8" x14ac:dyDescent="0.2">
      <c r="A308" s="466"/>
      <c r="B308" s="467" t="s">
        <v>3974</v>
      </c>
      <c r="C308" s="468" t="s">
        <v>3554</v>
      </c>
      <c r="D308" s="469">
        <v>0.4</v>
      </c>
      <c r="E308" s="470">
        <v>0.36499999999999999</v>
      </c>
      <c r="F308" s="470">
        <v>0.38200000000000001</v>
      </c>
      <c r="G308" s="470">
        <v>0.30399999999999999</v>
      </c>
      <c r="H308" s="470">
        <v>0.29899999999999999</v>
      </c>
    </row>
    <row r="309" spans="1:8" x14ac:dyDescent="0.2">
      <c r="A309" s="466"/>
      <c r="B309" s="467" t="s">
        <v>3975</v>
      </c>
      <c r="C309" s="468" t="s">
        <v>3554</v>
      </c>
      <c r="D309" s="469">
        <v>0.42</v>
      </c>
      <c r="E309" s="470">
        <v>0.36499999999999999</v>
      </c>
      <c r="F309" s="470">
        <v>0.38200000000000001</v>
      </c>
      <c r="G309" s="470">
        <v>0.30399999999999999</v>
      </c>
      <c r="H309" s="470">
        <v>0.29899999999999999</v>
      </c>
    </row>
    <row r="310" spans="1:8" x14ac:dyDescent="0.25">
      <c r="A310" s="466"/>
      <c r="B310" s="467"/>
      <c r="C310" s="471"/>
      <c r="D310" s="469"/>
      <c r="E310" s="470"/>
      <c r="F310" s="470"/>
      <c r="G310" s="470"/>
      <c r="H310" s="470"/>
    </row>
    <row r="311" spans="1:8" ht="27" x14ac:dyDescent="0.25">
      <c r="A311" s="477">
        <v>3.3</v>
      </c>
      <c r="B311" s="463" t="s">
        <v>3976</v>
      </c>
      <c r="C311" s="471"/>
      <c r="D311" s="466"/>
      <c r="E311" s="466"/>
      <c r="F311" s="466"/>
      <c r="G311" s="466"/>
      <c r="H311" s="466"/>
    </row>
    <row r="312" spans="1:8" x14ac:dyDescent="0.2">
      <c r="A312" s="466"/>
      <c r="B312" s="467" t="s">
        <v>3977</v>
      </c>
      <c r="C312" s="468" t="s">
        <v>3554</v>
      </c>
      <c r="D312" s="469">
        <v>0.4</v>
      </c>
      <c r="E312" s="470">
        <v>0.36499999999999999</v>
      </c>
      <c r="F312" s="470">
        <v>0.38200000000000001</v>
      </c>
      <c r="G312" s="470">
        <v>0.30399999999999999</v>
      </c>
      <c r="H312" s="470">
        <v>0.29899999999999999</v>
      </c>
    </row>
    <row r="313" spans="1:8" x14ac:dyDescent="0.2">
      <c r="A313" s="466"/>
      <c r="B313" s="467" t="s">
        <v>3978</v>
      </c>
      <c r="C313" s="468" t="s">
        <v>3554</v>
      </c>
      <c r="D313" s="469">
        <v>0.42</v>
      </c>
      <c r="E313" s="470">
        <v>0.36499999999999999</v>
      </c>
      <c r="F313" s="470">
        <v>0.38200000000000001</v>
      </c>
      <c r="G313" s="470">
        <v>0.29899999999999999</v>
      </c>
      <c r="H313" s="470">
        <v>0.30399999999999999</v>
      </c>
    </row>
    <row r="314" spans="1:8" x14ac:dyDescent="0.2">
      <c r="A314" s="466"/>
      <c r="B314" s="467" t="s">
        <v>3979</v>
      </c>
      <c r="C314" s="468" t="s">
        <v>3554</v>
      </c>
      <c r="D314" s="469">
        <v>0.46</v>
      </c>
      <c r="E314" s="470">
        <v>0.36499999999999999</v>
      </c>
      <c r="F314" s="470">
        <v>0.38200000000000001</v>
      </c>
      <c r="G314" s="470">
        <v>0.30399999999999999</v>
      </c>
      <c r="H314" s="470">
        <v>0.29899999999999999</v>
      </c>
    </row>
    <row r="315" spans="1:8" ht="27" x14ac:dyDescent="0.2">
      <c r="A315" s="466"/>
      <c r="B315" s="467" t="s">
        <v>3980</v>
      </c>
      <c r="C315" s="468" t="s">
        <v>3554</v>
      </c>
      <c r="D315" s="469">
        <v>0.5</v>
      </c>
      <c r="E315" s="469">
        <v>0.4</v>
      </c>
      <c r="F315" s="462" t="s">
        <v>22</v>
      </c>
      <c r="G315" s="469">
        <v>0.56999999999999995</v>
      </c>
      <c r="H315" s="469">
        <v>0.28000000000000003</v>
      </c>
    </row>
    <row r="316" spans="1:8" x14ac:dyDescent="0.25">
      <c r="A316" s="466"/>
      <c r="B316" s="467"/>
      <c r="C316" s="471"/>
      <c r="D316" s="469"/>
      <c r="E316" s="469"/>
      <c r="F316" s="462"/>
      <c r="G316" s="469"/>
      <c r="H316" s="469"/>
    </row>
    <row r="317" spans="1:8" x14ac:dyDescent="0.25">
      <c r="A317" s="466"/>
      <c r="B317" s="463" t="s">
        <v>3981</v>
      </c>
      <c r="C317" s="471"/>
      <c r="D317" s="469"/>
      <c r="E317" s="469"/>
      <c r="F317" s="462"/>
      <c r="G317" s="469"/>
      <c r="H317" s="469"/>
    </row>
    <row r="318" spans="1:8" x14ac:dyDescent="0.2">
      <c r="A318" s="466"/>
      <c r="B318" s="467" t="s">
        <v>3982</v>
      </c>
      <c r="C318" s="468" t="s">
        <v>3554</v>
      </c>
      <c r="D318" s="469">
        <v>0.33</v>
      </c>
      <c r="E318" s="469">
        <v>0.45</v>
      </c>
      <c r="F318" s="469">
        <v>0.52</v>
      </c>
      <c r="G318" s="469">
        <v>0.22</v>
      </c>
      <c r="H318" s="469">
        <v>0.11</v>
      </c>
    </row>
    <row r="319" spans="1:8" x14ac:dyDescent="0.2">
      <c r="A319" s="466"/>
      <c r="B319" s="467" t="s">
        <v>3983</v>
      </c>
      <c r="C319" s="468" t="s">
        <v>3554</v>
      </c>
      <c r="D319" s="469">
        <v>0.38</v>
      </c>
      <c r="E319" s="469">
        <v>0.45</v>
      </c>
      <c r="F319" s="469">
        <v>0.56999999999999995</v>
      </c>
      <c r="G319" s="469">
        <v>0.22</v>
      </c>
      <c r="H319" s="469">
        <v>0.11</v>
      </c>
    </row>
    <row r="320" spans="1:8" x14ac:dyDescent="0.2">
      <c r="A320" s="466"/>
      <c r="B320" s="467" t="s">
        <v>3984</v>
      </c>
      <c r="C320" s="468" t="s">
        <v>3554</v>
      </c>
      <c r="D320" s="469">
        <v>0.4</v>
      </c>
      <c r="E320" s="470">
        <v>0.42499999999999999</v>
      </c>
      <c r="F320" s="462" t="s">
        <v>22</v>
      </c>
      <c r="G320" s="469">
        <v>0.56999999999999995</v>
      </c>
      <c r="H320" s="469">
        <v>0.28000000000000003</v>
      </c>
    </row>
    <row r="321" spans="1:8" x14ac:dyDescent="0.2">
      <c r="A321" s="466"/>
      <c r="B321" s="467" t="s">
        <v>3985</v>
      </c>
      <c r="C321" s="468" t="s">
        <v>3554</v>
      </c>
      <c r="D321" s="469">
        <v>0.41</v>
      </c>
      <c r="E321" s="469">
        <v>0.45</v>
      </c>
      <c r="F321" s="462" t="s">
        <v>22</v>
      </c>
      <c r="G321" s="469">
        <v>0.63</v>
      </c>
      <c r="H321" s="469">
        <v>0.27</v>
      </c>
    </row>
    <row r="322" spans="1:8" x14ac:dyDescent="0.2">
      <c r="A322" s="466"/>
      <c r="B322" s="467" t="s">
        <v>3986</v>
      </c>
      <c r="C322" s="468" t="s">
        <v>3554</v>
      </c>
      <c r="D322" s="469">
        <v>0.45</v>
      </c>
      <c r="E322" s="469">
        <v>0.43</v>
      </c>
      <c r="F322" s="462" t="s">
        <v>22</v>
      </c>
      <c r="G322" s="469">
        <v>0.57999999999999996</v>
      </c>
      <c r="H322" s="469">
        <v>0.28000000000000003</v>
      </c>
    </row>
    <row r="323" spans="1:8" x14ac:dyDescent="0.25">
      <c r="A323" s="466"/>
      <c r="B323" s="467"/>
      <c r="C323" s="471"/>
      <c r="D323" s="469"/>
      <c r="E323" s="469"/>
      <c r="F323" s="462"/>
      <c r="G323" s="469"/>
      <c r="H323" s="469"/>
    </row>
    <row r="324" spans="1:8" x14ac:dyDescent="0.25">
      <c r="A324" s="477">
        <v>4.0999999999999996</v>
      </c>
      <c r="B324" s="463" t="s">
        <v>3987</v>
      </c>
      <c r="C324" s="471"/>
      <c r="D324" s="466"/>
      <c r="E324" s="466"/>
      <c r="F324" s="466"/>
      <c r="G324" s="466"/>
      <c r="H324" s="466"/>
    </row>
    <row r="325" spans="1:8" x14ac:dyDescent="0.2">
      <c r="A325" s="466"/>
      <c r="B325" s="467" t="s">
        <v>3988</v>
      </c>
      <c r="C325" s="468" t="s">
        <v>3554</v>
      </c>
      <c r="D325" s="470">
        <v>0.47499999999999998</v>
      </c>
      <c r="E325" s="469">
        <v>0.4</v>
      </c>
      <c r="F325" s="462" t="s">
        <v>22</v>
      </c>
      <c r="G325" s="469">
        <v>0.56999999999999995</v>
      </c>
      <c r="H325" s="469">
        <v>0.28000000000000003</v>
      </c>
    </row>
    <row r="326" spans="1:8" x14ac:dyDescent="0.2">
      <c r="A326" s="466"/>
      <c r="B326" s="467" t="s">
        <v>3989</v>
      </c>
      <c r="C326" s="468" t="s">
        <v>3554</v>
      </c>
      <c r="D326" s="469">
        <v>0.5</v>
      </c>
      <c r="E326" s="469">
        <v>0.4</v>
      </c>
      <c r="F326" s="462" t="s">
        <v>22</v>
      </c>
      <c r="G326" s="469">
        <v>0.56999999999999995</v>
      </c>
      <c r="H326" s="469">
        <v>0.28000000000000003</v>
      </c>
    </row>
    <row r="327" spans="1:8" x14ac:dyDescent="0.25">
      <c r="A327" s="466"/>
      <c r="B327" s="467"/>
      <c r="C327" s="471"/>
      <c r="D327" s="469"/>
      <c r="E327" s="469"/>
      <c r="F327" s="462"/>
      <c r="G327" s="469"/>
      <c r="H327" s="469"/>
    </row>
    <row r="328" spans="1:8" x14ac:dyDescent="0.2">
      <c r="A328" s="466"/>
      <c r="B328" s="467" t="s">
        <v>3990</v>
      </c>
      <c r="C328" s="468" t="s">
        <v>3554</v>
      </c>
      <c r="D328" s="469">
        <v>0.41</v>
      </c>
      <c r="E328" s="469">
        <v>0.45</v>
      </c>
      <c r="F328" s="462" t="s">
        <v>22</v>
      </c>
      <c r="G328" s="469">
        <v>0.63</v>
      </c>
      <c r="H328" s="469">
        <v>0.27</v>
      </c>
    </row>
    <row r="329" spans="1:8" x14ac:dyDescent="0.2">
      <c r="A329" s="466"/>
      <c r="B329" s="467" t="s">
        <v>3991</v>
      </c>
      <c r="C329" s="468" t="s">
        <v>3554</v>
      </c>
      <c r="D329" s="469">
        <v>0.45</v>
      </c>
      <c r="E329" s="469">
        <v>0.43</v>
      </c>
      <c r="F329" s="462" t="s">
        <v>22</v>
      </c>
      <c r="G329" s="469">
        <v>0.57999999999999996</v>
      </c>
      <c r="H329" s="469">
        <v>0.28000000000000003</v>
      </c>
    </row>
    <row r="330" spans="1:8" x14ac:dyDescent="0.25">
      <c r="A330" s="477">
        <v>4.2</v>
      </c>
      <c r="B330" s="463" t="s">
        <v>3992</v>
      </c>
      <c r="C330" s="471"/>
      <c r="D330" s="466"/>
      <c r="E330" s="466"/>
      <c r="F330" s="466"/>
      <c r="G330" s="466"/>
      <c r="H330" s="466"/>
    </row>
    <row r="331" spans="1:8" x14ac:dyDescent="0.2">
      <c r="A331" s="466"/>
      <c r="B331" s="467" t="s">
        <v>3993</v>
      </c>
      <c r="C331" s="468" t="s">
        <v>3554</v>
      </c>
      <c r="D331" s="470">
        <v>0.47499999999999998</v>
      </c>
      <c r="E331" s="469">
        <v>0.4</v>
      </c>
      <c r="F331" s="462" t="s">
        <v>22</v>
      </c>
      <c r="G331" s="469">
        <v>0.56999999999999995</v>
      </c>
      <c r="H331" s="469">
        <v>0.28000000000000003</v>
      </c>
    </row>
    <row r="332" spans="1:8" x14ac:dyDescent="0.2">
      <c r="A332" s="466"/>
      <c r="B332" s="467" t="s">
        <v>3994</v>
      </c>
      <c r="C332" s="468" t="s">
        <v>3554</v>
      </c>
      <c r="D332" s="469">
        <v>0.5</v>
      </c>
      <c r="E332" s="469">
        <v>0.4</v>
      </c>
      <c r="F332" s="462" t="s">
        <v>22</v>
      </c>
      <c r="G332" s="469">
        <v>0.56999999999999995</v>
      </c>
      <c r="H332" s="469">
        <v>0.28000000000000003</v>
      </c>
    </row>
    <row r="333" spans="1:8" x14ac:dyDescent="0.2">
      <c r="A333" s="466"/>
      <c r="B333" s="467" t="s">
        <v>3995</v>
      </c>
      <c r="C333" s="468" t="s">
        <v>3554</v>
      </c>
      <c r="D333" s="469">
        <v>0.52</v>
      </c>
      <c r="E333" s="469">
        <v>0.4</v>
      </c>
      <c r="F333" s="462" t="s">
        <v>22</v>
      </c>
      <c r="G333" s="469">
        <v>0.56999999999999995</v>
      </c>
      <c r="H333" s="469">
        <v>0.28000000000000003</v>
      </c>
    </row>
    <row r="334" spans="1:8" x14ac:dyDescent="0.2">
      <c r="A334" s="466"/>
      <c r="B334" s="467" t="s">
        <v>3996</v>
      </c>
      <c r="C334" s="468" t="s">
        <v>3554</v>
      </c>
      <c r="D334" s="469">
        <v>0.54</v>
      </c>
      <c r="E334" s="469">
        <v>0.4</v>
      </c>
      <c r="F334" s="462" t="s">
        <v>22</v>
      </c>
      <c r="G334" s="469">
        <v>0.56999999999999995</v>
      </c>
      <c r="H334" s="469">
        <v>0.28000000000000003</v>
      </c>
    </row>
    <row r="335" spans="1:8" x14ac:dyDescent="0.25">
      <c r="A335" s="466"/>
      <c r="B335" s="462"/>
      <c r="C335" s="471"/>
      <c r="D335" s="469"/>
      <c r="E335" s="469"/>
      <c r="F335" s="462"/>
      <c r="G335" s="469"/>
      <c r="H335" s="469"/>
    </row>
    <row r="336" spans="1:8" x14ac:dyDescent="0.25">
      <c r="A336" s="477">
        <v>4.5</v>
      </c>
      <c r="B336" s="463" t="s">
        <v>3997</v>
      </c>
      <c r="C336" s="471"/>
      <c r="D336" s="466"/>
      <c r="E336" s="466"/>
      <c r="F336" s="466"/>
      <c r="G336" s="466"/>
      <c r="H336" s="466"/>
    </row>
    <row r="337" spans="1:8" x14ac:dyDescent="0.2">
      <c r="A337" s="466"/>
      <c r="B337" s="467" t="s">
        <v>3998</v>
      </c>
      <c r="C337" s="468" t="s">
        <v>3554</v>
      </c>
      <c r="D337" s="469">
        <v>0.45</v>
      </c>
      <c r="E337" s="469">
        <v>0.43</v>
      </c>
      <c r="F337" s="462" t="s">
        <v>22</v>
      </c>
      <c r="G337" s="469">
        <v>0.57999999999999996</v>
      </c>
      <c r="H337" s="469">
        <v>0.28000000000000003</v>
      </c>
    </row>
    <row r="338" spans="1:8" x14ac:dyDescent="0.25">
      <c r="A338" s="466"/>
      <c r="B338" s="467"/>
      <c r="C338" s="471"/>
      <c r="D338" s="469"/>
      <c r="E338" s="469"/>
      <c r="F338" s="462"/>
      <c r="G338" s="469"/>
      <c r="H338" s="469"/>
    </row>
    <row r="339" spans="1:8" x14ac:dyDescent="0.25">
      <c r="A339" s="477">
        <v>4.8</v>
      </c>
      <c r="B339" s="463" t="s">
        <v>3999</v>
      </c>
      <c r="C339" s="471"/>
      <c r="D339" s="470">
        <v>2.1000000000000001E-2</v>
      </c>
      <c r="E339" s="469">
        <v>0.02</v>
      </c>
      <c r="F339" s="462" t="s">
        <v>22</v>
      </c>
      <c r="G339" s="470">
        <v>2.7E-2</v>
      </c>
      <c r="H339" s="479">
        <v>13</v>
      </c>
    </row>
    <row r="340" spans="1:8" x14ac:dyDescent="0.25">
      <c r="A340" s="477"/>
      <c r="B340" s="463"/>
      <c r="C340" s="471"/>
      <c r="D340" s="470"/>
      <c r="E340" s="469"/>
      <c r="F340" s="462"/>
      <c r="G340" s="470"/>
      <c r="H340" s="479"/>
    </row>
    <row r="341" spans="1:8" x14ac:dyDescent="0.25">
      <c r="A341" s="480">
        <v>4.12</v>
      </c>
      <c r="B341" s="463" t="s">
        <v>4000</v>
      </c>
      <c r="C341" s="471"/>
      <c r="D341" s="466"/>
      <c r="E341" s="466"/>
      <c r="F341" s="466"/>
      <c r="G341" s="466"/>
      <c r="H341" s="466"/>
    </row>
    <row r="342" spans="1:8" x14ac:dyDescent="0.2">
      <c r="A342" s="466"/>
      <c r="B342" s="462" t="s">
        <v>4001</v>
      </c>
      <c r="C342" s="468" t="s">
        <v>3554</v>
      </c>
      <c r="D342" s="469">
        <v>0.41</v>
      </c>
      <c r="E342" s="469">
        <v>0.45</v>
      </c>
      <c r="F342" s="462" t="s">
        <v>22</v>
      </c>
      <c r="G342" s="469">
        <v>0.63</v>
      </c>
      <c r="H342" s="469">
        <v>0.27</v>
      </c>
    </row>
    <row r="343" spans="1:8" x14ac:dyDescent="0.25">
      <c r="A343" s="466"/>
      <c r="B343" s="462"/>
      <c r="C343" s="471"/>
      <c r="D343" s="469"/>
      <c r="E343" s="469"/>
      <c r="F343" s="462"/>
      <c r="G343" s="469"/>
      <c r="H343" s="469"/>
    </row>
    <row r="344" spans="1:8" x14ac:dyDescent="0.25">
      <c r="A344" s="1039" t="s">
        <v>3932</v>
      </c>
      <c r="B344" s="1039" t="s">
        <v>3674</v>
      </c>
      <c r="C344" s="1039" t="s">
        <v>3271</v>
      </c>
      <c r="D344" s="1039" t="s">
        <v>3933</v>
      </c>
      <c r="E344" s="1039" t="s">
        <v>3934</v>
      </c>
      <c r="F344" s="1039" t="s">
        <v>3708</v>
      </c>
      <c r="G344" s="1039"/>
      <c r="H344" s="1039"/>
    </row>
    <row r="345" spans="1:8" ht="27" x14ac:dyDescent="0.25">
      <c r="A345" s="1039"/>
      <c r="B345" s="1039"/>
      <c r="C345" s="1039"/>
      <c r="D345" s="1039"/>
      <c r="E345" s="1039"/>
      <c r="F345" s="478" t="s">
        <v>3935</v>
      </c>
      <c r="G345" s="478" t="s">
        <v>3936</v>
      </c>
      <c r="H345" s="478" t="s">
        <v>3937</v>
      </c>
    </row>
    <row r="346" spans="1:8" ht="45.75" customHeight="1" x14ac:dyDescent="0.25">
      <c r="A346" s="480">
        <v>4.13</v>
      </c>
      <c r="B346" s="463" t="s">
        <v>4002</v>
      </c>
      <c r="C346" s="474" t="s">
        <v>3554</v>
      </c>
      <c r="D346" s="469">
        <v>0.33</v>
      </c>
      <c r="E346" s="469">
        <v>0.45</v>
      </c>
      <c r="F346" s="469">
        <v>0.52</v>
      </c>
      <c r="G346" s="469">
        <v>0.22</v>
      </c>
      <c r="H346" s="469">
        <v>0.11</v>
      </c>
    </row>
    <row r="347" spans="1:8" x14ac:dyDescent="0.25">
      <c r="A347" s="478">
        <v>1.3</v>
      </c>
      <c r="B347" s="463" t="s">
        <v>4003</v>
      </c>
      <c r="C347" s="471"/>
      <c r="D347" s="466"/>
      <c r="E347" s="466"/>
      <c r="F347" s="466"/>
      <c r="G347" s="466"/>
      <c r="H347" s="466"/>
    </row>
    <row r="348" spans="1:8" x14ac:dyDescent="0.25">
      <c r="A348" s="481">
        <v>4</v>
      </c>
      <c r="B348" s="467" t="s">
        <v>3723</v>
      </c>
      <c r="C348" s="471"/>
      <c r="D348" s="469">
        <v>0.33</v>
      </c>
      <c r="E348" s="469">
        <v>0.45</v>
      </c>
      <c r="F348" s="469">
        <v>0.52</v>
      </c>
      <c r="G348" s="469">
        <v>0.22</v>
      </c>
      <c r="H348" s="469">
        <v>0.11</v>
      </c>
    </row>
    <row r="349" spans="1:8" x14ac:dyDescent="0.25">
      <c r="A349" s="466"/>
      <c r="B349" s="463" t="s">
        <v>4004</v>
      </c>
      <c r="C349" s="471"/>
      <c r="D349" s="466"/>
      <c r="E349" s="466"/>
      <c r="F349" s="466"/>
      <c r="G349" s="466"/>
      <c r="H349" s="466"/>
    </row>
    <row r="350" spans="1:8" x14ac:dyDescent="0.2">
      <c r="A350" s="466"/>
      <c r="B350" s="467" t="s">
        <v>4005</v>
      </c>
      <c r="C350" s="468" t="s">
        <v>3554</v>
      </c>
      <c r="D350" s="469">
        <v>0.17</v>
      </c>
      <c r="E350" s="469">
        <v>0.47</v>
      </c>
      <c r="F350" s="469">
        <v>0.89</v>
      </c>
      <c r="G350" s="462" t="s">
        <v>22</v>
      </c>
      <c r="H350" s="466"/>
    </row>
    <row r="351" spans="1:8" x14ac:dyDescent="0.2">
      <c r="A351" s="466"/>
      <c r="B351" s="467" t="s">
        <v>4006</v>
      </c>
      <c r="C351" s="468" t="s">
        <v>3554</v>
      </c>
      <c r="D351" s="469">
        <v>0.22</v>
      </c>
      <c r="E351" s="469">
        <v>0.47</v>
      </c>
      <c r="F351" s="469">
        <v>0.89</v>
      </c>
      <c r="G351" s="462" t="s">
        <v>22</v>
      </c>
      <c r="H351" s="462" t="s">
        <v>22</v>
      </c>
    </row>
    <row r="352" spans="1:8" x14ac:dyDescent="0.2">
      <c r="A352" s="466"/>
      <c r="B352" s="467" t="s">
        <v>4007</v>
      </c>
      <c r="C352" s="468" t="s">
        <v>3554</v>
      </c>
      <c r="D352" s="469">
        <v>0.33</v>
      </c>
      <c r="E352" s="469">
        <v>0.45</v>
      </c>
      <c r="F352" s="462" t="s">
        <v>22</v>
      </c>
      <c r="G352" s="469">
        <v>0.85</v>
      </c>
      <c r="H352" s="462" t="s">
        <v>22</v>
      </c>
    </row>
    <row r="353" spans="1:9" x14ac:dyDescent="0.2">
      <c r="A353" s="466"/>
      <c r="B353" s="467" t="s">
        <v>4008</v>
      </c>
      <c r="C353" s="468" t="s">
        <v>3554</v>
      </c>
      <c r="D353" s="469">
        <v>0.4</v>
      </c>
      <c r="E353" s="470">
        <v>0.42499999999999999</v>
      </c>
      <c r="F353" s="462" t="s">
        <v>22</v>
      </c>
      <c r="G353" s="469">
        <v>0.95</v>
      </c>
      <c r="H353" s="462" t="s">
        <v>22</v>
      </c>
    </row>
    <row r="354" spans="1:9" x14ac:dyDescent="0.25">
      <c r="A354" s="1049" t="s">
        <v>4009</v>
      </c>
      <c r="B354" s="1049"/>
      <c r="C354" s="1049"/>
      <c r="D354" s="1049"/>
      <c r="E354" s="1049"/>
      <c r="F354" s="1049"/>
      <c r="G354" s="482"/>
      <c r="H354" s="482"/>
      <c r="I354" s="12"/>
    </row>
    <row r="355" spans="1:9" x14ac:dyDescent="0.25">
      <c r="A355" s="483"/>
      <c r="B355" s="464"/>
      <c r="C355" s="464"/>
      <c r="D355" s="464"/>
      <c r="E355" s="464"/>
      <c r="F355" s="464"/>
      <c r="G355" s="464"/>
      <c r="H355" s="464"/>
    </row>
    <row r="356" spans="1:9" ht="40.5" x14ac:dyDescent="0.25">
      <c r="A356" s="478" t="s">
        <v>2341</v>
      </c>
      <c r="B356" s="478" t="s">
        <v>4010</v>
      </c>
      <c r="C356" s="478" t="s">
        <v>4011</v>
      </c>
      <c r="D356" s="478" t="s">
        <v>4012</v>
      </c>
      <c r="E356" s="478" t="s">
        <v>4013</v>
      </c>
      <c r="F356" s="478" t="s">
        <v>2343</v>
      </c>
      <c r="G356" s="464"/>
      <c r="H356" s="464"/>
    </row>
    <row r="357" spans="1:9" ht="27" x14ac:dyDescent="0.25">
      <c r="A357" s="1021">
        <v>1</v>
      </c>
      <c r="B357" s="1031" t="s">
        <v>4765</v>
      </c>
      <c r="C357" s="1034">
        <v>3.01</v>
      </c>
      <c r="D357" s="484" t="s">
        <v>4014</v>
      </c>
      <c r="E357" s="485">
        <v>0.64</v>
      </c>
      <c r="F357" s="486" t="s">
        <v>4015</v>
      </c>
      <c r="G357" s="464"/>
      <c r="H357" s="464"/>
    </row>
    <row r="358" spans="1:9" ht="27" x14ac:dyDescent="0.25">
      <c r="A358" s="1022"/>
      <c r="B358" s="1032"/>
      <c r="C358" s="1035"/>
      <c r="D358" s="487" t="s">
        <v>4016</v>
      </c>
      <c r="E358" s="488">
        <v>0.25600000000000001</v>
      </c>
      <c r="F358" s="489" t="s">
        <v>4015</v>
      </c>
      <c r="G358" s="464"/>
      <c r="H358" s="464"/>
    </row>
    <row r="359" spans="1:9" x14ac:dyDescent="0.25">
      <c r="A359" s="1023"/>
      <c r="B359" s="1033"/>
      <c r="C359" s="1036"/>
      <c r="D359" s="490" t="s">
        <v>4017</v>
      </c>
      <c r="E359" s="491">
        <v>0.38400000000000001</v>
      </c>
      <c r="F359" s="492" t="s">
        <v>4015</v>
      </c>
      <c r="G359" s="464"/>
      <c r="H359" s="464"/>
    </row>
    <row r="360" spans="1:9" ht="27" x14ac:dyDescent="0.25">
      <c r="A360" s="1021">
        <v>2</v>
      </c>
      <c r="B360" s="1031" t="s">
        <v>4766</v>
      </c>
      <c r="C360" s="1034">
        <v>3.02</v>
      </c>
      <c r="D360" s="484" t="s">
        <v>4018</v>
      </c>
      <c r="E360" s="485">
        <v>0.44800000000000001</v>
      </c>
      <c r="F360" s="486" t="s">
        <v>4015</v>
      </c>
      <c r="G360" s="464"/>
      <c r="H360" s="464"/>
    </row>
    <row r="361" spans="1:9" ht="27" x14ac:dyDescent="0.25">
      <c r="A361" s="1022"/>
      <c r="B361" s="1032"/>
      <c r="C361" s="1035"/>
      <c r="D361" s="487" t="s">
        <v>4016</v>
      </c>
      <c r="E361" s="488">
        <v>0.32</v>
      </c>
      <c r="F361" s="489" t="s">
        <v>4015</v>
      </c>
      <c r="G361" s="464"/>
      <c r="H361" s="464"/>
    </row>
    <row r="362" spans="1:9" x14ac:dyDescent="0.25">
      <c r="A362" s="1023"/>
      <c r="B362" s="1033"/>
      <c r="C362" s="1036"/>
      <c r="D362" s="490" t="s">
        <v>4017</v>
      </c>
      <c r="E362" s="491">
        <v>0.51200000000000001</v>
      </c>
      <c r="F362" s="492" t="s">
        <v>4015</v>
      </c>
      <c r="G362" s="464"/>
      <c r="H362" s="464"/>
    </row>
    <row r="363" spans="1:9" ht="27" x14ac:dyDescent="0.25">
      <c r="A363" s="1021">
        <v>3</v>
      </c>
      <c r="B363" s="1031" t="s">
        <v>4767</v>
      </c>
      <c r="C363" s="1034">
        <v>3.03</v>
      </c>
      <c r="D363" s="484" t="s">
        <v>4019</v>
      </c>
      <c r="E363" s="485">
        <v>0.44800000000000001</v>
      </c>
      <c r="F363" s="486" t="s">
        <v>4015</v>
      </c>
      <c r="G363" s="464"/>
      <c r="H363" s="464"/>
    </row>
    <row r="364" spans="1:9" ht="27" x14ac:dyDescent="0.25">
      <c r="A364" s="1022"/>
      <c r="B364" s="1032"/>
      <c r="C364" s="1035"/>
      <c r="D364" s="487" t="s">
        <v>4020</v>
      </c>
      <c r="E364" s="488">
        <v>0.16</v>
      </c>
      <c r="F364" s="489" t="s">
        <v>4015</v>
      </c>
      <c r="G364" s="464"/>
      <c r="H364" s="464"/>
    </row>
    <row r="365" spans="1:9" x14ac:dyDescent="0.25">
      <c r="A365" s="1023"/>
      <c r="B365" s="1033"/>
      <c r="C365" s="1036"/>
      <c r="D365" s="490" t="s">
        <v>4017</v>
      </c>
      <c r="E365" s="491">
        <v>0.67200000000000004</v>
      </c>
      <c r="F365" s="492" t="s">
        <v>4015</v>
      </c>
      <c r="G365" s="464"/>
      <c r="H365" s="464"/>
    </row>
    <row r="366" spans="1:9" ht="27" x14ac:dyDescent="0.25">
      <c r="A366" s="1021">
        <v>4</v>
      </c>
      <c r="B366" s="1046" t="s">
        <v>4768</v>
      </c>
      <c r="C366" s="1034">
        <v>3.04</v>
      </c>
      <c r="D366" s="484" t="s">
        <v>4014</v>
      </c>
      <c r="E366" s="485">
        <v>0.64</v>
      </c>
      <c r="F366" s="486" t="s">
        <v>4015</v>
      </c>
      <c r="G366" s="464"/>
      <c r="H366" s="464"/>
    </row>
    <row r="367" spans="1:9" ht="27" x14ac:dyDescent="0.25">
      <c r="A367" s="1022"/>
      <c r="B367" s="1047"/>
      <c r="C367" s="1035"/>
      <c r="D367" s="487" t="s">
        <v>4016</v>
      </c>
      <c r="E367" s="488">
        <v>0.25600000000000001</v>
      </c>
      <c r="F367" s="489" t="s">
        <v>4015</v>
      </c>
      <c r="G367" s="464"/>
      <c r="H367" s="464"/>
    </row>
    <row r="368" spans="1:9" x14ac:dyDescent="0.25">
      <c r="A368" s="1023"/>
      <c r="B368" s="1048"/>
      <c r="C368" s="1036"/>
      <c r="D368" s="490" t="s">
        <v>4017</v>
      </c>
      <c r="E368" s="491">
        <v>0.38400000000000001</v>
      </c>
      <c r="F368" s="492" t="s">
        <v>4015</v>
      </c>
      <c r="G368" s="464"/>
      <c r="H368" s="464"/>
    </row>
    <row r="369" spans="1:8" ht="27" x14ac:dyDescent="0.25">
      <c r="A369" s="1021">
        <v>5</v>
      </c>
      <c r="B369" s="1031" t="s">
        <v>4769</v>
      </c>
      <c r="C369" s="1034">
        <v>3.05</v>
      </c>
      <c r="D369" s="484" t="s">
        <v>4018</v>
      </c>
      <c r="E369" s="485">
        <v>0.44800000000000001</v>
      </c>
      <c r="F369" s="486" t="s">
        <v>4015</v>
      </c>
      <c r="G369" s="464"/>
      <c r="H369" s="464"/>
    </row>
    <row r="370" spans="1:8" ht="27" x14ac:dyDescent="0.25">
      <c r="A370" s="1022"/>
      <c r="B370" s="1032"/>
      <c r="C370" s="1035"/>
      <c r="D370" s="487" t="s">
        <v>4016</v>
      </c>
      <c r="E370" s="488">
        <v>0.32</v>
      </c>
      <c r="F370" s="489" t="s">
        <v>4015</v>
      </c>
      <c r="G370" s="464"/>
      <c r="H370" s="464"/>
    </row>
    <row r="371" spans="1:8" x14ac:dyDescent="0.25">
      <c r="A371" s="1023"/>
      <c r="B371" s="1033"/>
      <c r="C371" s="1036"/>
      <c r="D371" s="490" t="s">
        <v>4017</v>
      </c>
      <c r="E371" s="491">
        <v>0.51200000000000001</v>
      </c>
      <c r="F371" s="492" t="s">
        <v>4015</v>
      </c>
      <c r="G371" s="464"/>
      <c r="H371" s="464"/>
    </row>
    <row r="372" spans="1:8" ht="27" x14ac:dyDescent="0.25">
      <c r="A372" s="1040">
        <v>6</v>
      </c>
      <c r="B372" s="1018" t="s">
        <v>4770</v>
      </c>
      <c r="C372" s="1034">
        <v>3.06</v>
      </c>
      <c r="D372" s="484" t="s">
        <v>4019</v>
      </c>
      <c r="E372" s="485">
        <v>0.44800000000000001</v>
      </c>
      <c r="F372" s="486" t="s">
        <v>4015</v>
      </c>
      <c r="G372" s="464"/>
      <c r="H372" s="464"/>
    </row>
    <row r="373" spans="1:8" ht="27" x14ac:dyDescent="0.25">
      <c r="A373" s="1041"/>
      <c r="B373" s="1019"/>
      <c r="C373" s="1035"/>
      <c r="D373" s="487" t="s">
        <v>4020</v>
      </c>
      <c r="E373" s="488">
        <v>0.16</v>
      </c>
      <c r="F373" s="489" t="s">
        <v>4015</v>
      </c>
      <c r="G373" s="464"/>
      <c r="H373" s="464"/>
    </row>
    <row r="374" spans="1:8" x14ac:dyDescent="0.25">
      <c r="A374" s="1042"/>
      <c r="B374" s="1020"/>
      <c r="C374" s="1036"/>
      <c r="D374" s="490" t="s">
        <v>4017</v>
      </c>
      <c r="E374" s="491">
        <v>0.67200000000000004</v>
      </c>
      <c r="F374" s="492" t="s">
        <v>4015</v>
      </c>
      <c r="G374" s="464"/>
      <c r="H374" s="464"/>
    </row>
    <row r="375" spans="1:8" x14ac:dyDescent="0.25">
      <c r="A375" s="1021">
        <v>7</v>
      </c>
      <c r="B375" s="1043" t="s">
        <v>4771</v>
      </c>
      <c r="C375" s="1034">
        <v>3.18</v>
      </c>
      <c r="D375" s="484" t="s">
        <v>4021</v>
      </c>
      <c r="E375" s="493">
        <v>1.21</v>
      </c>
      <c r="F375" s="486" t="s">
        <v>4015</v>
      </c>
      <c r="G375" s="464"/>
      <c r="H375" s="464"/>
    </row>
    <row r="376" spans="1:8" x14ac:dyDescent="0.25">
      <c r="A376" s="1022"/>
      <c r="B376" s="1044"/>
      <c r="C376" s="1035"/>
      <c r="D376" s="487" t="s">
        <v>4022</v>
      </c>
      <c r="E376" s="488">
        <v>0.27</v>
      </c>
      <c r="F376" s="489" t="s">
        <v>4015</v>
      </c>
      <c r="G376" s="464"/>
      <c r="H376" s="464"/>
    </row>
    <row r="377" spans="1:8" x14ac:dyDescent="0.25">
      <c r="A377" s="1023"/>
      <c r="B377" s="1045"/>
      <c r="C377" s="1036"/>
      <c r="D377" s="490" t="s">
        <v>4023</v>
      </c>
      <c r="E377" s="494">
        <v>0.08</v>
      </c>
      <c r="F377" s="492" t="s">
        <v>4015</v>
      </c>
      <c r="G377" s="464"/>
      <c r="H377" s="464"/>
    </row>
    <row r="378" spans="1:8" x14ac:dyDescent="0.25">
      <c r="A378" s="1021">
        <v>8</v>
      </c>
      <c r="B378" s="1018" t="s">
        <v>4772</v>
      </c>
      <c r="C378" s="1034">
        <v>3.19</v>
      </c>
      <c r="D378" s="484" t="s">
        <v>4021</v>
      </c>
      <c r="E378" s="493">
        <v>1.21</v>
      </c>
      <c r="F378" s="486" t="s">
        <v>4015</v>
      </c>
      <c r="G378" s="464"/>
      <c r="H378" s="464"/>
    </row>
    <row r="379" spans="1:8" x14ac:dyDescent="0.25">
      <c r="A379" s="1022"/>
      <c r="B379" s="1019"/>
      <c r="C379" s="1035"/>
      <c r="D379" s="487" t="s">
        <v>4024</v>
      </c>
      <c r="E379" s="488">
        <v>0.24</v>
      </c>
      <c r="F379" s="489" t="s">
        <v>4015</v>
      </c>
      <c r="G379" s="464"/>
      <c r="H379" s="464"/>
    </row>
    <row r="380" spans="1:8" x14ac:dyDescent="0.25">
      <c r="A380" s="1023"/>
      <c r="B380" s="1020"/>
      <c r="C380" s="1036"/>
      <c r="D380" s="490" t="s">
        <v>4023</v>
      </c>
      <c r="E380" s="494">
        <v>0.08</v>
      </c>
      <c r="F380" s="492" t="s">
        <v>4015</v>
      </c>
      <c r="G380" s="464"/>
      <c r="H380" s="464"/>
    </row>
    <row r="381" spans="1:8" x14ac:dyDescent="0.25">
      <c r="A381" s="1021">
        <v>9</v>
      </c>
      <c r="B381" s="1018" t="s">
        <v>4773</v>
      </c>
      <c r="C381" s="1028">
        <v>3.2</v>
      </c>
      <c r="D381" s="484" t="s">
        <v>4025</v>
      </c>
      <c r="E381" s="493">
        <v>1.21</v>
      </c>
      <c r="F381" s="486" t="s">
        <v>4015</v>
      </c>
      <c r="G381" s="464"/>
      <c r="H381" s="464"/>
    </row>
    <row r="382" spans="1:8" x14ac:dyDescent="0.25">
      <c r="A382" s="1022"/>
      <c r="B382" s="1019"/>
      <c r="C382" s="1029"/>
      <c r="D382" s="487" t="s">
        <v>4024</v>
      </c>
      <c r="E382" s="488">
        <v>0.24</v>
      </c>
      <c r="F382" s="489" t="s">
        <v>4015</v>
      </c>
      <c r="G382" s="464"/>
      <c r="H382" s="464"/>
    </row>
    <row r="383" spans="1:8" x14ac:dyDescent="0.25">
      <c r="A383" s="1023"/>
      <c r="B383" s="1020"/>
      <c r="C383" s="1030"/>
      <c r="D383" s="490" t="s">
        <v>4023</v>
      </c>
      <c r="E383" s="494">
        <v>0.08</v>
      </c>
      <c r="F383" s="492" t="s">
        <v>4015</v>
      </c>
      <c r="G383" s="464"/>
      <c r="H383" s="464"/>
    </row>
    <row r="384" spans="1:8" x14ac:dyDescent="0.25">
      <c r="A384" s="1021">
        <v>10</v>
      </c>
      <c r="B384" s="1018" t="s">
        <v>4774</v>
      </c>
      <c r="C384" s="1024" t="s">
        <v>52</v>
      </c>
      <c r="D384" s="484" t="s">
        <v>4026</v>
      </c>
      <c r="E384" s="485">
        <v>4.2000000000000003E-2</v>
      </c>
      <c r="F384" s="486" t="s">
        <v>4027</v>
      </c>
      <c r="G384" s="464"/>
      <c r="H384" s="464"/>
    </row>
    <row r="385" spans="1:8" x14ac:dyDescent="0.25">
      <c r="A385" s="1022"/>
      <c r="B385" s="1019"/>
      <c r="C385" s="1025"/>
      <c r="D385" s="487" t="s">
        <v>4028</v>
      </c>
      <c r="E385" s="488">
        <v>3.3000000000000002E-2</v>
      </c>
      <c r="F385" s="489" t="s">
        <v>4027</v>
      </c>
      <c r="G385" s="464"/>
      <c r="H385" s="464"/>
    </row>
    <row r="386" spans="1:8" ht="27" x14ac:dyDescent="0.25">
      <c r="A386" s="1023"/>
      <c r="B386" s="1020"/>
      <c r="C386" s="1026"/>
      <c r="D386" s="490" t="s">
        <v>4029</v>
      </c>
      <c r="E386" s="495">
        <v>1.75E-3</v>
      </c>
      <c r="F386" s="492" t="s">
        <v>4030</v>
      </c>
      <c r="G386" s="464"/>
      <c r="H386" s="464"/>
    </row>
    <row r="387" spans="1:8" x14ac:dyDescent="0.25">
      <c r="A387" s="1038">
        <v>11</v>
      </c>
      <c r="B387" s="1037" t="s">
        <v>4775</v>
      </c>
      <c r="C387" s="1027" t="s">
        <v>53</v>
      </c>
      <c r="D387" s="496" t="s">
        <v>4028</v>
      </c>
      <c r="E387" s="497">
        <v>7.4999999999999997E-2</v>
      </c>
      <c r="F387" s="498" t="s">
        <v>4027</v>
      </c>
      <c r="G387" s="464"/>
      <c r="H387" s="464"/>
    </row>
    <row r="388" spans="1:8" ht="27" x14ac:dyDescent="0.25">
      <c r="A388" s="1023"/>
      <c r="B388" s="1020"/>
      <c r="C388" s="1026"/>
      <c r="D388" s="490" t="s">
        <v>4029</v>
      </c>
      <c r="E388" s="495">
        <v>1.75E-3</v>
      </c>
      <c r="F388" s="492" t="s">
        <v>4030</v>
      </c>
      <c r="G388" s="464"/>
      <c r="H388" s="464"/>
    </row>
    <row r="389" spans="1:8" ht="40.5" x14ac:dyDescent="0.25">
      <c r="A389" s="478" t="s">
        <v>2341</v>
      </c>
      <c r="B389" s="478" t="s">
        <v>4010</v>
      </c>
      <c r="C389" s="478" t="s">
        <v>4011</v>
      </c>
      <c r="D389" s="478" t="s">
        <v>4012</v>
      </c>
      <c r="E389" s="478" t="s">
        <v>4013</v>
      </c>
      <c r="F389" s="478" t="s">
        <v>2343</v>
      </c>
      <c r="G389" s="464"/>
      <c r="H389" s="464"/>
    </row>
    <row r="390" spans="1:8" x14ac:dyDescent="0.25">
      <c r="A390" s="1021">
        <v>12</v>
      </c>
      <c r="B390" s="1018" t="s">
        <v>4776</v>
      </c>
      <c r="C390" s="1024" t="s">
        <v>54</v>
      </c>
      <c r="D390" s="484" t="s">
        <v>4026</v>
      </c>
      <c r="E390" s="485">
        <v>4.2000000000000003E-2</v>
      </c>
      <c r="F390" s="486" t="s">
        <v>4027</v>
      </c>
      <c r="G390" s="464"/>
      <c r="H390" s="464"/>
    </row>
    <row r="391" spans="1:8" x14ac:dyDescent="0.25">
      <c r="A391" s="1022"/>
      <c r="B391" s="1019"/>
      <c r="C391" s="1025"/>
      <c r="D391" s="487" t="s">
        <v>4028</v>
      </c>
      <c r="E391" s="488">
        <v>3.3000000000000002E-2</v>
      </c>
      <c r="F391" s="489" t="s">
        <v>4027</v>
      </c>
      <c r="G391" s="464"/>
      <c r="H391" s="464"/>
    </row>
    <row r="392" spans="1:8" ht="27" x14ac:dyDescent="0.25">
      <c r="A392" s="1023"/>
      <c r="B392" s="1020"/>
      <c r="C392" s="1026"/>
      <c r="D392" s="490" t="s">
        <v>4029</v>
      </c>
      <c r="E392" s="495">
        <v>1.75E-3</v>
      </c>
      <c r="F392" s="492" t="s">
        <v>4030</v>
      </c>
      <c r="G392" s="464"/>
      <c r="H392" s="464"/>
    </row>
    <row r="393" spans="1:8" x14ac:dyDescent="0.25">
      <c r="A393" s="1021">
        <v>13</v>
      </c>
      <c r="B393" s="1018" t="s">
        <v>4777</v>
      </c>
      <c r="C393" s="1024" t="s">
        <v>55</v>
      </c>
      <c r="D393" s="496" t="s">
        <v>4028</v>
      </c>
      <c r="E393" s="497">
        <v>7.4999999999999997E-2</v>
      </c>
      <c r="F393" s="498" t="s">
        <v>4027</v>
      </c>
      <c r="G393" s="464"/>
      <c r="H393" s="464"/>
    </row>
    <row r="394" spans="1:8" ht="27" x14ac:dyDescent="0.25">
      <c r="A394" s="1023"/>
      <c r="B394" s="1020"/>
      <c r="C394" s="1026"/>
      <c r="D394" s="490" t="s">
        <v>4029</v>
      </c>
      <c r="E394" s="495">
        <v>1.75E-3</v>
      </c>
      <c r="F394" s="492" t="s">
        <v>4030</v>
      </c>
      <c r="G394" s="464"/>
      <c r="H394" s="464"/>
    </row>
    <row r="395" spans="1:8" x14ac:dyDescent="0.25">
      <c r="A395" s="1021">
        <v>14</v>
      </c>
      <c r="B395" s="1018" t="s">
        <v>4778</v>
      </c>
      <c r="C395" s="1024" t="s">
        <v>47</v>
      </c>
      <c r="D395" s="484" t="s">
        <v>4026</v>
      </c>
      <c r="E395" s="485">
        <v>6.3E-2</v>
      </c>
      <c r="F395" s="486" t="s">
        <v>4027</v>
      </c>
      <c r="G395" s="464"/>
      <c r="H395" s="464"/>
    </row>
    <row r="396" spans="1:8" x14ac:dyDescent="0.25">
      <c r="A396" s="1022"/>
      <c r="B396" s="1019"/>
      <c r="C396" s="1025"/>
      <c r="D396" s="487" t="s">
        <v>4028</v>
      </c>
      <c r="E396" s="488">
        <v>4.4999999999999998E-2</v>
      </c>
      <c r="F396" s="489" t="s">
        <v>4027</v>
      </c>
      <c r="G396" s="464"/>
      <c r="H396" s="464"/>
    </row>
    <row r="397" spans="1:8" ht="27" x14ac:dyDescent="0.25">
      <c r="A397" s="1023"/>
      <c r="B397" s="1020"/>
      <c r="C397" s="1026"/>
      <c r="D397" s="490" t="s">
        <v>4029</v>
      </c>
      <c r="E397" s="491">
        <v>2E-3</v>
      </c>
      <c r="F397" s="492" t="s">
        <v>4030</v>
      </c>
      <c r="G397" s="464"/>
      <c r="H397" s="464"/>
    </row>
    <row r="398" spans="1:8" x14ac:dyDescent="0.25">
      <c r="A398" s="1021">
        <v>15</v>
      </c>
      <c r="B398" s="1018" t="s">
        <v>4779</v>
      </c>
      <c r="C398" s="1024" t="s">
        <v>49</v>
      </c>
      <c r="D398" s="496" t="s">
        <v>4028</v>
      </c>
      <c r="E398" s="497">
        <v>0.108</v>
      </c>
      <c r="F398" s="498" t="s">
        <v>4027</v>
      </c>
      <c r="G398" s="464"/>
      <c r="H398" s="464"/>
    </row>
    <row r="399" spans="1:8" ht="27" x14ac:dyDescent="0.25">
      <c r="A399" s="1023"/>
      <c r="B399" s="1020"/>
      <c r="C399" s="1026"/>
      <c r="D399" s="490" t="s">
        <v>4029</v>
      </c>
      <c r="E399" s="491">
        <v>2E-3</v>
      </c>
      <c r="F399" s="492" t="s">
        <v>4030</v>
      </c>
      <c r="G399" s="464"/>
      <c r="H399" s="464"/>
    </row>
    <row r="400" spans="1:8" x14ac:dyDescent="0.25">
      <c r="A400" s="1021">
        <v>16</v>
      </c>
      <c r="B400" s="1018" t="s">
        <v>4780</v>
      </c>
      <c r="C400" s="1024" t="s">
        <v>50</v>
      </c>
      <c r="D400" s="484" t="s">
        <v>4026</v>
      </c>
      <c r="E400" s="485">
        <v>6.3E-2</v>
      </c>
      <c r="F400" s="486" t="s">
        <v>4027</v>
      </c>
      <c r="G400" s="464"/>
      <c r="H400" s="464"/>
    </row>
    <row r="401" spans="1:8" x14ac:dyDescent="0.25">
      <c r="A401" s="1022"/>
      <c r="B401" s="1019"/>
      <c r="C401" s="1025"/>
      <c r="D401" s="487" t="s">
        <v>4028</v>
      </c>
      <c r="E401" s="488">
        <v>4.4999999999999998E-2</v>
      </c>
      <c r="F401" s="489" t="s">
        <v>4027</v>
      </c>
      <c r="G401" s="464"/>
      <c r="H401" s="464"/>
    </row>
    <row r="402" spans="1:8" ht="27" x14ac:dyDescent="0.25">
      <c r="A402" s="1022"/>
      <c r="B402" s="1019"/>
      <c r="C402" s="1025"/>
      <c r="D402" s="487" t="s">
        <v>4029</v>
      </c>
      <c r="E402" s="488">
        <v>2E-3</v>
      </c>
      <c r="F402" s="489" t="s">
        <v>4030</v>
      </c>
      <c r="G402" s="464"/>
      <c r="H402" s="464"/>
    </row>
    <row r="403" spans="1:8" ht="27" x14ac:dyDescent="0.25">
      <c r="A403" s="1023"/>
      <c r="B403" s="1020"/>
      <c r="C403" s="1026"/>
      <c r="D403" s="490" t="s">
        <v>4031</v>
      </c>
      <c r="E403" s="499">
        <v>2.9999999999999997E-4</v>
      </c>
      <c r="F403" s="492" t="s">
        <v>4030</v>
      </c>
      <c r="G403" s="464"/>
      <c r="H403" s="464"/>
    </row>
    <row r="404" spans="1:8" x14ac:dyDescent="0.25">
      <c r="A404" s="1021">
        <v>17</v>
      </c>
      <c r="B404" s="1018" t="s">
        <v>4781</v>
      </c>
      <c r="C404" s="1024" t="s">
        <v>51</v>
      </c>
      <c r="D404" s="484" t="s">
        <v>4028</v>
      </c>
      <c r="E404" s="485">
        <v>0.108</v>
      </c>
      <c r="F404" s="486" t="s">
        <v>4027</v>
      </c>
      <c r="G404" s="464"/>
      <c r="H404" s="464"/>
    </row>
    <row r="405" spans="1:8" ht="27" x14ac:dyDescent="0.25">
      <c r="A405" s="1022"/>
      <c r="B405" s="1019"/>
      <c r="C405" s="1025"/>
      <c r="D405" s="487" t="s">
        <v>4029</v>
      </c>
      <c r="E405" s="488">
        <v>2E-3</v>
      </c>
      <c r="F405" s="489" t="s">
        <v>4030</v>
      </c>
      <c r="G405" s="464"/>
      <c r="H405" s="464"/>
    </row>
    <row r="406" spans="1:8" ht="27" x14ac:dyDescent="0.25">
      <c r="A406" s="1023"/>
      <c r="B406" s="1020"/>
      <c r="C406" s="1026"/>
      <c r="D406" s="490" t="s">
        <v>4031</v>
      </c>
      <c r="E406" s="499">
        <v>2.9999999999999997E-4</v>
      </c>
      <c r="F406" s="492" t="s">
        <v>4030</v>
      </c>
      <c r="G406" s="464"/>
      <c r="H406" s="464"/>
    </row>
    <row r="407" spans="1:8" x14ac:dyDescent="0.25">
      <c r="A407" s="483"/>
      <c r="B407" s="464"/>
      <c r="C407" s="464"/>
      <c r="D407" s="464"/>
      <c r="E407" s="464"/>
      <c r="F407" s="464"/>
      <c r="G407" s="464"/>
      <c r="H407" s="464"/>
    </row>
    <row r="2042" ht="192.75" customHeight="1" x14ac:dyDescent="0.25"/>
    <row r="2043" ht="180" customHeight="1" x14ac:dyDescent="0.25"/>
    <row r="2044" ht="180.75" customHeight="1" x14ac:dyDescent="0.25"/>
    <row r="2085" spans="5:5" x14ac:dyDescent="0.25">
      <c r="E2085" s="6" t="s">
        <v>5535</v>
      </c>
    </row>
    <row r="2087" spans="5:5" x14ac:dyDescent="0.25">
      <c r="E2087" s="6" t="s">
        <v>5534</v>
      </c>
    </row>
    <row r="2103" spans="1:9" x14ac:dyDescent="0.25">
      <c r="A2103" s="981"/>
      <c r="B2103" s="981"/>
      <c r="C2103" s="981"/>
      <c r="D2103" s="981"/>
      <c r="E2103" s="981"/>
      <c r="F2103" s="981"/>
      <c r="G2103" s="981"/>
      <c r="H2103" s="981"/>
      <c r="I2103" s="981"/>
    </row>
    <row r="2129" ht="226.5" customHeight="1" x14ac:dyDescent="0.25"/>
    <row r="2130" ht="238.5" customHeight="1" x14ac:dyDescent="0.25"/>
    <row r="2199" spans="5:5" x14ac:dyDescent="0.25">
      <c r="E2199" s="6" t="s">
        <v>5537</v>
      </c>
    </row>
    <row r="2200" spans="5:5" x14ac:dyDescent="0.25">
      <c r="E2200" s="6" t="s">
        <v>5536</v>
      </c>
    </row>
    <row r="2201" spans="5:5" ht="409.5" x14ac:dyDescent="0.25">
      <c r="E2201" s="35" t="s">
        <v>4734</v>
      </c>
    </row>
    <row r="2215" spans="5:5" ht="409.5" x14ac:dyDescent="0.25">
      <c r="E2215" s="35" t="s">
        <v>2015</v>
      </c>
    </row>
    <row r="2251" spans="5:5" x14ac:dyDescent="0.25">
      <c r="E2251" s="6" t="s">
        <v>4747</v>
      </c>
    </row>
    <row r="2269" spans="5:5" x14ac:dyDescent="0.25">
      <c r="E2269" s="6" t="s">
        <v>2334</v>
      </c>
    </row>
    <row r="2270" spans="5:5" x14ac:dyDescent="0.25">
      <c r="E2270" s="6" t="s">
        <v>2335</v>
      </c>
    </row>
    <row r="2271" spans="5:5" x14ac:dyDescent="0.25">
      <c r="E2271" s="6" t="s">
        <v>5512</v>
      </c>
    </row>
    <row r="2272" spans="5:5" x14ac:dyDescent="0.25">
      <c r="E2272" s="6" t="s">
        <v>5513</v>
      </c>
    </row>
    <row r="2273" spans="5:5" ht="409.5" x14ac:dyDescent="0.25">
      <c r="E2273" s="35" t="s">
        <v>5514</v>
      </c>
    </row>
    <row r="2274" spans="5:5" ht="409.5" x14ac:dyDescent="0.25">
      <c r="E2274" s="35" t="s">
        <v>5515</v>
      </c>
    </row>
    <row r="2276" spans="5:5" ht="409.5" x14ac:dyDescent="0.25">
      <c r="E2276" s="35" t="s">
        <v>5516</v>
      </c>
    </row>
    <row r="2277" spans="5:5" ht="409.5" x14ac:dyDescent="0.25">
      <c r="E2277" s="35" t="s">
        <v>5517</v>
      </c>
    </row>
    <row r="2278" spans="5:5" ht="409.5" x14ac:dyDescent="0.25">
      <c r="E2278" s="35" t="s">
        <v>5518</v>
      </c>
    </row>
    <row r="2279" spans="5:5" ht="409.5" x14ac:dyDescent="0.25">
      <c r="E2279" s="35" t="s">
        <v>5519</v>
      </c>
    </row>
    <row r="2280" spans="5:5" x14ac:dyDescent="0.25">
      <c r="E2280" s="6" t="s">
        <v>5509</v>
      </c>
    </row>
    <row r="2281" spans="5:5" x14ac:dyDescent="0.25">
      <c r="E2281" s="6" t="s">
        <v>5510</v>
      </c>
    </row>
    <row r="2282" spans="5:5" ht="409.5" x14ac:dyDescent="0.25">
      <c r="E2282" s="35" t="s">
        <v>5533</v>
      </c>
    </row>
    <row r="2283" spans="5:5" x14ac:dyDescent="0.25">
      <c r="E2283" s="35"/>
    </row>
    <row r="2284" spans="5:5" ht="409.5" x14ac:dyDescent="0.25">
      <c r="E2284" s="35" t="s">
        <v>5531</v>
      </c>
    </row>
    <row r="2285" spans="5:5" ht="409.5" x14ac:dyDescent="0.25">
      <c r="E2285" s="35" t="s">
        <v>5532</v>
      </c>
    </row>
    <row r="2286" spans="5:5" ht="409.5" x14ac:dyDescent="0.25">
      <c r="E2286" s="35" t="s">
        <v>5521</v>
      </c>
    </row>
    <row r="2287" spans="5:5" x14ac:dyDescent="0.25">
      <c r="E2287" s="6" t="s">
        <v>5520</v>
      </c>
    </row>
    <row r="2288" spans="5:5" ht="409.5" x14ac:dyDescent="0.25">
      <c r="E2288" s="35" t="s">
        <v>5529</v>
      </c>
    </row>
    <row r="2289" spans="5:5" ht="409.5" x14ac:dyDescent="0.25">
      <c r="E2289" s="35" t="s">
        <v>5530</v>
      </c>
    </row>
    <row r="2290" spans="5:5" x14ac:dyDescent="0.25">
      <c r="E2290" s="6" t="s">
        <v>5522</v>
      </c>
    </row>
    <row r="2291" spans="5:5" ht="409.5" x14ac:dyDescent="0.25">
      <c r="E2291" s="35" t="s">
        <v>5523</v>
      </c>
    </row>
    <row r="2292" spans="5:5" x14ac:dyDescent="0.25">
      <c r="E2292" s="6" t="s">
        <v>5524</v>
      </c>
    </row>
    <row r="2293" spans="5:5" x14ac:dyDescent="0.25">
      <c r="E2293" s="6" t="s">
        <v>5525</v>
      </c>
    </row>
    <row r="2295" spans="5:5" ht="409.5" x14ac:dyDescent="0.25">
      <c r="E2295" s="35" t="s">
        <v>5511</v>
      </c>
    </row>
    <row r="2296" spans="5:5" ht="409.5" x14ac:dyDescent="0.25">
      <c r="E2296" s="35" t="s">
        <v>5526</v>
      </c>
    </row>
    <row r="2306" spans="5:5" ht="409.5" x14ac:dyDescent="0.25">
      <c r="E2306" s="35" t="s">
        <v>5527</v>
      </c>
    </row>
    <row r="2307" spans="5:5" ht="409.5" x14ac:dyDescent="0.25">
      <c r="E2307" s="35" t="s">
        <v>5528</v>
      </c>
    </row>
  </sheetData>
  <mergeCells count="142">
    <mergeCell ref="B344:B345"/>
    <mergeCell ref="C344:C345"/>
    <mergeCell ref="D344:D345"/>
    <mergeCell ref="E344:E345"/>
    <mergeCell ref="F344:H344"/>
    <mergeCell ref="F165:G165"/>
    <mergeCell ref="A1:J1"/>
    <mergeCell ref="A2:J2"/>
    <mergeCell ref="A3:A4"/>
    <mergeCell ref="B3:B4"/>
    <mergeCell ref="C3:C4"/>
    <mergeCell ref="D3:D4"/>
    <mergeCell ref="E3:J3"/>
    <mergeCell ref="A25:H25"/>
    <mergeCell ref="A26:H26"/>
    <mergeCell ref="A27:H27"/>
    <mergeCell ref="A28:H28"/>
    <mergeCell ref="A29:A30"/>
    <mergeCell ref="B29:B30"/>
    <mergeCell ref="C29:C30"/>
    <mergeCell ref="D29:D30"/>
    <mergeCell ref="E29:E30"/>
    <mergeCell ref="F29:H29"/>
    <mergeCell ref="A78:I78"/>
    <mergeCell ref="A79:I79"/>
    <mergeCell ref="A80:I80"/>
    <mergeCell ref="A81:I81"/>
    <mergeCell ref="A56:G56"/>
    <mergeCell ref="A57:A58"/>
    <mergeCell ref="B57:B58"/>
    <mergeCell ref="C57:C58"/>
    <mergeCell ref="D57:D58"/>
    <mergeCell ref="E57:E58"/>
    <mergeCell ref="F57:G57"/>
    <mergeCell ref="B101:D101"/>
    <mergeCell ref="B103:D103"/>
    <mergeCell ref="B104:D104"/>
    <mergeCell ref="B105:D105"/>
    <mergeCell ref="B92:D92"/>
    <mergeCell ref="B93:D93"/>
    <mergeCell ref="B97:D97"/>
    <mergeCell ref="B99:D99"/>
    <mergeCell ref="B86:D86"/>
    <mergeCell ref="B87:D87"/>
    <mergeCell ref="B89:D89"/>
    <mergeCell ref="B90:D90"/>
    <mergeCell ref="B142:E142"/>
    <mergeCell ref="D131:E131"/>
    <mergeCell ref="D132:E132"/>
    <mergeCell ref="B135:E135"/>
    <mergeCell ref="B126:E126"/>
    <mergeCell ref="D128:E128"/>
    <mergeCell ref="D129:E129"/>
    <mergeCell ref="D130:E130"/>
    <mergeCell ref="B107:D107"/>
    <mergeCell ref="B108:D108"/>
    <mergeCell ref="B193:E193"/>
    <mergeCell ref="B195:C195"/>
    <mergeCell ref="B196:C196"/>
    <mergeCell ref="B197:C197"/>
    <mergeCell ref="B200:E200"/>
    <mergeCell ref="B220:E220"/>
    <mergeCell ref="B185:C185"/>
    <mergeCell ref="B174:C174"/>
    <mergeCell ref="B161:E161"/>
    <mergeCell ref="B162:E162"/>
    <mergeCell ref="B171:C171"/>
    <mergeCell ref="B212:E212"/>
    <mergeCell ref="B213:D213"/>
    <mergeCell ref="A263:A264"/>
    <mergeCell ref="B263:B264"/>
    <mergeCell ref="C263:C264"/>
    <mergeCell ref="D263:D264"/>
    <mergeCell ref="E263:E264"/>
    <mergeCell ref="F263:H263"/>
    <mergeCell ref="B221:D221"/>
    <mergeCell ref="B244:E244"/>
    <mergeCell ref="A258:I258"/>
    <mergeCell ref="A259:I259"/>
    <mergeCell ref="A260:I260"/>
    <mergeCell ref="A261:I261"/>
    <mergeCell ref="B250:E250"/>
    <mergeCell ref="F290:H290"/>
    <mergeCell ref="B372:B374"/>
    <mergeCell ref="A372:A374"/>
    <mergeCell ref="B375:B377"/>
    <mergeCell ref="A375:A377"/>
    <mergeCell ref="B366:B368"/>
    <mergeCell ref="A366:A368"/>
    <mergeCell ref="B369:B371"/>
    <mergeCell ref="A354:F354"/>
    <mergeCell ref="A290:A291"/>
    <mergeCell ref="B360:B362"/>
    <mergeCell ref="A360:A362"/>
    <mergeCell ref="B363:B365"/>
    <mergeCell ref="A363:A365"/>
    <mergeCell ref="D290:D291"/>
    <mergeCell ref="E290:E291"/>
    <mergeCell ref="B290:B291"/>
    <mergeCell ref="C290:C291"/>
    <mergeCell ref="C357:C359"/>
    <mergeCell ref="C360:C362"/>
    <mergeCell ref="C363:C365"/>
    <mergeCell ref="C369:C371"/>
    <mergeCell ref="C366:C368"/>
    <mergeCell ref="A344:A345"/>
    <mergeCell ref="C381:C383"/>
    <mergeCell ref="B357:B359"/>
    <mergeCell ref="A357:A359"/>
    <mergeCell ref="C378:C380"/>
    <mergeCell ref="C375:C377"/>
    <mergeCell ref="B400:B403"/>
    <mergeCell ref="A400:A403"/>
    <mergeCell ref="C372:C374"/>
    <mergeCell ref="B384:B386"/>
    <mergeCell ref="C393:C394"/>
    <mergeCell ref="C390:C392"/>
    <mergeCell ref="A398:A399"/>
    <mergeCell ref="A369:A371"/>
    <mergeCell ref="A384:A386"/>
    <mergeCell ref="B387:B388"/>
    <mergeCell ref="A387:A388"/>
    <mergeCell ref="A390:A392"/>
    <mergeCell ref="B390:B392"/>
    <mergeCell ref="B381:B383"/>
    <mergeCell ref="A381:A383"/>
    <mergeCell ref="A378:A380"/>
    <mergeCell ref="A393:A394"/>
    <mergeCell ref="B393:B394"/>
    <mergeCell ref="B378:B380"/>
    <mergeCell ref="A2103:I2103"/>
    <mergeCell ref="B404:B406"/>
    <mergeCell ref="A404:A406"/>
    <mergeCell ref="C384:C386"/>
    <mergeCell ref="A395:A397"/>
    <mergeCell ref="B395:B397"/>
    <mergeCell ref="B398:B399"/>
    <mergeCell ref="C404:C406"/>
    <mergeCell ref="C400:C403"/>
    <mergeCell ref="C398:C399"/>
    <mergeCell ref="C395:C397"/>
    <mergeCell ref="C387:C388"/>
  </mergeCells>
  <pageMargins left="0.47244094488188998" right="0.47244094488188998" top="0.74803149606299202" bottom="0.74803149606299202" header="0.31496062992126" footer="0.31496062992126"/>
  <pageSetup paperSize="9" scale="77" orientation="portrait" r:id="rId1"/>
  <rowBreaks count="8" manualBreakCount="8">
    <brk id="24" max="9" man="1"/>
    <brk id="55" max="9" man="1"/>
    <brk id="115" max="9" man="1"/>
    <brk id="170" max="9" man="1"/>
    <brk id="231" max="9" man="1"/>
    <brk id="343" max="9" man="1"/>
    <brk id="388" max="9" man="1"/>
    <brk id="2337" max="16383" man="1"/>
  </rowBreaks>
  <colBreaks count="1" manualBreakCount="1">
    <brk id="10" max="1048575" man="1"/>
  </colBreaks>
  <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226"/>
  <sheetViews>
    <sheetView view="pageBreakPreview" zoomScale="70" zoomScaleNormal="100" zoomScaleSheetLayoutView="70" workbookViewId="0">
      <selection activeCell="O131" sqref="O131"/>
    </sheetView>
  </sheetViews>
  <sheetFormatPr defaultColWidth="9.140625" defaultRowHeight="15" x14ac:dyDescent="0.25"/>
  <cols>
    <col min="1" max="1" width="6.28515625" style="396" customWidth="1"/>
    <col min="2" max="2" width="9.140625" style="396"/>
    <col min="3" max="3" width="45.85546875" style="396" customWidth="1"/>
    <col min="4" max="4" width="8.5703125" style="396" customWidth="1"/>
    <col min="5" max="5" width="9.140625" style="396" customWidth="1"/>
    <col min="6" max="6" width="7.140625" style="396" customWidth="1"/>
    <col min="7" max="16384" width="9.140625" style="396"/>
  </cols>
  <sheetData>
    <row r="2" spans="1:7" ht="31.5" x14ac:dyDescent="0.45">
      <c r="A2" s="1065" t="s">
        <v>4034</v>
      </c>
      <c r="B2" s="1065"/>
      <c r="C2" s="1065"/>
      <c r="D2" s="1065"/>
      <c r="E2" s="1065"/>
      <c r="F2" s="1"/>
      <c r="G2" s="1"/>
    </row>
    <row r="3" spans="1:7" ht="31.5" x14ac:dyDescent="0.45">
      <c r="A3" s="1066" t="s">
        <v>4035</v>
      </c>
      <c r="B3" s="1066"/>
      <c r="C3" s="1066"/>
      <c r="D3" s="1066"/>
      <c r="E3" s="1066"/>
      <c r="F3" s="1066"/>
      <c r="G3" s="1066"/>
    </row>
    <row r="4" spans="1:7" ht="47.25" customHeight="1" x14ac:dyDescent="0.45">
      <c r="A4" s="1069" t="s">
        <v>4036</v>
      </c>
      <c r="B4" s="1069"/>
      <c r="C4" s="1069"/>
      <c r="D4" s="1069"/>
      <c r="E4" s="1069"/>
      <c r="F4" s="1066"/>
      <c r="G4" s="1066"/>
    </row>
    <row r="6" spans="1:7" ht="45" customHeight="1" x14ac:dyDescent="0.3">
      <c r="A6" s="1067" t="s">
        <v>5427</v>
      </c>
      <c r="B6" s="1067"/>
      <c r="C6" s="1067"/>
      <c r="D6" s="1067"/>
      <c r="E6" s="1067"/>
      <c r="F6" s="1061"/>
      <c r="G6" s="1061"/>
    </row>
    <row r="7" spans="1:7" ht="20.25" x14ac:dyDescent="0.3">
      <c r="A7" s="1069" t="s">
        <v>5428</v>
      </c>
      <c r="B7" s="1069"/>
      <c r="C7" s="1069"/>
      <c r="D7" s="1069"/>
      <c r="E7" s="1069"/>
      <c r="F7" s="1061"/>
      <c r="G7" s="1061"/>
    </row>
    <row r="11" spans="1:7" ht="30" x14ac:dyDescent="0.4">
      <c r="A11" s="1068" t="s">
        <v>4037</v>
      </c>
      <c r="B11" s="1068"/>
      <c r="C11" s="1068"/>
      <c r="D11" s="1068"/>
      <c r="E11" s="1068"/>
      <c r="F11" s="1061"/>
      <c r="G11" s="1061"/>
    </row>
    <row r="13" spans="1:7" ht="40.5" x14ac:dyDescent="0.25">
      <c r="B13" s="723" t="s">
        <v>2341</v>
      </c>
      <c r="C13" s="723" t="s">
        <v>4038</v>
      </c>
      <c r="D13" s="1063" t="s">
        <v>4039</v>
      </c>
      <c r="E13" s="1064"/>
    </row>
    <row r="14" spans="1:7" ht="20.25" customHeight="1" x14ac:dyDescent="0.25">
      <c r="B14" s="2">
        <v>1</v>
      </c>
      <c r="C14" s="2">
        <v>2</v>
      </c>
      <c r="D14" s="2">
        <v>3</v>
      </c>
      <c r="E14" s="2">
        <v>4</v>
      </c>
    </row>
    <row r="15" spans="1:7" ht="19.5" x14ac:dyDescent="0.25">
      <c r="B15" s="400" t="s">
        <v>4040</v>
      </c>
      <c r="C15" s="400" t="s">
        <v>4041</v>
      </c>
      <c r="D15" s="400">
        <v>1</v>
      </c>
      <c r="E15" s="400">
        <v>1</v>
      </c>
    </row>
    <row r="16" spans="1:7" ht="45.75" customHeight="1" x14ac:dyDescent="0.25">
      <c r="B16" s="400" t="s">
        <v>4042</v>
      </c>
      <c r="C16" s="400" t="s">
        <v>4043</v>
      </c>
      <c r="D16" s="400">
        <v>2</v>
      </c>
      <c r="E16" s="400">
        <v>7</v>
      </c>
    </row>
    <row r="20" spans="1:7" ht="32.25" customHeight="1" x14ac:dyDescent="0.25"/>
    <row r="28" spans="1:7" ht="31.5" x14ac:dyDescent="0.45">
      <c r="A28" s="1065" t="s">
        <v>4034</v>
      </c>
      <c r="B28" s="1065"/>
      <c r="C28" s="1065"/>
      <c r="D28" s="1065"/>
      <c r="E28" s="1065"/>
      <c r="F28" s="1066"/>
      <c r="G28" s="1066"/>
    </row>
    <row r="29" spans="1:7" ht="31.5" x14ac:dyDescent="0.45">
      <c r="A29" s="1065" t="s">
        <v>4035</v>
      </c>
      <c r="B29" s="1065"/>
      <c r="C29" s="1065"/>
      <c r="D29" s="1065"/>
      <c r="E29" s="1065"/>
      <c r="F29" s="1066"/>
      <c r="G29" s="1066"/>
    </row>
    <row r="30" spans="1:7" ht="31.5" x14ac:dyDescent="0.45">
      <c r="A30" s="3"/>
      <c r="B30" s="3"/>
      <c r="C30" s="3"/>
      <c r="D30" s="3"/>
      <c r="E30" s="3"/>
      <c r="F30" s="4"/>
      <c r="G30" s="4"/>
    </row>
    <row r="31" spans="1:7" ht="45" customHeight="1" x14ac:dyDescent="0.3">
      <c r="A31" s="1061" t="s">
        <v>5319</v>
      </c>
      <c r="B31" s="1061"/>
      <c r="C31" s="1061"/>
      <c r="D31" s="1061"/>
      <c r="E31" s="1061"/>
      <c r="F31" s="1061"/>
      <c r="G31" s="1061"/>
    </row>
    <row r="32" spans="1:7" ht="20.25" x14ac:dyDescent="0.3">
      <c r="A32" s="1061" t="s">
        <v>5320</v>
      </c>
      <c r="B32" s="1061"/>
      <c r="C32" s="1061"/>
      <c r="D32" s="1061"/>
      <c r="E32" s="1061"/>
      <c r="F32" s="1061"/>
      <c r="G32" s="1061"/>
    </row>
    <row r="33" spans="1:8" ht="20.25" x14ac:dyDescent="0.3">
      <c r="A33" s="5"/>
      <c r="B33" s="5"/>
      <c r="C33" s="5"/>
      <c r="D33" s="5"/>
      <c r="E33" s="5"/>
      <c r="F33" s="5"/>
      <c r="G33" s="5"/>
    </row>
    <row r="35" spans="1:8" ht="30.75" x14ac:dyDescent="0.45">
      <c r="B35" s="1062" t="s">
        <v>4041</v>
      </c>
      <c r="C35" s="1062"/>
      <c r="D35" s="1062"/>
      <c r="E35" s="1062"/>
      <c r="F35" s="1062"/>
      <c r="G35" s="5"/>
    </row>
    <row r="36" spans="1:8" ht="138" customHeight="1" x14ac:dyDescent="0.3">
      <c r="A36" s="398" t="s">
        <v>4040</v>
      </c>
      <c r="B36" s="839" t="s">
        <v>4624</v>
      </c>
      <c r="C36" s="839"/>
      <c r="D36" s="839"/>
      <c r="E36" s="839"/>
      <c r="F36" s="839"/>
      <c r="G36" s="5"/>
    </row>
    <row r="37" spans="1:8" ht="15.75" customHeight="1" x14ac:dyDescent="0.3">
      <c r="B37" s="329"/>
      <c r="C37" s="329"/>
      <c r="D37" s="329"/>
      <c r="E37" s="329"/>
      <c r="F37" s="329"/>
      <c r="G37" s="5"/>
    </row>
    <row r="38" spans="1:8" ht="45.75" customHeight="1" x14ac:dyDescent="0.3">
      <c r="A38" s="398" t="s">
        <v>4042</v>
      </c>
      <c r="B38" s="1059" t="s">
        <v>4044</v>
      </c>
      <c r="C38" s="1059"/>
      <c r="D38" s="1059"/>
      <c r="E38" s="1059"/>
      <c r="F38" s="1059"/>
      <c r="G38" s="5"/>
      <c r="H38" s="397"/>
    </row>
    <row r="39" spans="1:8" ht="21.75" customHeight="1" x14ac:dyDescent="0.3">
      <c r="B39" s="399"/>
      <c r="C39" s="399"/>
      <c r="D39" s="399"/>
      <c r="E39" s="399"/>
      <c r="F39" s="399"/>
      <c r="G39" s="5"/>
      <c r="H39" s="397"/>
    </row>
    <row r="40" spans="1:8" ht="53.25" customHeight="1" x14ac:dyDescent="0.3">
      <c r="A40" s="398" t="s">
        <v>4045</v>
      </c>
      <c r="B40" s="1059" t="s">
        <v>4046</v>
      </c>
      <c r="C40" s="1059"/>
      <c r="D40" s="1059"/>
      <c r="E40" s="1059"/>
      <c r="F40" s="1059"/>
      <c r="G40" s="5"/>
    </row>
    <row r="42" spans="1:8" ht="42" customHeight="1" x14ac:dyDescent="0.25">
      <c r="A42" s="398"/>
      <c r="B42" s="1060" t="s">
        <v>4047</v>
      </c>
      <c r="C42" s="1060"/>
      <c r="D42" s="1060"/>
      <c r="E42" s="1060"/>
      <c r="F42" s="1060"/>
    </row>
    <row r="67" ht="45.75" customHeight="1" x14ac:dyDescent="0.25"/>
    <row r="68" ht="48.75" customHeight="1" x14ac:dyDescent="0.25"/>
    <row r="69" ht="62.25" customHeight="1" x14ac:dyDescent="0.25"/>
    <row r="70" ht="111" customHeight="1" x14ac:dyDescent="0.25"/>
    <row r="71" ht="32.25" customHeight="1" x14ac:dyDescent="0.25"/>
    <row r="72" ht="32.25" customHeight="1" x14ac:dyDescent="0.25"/>
    <row r="73" ht="32.25" customHeight="1" x14ac:dyDescent="0.25"/>
    <row r="74" ht="32.25" customHeight="1" x14ac:dyDescent="0.25"/>
    <row r="75" ht="32.25" customHeight="1" x14ac:dyDescent="0.25"/>
    <row r="76" ht="32.25" customHeight="1" x14ac:dyDescent="0.25"/>
    <row r="77" ht="32.25" customHeight="1" x14ac:dyDescent="0.25"/>
    <row r="78" ht="32.25" customHeight="1" x14ac:dyDescent="0.25"/>
    <row r="79" ht="116.25" customHeight="1" x14ac:dyDescent="0.25"/>
    <row r="226" spans="3:4" x14ac:dyDescent="0.25">
      <c r="C226" s="728">
        <v>5.1999999999999998E-2</v>
      </c>
      <c r="D226" s="396" t="s">
        <v>5899</v>
      </c>
    </row>
  </sheetData>
  <mergeCells count="25">
    <mergeCell ref="A2:E2"/>
    <mergeCell ref="A3:E3"/>
    <mergeCell ref="F3:G3"/>
    <mergeCell ref="A4:E4"/>
    <mergeCell ref="F4:G4"/>
    <mergeCell ref="A6:E6"/>
    <mergeCell ref="F6:G6"/>
    <mergeCell ref="F7:G7"/>
    <mergeCell ref="A11:E11"/>
    <mergeCell ref="F11:G11"/>
    <mergeCell ref="A7:E7"/>
    <mergeCell ref="D13:E13"/>
    <mergeCell ref="A29:E29"/>
    <mergeCell ref="F29:G29"/>
    <mergeCell ref="A28:E28"/>
    <mergeCell ref="F28:G28"/>
    <mergeCell ref="B38:F38"/>
    <mergeCell ref="B40:F40"/>
    <mergeCell ref="B42:F42"/>
    <mergeCell ref="A31:E31"/>
    <mergeCell ref="F31:G31"/>
    <mergeCell ref="A32:E32"/>
    <mergeCell ref="F32:G32"/>
    <mergeCell ref="B35:F35"/>
    <mergeCell ref="B36:F36"/>
  </mergeCells>
  <pageMargins left="1.222440945" right="0.47244094488188998" top="0.74803149606299202" bottom="0.74803149606299202" header="0.31496062992126" footer="0.31496062992126"/>
  <pageSetup paperSize="9" scale="90" orientation="portrait" r:id="rId1"/>
  <rowBreaks count="1" manualBreakCount="1">
    <brk id="27" max="5"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G226"/>
  <sheetViews>
    <sheetView view="pageBreakPreview" zoomScale="70" zoomScaleNormal="100" zoomScaleSheetLayoutView="70" workbookViewId="0">
      <pane ySplit="1" topLeftCell="A2" activePane="bottomLeft" state="frozen"/>
      <selection activeCell="O131" sqref="O131"/>
      <selection pane="bottomLeft" activeCell="O131" sqref="O131"/>
    </sheetView>
  </sheetViews>
  <sheetFormatPr defaultColWidth="9.140625" defaultRowHeight="12.75" x14ac:dyDescent="0.25"/>
  <cols>
    <col min="1" max="1" width="6" style="346" customWidth="1"/>
    <col min="2" max="2" width="60.7109375" style="356" customWidth="1"/>
    <col min="3" max="3" width="11.140625" style="375" customWidth="1"/>
    <col min="4" max="4" width="33.28515625" style="346" customWidth="1"/>
    <col min="5" max="5" width="4.7109375" style="640" hidden="1" customWidth="1"/>
    <col min="6" max="161" width="9.140625" style="375"/>
    <col min="162" max="162" width="6.7109375" style="375" customWidth="1"/>
    <col min="163" max="163" width="59.5703125" style="375" customWidth="1"/>
    <col min="164" max="164" width="13.42578125" style="375" customWidth="1"/>
    <col min="165" max="165" width="20.28515625" style="375" customWidth="1"/>
    <col min="166" max="166" width="6.28515625" style="375" customWidth="1"/>
    <col min="167" max="16384" width="9.140625" style="375"/>
  </cols>
  <sheetData>
    <row r="1" spans="1:7" ht="22.5" x14ac:dyDescent="0.25">
      <c r="A1" s="1074" t="s">
        <v>4048</v>
      </c>
      <c r="B1" s="1074"/>
      <c r="C1" s="1074"/>
      <c r="D1" s="1074"/>
    </row>
    <row r="2" spans="1:7" ht="22.5" x14ac:dyDescent="0.25">
      <c r="A2" s="1075" t="s">
        <v>4035</v>
      </c>
      <c r="B2" s="1074"/>
      <c r="C2" s="1074"/>
      <c r="D2" s="1074"/>
      <c r="E2" s="641"/>
    </row>
    <row r="3" spans="1:7" ht="18.75" x14ac:dyDescent="0.25">
      <c r="A3" s="1076" t="s">
        <v>5321</v>
      </c>
      <c r="B3" s="1076"/>
      <c r="C3" s="1076"/>
      <c r="D3" s="1076"/>
    </row>
    <row r="4" spans="1:7" ht="18.75" x14ac:dyDescent="0.25">
      <c r="A4" s="1077" t="s">
        <v>5460</v>
      </c>
      <c r="B4" s="1077"/>
      <c r="C4" s="1077"/>
      <c r="D4" s="1077"/>
    </row>
    <row r="5" spans="1:7" ht="27.75" thickBot="1" x14ac:dyDescent="0.3">
      <c r="A5" s="1078"/>
      <c r="B5" s="1078"/>
      <c r="C5" s="1078"/>
      <c r="D5" s="642"/>
    </row>
    <row r="6" spans="1:7" ht="57" thickBot="1" x14ac:dyDescent="0.3">
      <c r="A6" s="339" t="s">
        <v>3599</v>
      </c>
      <c r="B6" s="351" t="s">
        <v>4049</v>
      </c>
      <c r="C6" s="351" t="s">
        <v>4050</v>
      </c>
      <c r="D6" s="351" t="s">
        <v>4051</v>
      </c>
      <c r="E6" s="358" t="s">
        <v>4052</v>
      </c>
    </row>
    <row r="7" spans="1:7" ht="15" x14ac:dyDescent="0.25">
      <c r="A7" s="332">
        <v>1</v>
      </c>
      <c r="B7" s="352">
        <v>2</v>
      </c>
      <c r="C7" s="332">
        <v>3</v>
      </c>
      <c r="D7" s="332">
        <v>4</v>
      </c>
      <c r="E7" s="391">
        <v>5</v>
      </c>
    </row>
    <row r="8" spans="1:7" ht="18.75" x14ac:dyDescent="0.25">
      <c r="A8" s="349"/>
      <c r="B8" s="659" t="s">
        <v>4053</v>
      </c>
      <c r="C8" s="371"/>
      <c r="D8" s="392"/>
      <c r="E8" s="338"/>
    </row>
    <row r="9" spans="1:7" ht="31.5" x14ac:dyDescent="0.25">
      <c r="A9" s="340">
        <v>1</v>
      </c>
      <c r="B9" s="353" t="s">
        <v>4054</v>
      </c>
      <c r="C9" s="340" t="s">
        <v>4055</v>
      </c>
      <c r="D9" s="350">
        <v>3770</v>
      </c>
      <c r="E9" s="338" t="s">
        <v>4056</v>
      </c>
    </row>
    <row r="10" spans="1:7" ht="18.75" x14ac:dyDescent="0.25">
      <c r="A10" s="349"/>
      <c r="B10" s="659" t="s">
        <v>4057</v>
      </c>
      <c r="C10" s="349"/>
      <c r="D10" s="393"/>
      <c r="E10" s="338"/>
    </row>
    <row r="11" spans="1:7" ht="34.5" customHeight="1" x14ac:dyDescent="0.25">
      <c r="A11" s="540">
        <v>2</v>
      </c>
      <c r="B11" s="334" t="s">
        <v>4058</v>
      </c>
      <c r="C11" s="540" t="s">
        <v>4055</v>
      </c>
      <c r="D11" s="362">
        <v>2600</v>
      </c>
      <c r="E11" s="338" t="s">
        <v>4059</v>
      </c>
    </row>
    <row r="12" spans="1:7" ht="15.75" x14ac:dyDescent="0.25">
      <c r="A12" s="540">
        <v>3</v>
      </c>
      <c r="B12" s="354" t="s">
        <v>4060</v>
      </c>
      <c r="C12" s="540" t="s">
        <v>4055</v>
      </c>
      <c r="D12" s="362">
        <v>690</v>
      </c>
      <c r="E12" s="394" t="s">
        <v>4061</v>
      </c>
      <c r="F12" s="643"/>
      <c r="G12" s="643"/>
    </row>
    <row r="13" spans="1:7" ht="15.75" x14ac:dyDescent="0.25">
      <c r="A13" s="540">
        <v>4</v>
      </c>
      <c r="B13" s="354" t="s">
        <v>4062</v>
      </c>
      <c r="C13" s="540" t="s">
        <v>4055</v>
      </c>
      <c r="D13" s="362">
        <v>1170</v>
      </c>
      <c r="E13" s="394" t="s">
        <v>4063</v>
      </c>
      <c r="F13" s="643"/>
      <c r="G13" s="643"/>
    </row>
    <row r="14" spans="1:7" ht="15.75" x14ac:dyDescent="0.25">
      <c r="A14" s="540">
        <v>5</v>
      </c>
      <c r="B14" s="354" t="s">
        <v>4064</v>
      </c>
      <c r="C14" s="540" t="s">
        <v>4055</v>
      </c>
      <c r="D14" s="362">
        <v>850</v>
      </c>
      <c r="E14" s="394"/>
      <c r="F14" s="643"/>
      <c r="G14" s="643"/>
    </row>
    <row r="15" spans="1:7" ht="15.75" x14ac:dyDescent="0.25">
      <c r="A15" s="540">
        <v>6</v>
      </c>
      <c r="B15" s="354" t="s">
        <v>4065</v>
      </c>
      <c r="C15" s="540" t="s">
        <v>4055</v>
      </c>
      <c r="D15" s="362">
        <v>745</v>
      </c>
      <c r="E15" s="394" t="s">
        <v>4066</v>
      </c>
      <c r="F15" s="643"/>
      <c r="G15" s="643"/>
    </row>
    <row r="16" spans="1:7" ht="15.75" x14ac:dyDescent="0.25">
      <c r="A16" s="340">
        <v>7</v>
      </c>
      <c r="B16" s="353" t="s">
        <v>4067</v>
      </c>
      <c r="C16" s="340" t="s">
        <v>4055</v>
      </c>
      <c r="D16" s="350">
        <v>2495</v>
      </c>
      <c r="E16" s="394" t="s">
        <v>4068</v>
      </c>
      <c r="F16" s="643"/>
      <c r="G16" s="643"/>
    </row>
    <row r="17" spans="1:7" ht="18.75" x14ac:dyDescent="0.25">
      <c r="A17" s="349"/>
      <c r="B17" s="659" t="s">
        <v>4069</v>
      </c>
      <c r="C17" s="349"/>
      <c r="D17" s="389"/>
      <c r="E17" s="395"/>
      <c r="F17" s="643"/>
      <c r="G17" s="643"/>
    </row>
    <row r="18" spans="1:7" ht="15.75" x14ac:dyDescent="0.25">
      <c r="A18" s="540">
        <v>8</v>
      </c>
      <c r="B18" s="334" t="s">
        <v>4407</v>
      </c>
      <c r="C18" s="362" t="s">
        <v>4055</v>
      </c>
      <c r="D18" s="362">
        <v>16250</v>
      </c>
      <c r="E18" s="338"/>
      <c r="F18" s="643"/>
      <c r="G18" s="643"/>
    </row>
    <row r="19" spans="1:7" ht="15.75" x14ac:dyDescent="0.25">
      <c r="A19" s="340">
        <v>9</v>
      </c>
      <c r="B19" s="353" t="s">
        <v>4070</v>
      </c>
      <c r="C19" s="350" t="s">
        <v>4055</v>
      </c>
      <c r="D19" s="350">
        <v>16250</v>
      </c>
      <c r="E19" s="394"/>
      <c r="F19" s="643"/>
      <c r="G19" s="643"/>
    </row>
    <row r="20" spans="1:7" ht="18.75" x14ac:dyDescent="0.25">
      <c r="A20" s="349"/>
      <c r="B20" s="659" t="s">
        <v>4071</v>
      </c>
      <c r="C20" s="349"/>
      <c r="D20" s="389"/>
      <c r="E20" s="363"/>
      <c r="F20" s="643"/>
      <c r="G20" s="643"/>
    </row>
    <row r="21" spans="1:7" ht="24.75" customHeight="1" x14ac:dyDescent="0.25">
      <c r="A21" s="540">
        <v>10</v>
      </c>
      <c r="B21" s="334" t="s">
        <v>4072</v>
      </c>
      <c r="C21" s="540" t="s">
        <v>4055</v>
      </c>
      <c r="D21" s="362">
        <v>1380</v>
      </c>
      <c r="E21" s="364" t="s">
        <v>4073</v>
      </c>
      <c r="F21" s="643"/>
      <c r="G21" s="643"/>
    </row>
    <row r="22" spans="1:7" ht="15.75" x14ac:dyDescent="0.25">
      <c r="A22" s="540">
        <v>11</v>
      </c>
      <c r="B22" s="354" t="s">
        <v>4074</v>
      </c>
      <c r="C22" s="540" t="s">
        <v>4055</v>
      </c>
      <c r="D22" s="362">
        <v>795</v>
      </c>
      <c r="E22" s="364"/>
    </row>
    <row r="23" spans="1:7" ht="15.75" x14ac:dyDescent="0.25">
      <c r="A23" s="340">
        <v>12</v>
      </c>
      <c r="B23" s="353" t="s">
        <v>4075</v>
      </c>
      <c r="C23" s="340" t="s">
        <v>4055</v>
      </c>
      <c r="D23" s="350">
        <v>850</v>
      </c>
      <c r="E23" s="364"/>
    </row>
    <row r="24" spans="1:7" ht="18.75" x14ac:dyDescent="0.25">
      <c r="A24" s="349"/>
      <c r="B24" s="659" t="s">
        <v>4076</v>
      </c>
      <c r="C24" s="349"/>
      <c r="D24" s="393"/>
      <c r="E24" s="363"/>
    </row>
    <row r="25" spans="1:7" ht="47.25" x14ac:dyDescent="0.25">
      <c r="A25" s="340">
        <v>13</v>
      </c>
      <c r="B25" s="333" t="s">
        <v>4077</v>
      </c>
      <c r="C25" s="350" t="s">
        <v>4055</v>
      </c>
      <c r="D25" s="350">
        <v>2175</v>
      </c>
      <c r="E25" s="338" t="s">
        <v>4078</v>
      </c>
    </row>
    <row r="26" spans="1:7" ht="18.75" x14ac:dyDescent="0.25">
      <c r="A26" s="349"/>
      <c r="B26" s="659" t="s">
        <v>4079</v>
      </c>
      <c r="C26" s="349"/>
      <c r="D26" s="393"/>
      <c r="E26" s="338"/>
    </row>
    <row r="27" spans="1:7" ht="34.5" customHeight="1" x14ac:dyDescent="0.25">
      <c r="A27" s="540">
        <v>14</v>
      </c>
      <c r="B27" s="334" t="s">
        <v>4414</v>
      </c>
      <c r="C27" s="362" t="s">
        <v>4055</v>
      </c>
      <c r="D27" s="362">
        <v>2495</v>
      </c>
      <c r="E27" s="338" t="s">
        <v>4080</v>
      </c>
    </row>
    <row r="28" spans="1:7" ht="31.5" x14ac:dyDescent="0.25">
      <c r="A28" s="340">
        <v>15</v>
      </c>
      <c r="B28" s="353" t="s">
        <v>4415</v>
      </c>
      <c r="C28" s="350" t="s">
        <v>4055</v>
      </c>
      <c r="D28" s="350">
        <v>1380</v>
      </c>
      <c r="E28" s="338"/>
    </row>
    <row r="29" spans="1:7" ht="18.75" x14ac:dyDescent="0.25">
      <c r="A29" s="335"/>
      <c r="B29" s="660" t="s">
        <v>4081</v>
      </c>
      <c r="C29" s="360"/>
      <c r="D29" s="365"/>
      <c r="E29" s="338"/>
    </row>
    <row r="30" spans="1:7" ht="20.100000000000001" customHeight="1" x14ac:dyDescent="0.25">
      <c r="A30" s="340">
        <v>16</v>
      </c>
      <c r="B30" s="333" t="s">
        <v>4082</v>
      </c>
      <c r="C30" s="340" t="s">
        <v>4055</v>
      </c>
      <c r="D30" s="350">
        <v>1595</v>
      </c>
      <c r="E30" s="364" t="s">
        <v>4083</v>
      </c>
    </row>
    <row r="31" spans="1:7" ht="18.75" x14ac:dyDescent="0.25">
      <c r="A31" s="349"/>
      <c r="B31" s="659" t="s">
        <v>4084</v>
      </c>
      <c r="C31" s="349"/>
      <c r="D31" s="389"/>
      <c r="E31" s="338"/>
    </row>
    <row r="32" spans="1:7" ht="20.100000000000001" customHeight="1" x14ac:dyDescent="0.25">
      <c r="A32" s="540">
        <v>17</v>
      </c>
      <c r="B32" s="334" t="s">
        <v>4085</v>
      </c>
      <c r="C32" s="540" t="s">
        <v>4055</v>
      </c>
      <c r="D32" s="362">
        <v>1485</v>
      </c>
      <c r="E32" s="364" t="s">
        <v>4086</v>
      </c>
    </row>
    <row r="33" spans="1:5" ht="20.100000000000001" customHeight="1" x14ac:dyDescent="0.25">
      <c r="A33" s="390">
        <v>18</v>
      </c>
      <c r="B33" s="333" t="s">
        <v>4087</v>
      </c>
      <c r="C33" s="390" t="s">
        <v>4055</v>
      </c>
      <c r="D33" s="390">
        <v>955</v>
      </c>
      <c r="E33" s="364"/>
    </row>
    <row r="34" spans="1:5" ht="18.75" x14ac:dyDescent="0.25">
      <c r="A34" s="349"/>
      <c r="B34" s="659" t="s">
        <v>4088</v>
      </c>
      <c r="C34" s="349"/>
      <c r="D34" s="389"/>
      <c r="E34" s="338"/>
    </row>
    <row r="35" spans="1:5" ht="20.100000000000001" customHeight="1" x14ac:dyDescent="0.25">
      <c r="A35" s="540">
        <v>19</v>
      </c>
      <c r="B35" s="334" t="s">
        <v>4416</v>
      </c>
      <c r="C35" s="540" t="s">
        <v>4055</v>
      </c>
      <c r="D35" s="362">
        <v>690</v>
      </c>
      <c r="E35" s="364" t="s">
        <v>4089</v>
      </c>
    </row>
    <row r="36" spans="1:5" ht="20.100000000000001" customHeight="1" x14ac:dyDescent="0.25">
      <c r="A36" s="384">
        <v>20</v>
      </c>
      <c r="B36" s="334" t="s">
        <v>4417</v>
      </c>
      <c r="C36" s="540" t="s">
        <v>4055</v>
      </c>
      <c r="D36" s="362">
        <v>13755</v>
      </c>
      <c r="E36" s="364" t="s">
        <v>4090</v>
      </c>
    </row>
    <row r="37" spans="1:5" ht="20.100000000000001" customHeight="1" x14ac:dyDescent="0.25">
      <c r="A37" s="540">
        <v>21</v>
      </c>
      <c r="B37" s="334" t="s">
        <v>4091</v>
      </c>
      <c r="C37" s="540" t="s">
        <v>4055</v>
      </c>
      <c r="D37" s="362">
        <v>745</v>
      </c>
      <c r="E37" s="364"/>
    </row>
    <row r="38" spans="1:5" ht="20.100000000000001" customHeight="1" x14ac:dyDescent="0.25">
      <c r="A38" s="540">
        <v>22</v>
      </c>
      <c r="B38" s="334" t="s">
        <v>4092</v>
      </c>
      <c r="C38" s="540" t="s">
        <v>4055</v>
      </c>
      <c r="D38" s="362">
        <v>1540</v>
      </c>
      <c r="E38" s="364"/>
    </row>
    <row r="39" spans="1:5" ht="39" customHeight="1" x14ac:dyDescent="0.25">
      <c r="A39" s="384">
        <v>23</v>
      </c>
      <c r="B39" s="354" t="s">
        <v>4093</v>
      </c>
      <c r="C39" s="384" t="s">
        <v>4094</v>
      </c>
      <c r="D39" s="362">
        <v>16250</v>
      </c>
      <c r="E39" s="364"/>
    </row>
    <row r="40" spans="1:5" ht="36.75" customHeight="1" x14ac:dyDescent="0.25">
      <c r="A40" s="540">
        <v>24</v>
      </c>
      <c r="B40" s="334" t="s">
        <v>4095</v>
      </c>
      <c r="C40" s="540" t="s">
        <v>4055</v>
      </c>
      <c r="D40" s="362">
        <v>2870</v>
      </c>
      <c r="E40" s="364"/>
    </row>
    <row r="41" spans="1:5" ht="21.75" customHeight="1" x14ac:dyDescent="0.25">
      <c r="A41" s="340">
        <v>25</v>
      </c>
      <c r="B41" s="333" t="s">
        <v>4096</v>
      </c>
      <c r="C41" s="340" t="s">
        <v>4097</v>
      </c>
      <c r="D41" s="350">
        <v>17</v>
      </c>
      <c r="E41" s="364"/>
    </row>
    <row r="42" spans="1:5" ht="18.75" x14ac:dyDescent="0.25">
      <c r="A42" s="349"/>
      <c r="B42" s="659" t="s">
        <v>4098</v>
      </c>
      <c r="C42" s="349"/>
      <c r="D42" s="389"/>
      <c r="E42" s="338"/>
    </row>
    <row r="43" spans="1:5" ht="20.100000000000001" customHeight="1" x14ac:dyDescent="0.25">
      <c r="A43" s="340">
        <v>26</v>
      </c>
      <c r="B43" s="333" t="s">
        <v>4099</v>
      </c>
      <c r="C43" s="340" t="s">
        <v>4055</v>
      </c>
      <c r="D43" s="350">
        <v>2495</v>
      </c>
      <c r="E43" s="364" t="s">
        <v>4100</v>
      </c>
    </row>
    <row r="44" spans="1:5" ht="18.75" x14ac:dyDescent="0.25">
      <c r="A44" s="335"/>
      <c r="B44" s="660" t="s">
        <v>4101</v>
      </c>
      <c r="C44" s="335"/>
      <c r="D44" s="366"/>
      <c r="E44" s="367"/>
    </row>
    <row r="45" spans="1:5" ht="20.100000000000001" customHeight="1" x14ac:dyDescent="0.25">
      <c r="A45" s="340">
        <v>27</v>
      </c>
      <c r="B45" s="333" t="s">
        <v>4102</v>
      </c>
      <c r="C45" s="340" t="s">
        <v>4055</v>
      </c>
      <c r="D45" s="350">
        <v>690</v>
      </c>
      <c r="E45" s="364" t="s">
        <v>4103</v>
      </c>
    </row>
    <row r="46" spans="1:5" ht="18.75" x14ac:dyDescent="0.25">
      <c r="A46" s="349"/>
      <c r="B46" s="659" t="s">
        <v>4104</v>
      </c>
      <c r="C46" s="349"/>
      <c r="D46" s="389"/>
      <c r="E46" s="363"/>
    </row>
    <row r="47" spans="1:5" ht="31.5" customHeight="1" x14ac:dyDescent="0.25">
      <c r="A47" s="340">
        <v>28</v>
      </c>
      <c r="B47" s="333" t="s">
        <v>4105</v>
      </c>
      <c r="C47" s="341" t="s">
        <v>4055</v>
      </c>
      <c r="D47" s="388">
        <v>2020</v>
      </c>
      <c r="E47" s="364" t="s">
        <v>4106</v>
      </c>
    </row>
    <row r="48" spans="1:5" ht="18.75" x14ac:dyDescent="0.25">
      <c r="A48" s="335"/>
      <c r="B48" s="660" t="s">
        <v>4107</v>
      </c>
      <c r="C48" s="335"/>
      <c r="D48" s="366"/>
      <c r="E48" s="338"/>
    </row>
    <row r="49" spans="1:5" ht="20.100000000000001" customHeight="1" x14ac:dyDescent="0.25">
      <c r="A49" s="540">
        <v>29</v>
      </c>
      <c r="B49" s="334" t="s">
        <v>4060</v>
      </c>
      <c r="C49" s="540" t="s">
        <v>4055</v>
      </c>
      <c r="D49" s="362">
        <v>690</v>
      </c>
      <c r="E49" s="364" t="s">
        <v>4108</v>
      </c>
    </row>
    <row r="50" spans="1:5" ht="20.100000000000001" customHeight="1" x14ac:dyDescent="0.25">
      <c r="A50" s="540">
        <v>30</v>
      </c>
      <c r="B50" s="334" t="s">
        <v>4109</v>
      </c>
      <c r="C50" s="540" t="s">
        <v>4055</v>
      </c>
      <c r="D50" s="362">
        <v>1170</v>
      </c>
      <c r="E50" s="364" t="s">
        <v>4110</v>
      </c>
    </row>
    <row r="51" spans="1:5" ht="20.100000000000001" customHeight="1" x14ac:dyDescent="0.25">
      <c r="A51" s="540">
        <v>31</v>
      </c>
      <c r="B51" s="334" t="s">
        <v>4111</v>
      </c>
      <c r="C51" s="540" t="s">
        <v>4055</v>
      </c>
      <c r="D51" s="362">
        <v>1860</v>
      </c>
      <c r="E51" s="364" t="s">
        <v>4112</v>
      </c>
    </row>
    <row r="52" spans="1:5" ht="20.100000000000001" customHeight="1" x14ac:dyDescent="0.25">
      <c r="A52" s="540">
        <v>32</v>
      </c>
      <c r="B52" s="334" t="s">
        <v>4113</v>
      </c>
      <c r="C52" s="540" t="s">
        <v>4055</v>
      </c>
      <c r="D52" s="362">
        <v>6905</v>
      </c>
      <c r="E52" s="364" t="s">
        <v>4114</v>
      </c>
    </row>
    <row r="53" spans="1:5" ht="31.5" x14ac:dyDescent="0.25">
      <c r="A53" s="540">
        <v>33</v>
      </c>
      <c r="B53" s="334" t="s">
        <v>4413</v>
      </c>
      <c r="C53" s="540" t="s">
        <v>4055</v>
      </c>
      <c r="D53" s="362">
        <v>2600</v>
      </c>
      <c r="E53" s="364"/>
    </row>
    <row r="54" spans="1:5" ht="20.100000000000001" customHeight="1" x14ac:dyDescent="0.25">
      <c r="A54" s="540">
        <v>34</v>
      </c>
      <c r="B54" s="334" t="s">
        <v>4115</v>
      </c>
      <c r="C54" s="540" t="s">
        <v>4097</v>
      </c>
      <c r="D54" s="362">
        <v>17</v>
      </c>
      <c r="E54" s="364"/>
    </row>
    <row r="55" spans="1:5" ht="20.100000000000001" customHeight="1" x14ac:dyDescent="0.25">
      <c r="A55" s="540">
        <v>35</v>
      </c>
      <c r="B55" s="334" t="s">
        <v>4116</v>
      </c>
      <c r="C55" s="540" t="s">
        <v>4097</v>
      </c>
      <c r="D55" s="362">
        <v>62</v>
      </c>
      <c r="E55" s="364"/>
    </row>
    <row r="56" spans="1:5" ht="20.100000000000001" customHeight="1" x14ac:dyDescent="0.25">
      <c r="A56" s="540">
        <v>36</v>
      </c>
      <c r="B56" s="334" t="s">
        <v>4117</v>
      </c>
      <c r="C56" s="540" t="s">
        <v>4055</v>
      </c>
      <c r="D56" s="362">
        <v>795</v>
      </c>
      <c r="E56" s="364" t="s">
        <v>4118</v>
      </c>
    </row>
    <row r="57" spans="1:5" ht="20.100000000000001" customHeight="1" x14ac:dyDescent="0.25">
      <c r="A57" s="540">
        <v>37</v>
      </c>
      <c r="B57" s="334" t="s">
        <v>4119</v>
      </c>
      <c r="C57" s="540" t="s">
        <v>4055</v>
      </c>
      <c r="D57" s="362">
        <v>2230</v>
      </c>
      <c r="E57" s="364" t="s">
        <v>4120</v>
      </c>
    </row>
    <row r="58" spans="1:5" ht="15.75" x14ac:dyDescent="0.25">
      <c r="A58" s="540">
        <v>38</v>
      </c>
      <c r="B58" s="334" t="s">
        <v>4412</v>
      </c>
      <c r="C58" s="540" t="s">
        <v>4055</v>
      </c>
      <c r="D58" s="362">
        <v>31225</v>
      </c>
      <c r="E58" s="364"/>
    </row>
    <row r="59" spans="1:5" ht="20.100000000000001" customHeight="1" thickBot="1" x14ac:dyDescent="0.3">
      <c r="A59" s="340">
        <v>39</v>
      </c>
      <c r="B59" s="333" t="s">
        <v>4121</v>
      </c>
      <c r="C59" s="340" t="s">
        <v>4055</v>
      </c>
      <c r="D59" s="350">
        <v>905</v>
      </c>
      <c r="E59" s="539" t="s">
        <v>4120</v>
      </c>
    </row>
    <row r="60" spans="1:5" ht="18.75" x14ac:dyDescent="0.25">
      <c r="A60" s="335"/>
      <c r="B60" s="660" t="s">
        <v>4122</v>
      </c>
      <c r="C60" s="335"/>
      <c r="D60" s="337"/>
      <c r="E60" s="361"/>
    </row>
    <row r="61" spans="1:5" ht="15.75" x14ac:dyDescent="0.25">
      <c r="A61" s="540">
        <v>40</v>
      </c>
      <c r="B61" s="334" t="s">
        <v>4123</v>
      </c>
      <c r="C61" s="540" t="s">
        <v>4055</v>
      </c>
      <c r="D61" s="362">
        <v>3135</v>
      </c>
      <c r="E61" s="1079" t="s">
        <v>4124</v>
      </c>
    </row>
    <row r="62" spans="1:5" ht="15.75" x14ac:dyDescent="0.25">
      <c r="A62" s="540">
        <v>41</v>
      </c>
      <c r="B62" s="334" t="s">
        <v>4125</v>
      </c>
      <c r="C62" s="540" t="s">
        <v>4055</v>
      </c>
      <c r="D62" s="386">
        <v>1910</v>
      </c>
      <c r="E62" s="1080"/>
    </row>
    <row r="63" spans="1:5" ht="20.100000000000001" customHeight="1" x14ac:dyDescent="0.25">
      <c r="A63" s="540">
        <v>42</v>
      </c>
      <c r="B63" s="334" t="s">
        <v>4126</v>
      </c>
      <c r="C63" s="540" t="s">
        <v>4055</v>
      </c>
      <c r="D63" s="362">
        <v>905</v>
      </c>
      <c r="E63" s="541" t="s">
        <v>4127</v>
      </c>
    </row>
    <row r="64" spans="1:5" ht="20.25" customHeight="1" x14ac:dyDescent="0.25">
      <c r="A64" s="540">
        <v>43</v>
      </c>
      <c r="B64" s="334" t="s">
        <v>4128</v>
      </c>
      <c r="C64" s="540" t="s">
        <v>4055</v>
      </c>
      <c r="D64" s="362">
        <v>1595</v>
      </c>
      <c r="E64" s="541" t="s">
        <v>4129</v>
      </c>
    </row>
    <row r="65" spans="1:5" ht="31.5" x14ac:dyDescent="0.25">
      <c r="A65" s="540">
        <v>44</v>
      </c>
      <c r="B65" s="387" t="s">
        <v>4410</v>
      </c>
      <c r="C65" s="540" t="s">
        <v>4055</v>
      </c>
      <c r="D65" s="362">
        <v>3930</v>
      </c>
      <c r="E65" s="338"/>
    </row>
    <row r="66" spans="1:5" ht="31.5" x14ac:dyDescent="0.25">
      <c r="A66" s="540">
        <v>45</v>
      </c>
      <c r="B66" s="387" t="s">
        <v>4411</v>
      </c>
      <c r="C66" s="540" t="s">
        <v>4055</v>
      </c>
      <c r="D66" s="362">
        <v>1115</v>
      </c>
      <c r="E66" s="338"/>
    </row>
    <row r="67" spans="1:5" ht="45.75" customHeight="1" x14ac:dyDescent="0.25">
      <c r="A67" s="540">
        <v>46</v>
      </c>
      <c r="B67" s="354" t="s">
        <v>4130</v>
      </c>
      <c r="C67" s="384" t="s">
        <v>4131</v>
      </c>
      <c r="D67" s="362">
        <v>16250</v>
      </c>
      <c r="E67" s="364"/>
    </row>
    <row r="68" spans="1:5" ht="36" customHeight="1" x14ac:dyDescent="0.25">
      <c r="A68" s="540">
        <v>47</v>
      </c>
      <c r="B68" s="354" t="s">
        <v>4132</v>
      </c>
      <c r="C68" s="384" t="s">
        <v>4133</v>
      </c>
      <c r="D68" s="362">
        <v>7490</v>
      </c>
      <c r="E68" s="364" t="s">
        <v>4134</v>
      </c>
    </row>
    <row r="69" spans="1:5" ht="15.75" x14ac:dyDescent="0.25">
      <c r="A69" s="540">
        <v>48</v>
      </c>
      <c r="B69" s="334" t="s">
        <v>4135</v>
      </c>
      <c r="C69" s="540" t="s">
        <v>4055</v>
      </c>
      <c r="D69" s="362">
        <v>690</v>
      </c>
      <c r="E69" s="364"/>
    </row>
    <row r="70" spans="1:5" ht="15.75" x14ac:dyDescent="0.25">
      <c r="A70" s="540">
        <v>49</v>
      </c>
      <c r="B70" s="334" t="s">
        <v>4136</v>
      </c>
      <c r="C70" s="540" t="s">
        <v>4055</v>
      </c>
      <c r="D70" s="362">
        <v>3135</v>
      </c>
      <c r="E70" s="364"/>
    </row>
    <row r="71" spans="1:5" ht="15.75" x14ac:dyDescent="0.25">
      <c r="A71" s="540">
        <v>50</v>
      </c>
      <c r="B71" s="354" t="s">
        <v>4137</v>
      </c>
      <c r="C71" s="540" t="s">
        <v>4055</v>
      </c>
      <c r="D71" s="362">
        <v>1115</v>
      </c>
      <c r="E71" s="541"/>
    </row>
    <row r="72" spans="1:5" ht="22.5" customHeight="1" x14ac:dyDescent="0.25">
      <c r="A72" s="540">
        <v>51</v>
      </c>
      <c r="B72" s="334" t="s">
        <v>4138</v>
      </c>
      <c r="C72" s="540" t="s">
        <v>4055</v>
      </c>
      <c r="D72" s="362">
        <v>635</v>
      </c>
      <c r="E72" s="364" t="s">
        <v>4139</v>
      </c>
    </row>
    <row r="73" spans="1:5" ht="32.25" customHeight="1" x14ac:dyDescent="0.25">
      <c r="A73" s="540">
        <v>52</v>
      </c>
      <c r="B73" s="334" t="s">
        <v>4140</v>
      </c>
      <c r="C73" s="540" t="s">
        <v>4055</v>
      </c>
      <c r="D73" s="362">
        <v>2870</v>
      </c>
      <c r="E73" s="364"/>
    </row>
    <row r="74" spans="1:5" ht="15.75" x14ac:dyDescent="0.25">
      <c r="A74" s="384">
        <v>53</v>
      </c>
      <c r="B74" s="334" t="s">
        <v>4096</v>
      </c>
      <c r="C74" s="384" t="s">
        <v>4097</v>
      </c>
      <c r="D74" s="362">
        <v>17</v>
      </c>
      <c r="E74" s="385"/>
    </row>
    <row r="75" spans="1:5" ht="32.25" customHeight="1" x14ac:dyDescent="0.25">
      <c r="A75" s="335"/>
      <c r="B75" s="660" t="s">
        <v>4141</v>
      </c>
      <c r="C75" s="335"/>
      <c r="D75" s="366"/>
      <c r="E75" s="338"/>
    </row>
    <row r="76" spans="1:5" ht="15.75" x14ac:dyDescent="0.25">
      <c r="A76" s="540">
        <v>54</v>
      </c>
      <c r="B76" s="334" t="s">
        <v>4142</v>
      </c>
      <c r="C76" s="540" t="s">
        <v>4055</v>
      </c>
      <c r="D76" s="362">
        <v>635</v>
      </c>
      <c r="E76" s="338"/>
    </row>
    <row r="77" spans="1:5" ht="15.75" x14ac:dyDescent="0.25">
      <c r="A77" s="340">
        <v>55</v>
      </c>
      <c r="B77" s="333" t="s">
        <v>4143</v>
      </c>
      <c r="C77" s="340" t="s">
        <v>4055</v>
      </c>
      <c r="D77" s="350">
        <v>425</v>
      </c>
      <c r="E77" s="364"/>
    </row>
    <row r="78" spans="1:5" ht="32.25" customHeight="1" x14ac:dyDescent="0.25">
      <c r="A78" s="349"/>
      <c r="B78" s="659" t="s">
        <v>4144</v>
      </c>
      <c r="C78" s="349"/>
      <c r="D78" s="369"/>
      <c r="E78" s="338"/>
    </row>
    <row r="79" spans="1:5" ht="45" x14ac:dyDescent="0.25">
      <c r="A79" s="340">
        <v>56</v>
      </c>
      <c r="B79" s="333" t="s">
        <v>4145</v>
      </c>
      <c r="C79" s="340" t="s">
        <v>4055</v>
      </c>
      <c r="D79" s="350">
        <v>1965</v>
      </c>
      <c r="E79" s="364" t="s">
        <v>4146</v>
      </c>
    </row>
    <row r="80" spans="1:5" ht="18.75" x14ac:dyDescent="0.25">
      <c r="A80" s="335"/>
      <c r="B80" s="660" t="s">
        <v>4147</v>
      </c>
      <c r="C80" s="344"/>
      <c r="D80" s="366"/>
      <c r="E80" s="338"/>
    </row>
    <row r="81" spans="1:5" ht="25.5" customHeight="1" x14ac:dyDescent="0.25">
      <c r="A81" s="340">
        <v>57</v>
      </c>
      <c r="B81" s="333" t="s">
        <v>4148</v>
      </c>
      <c r="C81" s="340" t="s">
        <v>4055</v>
      </c>
      <c r="D81" s="350">
        <v>1115</v>
      </c>
      <c r="E81" s="364"/>
    </row>
    <row r="82" spans="1:5" ht="18.75" x14ac:dyDescent="0.25">
      <c r="A82" s="335"/>
      <c r="B82" s="660" t="s">
        <v>4149</v>
      </c>
      <c r="C82" s="344"/>
      <c r="D82" s="366"/>
      <c r="E82" s="338"/>
    </row>
    <row r="83" spans="1:5" ht="21" customHeight="1" x14ac:dyDescent="0.25">
      <c r="A83" s="340">
        <v>58</v>
      </c>
      <c r="B83" s="353" t="s">
        <v>4150</v>
      </c>
      <c r="C83" s="340" t="s">
        <v>4055</v>
      </c>
      <c r="D83" s="350">
        <v>1060</v>
      </c>
      <c r="E83" s="364" t="s">
        <v>4151</v>
      </c>
    </row>
    <row r="84" spans="1:5" ht="18.75" x14ac:dyDescent="0.25">
      <c r="A84" s="349"/>
      <c r="B84" s="659" t="s">
        <v>4152</v>
      </c>
      <c r="C84" s="370"/>
      <c r="D84" s="371"/>
      <c r="E84" s="1070" t="s">
        <v>4153</v>
      </c>
    </row>
    <row r="85" spans="1:5" ht="15.75" x14ac:dyDescent="0.25">
      <c r="A85" s="340">
        <v>59</v>
      </c>
      <c r="B85" s="353" t="s">
        <v>4154</v>
      </c>
      <c r="C85" s="340" t="s">
        <v>4055</v>
      </c>
      <c r="D85" s="350">
        <v>2710</v>
      </c>
      <c r="E85" s="1071"/>
    </row>
    <row r="86" spans="1:5" ht="18.75" x14ac:dyDescent="0.25">
      <c r="A86" s="349"/>
      <c r="B86" s="659" t="s">
        <v>4155</v>
      </c>
      <c r="C86" s="349"/>
      <c r="D86" s="371"/>
      <c r="E86" s="367"/>
    </row>
    <row r="87" spans="1:5" ht="31.5" x14ac:dyDescent="0.25">
      <c r="A87" s="540">
        <v>60</v>
      </c>
      <c r="B87" s="334" t="s">
        <v>4156</v>
      </c>
      <c r="C87" s="540" t="s">
        <v>4055</v>
      </c>
      <c r="D87" s="362">
        <v>3400</v>
      </c>
      <c r="E87" s="364"/>
    </row>
    <row r="88" spans="1:5" ht="20.25" customHeight="1" x14ac:dyDescent="0.25">
      <c r="A88" s="340">
        <v>61</v>
      </c>
      <c r="B88" s="333" t="s">
        <v>4157</v>
      </c>
      <c r="C88" s="340" t="s">
        <v>4055</v>
      </c>
      <c r="D88" s="350">
        <v>530</v>
      </c>
      <c r="E88" s="364" t="s">
        <v>4158</v>
      </c>
    </row>
    <row r="89" spans="1:5" ht="18.75" x14ac:dyDescent="0.25">
      <c r="A89" s="335"/>
      <c r="B89" s="660" t="s">
        <v>4159</v>
      </c>
      <c r="C89" s="335"/>
      <c r="D89" s="359"/>
      <c r="E89" s="367"/>
    </row>
    <row r="90" spans="1:5" ht="20.100000000000001" customHeight="1" x14ac:dyDescent="0.25">
      <c r="A90" s="540">
        <v>62</v>
      </c>
      <c r="B90" s="354" t="s">
        <v>4160</v>
      </c>
      <c r="C90" s="540" t="s">
        <v>4055</v>
      </c>
      <c r="D90" s="362">
        <v>1595</v>
      </c>
      <c r="E90" s="364" t="s">
        <v>4161</v>
      </c>
    </row>
    <row r="91" spans="1:5" ht="18.75" x14ac:dyDescent="0.25">
      <c r="A91" s="341"/>
      <c r="B91" s="661" t="s">
        <v>4162</v>
      </c>
      <c r="C91" s="341"/>
      <c r="D91" s="372"/>
      <c r="E91" s="367"/>
    </row>
    <row r="92" spans="1:5" ht="20.100000000000001" customHeight="1" x14ac:dyDescent="0.25">
      <c r="A92" s="540">
        <v>63</v>
      </c>
      <c r="B92" s="334" t="s">
        <v>4163</v>
      </c>
      <c r="C92" s="540" t="s">
        <v>4055</v>
      </c>
      <c r="D92" s="362">
        <v>690</v>
      </c>
      <c r="E92" s="364" t="s">
        <v>4164</v>
      </c>
    </row>
    <row r="93" spans="1:5" ht="18.75" x14ac:dyDescent="0.3">
      <c r="A93" s="349"/>
      <c r="B93" s="662" t="s">
        <v>4165</v>
      </c>
      <c r="C93" s="349"/>
      <c r="D93" s="371"/>
      <c r="E93" s="367"/>
    </row>
    <row r="94" spans="1:5" ht="31.5" customHeight="1" x14ac:dyDescent="0.25">
      <c r="A94" s="540">
        <v>64</v>
      </c>
      <c r="B94" s="354" t="s">
        <v>4166</v>
      </c>
      <c r="C94" s="540" t="s">
        <v>4055</v>
      </c>
      <c r="D94" s="362">
        <v>265</v>
      </c>
      <c r="E94" s="364" t="s">
        <v>4167</v>
      </c>
    </row>
    <row r="95" spans="1:5" ht="18.75" x14ac:dyDescent="0.25">
      <c r="A95" s="335"/>
      <c r="B95" s="660" t="s">
        <v>4168</v>
      </c>
      <c r="C95" s="335"/>
      <c r="D95" s="359"/>
      <c r="E95" s="373"/>
    </row>
    <row r="96" spans="1:5" ht="30" customHeight="1" x14ac:dyDescent="0.25">
      <c r="A96" s="340">
        <v>65</v>
      </c>
      <c r="B96" s="353" t="s">
        <v>4169</v>
      </c>
      <c r="C96" s="350" t="s">
        <v>4055</v>
      </c>
      <c r="D96" s="350">
        <v>265</v>
      </c>
      <c r="E96" s="364" t="s">
        <v>4170</v>
      </c>
    </row>
    <row r="97" spans="1:5" ht="18.75" x14ac:dyDescent="0.25">
      <c r="A97" s="335"/>
      <c r="B97" s="660" t="s">
        <v>4171</v>
      </c>
      <c r="C97" s="344"/>
      <c r="D97" s="359"/>
      <c r="E97" s="367"/>
    </row>
    <row r="98" spans="1:5" ht="31.5" x14ac:dyDescent="0.25">
      <c r="A98" s="540">
        <v>66</v>
      </c>
      <c r="B98" s="354" t="s">
        <v>4172</v>
      </c>
      <c r="C98" s="362" t="s">
        <v>4055</v>
      </c>
      <c r="D98" s="362">
        <v>1115</v>
      </c>
      <c r="E98" s="364"/>
    </row>
    <row r="99" spans="1:5" ht="31.5" x14ac:dyDescent="0.25">
      <c r="A99" s="540">
        <v>67</v>
      </c>
      <c r="B99" s="354" t="s">
        <v>4173</v>
      </c>
      <c r="C99" s="362" t="s">
        <v>4055</v>
      </c>
      <c r="D99" s="362">
        <v>3135</v>
      </c>
      <c r="E99" s="364"/>
    </row>
    <row r="100" spans="1:5" ht="18" customHeight="1" x14ac:dyDescent="0.25">
      <c r="A100" s="540">
        <v>68</v>
      </c>
      <c r="B100" s="354" t="s">
        <v>4174</v>
      </c>
      <c r="C100" s="540" t="s">
        <v>4055</v>
      </c>
      <c r="D100" s="362">
        <v>585</v>
      </c>
      <c r="E100" s="364"/>
    </row>
    <row r="101" spans="1:5" ht="19.5" customHeight="1" x14ac:dyDescent="0.25">
      <c r="A101" s="540">
        <v>69</v>
      </c>
      <c r="B101" s="354" t="s">
        <v>4175</v>
      </c>
      <c r="C101" s="540" t="s">
        <v>4055</v>
      </c>
      <c r="D101" s="362">
        <v>2390</v>
      </c>
      <c r="E101" s="364"/>
    </row>
    <row r="102" spans="1:5" ht="18.75" customHeight="1" x14ac:dyDescent="0.25">
      <c r="A102" s="540">
        <v>70</v>
      </c>
      <c r="B102" s="354" t="s">
        <v>4176</v>
      </c>
      <c r="C102" s="540" t="s">
        <v>4055</v>
      </c>
      <c r="D102" s="362">
        <v>320</v>
      </c>
      <c r="E102" s="364"/>
    </row>
    <row r="103" spans="1:5" ht="19.5" customHeight="1" x14ac:dyDescent="0.25">
      <c r="A103" s="540">
        <v>71</v>
      </c>
      <c r="B103" s="354" t="s">
        <v>4177</v>
      </c>
      <c r="C103" s="540" t="s">
        <v>4178</v>
      </c>
      <c r="D103" s="362">
        <v>1485</v>
      </c>
      <c r="E103" s="364"/>
    </row>
    <row r="104" spans="1:5" ht="18.75" x14ac:dyDescent="0.25">
      <c r="A104" s="349"/>
      <c r="B104" s="659" t="s">
        <v>4179</v>
      </c>
      <c r="C104" s="540"/>
      <c r="D104" s="371"/>
      <c r="E104" s="373"/>
    </row>
    <row r="105" spans="1:5" ht="20.100000000000001" customHeight="1" x14ac:dyDescent="0.25">
      <c r="A105" s="540">
        <v>72</v>
      </c>
      <c r="B105" s="334" t="s">
        <v>4180</v>
      </c>
      <c r="C105" s="362" t="s">
        <v>4178</v>
      </c>
      <c r="D105" s="362">
        <v>1275</v>
      </c>
      <c r="E105" s="364" t="s">
        <v>4181</v>
      </c>
    </row>
    <row r="106" spans="1:5" ht="15.75" x14ac:dyDescent="0.25">
      <c r="A106" s="1072">
        <v>73</v>
      </c>
      <c r="B106" s="354" t="s">
        <v>4182</v>
      </c>
      <c r="C106" s="1073" t="s">
        <v>4178</v>
      </c>
      <c r="D106" s="362">
        <v>1595</v>
      </c>
      <c r="E106" s="1070" t="s">
        <v>4181</v>
      </c>
    </row>
    <row r="107" spans="1:5" ht="31.5" x14ac:dyDescent="0.25">
      <c r="A107" s="1072"/>
      <c r="B107" s="354" t="s">
        <v>4183</v>
      </c>
      <c r="C107" s="1073"/>
      <c r="D107" s="362"/>
      <c r="E107" s="1070"/>
    </row>
    <row r="108" spans="1:5" ht="15.75" x14ac:dyDescent="0.25">
      <c r="A108" s="340">
        <v>74</v>
      </c>
      <c r="B108" s="353" t="s">
        <v>4184</v>
      </c>
      <c r="C108" s="340" t="s">
        <v>4055</v>
      </c>
      <c r="D108" s="350">
        <v>3875</v>
      </c>
      <c r="E108" s="338"/>
    </row>
    <row r="109" spans="1:5" ht="18.75" x14ac:dyDescent="0.25">
      <c r="A109" s="335"/>
      <c r="B109" s="660" t="s">
        <v>4185</v>
      </c>
      <c r="C109" s="342"/>
      <c r="D109" s="366"/>
      <c r="E109" s="338"/>
    </row>
    <row r="110" spans="1:5" ht="15.75" x14ac:dyDescent="0.25">
      <c r="A110" s="540">
        <v>75</v>
      </c>
      <c r="B110" s="354" t="s">
        <v>4186</v>
      </c>
      <c r="C110" s="540" t="s">
        <v>4055</v>
      </c>
      <c r="D110" s="362">
        <v>3875</v>
      </c>
      <c r="E110" s="338"/>
    </row>
    <row r="111" spans="1:5" ht="15.75" x14ac:dyDescent="0.25">
      <c r="A111" s="540">
        <v>76</v>
      </c>
      <c r="B111" s="354" t="s">
        <v>4187</v>
      </c>
      <c r="C111" s="540" t="s">
        <v>4055</v>
      </c>
      <c r="D111" s="362">
        <v>1115</v>
      </c>
      <c r="E111" s="364"/>
    </row>
    <row r="112" spans="1:5" ht="15.75" x14ac:dyDescent="0.25">
      <c r="A112" s="540">
        <v>77</v>
      </c>
      <c r="B112" s="334" t="s">
        <v>4188</v>
      </c>
      <c r="C112" s="540" t="s">
        <v>4055</v>
      </c>
      <c r="D112" s="362">
        <v>1115</v>
      </c>
      <c r="E112" s="364"/>
    </row>
    <row r="113" spans="1:5" ht="15.75" x14ac:dyDescent="0.25">
      <c r="A113" s="540">
        <v>78</v>
      </c>
      <c r="B113" s="334" t="s">
        <v>4189</v>
      </c>
      <c r="C113" s="540" t="s">
        <v>4055</v>
      </c>
      <c r="D113" s="362">
        <v>1010</v>
      </c>
      <c r="E113" s="364"/>
    </row>
    <row r="114" spans="1:5" ht="15.75" x14ac:dyDescent="0.25">
      <c r="A114" s="340">
        <v>79</v>
      </c>
      <c r="B114" s="353" t="s">
        <v>4190</v>
      </c>
      <c r="C114" s="340" t="s">
        <v>4055</v>
      </c>
      <c r="D114" s="350">
        <v>795</v>
      </c>
      <c r="E114" s="364"/>
    </row>
    <row r="115" spans="1:5" ht="18.75" x14ac:dyDescent="0.25">
      <c r="A115" s="335"/>
      <c r="B115" s="660" t="s">
        <v>4191</v>
      </c>
      <c r="C115" s="335"/>
      <c r="D115" s="366"/>
      <c r="E115" s="338"/>
    </row>
    <row r="116" spans="1:5" ht="18.75" customHeight="1" x14ac:dyDescent="0.25">
      <c r="A116" s="340">
        <v>80</v>
      </c>
      <c r="B116" s="333" t="s">
        <v>4192</v>
      </c>
      <c r="C116" s="340" t="s">
        <v>4055</v>
      </c>
      <c r="D116" s="350">
        <v>3985</v>
      </c>
      <c r="E116" s="338"/>
    </row>
    <row r="117" spans="1:5" ht="37.5" x14ac:dyDescent="0.25">
      <c r="A117" s="335"/>
      <c r="B117" s="660" t="s">
        <v>4408</v>
      </c>
      <c r="C117" s="336"/>
      <c r="D117" s="337"/>
      <c r="E117" s="338"/>
    </row>
    <row r="118" spans="1:5" ht="23.25" customHeight="1" x14ac:dyDescent="0.25">
      <c r="A118" s="540">
        <v>81</v>
      </c>
      <c r="B118" s="334" t="s">
        <v>4193</v>
      </c>
      <c r="C118" s="540" t="s">
        <v>4097</v>
      </c>
      <c r="D118" s="362">
        <v>745</v>
      </c>
      <c r="E118" s="338"/>
    </row>
    <row r="119" spans="1:5" ht="33" customHeight="1" x14ac:dyDescent="0.25">
      <c r="A119" s="540">
        <v>82</v>
      </c>
      <c r="B119" s="334" t="s">
        <v>4194</v>
      </c>
      <c r="C119" s="540" t="s">
        <v>4097</v>
      </c>
      <c r="D119" s="362">
        <v>1485</v>
      </c>
      <c r="E119" s="330"/>
    </row>
    <row r="120" spans="1:5" ht="21.75" customHeight="1" x14ac:dyDescent="0.25">
      <c r="A120" s="540">
        <v>83</v>
      </c>
      <c r="B120" s="334" t="s">
        <v>4195</v>
      </c>
      <c r="C120" s="540" t="s">
        <v>4097</v>
      </c>
      <c r="D120" s="362">
        <v>745</v>
      </c>
      <c r="E120" s="330"/>
    </row>
    <row r="121" spans="1:5" ht="21.75" customHeight="1" thickBot="1" x14ac:dyDescent="0.3">
      <c r="A121" s="340">
        <v>84</v>
      </c>
      <c r="B121" s="333" t="s">
        <v>4096</v>
      </c>
      <c r="C121" s="340" t="s">
        <v>4097</v>
      </c>
      <c r="D121" s="350">
        <v>17</v>
      </c>
      <c r="E121" s="374"/>
    </row>
    <row r="122" spans="1:5" ht="17.25" customHeight="1" x14ac:dyDescent="0.25">
      <c r="A122" s="342"/>
      <c r="B122" s="660" t="s">
        <v>4196</v>
      </c>
      <c r="C122" s="335"/>
      <c r="D122" s="337"/>
      <c r="E122" s="338"/>
    </row>
    <row r="123" spans="1:5" ht="15.75" x14ac:dyDescent="0.25">
      <c r="A123" s="340">
        <v>85</v>
      </c>
      <c r="B123" s="333" t="s">
        <v>4409</v>
      </c>
      <c r="C123" s="340" t="s">
        <v>4097</v>
      </c>
      <c r="D123" s="350">
        <v>14125</v>
      </c>
      <c r="E123" s="338"/>
    </row>
    <row r="124" spans="1:5" ht="18.75" x14ac:dyDescent="0.25">
      <c r="A124" s="335"/>
      <c r="B124" s="660" t="s">
        <v>4197</v>
      </c>
      <c r="C124" s="342"/>
      <c r="D124" s="366"/>
      <c r="E124" s="367"/>
    </row>
    <row r="125" spans="1:5" ht="15.75" x14ac:dyDescent="0.25">
      <c r="A125" s="342">
        <v>86</v>
      </c>
      <c r="B125" s="355" t="s">
        <v>4198</v>
      </c>
      <c r="C125" s="342" t="s">
        <v>4199</v>
      </c>
      <c r="D125" s="368">
        <v>265</v>
      </c>
      <c r="E125" s="539"/>
    </row>
    <row r="126" spans="1:5" ht="16.5" thickBot="1" x14ac:dyDescent="0.3">
      <c r="A126" s="340">
        <v>87</v>
      </c>
      <c r="B126" s="333" t="s">
        <v>4200</v>
      </c>
      <c r="C126" s="340" t="s">
        <v>4199</v>
      </c>
      <c r="D126" s="350">
        <v>370</v>
      </c>
      <c r="E126" s="331"/>
    </row>
    <row r="127" spans="1:5" ht="16.5" thickBot="1" x14ac:dyDescent="0.3">
      <c r="E127" s="376" t="s">
        <v>4201</v>
      </c>
    </row>
    <row r="128" spans="1:5" s="644" customFormat="1" ht="15" x14ac:dyDescent="0.25">
      <c r="A128" s="347"/>
      <c r="B128" s="357"/>
      <c r="C128" s="375"/>
      <c r="D128" s="346"/>
      <c r="E128" s="377"/>
    </row>
    <row r="129" spans="1:5" s="644" customFormat="1" ht="15" x14ac:dyDescent="0.25">
      <c r="A129" s="347"/>
      <c r="B129" s="357"/>
      <c r="C129" s="375"/>
      <c r="D129" s="346"/>
      <c r="E129" s="377"/>
    </row>
    <row r="130" spans="1:5" s="644" customFormat="1" ht="15.75" x14ac:dyDescent="0.25">
      <c r="A130" s="347"/>
      <c r="B130" s="357"/>
      <c r="C130" s="343"/>
      <c r="D130" s="378"/>
      <c r="E130" s="379"/>
    </row>
    <row r="131" spans="1:5" s="644" customFormat="1" ht="16.5" x14ac:dyDescent="0.25">
      <c r="A131" s="348"/>
      <c r="B131" s="343"/>
      <c r="C131" s="380" t="s">
        <v>4202</v>
      </c>
      <c r="D131" s="345"/>
      <c r="E131" s="343"/>
    </row>
    <row r="132" spans="1:5" s="644" customFormat="1" ht="16.5" x14ac:dyDescent="0.25">
      <c r="A132" s="347"/>
      <c r="B132" s="343"/>
      <c r="C132" s="345" t="s">
        <v>4203</v>
      </c>
      <c r="D132" s="345"/>
      <c r="E132" s="343"/>
    </row>
    <row r="133" spans="1:5" s="644" customFormat="1" ht="16.5" x14ac:dyDescent="0.25">
      <c r="A133" s="347"/>
      <c r="B133" s="343"/>
      <c r="C133" s="381" t="s">
        <v>4204</v>
      </c>
      <c r="D133" s="345"/>
      <c r="E133" s="343"/>
    </row>
    <row r="134" spans="1:5" s="644" customFormat="1" ht="9" customHeight="1" x14ac:dyDescent="0.25">
      <c r="A134" s="347"/>
      <c r="B134" s="343"/>
      <c r="C134" s="382"/>
      <c r="D134" s="383"/>
      <c r="E134" s="343"/>
    </row>
    <row r="135" spans="1:5" s="644" customFormat="1" ht="15" x14ac:dyDescent="0.25">
      <c r="A135" s="645"/>
      <c r="B135" s="646"/>
      <c r="C135" s="646"/>
      <c r="D135" s="346"/>
    </row>
    <row r="136" spans="1:5" s="644" customFormat="1" ht="15" x14ac:dyDescent="0.25">
      <c r="A136" s="647"/>
      <c r="B136" s="648"/>
      <c r="C136" s="648"/>
      <c r="D136" s="648"/>
    </row>
    <row r="137" spans="1:5" s="644" customFormat="1" ht="15.75" x14ac:dyDescent="0.25">
      <c r="A137" s="647"/>
      <c r="B137" s="343"/>
      <c r="C137" s="648"/>
      <c r="D137" s="648"/>
      <c r="E137" s="649"/>
    </row>
    <row r="138" spans="1:5" x14ac:dyDescent="0.25">
      <c r="A138" s="650"/>
      <c r="B138" s="651"/>
      <c r="C138" s="652"/>
      <c r="D138" s="652"/>
    </row>
    <row r="139" spans="1:5" ht="15.75" x14ac:dyDescent="0.25">
      <c r="A139" s="650"/>
      <c r="B139" s="653"/>
      <c r="C139" s="650"/>
      <c r="D139" s="650"/>
    </row>
    <row r="140" spans="1:5" ht="15.75" x14ac:dyDescent="0.25">
      <c r="A140" s="650"/>
      <c r="B140" s="653"/>
      <c r="C140" s="650"/>
      <c r="D140" s="650"/>
    </row>
    <row r="141" spans="1:5" ht="14.25" x14ac:dyDescent="0.25">
      <c r="A141" s="654"/>
    </row>
    <row r="142" spans="1:5" ht="15" x14ac:dyDescent="0.25">
      <c r="A142" s="655"/>
    </row>
    <row r="143" spans="1:5" ht="15.75" x14ac:dyDescent="0.25">
      <c r="A143" s="655"/>
      <c r="B143" s="653"/>
      <c r="D143" s="656"/>
    </row>
    <row r="144" spans="1:5" ht="15.75" x14ac:dyDescent="0.25">
      <c r="A144" s="655"/>
      <c r="B144" s="657"/>
      <c r="D144" s="658"/>
    </row>
    <row r="145" spans="1:7" s="640" customFormat="1" ht="15.75" x14ac:dyDescent="0.25">
      <c r="A145" s="656"/>
      <c r="B145" s="653"/>
      <c r="C145" s="656"/>
      <c r="D145" s="656"/>
      <c r="F145" s="375"/>
      <c r="G145" s="375"/>
    </row>
    <row r="146" spans="1:7" s="640" customFormat="1" ht="15.75" x14ac:dyDescent="0.25">
      <c r="A146" s="346"/>
      <c r="B146" s="653"/>
      <c r="C146" s="375"/>
      <c r="D146" s="346"/>
      <c r="F146" s="375"/>
      <c r="G146" s="375"/>
    </row>
    <row r="157" spans="1:7" s="640" customFormat="1" x14ac:dyDescent="0.25">
      <c r="A157" s="346"/>
      <c r="B157" s="356"/>
      <c r="C157" s="375"/>
      <c r="D157" s="346"/>
      <c r="F157" s="375"/>
      <c r="G157" s="375"/>
    </row>
    <row r="226" spans="3:4" x14ac:dyDescent="0.25">
      <c r="C226" s="727">
        <v>5.1999999999999998E-2</v>
      </c>
      <c r="D226" s="346" t="s">
        <v>5899</v>
      </c>
    </row>
  </sheetData>
  <mergeCells count="10">
    <mergeCell ref="E84:E85"/>
    <mergeCell ref="A106:A107"/>
    <mergeCell ref="C106:C107"/>
    <mergeCell ref="E106:E107"/>
    <mergeCell ref="A1:D1"/>
    <mergeCell ref="A2:D2"/>
    <mergeCell ref="A3:D3"/>
    <mergeCell ref="A4:D4"/>
    <mergeCell ref="A5:C5"/>
    <mergeCell ref="E61:E62"/>
  </mergeCells>
  <pageMargins left="1.222440945" right="0.47244094488188998" top="0.74803149606299202" bottom="0.74803149606299202" header="0.31496062992126" footer="0.31496062992126"/>
  <pageSetup paperSize="9" scale="75" orientation="portrait" r:id="rId1"/>
  <rowBreaks count="2" manualBreakCount="2">
    <brk id="43" max="3" man="1"/>
    <brk id="83" max="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7"/>
  <sheetViews>
    <sheetView zoomScale="85" zoomScaleNormal="110" zoomScaleSheetLayoutView="85" workbookViewId="0">
      <selection activeCell="M31" sqref="M31"/>
    </sheetView>
  </sheetViews>
  <sheetFormatPr defaultColWidth="9.140625" defaultRowHeight="15.75" x14ac:dyDescent="0.25"/>
  <cols>
    <col min="1" max="7" width="6.42578125" style="455" customWidth="1"/>
    <col min="8" max="8" width="10.28515625" style="455" customWidth="1"/>
    <col min="9" max="16384" width="9.140625" style="455"/>
  </cols>
  <sheetData>
    <row r="1" spans="1:10" x14ac:dyDescent="0.25">
      <c r="A1" s="1082" t="s">
        <v>4784</v>
      </c>
      <c r="B1" s="1082"/>
      <c r="C1" s="1082"/>
      <c r="D1" s="1082"/>
      <c r="E1" s="1082"/>
      <c r="F1" s="1082"/>
      <c r="G1" s="1082"/>
      <c r="H1" s="1082"/>
      <c r="I1" s="1082"/>
      <c r="J1" s="1082"/>
    </row>
    <row r="3" spans="1:10" x14ac:dyDescent="0.25">
      <c r="A3" s="1081" t="s">
        <v>5429</v>
      </c>
      <c r="B3" s="1081"/>
      <c r="C3" s="1081"/>
      <c r="D3" s="1081"/>
      <c r="E3" s="1081"/>
      <c r="F3" s="1081"/>
      <c r="G3" s="1081"/>
      <c r="H3" s="1081"/>
      <c r="I3" s="1081"/>
      <c r="J3" s="1081"/>
    </row>
    <row r="4" spans="1:10" x14ac:dyDescent="0.25">
      <c r="E4" s="455" t="s">
        <v>5430</v>
      </c>
    </row>
    <row r="5" spans="1:10" x14ac:dyDescent="0.25">
      <c r="A5" s="1081"/>
      <c r="B5" s="1081"/>
      <c r="C5" s="1081"/>
      <c r="D5" s="1081"/>
      <c r="E5" s="1081"/>
      <c r="F5" s="1081"/>
      <c r="G5" s="1081"/>
      <c r="H5" s="1081"/>
    </row>
    <row r="6" spans="1:10" x14ac:dyDescent="0.25">
      <c r="A6" s="1081"/>
      <c r="B6" s="1081"/>
      <c r="C6" s="1081"/>
      <c r="D6" s="1081"/>
      <c r="E6" s="1081"/>
      <c r="F6" s="1081"/>
      <c r="G6" s="1081"/>
      <c r="H6" s="1081"/>
    </row>
    <row r="9" spans="1:10" x14ac:dyDescent="0.25">
      <c r="A9" s="503"/>
      <c r="B9" s="503"/>
      <c r="C9" s="503" t="s">
        <v>4785</v>
      </c>
      <c r="F9" s="503"/>
      <c r="G9" s="503"/>
      <c r="H9" s="503" t="s">
        <v>4785</v>
      </c>
    </row>
    <row r="10" spans="1:10" x14ac:dyDescent="0.25">
      <c r="A10" s="503"/>
      <c r="B10" s="503"/>
      <c r="C10" s="503" t="s">
        <v>4786</v>
      </c>
      <c r="F10" s="503"/>
      <c r="G10" s="503"/>
      <c r="H10" s="503" t="s">
        <v>4787</v>
      </c>
    </row>
    <row r="11" spans="1:10" x14ac:dyDescent="0.25">
      <c r="A11" s="503"/>
      <c r="B11" s="503"/>
      <c r="C11" s="503" t="s">
        <v>4788</v>
      </c>
      <c r="F11" s="503"/>
      <c r="G11" s="503"/>
      <c r="H11" s="503" t="s">
        <v>4789</v>
      </c>
    </row>
    <row r="17" spans="1:11" x14ac:dyDescent="0.25">
      <c r="A17" s="503"/>
      <c r="B17" s="503" t="s">
        <v>4785</v>
      </c>
      <c r="F17" s="503" t="s">
        <v>4785</v>
      </c>
      <c r="G17" s="503"/>
      <c r="H17" s="503"/>
      <c r="I17" s="503" t="s">
        <v>4785</v>
      </c>
    </row>
    <row r="18" spans="1:11" x14ac:dyDescent="0.25">
      <c r="A18" s="503"/>
      <c r="B18" s="503" t="s">
        <v>4787</v>
      </c>
      <c r="F18" s="503" t="s">
        <v>4787</v>
      </c>
      <c r="G18" s="503"/>
      <c r="H18" s="503"/>
      <c r="I18" s="503" t="s">
        <v>4787</v>
      </c>
    </row>
    <row r="19" spans="1:11" x14ac:dyDescent="0.25">
      <c r="A19" s="503"/>
      <c r="B19" s="503" t="s">
        <v>4790</v>
      </c>
      <c r="F19" s="503" t="s">
        <v>4791</v>
      </c>
      <c r="G19" s="503"/>
      <c r="H19" s="503"/>
      <c r="I19" s="503" t="s">
        <v>4792</v>
      </c>
    </row>
    <row r="25" spans="1:11" x14ac:dyDescent="0.25">
      <c r="A25" s="503"/>
      <c r="B25" s="503"/>
      <c r="C25" s="503" t="s">
        <v>4785</v>
      </c>
      <c r="F25" s="503"/>
      <c r="H25" s="1081" t="s">
        <v>4793</v>
      </c>
      <c r="I25" s="1081"/>
    </row>
    <row r="26" spans="1:11" x14ac:dyDescent="0.25">
      <c r="A26" s="503"/>
      <c r="B26" s="503"/>
      <c r="C26" s="503" t="s">
        <v>4787</v>
      </c>
      <c r="F26" s="503"/>
      <c r="G26" s="1081" t="s">
        <v>4787</v>
      </c>
      <c r="H26" s="1081"/>
      <c r="I26" s="1081"/>
      <c r="J26" s="1081"/>
      <c r="K26" s="503"/>
    </row>
    <row r="27" spans="1:11" x14ac:dyDescent="0.25">
      <c r="A27" s="503"/>
      <c r="B27" s="503"/>
      <c r="C27" s="503" t="s">
        <v>4794</v>
      </c>
      <c r="F27" s="503"/>
      <c r="H27" s="1081" t="s">
        <v>4795</v>
      </c>
      <c r="I27" s="1081"/>
      <c r="K27" s="503"/>
    </row>
    <row r="28" spans="1:11" x14ac:dyDescent="0.25">
      <c r="G28" s="503"/>
      <c r="K28" s="503"/>
    </row>
    <row r="31" spans="1:11" x14ac:dyDescent="0.25">
      <c r="C31" s="1081"/>
      <c r="D31" s="1081"/>
      <c r="E31" s="503"/>
    </row>
    <row r="32" spans="1:11" x14ac:dyDescent="0.25">
      <c r="C32" s="1081" t="s">
        <v>4796</v>
      </c>
      <c r="D32" s="1081"/>
      <c r="E32" s="1081"/>
      <c r="F32" s="1081"/>
      <c r="G32" s="1081"/>
      <c r="H32" s="1081"/>
    </row>
    <row r="33" spans="3:9" x14ac:dyDescent="0.25">
      <c r="E33" s="503"/>
    </row>
    <row r="37" spans="3:9" x14ac:dyDescent="0.25">
      <c r="C37" s="504" t="s">
        <v>4797</v>
      </c>
      <c r="D37" s="504"/>
      <c r="E37" s="504"/>
      <c r="F37" s="504"/>
      <c r="G37" s="505"/>
      <c r="H37" s="504" t="s">
        <v>4798</v>
      </c>
      <c r="I37" s="504"/>
    </row>
  </sheetData>
  <mergeCells count="9">
    <mergeCell ref="H27:I27"/>
    <mergeCell ref="C31:D31"/>
    <mergeCell ref="C32:H32"/>
    <mergeCell ref="A1:J1"/>
    <mergeCell ref="A3:J3"/>
    <mergeCell ref="A5:H5"/>
    <mergeCell ref="A6:H6"/>
    <mergeCell ref="H25:I25"/>
    <mergeCell ref="G26:J26"/>
  </mergeCells>
  <printOptions horizontalCentered="1"/>
  <pageMargins left="0.51181102362204722" right="0.51181102362204722" top="1.3385826771653544" bottom="0.74803149606299213" header="0.31496062992125984" footer="0.31496062992125984"/>
  <pageSetup paperSize="9" firstPageNumber="581" orientation="portrait" useFirstPageNumber="1"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view="pageBreakPreview" zoomScale="85" zoomScaleNormal="85" zoomScaleSheetLayoutView="85" workbookViewId="0">
      <selection activeCell="O14" sqref="O14"/>
    </sheetView>
  </sheetViews>
  <sheetFormatPr defaultColWidth="9.140625" defaultRowHeight="15.75" x14ac:dyDescent="0.25"/>
  <cols>
    <col min="1" max="1" width="9.140625" style="455"/>
    <col min="2" max="8" width="6.42578125" style="455" customWidth="1"/>
    <col min="9" max="9" width="10.28515625" style="455" customWidth="1"/>
    <col min="10" max="16384" width="9.140625" style="455"/>
  </cols>
  <sheetData>
    <row r="1" spans="1:12" x14ac:dyDescent="0.25">
      <c r="B1" s="1082" t="s">
        <v>4784</v>
      </c>
      <c r="C1" s="1082"/>
      <c r="D1" s="1082"/>
      <c r="E1" s="1082"/>
      <c r="F1" s="1082"/>
      <c r="G1" s="1082"/>
      <c r="H1" s="1082"/>
      <c r="I1" s="1082"/>
      <c r="J1" s="1082"/>
      <c r="K1" s="1082"/>
    </row>
    <row r="3" spans="1:12" x14ac:dyDescent="0.25">
      <c r="A3" s="1083" t="s">
        <v>6030</v>
      </c>
      <c r="B3" s="1083"/>
      <c r="C3" s="1083"/>
      <c r="D3" s="1083"/>
      <c r="E3" s="1083"/>
      <c r="F3" s="1083"/>
      <c r="G3" s="1083"/>
      <c r="H3" s="1083"/>
      <c r="I3" s="1083"/>
      <c r="J3" s="1083"/>
      <c r="K3" s="1083"/>
      <c r="L3" s="1083"/>
    </row>
    <row r="5" spans="1:12" x14ac:dyDescent="0.25">
      <c r="B5" s="1081"/>
      <c r="C5" s="1081"/>
      <c r="D5" s="1081"/>
      <c r="E5" s="1081"/>
      <c r="F5" s="1081"/>
      <c r="G5" s="1081"/>
      <c r="H5" s="1081"/>
      <c r="I5" s="1081"/>
    </row>
    <row r="6" spans="1:12" x14ac:dyDescent="0.25">
      <c r="B6" s="1081"/>
      <c r="C6" s="1081"/>
      <c r="D6" s="1081"/>
      <c r="E6" s="1081"/>
      <c r="F6" s="1081"/>
      <c r="G6" s="1081"/>
      <c r="H6" s="1081"/>
      <c r="I6" s="1081"/>
    </row>
    <row r="9" spans="1:12" x14ac:dyDescent="0.25">
      <c r="B9" s="503"/>
      <c r="C9" s="503"/>
      <c r="D9" s="503" t="s">
        <v>4785</v>
      </c>
      <c r="G9" s="503"/>
      <c r="H9" s="503"/>
      <c r="I9" s="503" t="s">
        <v>4785</v>
      </c>
    </row>
    <row r="10" spans="1:12" x14ac:dyDescent="0.25">
      <c r="B10" s="503"/>
      <c r="C10" s="503"/>
      <c r="D10" s="503" t="s">
        <v>4786</v>
      </c>
      <c r="G10" s="503"/>
      <c r="H10" s="503"/>
      <c r="I10" s="503" t="s">
        <v>4787</v>
      </c>
    </row>
    <row r="11" spans="1:12" x14ac:dyDescent="0.25">
      <c r="B11" s="503"/>
      <c r="C11" s="503"/>
      <c r="D11" s="503" t="s">
        <v>4788</v>
      </c>
      <c r="G11" s="503"/>
      <c r="H11" s="503"/>
      <c r="I11" s="503" t="s">
        <v>4789</v>
      </c>
    </row>
    <row r="17" spans="2:12" x14ac:dyDescent="0.25">
      <c r="B17" s="503"/>
      <c r="C17" s="503" t="s">
        <v>4785</v>
      </c>
      <c r="G17" s="503" t="s">
        <v>4785</v>
      </c>
      <c r="H17" s="503"/>
      <c r="I17" s="503"/>
      <c r="J17" s="503" t="s">
        <v>4785</v>
      </c>
    </row>
    <row r="18" spans="2:12" x14ac:dyDescent="0.25">
      <c r="B18" s="503"/>
      <c r="C18" s="503" t="s">
        <v>4787</v>
      </c>
      <c r="G18" s="503" t="s">
        <v>4787</v>
      </c>
      <c r="H18" s="503"/>
      <c r="I18" s="503"/>
      <c r="J18" s="503" t="s">
        <v>4787</v>
      </c>
    </row>
    <row r="19" spans="2:12" x14ac:dyDescent="0.25">
      <c r="B19" s="503"/>
      <c r="C19" s="503" t="s">
        <v>4790</v>
      </c>
      <c r="G19" s="503" t="s">
        <v>4791</v>
      </c>
      <c r="H19" s="503"/>
      <c r="I19" s="503"/>
      <c r="J19" s="503" t="s">
        <v>4792</v>
      </c>
    </row>
    <row r="25" spans="2:12" x14ac:dyDescent="0.25">
      <c r="B25" s="503"/>
      <c r="C25" s="503" t="s">
        <v>4785</v>
      </c>
      <c r="G25" s="503"/>
      <c r="J25" s="1081" t="s">
        <v>4793</v>
      </c>
      <c r="K25" s="1081"/>
      <c r="L25" s="1081"/>
    </row>
    <row r="26" spans="2:12" x14ac:dyDescent="0.25">
      <c r="B26" s="503"/>
      <c r="C26" s="503" t="s">
        <v>4787</v>
      </c>
      <c r="G26" s="503"/>
      <c r="J26" s="1081" t="s">
        <v>4787</v>
      </c>
      <c r="K26" s="1081"/>
      <c r="L26" s="1081"/>
    </row>
    <row r="27" spans="2:12" x14ac:dyDescent="0.25">
      <c r="B27" s="503"/>
      <c r="C27" s="503" t="s">
        <v>4794</v>
      </c>
      <c r="G27" s="503"/>
      <c r="J27" s="1081" t="s">
        <v>4795</v>
      </c>
      <c r="K27" s="1081"/>
      <c r="L27" s="1081"/>
    </row>
    <row r="28" spans="2:12" x14ac:dyDescent="0.25">
      <c r="H28" s="503"/>
      <c r="L28" s="503"/>
    </row>
    <row r="31" spans="2:12" x14ac:dyDescent="0.25">
      <c r="D31" s="1081"/>
      <c r="E31" s="1081"/>
      <c r="F31" s="503"/>
    </row>
    <row r="32" spans="2:12" x14ac:dyDescent="0.25">
      <c r="D32" s="1081" t="s">
        <v>4796</v>
      </c>
      <c r="E32" s="1081"/>
      <c r="F32" s="1081"/>
      <c r="G32" s="1081"/>
      <c r="H32" s="1081"/>
      <c r="I32" s="1081"/>
    </row>
    <row r="33" spans="4:10" x14ac:dyDescent="0.25">
      <c r="F33" s="503"/>
    </row>
    <row r="37" spans="4:10" x14ac:dyDescent="0.25">
      <c r="D37" s="504" t="s">
        <v>4797</v>
      </c>
      <c r="E37" s="504"/>
      <c r="F37" s="504"/>
      <c r="G37" s="504"/>
      <c r="H37" s="505"/>
      <c r="I37" s="504" t="s">
        <v>4798</v>
      </c>
      <c r="J37" s="504"/>
    </row>
  </sheetData>
  <mergeCells count="9">
    <mergeCell ref="D31:E31"/>
    <mergeCell ref="D32:I32"/>
    <mergeCell ref="B1:K1"/>
    <mergeCell ref="B5:I5"/>
    <mergeCell ref="B6:I6"/>
    <mergeCell ref="A3:L3"/>
    <mergeCell ref="J25:L25"/>
    <mergeCell ref="J26:L26"/>
    <mergeCell ref="J27:L27"/>
  </mergeCells>
  <printOptions horizontalCentered="1"/>
  <pageMargins left="0.51181102362204722" right="0.51181102362204722" top="1.3385826771653544" bottom="0.74803149606299213" header="0.31496062992125984" footer="0.31496062992125984"/>
  <pageSetup paperSize="9" firstPageNumber="581" orientation="portrait" useFirstPageNumber="1"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32</vt:i4>
      </vt:variant>
    </vt:vector>
  </HeadingPairs>
  <TitlesOfParts>
    <vt:vector size="55" baseType="lpstr">
      <vt:lpstr>Cover Page</vt:lpstr>
      <vt:lpstr>Preface</vt:lpstr>
      <vt:lpstr>index</vt:lpstr>
      <vt:lpstr>Genral Note SSR 2022-23</vt:lpstr>
      <vt:lpstr>cover SSR </vt:lpstr>
      <vt:lpstr>SSR 2022-23</vt:lpstr>
      <vt:lpstr>Material Rates for ssr 2022-23</vt:lpstr>
      <vt:lpstr>Labour rate for ssr 2022-23 </vt:lpstr>
      <vt:lpstr>Machinery use rate 2022-23</vt:lpstr>
      <vt:lpstr>C manual</vt:lpstr>
      <vt:lpstr>C1 manual</vt:lpstr>
      <vt:lpstr>C mac final</vt:lpstr>
      <vt:lpstr>C1 machine</vt:lpstr>
      <vt:lpstr>C1 pipes np2 </vt:lpstr>
      <vt:lpstr>C1 pipes np3  </vt:lpstr>
      <vt:lpstr>C1 pipes np4  </vt:lpstr>
      <vt:lpstr>Consumption of Material</vt:lpstr>
      <vt:lpstr>Consumption of road</vt:lpstr>
      <vt:lpstr>Cetificate</vt:lpstr>
      <vt:lpstr>Testing DSR-2022-23</vt:lpstr>
      <vt:lpstr>Back Page</vt:lpstr>
      <vt:lpstr>stamp</vt:lpstr>
      <vt:lpstr>stamp (2)</vt:lpstr>
      <vt:lpstr>'C mac final'!Print_Area</vt:lpstr>
      <vt:lpstr>'C manual'!Print_Area</vt:lpstr>
      <vt:lpstr>'C1 machine'!Print_Area</vt:lpstr>
      <vt:lpstr>'C1 manual'!Print_Area</vt:lpstr>
      <vt:lpstr>'C1 pipes np2 '!Print_Area</vt:lpstr>
      <vt:lpstr>'C1 pipes np3  '!Print_Area</vt:lpstr>
      <vt:lpstr>'C1 pipes np4  '!Print_Area</vt:lpstr>
      <vt:lpstr>Cetificate!Print_Area</vt:lpstr>
      <vt:lpstr>'Consumption of Material'!Print_Area</vt:lpstr>
      <vt:lpstr>'Consumption of road'!Print_Area</vt:lpstr>
      <vt:lpstr>'Cover Page'!Print_Area</vt:lpstr>
      <vt:lpstr>'Genral Note SSR 2022-23'!Print_Area</vt:lpstr>
      <vt:lpstr>index!Print_Area</vt:lpstr>
      <vt:lpstr>'Labour rate for ssr 2022-23 '!Print_Area</vt:lpstr>
      <vt:lpstr>'Machinery use rate 2022-23'!Print_Area</vt:lpstr>
      <vt:lpstr>'Material Rates for ssr 2022-23'!Print_Area</vt:lpstr>
      <vt:lpstr>'SSR 2022-23'!Print_Area</vt:lpstr>
      <vt:lpstr>'stamp (2)'!Print_Area</vt:lpstr>
      <vt:lpstr>'Testing DSR-2022-23'!Print_Area</vt:lpstr>
      <vt:lpstr>'C mac final'!Print_Titles</vt:lpstr>
      <vt:lpstr>'C manual'!Print_Titles</vt:lpstr>
      <vt:lpstr>'C1 machine'!Print_Titles</vt:lpstr>
      <vt:lpstr>'C1 manual'!Print_Titles</vt:lpstr>
      <vt:lpstr>'C1 pipes np2 '!Print_Titles</vt:lpstr>
      <vt:lpstr>'C1 pipes np3  '!Print_Titles</vt:lpstr>
      <vt:lpstr>'C1 pipes np4  '!Print_Titles</vt:lpstr>
      <vt:lpstr>index!Print_Titles</vt:lpstr>
      <vt:lpstr>'Labour rate for ssr 2022-23 '!Print_Titles</vt:lpstr>
      <vt:lpstr>'Machinery use rate 2022-23'!Print_Titles</vt:lpstr>
      <vt:lpstr>'Material Rates for ssr 2022-23'!Print_Titles</vt:lpstr>
      <vt:lpstr>'SSR 2022-23'!Print_Titles</vt:lpstr>
      <vt:lpstr>'Testing DSR-2022-23'!Print_Titles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aloni madam</cp:lastModifiedBy>
  <cp:lastPrinted>2022-08-01T13:37:37Z</cp:lastPrinted>
  <dcterms:created xsi:type="dcterms:W3CDTF">2021-06-28T06:33:14Z</dcterms:created>
  <dcterms:modified xsi:type="dcterms:W3CDTF">2022-08-01T13:41:44Z</dcterms:modified>
</cp:coreProperties>
</file>