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ceSheet" sheetId="1" r:id="rId4"/>
    <sheet state="visible" name="CashFlow2" sheetId="2" r:id="rId5"/>
    <sheet state="visible" name="Sheet4" sheetId="3" r:id="rId6"/>
    <sheet state="visible" name="MonthlyRevenue" sheetId="4" r:id="rId7"/>
    <sheet state="visible" name="Horizontal Analysis" sheetId="5" r:id="rId8"/>
    <sheet state="visible" name="Ratio Analysis" sheetId="6" r:id="rId9"/>
    <sheet state="visible" name="Stock Analysis" sheetId="7" r:id="rId10"/>
  </sheets>
  <definedNames/>
  <calcPr/>
  <extLst>
    <ext uri="GoogleSheetsCustomDataVersion2">
      <go:sheetsCustomData xmlns:go="http://customooxmlschemas.google.com/" r:id="rId11" roundtripDataChecksum="vElM+73OuqdwaJkugP3vjL0xXCTlcOEcPFLBKJJMbmM="/>
    </ext>
  </extLst>
</workbook>
</file>

<file path=xl/sharedStrings.xml><?xml version="1.0" encoding="utf-8"?>
<sst xmlns="http://schemas.openxmlformats.org/spreadsheetml/2006/main" count="476" uniqueCount="332">
  <si>
    <t>HISTORICAL FINANCIALS</t>
  </si>
  <si>
    <t>BALANCE SHEETS</t>
  </si>
  <si>
    <t>(in millions)</t>
  </si>
  <si>
    <t xml:space="preserve"> </t>
  </si>
  <si>
    <t>ASSETS</t>
  </si>
  <si>
    <t>Current assets:</t>
  </si>
  <si>
    <t>Cash and equivalents</t>
  </si>
  <si>
    <t>Investments</t>
  </si>
  <si>
    <t>Receivable</t>
  </si>
  <si>
    <t>Inventories</t>
  </si>
  <si>
    <t xml:space="preserve">Other current assets </t>
  </si>
  <si>
    <t>Property and equipment, net</t>
  </si>
  <si>
    <t>Goodwill and intangibles</t>
  </si>
  <si>
    <t>Other assets</t>
  </si>
  <si>
    <t>Total Assets</t>
  </si>
  <si>
    <t>LIABILITIES AND EQUITY</t>
  </si>
  <si>
    <t>Current liabilities:</t>
  </si>
  <si>
    <t>Short-term debt</t>
  </si>
  <si>
    <t>Accounts payable</t>
  </si>
  <si>
    <t>Deferred revenue</t>
  </si>
  <si>
    <t xml:space="preserve">Other current liabilities </t>
  </si>
  <si>
    <t>Total current liabilities</t>
  </si>
  <si>
    <t>Long-term debt</t>
  </si>
  <si>
    <t xml:space="preserve">Other long-term liabilities </t>
  </si>
  <si>
    <t>Total long term liabilities</t>
  </si>
  <si>
    <t>Total Shareholders equity</t>
  </si>
  <si>
    <t>Total Liabilities and Equity</t>
  </si>
  <si>
    <t>Operating Activities</t>
  </si>
  <si>
    <t>Investing Activities</t>
  </si>
  <si>
    <t>Financing Activities</t>
  </si>
  <si>
    <t>Fiscal year is June-May. All values USD.</t>
  </si>
  <si>
    <t>All values USD.</t>
  </si>
  <si>
    <t>ITEM</t>
  </si>
  <si>
    <t>Net Income before Extraordinaries</t>
  </si>
  <si>
    <t>11.08B</t>
  </si>
  <si>
    <t>10.14B</t>
  </si>
  <si>
    <t>13.75B</t>
  </si>
  <si>
    <t>6.72B</t>
  </si>
  <si>
    <t>8.5B</t>
  </si>
  <si>
    <t>Capital Expenditures</t>
  </si>
  <si>
    <t>(1.66B)</t>
  </si>
  <si>
    <t>(1.56B)</t>
  </si>
  <si>
    <t>(2.14B)</t>
  </si>
  <si>
    <t>(4.51B)</t>
  </si>
  <si>
    <t>(8.7B)</t>
  </si>
  <si>
    <t>Cash Dividends Paid - Total</t>
  </si>
  <si>
    <t>(2.93B)</t>
  </si>
  <si>
    <t>(3.07B)</t>
  </si>
  <si>
    <t>(3.06B)</t>
  </si>
  <si>
    <t>(3.46B)</t>
  </si>
  <si>
    <t>(3.67B)</t>
  </si>
  <si>
    <t>Net Income Growth</t>
  </si>
  <si>
    <t>-</t>
  </si>
  <si>
    <t>Capital Expenditures Growth</t>
  </si>
  <si>
    <t>Common Dividends</t>
  </si>
  <si>
    <t>Depreciation, Depletion &amp; Amortization</t>
  </si>
  <si>
    <t>2.92B</t>
  </si>
  <si>
    <t>2.97B</t>
  </si>
  <si>
    <t>3.12B</t>
  </si>
  <si>
    <t>6.11B</t>
  </si>
  <si>
    <t>Capital Expenditures / Sales</t>
  </si>
  <si>
    <t>Preferred Dividends</t>
  </si>
  <si>
    <t>Depreciation and Depletion</t>
  </si>
  <si>
    <t>1.23B</t>
  </si>
  <si>
    <t>1.38B</t>
  </si>
  <si>
    <t>1.54B</t>
  </si>
  <si>
    <t>1.97B</t>
  </si>
  <si>
    <t>2.53B</t>
  </si>
  <si>
    <t>Capital Expenditures (Fixed Assets)</t>
  </si>
  <si>
    <t>Change in Capital Stock</t>
  </si>
  <si>
    <t>(34.49B)</t>
  </si>
  <si>
    <t>(18.32B)</t>
  </si>
  <si>
    <t>(19.81B)</t>
  </si>
  <si>
    <t>(16.86B)</t>
  </si>
  <si>
    <t>(1.31B)</t>
  </si>
  <si>
    <t>Amortization of Intangible Assets</t>
  </si>
  <si>
    <t>1.69B</t>
  </si>
  <si>
    <t>1.59B</t>
  </si>
  <si>
    <t>1.15B</t>
  </si>
  <si>
    <t>3.58B</t>
  </si>
  <si>
    <t>Capital Expenditures (Other Assets)</t>
  </si>
  <si>
    <t>Repurchase of Common &amp; Preferred Stk.</t>
  </si>
  <si>
    <t>(36.64B)</t>
  </si>
  <si>
    <t>(19.91B)</t>
  </si>
  <si>
    <t>(21.6B)</t>
  </si>
  <si>
    <t>(17.34B)</t>
  </si>
  <si>
    <t>(2.5B)</t>
  </si>
  <si>
    <t>Deferred Taxes &amp; Investment Tax Credit</t>
  </si>
  <si>
    <t>(1.19B)</t>
  </si>
  <si>
    <t>(851M)</t>
  </si>
  <si>
    <t>(2.43B)</t>
  </si>
  <si>
    <t>(1.15B)</t>
  </si>
  <si>
    <t>(2.17B)</t>
  </si>
  <si>
    <t>Net Assets from Acquisitions</t>
  </si>
  <si>
    <t>(363M)</t>
  </si>
  <si>
    <t>(124M)</t>
  </si>
  <si>
    <t>(41M)</t>
  </si>
  <si>
    <t>(148M)</t>
  </si>
  <si>
    <t>(27.72B)</t>
  </si>
  <si>
    <t>Sale of Common &amp; Preferred Stock</t>
  </si>
  <si>
    <t>2.16B</t>
  </si>
  <si>
    <t>1.79B</t>
  </si>
  <si>
    <t>482M</t>
  </si>
  <si>
    <t>1.19B</t>
  </si>
  <si>
    <t>Deferred Taxes</t>
  </si>
  <si>
    <t>Sale of Fixed Assets &amp; Businesses</t>
  </si>
  <si>
    <t>Proceeds from Stock Options</t>
  </si>
  <si>
    <t>Investment Tax Credit</t>
  </si>
  <si>
    <t>Purchase/Sale of Investments</t>
  </si>
  <si>
    <t>28.58B</t>
  </si>
  <si>
    <t>11.53B</t>
  </si>
  <si>
    <t>(10.92B)</t>
  </si>
  <si>
    <t>15.88B</t>
  </si>
  <si>
    <t>(68M)</t>
  </si>
  <si>
    <t>Other Proceeds from Sale of Stock</t>
  </si>
  <si>
    <t>Other Funds</t>
  </si>
  <si>
    <t>2B</t>
  </si>
  <si>
    <t>2.07B</t>
  </si>
  <si>
    <t>1.99B</t>
  </si>
  <si>
    <t>2.83B</t>
  </si>
  <si>
    <t>4.21B</t>
  </si>
  <si>
    <t>Purchase of Investments</t>
  </si>
  <si>
    <t>(1.4B)</t>
  </si>
  <si>
    <t>(5.73B)</t>
  </si>
  <si>
    <t>(37.98B)</t>
  </si>
  <si>
    <t>(10.27B)</t>
  </si>
  <si>
    <t>(1.18B)</t>
  </si>
  <si>
    <t>Issuance/Reduction of Debt, Net</t>
  </si>
  <si>
    <t>(4.5B)</t>
  </si>
  <si>
    <t>15.39B</t>
  </si>
  <si>
    <t>12.3B</t>
  </si>
  <si>
    <t>(8.25B)</t>
  </si>
  <si>
    <t>12.94B</t>
  </si>
  <si>
    <t>Funds from Operations</t>
  </si>
  <si>
    <t>14.81B</t>
  </si>
  <si>
    <t>14.33B</t>
  </si>
  <si>
    <t>16.23B</t>
  </si>
  <si>
    <t>16.65B</t>
  </si>
  <si>
    <t>Sale/Maturity of Investments</t>
  </si>
  <si>
    <t>29.98B</t>
  </si>
  <si>
    <t>17.26B</t>
  </si>
  <si>
    <t>27.06B</t>
  </si>
  <si>
    <t>26.15B</t>
  </si>
  <si>
    <t>1.11B</t>
  </si>
  <si>
    <t>Change in Current Debt</t>
  </si>
  <si>
    <t>Extraordinaries</t>
  </si>
  <si>
    <t>Other Uses</t>
  </si>
  <si>
    <t>Change in Long-Term Debt</t>
  </si>
  <si>
    <t>Changes in Working Capital</t>
  </si>
  <si>
    <t>(260M)</t>
  </si>
  <si>
    <t>(340M)</t>
  </si>
  <si>
    <t>(1.99B)</t>
  </si>
  <si>
    <t>513M</t>
  </si>
  <si>
    <t>Other Sources</t>
  </si>
  <si>
    <t>196M</t>
  </si>
  <si>
    <t>Issuance of Long-Term Debt</t>
  </si>
  <si>
    <t>19.89B</t>
  </si>
  <si>
    <t>14.93B</t>
  </si>
  <si>
    <t>33.99B</t>
  </si>
  <si>
    <t>Receivables</t>
  </si>
  <si>
    <t>(272M)</t>
  </si>
  <si>
    <t>(690M)</t>
  </si>
  <si>
    <t>141M</t>
  </si>
  <si>
    <t>(874M)</t>
  </si>
  <si>
    <t>(151M)</t>
  </si>
  <si>
    <t>Net Investing Cash Flow</t>
  </si>
  <si>
    <t>26.56B</t>
  </si>
  <si>
    <t>9.84B</t>
  </si>
  <si>
    <t>(13.1B)</t>
  </si>
  <si>
    <t>11.22B</t>
  </si>
  <si>
    <t>(36.48B)</t>
  </si>
  <si>
    <t>Reduction in Long-Term Debt</t>
  </si>
  <si>
    <t>(2.63B)</t>
  </si>
  <si>
    <t>(21.05B)</t>
  </si>
  <si>
    <t>Accounts Payable</t>
  </si>
  <si>
    <t>(102M)</t>
  </si>
  <si>
    <t>(496M)</t>
  </si>
  <si>
    <t>(23M)</t>
  </si>
  <si>
    <t>(733M)</t>
  </si>
  <si>
    <t>(281M)</t>
  </si>
  <si>
    <t>Net Investing Cash Flow Growth</t>
  </si>
  <si>
    <t>(136M)</t>
  </si>
  <si>
    <t>(133M)</t>
  </si>
  <si>
    <t>(560M)</t>
  </si>
  <si>
    <t>(55M)</t>
  </si>
  <si>
    <t>Other Assets/Liabilities</t>
  </si>
  <si>
    <t>567M</t>
  </si>
  <si>
    <t>443M</t>
  </si>
  <si>
    <t>1.03B</t>
  </si>
  <si>
    <t>18M</t>
  </si>
  <si>
    <t>1.1B</t>
  </si>
  <si>
    <t>Net Investing Cash Flow / Sales</t>
  </si>
  <si>
    <t>Net Operating Cash Flow</t>
  </si>
  <si>
    <t>14.55B</t>
  </si>
  <si>
    <t>13.14B</t>
  </si>
  <si>
    <t>15.89B</t>
  </si>
  <si>
    <t>9.54B</t>
  </si>
  <si>
    <t>17.17B</t>
  </si>
  <si>
    <t>Net Operating Cash Flow Growth</t>
  </si>
  <si>
    <t>Net Financing Cash Flow</t>
  </si>
  <si>
    <t>(42.06B)</t>
  </si>
  <si>
    <t>(6.13B)</t>
  </si>
  <si>
    <t>(10.38B)</t>
  </si>
  <si>
    <t>(29.13B)</t>
  </si>
  <si>
    <t>7.91B</t>
  </si>
  <si>
    <t>Net Operating Cash Flow / Sales</t>
  </si>
  <si>
    <t>Net Financing Cash Flow Growth</t>
  </si>
  <si>
    <t>Net Financing Cash Flow / Sales</t>
  </si>
  <si>
    <t>Exchange Rate Effect</t>
  </si>
  <si>
    <t>(158M)</t>
  </si>
  <si>
    <t>(125M)</t>
  </si>
  <si>
    <t>448M</t>
  </si>
  <si>
    <t>(348M)</t>
  </si>
  <si>
    <t>(209M)</t>
  </si>
  <si>
    <t>Miscellaneous Funds</t>
  </si>
  <si>
    <t>Net Change in Cash</t>
  </si>
  <si>
    <t>(1.11B)</t>
  </si>
  <si>
    <t>16.73B</t>
  </si>
  <si>
    <t>(7.14B)</t>
  </si>
  <si>
    <t>(8.72B)</t>
  </si>
  <si>
    <t>(11.62B)</t>
  </si>
  <si>
    <t>Free Cash Flow</t>
  </si>
  <si>
    <t>12.89B</t>
  </si>
  <si>
    <t>11.58B</t>
  </si>
  <si>
    <t>5.03B</t>
  </si>
  <si>
    <t>8.47B</t>
  </si>
  <si>
    <t>Free Cash Flow Growth</t>
  </si>
  <si>
    <t>Free Cash Flow Yield</t>
  </si>
  <si>
    <t>Breakdown</t>
  </si>
  <si>
    <t>TTM</t>
  </si>
  <si>
    <t>Operating Cash Flow</t>
  </si>
  <si>
    <t>Investing Cash Flow</t>
  </si>
  <si>
    <t>Cash Flow from Continuing Investing Activities</t>
  </si>
  <si>
    <t>Capital Expenditure Reported</t>
  </si>
  <si>
    <t>Net Business Purchase And Sale</t>
  </si>
  <si>
    <t>Net Investment Purchase And Sale</t>
  </si>
  <si>
    <t>Financing Cash Flow</t>
  </si>
  <si>
    <t>End Cash Position</t>
  </si>
  <si>
    <t>Income Tax Paid Supplemental Data</t>
  </si>
  <si>
    <t>--</t>
  </si>
  <si>
    <t>Interest Paid Supplemental Data</t>
  </si>
  <si>
    <t>Capital Expenditure</t>
  </si>
  <si>
    <t>Issuance of Capital Stock</t>
  </si>
  <si>
    <t>Issuance of Debt</t>
  </si>
  <si>
    <t>Repayment of Debt</t>
  </si>
  <si>
    <t>Repurchase of Capital Stock</t>
  </si>
  <si>
    <t>Oracle Corp.</t>
  </si>
  <si>
    <t>Monthly rates of return</t>
  </si>
  <si>
    <t>MARKET</t>
  </si>
  <si>
    <t>Oracle Corp. (ORCL)</t>
  </si>
  <si>
    <t>Standard &amp; Poor’s 500 (S&amp;P 500)</t>
  </si>
  <si>
    <t>t</t>
  </si>
  <si>
    <t>Date</t>
  </si>
  <si>
    <t>Price(ORCL, t)</t>
  </si>
  <si>
    <t>Dividend(ORCL, t)</t>
  </si>
  <si>
    <t>R(ORCL, t)</t>
  </si>
  <si>
    <t>Price(S&amp;P 500, t)</t>
  </si>
  <si>
    <t>R(S&amp;P 500, t)</t>
  </si>
  <si>
    <t>Oracle Norm</t>
  </si>
  <si>
    <t>S&amp;P Norm</t>
  </si>
  <si>
    <t>O Min</t>
  </si>
  <si>
    <t>O Max</t>
  </si>
  <si>
    <t>S Min</t>
  </si>
  <si>
    <t>S Max</t>
  </si>
  <si>
    <t>Year</t>
  </si>
  <si>
    <t>Divident Growth Rates (Annual)</t>
  </si>
  <si>
    <t>Avg</t>
  </si>
  <si>
    <t>Variance (Oracle)</t>
  </si>
  <si>
    <t>Variance (S&amp;P)</t>
  </si>
  <si>
    <t>Covariance</t>
  </si>
  <si>
    <t>DDM</t>
  </si>
  <si>
    <t>Market Correlation</t>
  </si>
  <si>
    <t>P = D0(1+g)/(r-g)</t>
  </si>
  <si>
    <t>P/e =( D0/e)(1+g)/(r-g)</t>
  </si>
  <si>
    <t>Rate of return on LT Treasury Composite (risk-free rate of return proxy)</t>
  </si>
  <si>
    <t>Expected Rate of Return</t>
  </si>
  <si>
    <t>Beta(B)</t>
  </si>
  <si>
    <t>CAPM</t>
  </si>
  <si>
    <t>Risk(Beta)</t>
  </si>
  <si>
    <t>Returns</t>
  </si>
  <si>
    <t>New Intersept</t>
  </si>
  <si>
    <t>Average (R̅):</t>
  </si>
  <si>
    <t>Standard deviation:</t>
  </si>
  <si>
    <t>This could indicate that Oracle has been deploying its cash reserves for strategic purposes such as acquisitions, stock buybacks, or investments in growth.</t>
  </si>
  <si>
    <t>Sharp decline in Investments over the year 2022</t>
  </si>
  <si>
    <t>This could indicate a change in strategy, such as reallocating funds toward operational needs, research and development (R&amp;D), or acquisitions.</t>
  </si>
  <si>
    <t>Increasing receivables may indicate higher sales; however, it could also signal leniency in credit terms provided to customers. If not managed well, growing receivables could lead to potential cash flow challenges.</t>
  </si>
  <si>
    <t>Other current assets might include prepaid expenses, short-term loans, or derivatives. Stability here suggests efficient management of these smaller but important operational elements.</t>
  </si>
  <si>
    <t>The growth likely reflects increased investments in infrastructure, data centers, or cloud infrastructure, aligning with Oracle’s focus on expanding cloud-based services.</t>
  </si>
  <si>
    <t>The 2023 increase could be tied to acquisitions, where goodwill represents the premium paid over book value.</t>
  </si>
  <si>
    <t>Consistency here indicates strong asset management and fewer risks tied to miscellaneous asset categories.</t>
  </si>
  <si>
    <t>The recovery in 2023 could signal reinvestment in productive assets such as property, equipment, and strategic acquisitions.</t>
  </si>
  <si>
    <t>Fall in Short term Debt observed  ; Liabilities reduced ; Lower short-term debt reduces liquidity risk and reflects healthier financial management.</t>
  </si>
  <si>
    <t>Increase in Account Payables ; The spike in 2022 suggests increased operational expenses, potentially from higher procurement or delayed payments to suppliers.</t>
  </si>
  <si>
    <t>Deferred revenue represents advance payments from customers. Its consistency shows that Oracle continues to secure predictable revenue streams, likely from subscription-based services like Oracle Cloud.</t>
  </si>
  <si>
    <t>This category may include accrued expenses, taxes payable, or dividends. A rise in 2023 could be due to increased operational activity or higher accruals.</t>
  </si>
  <si>
    <t>The trend aligns with the reduction in short-term debt and other current obligations, suggesting improved liquidity management.</t>
  </si>
  <si>
    <t>Oracle appears to be deleveraging over time, indicating a focus on improving financial stability and reducing interest expenses.</t>
  </si>
  <si>
    <t>The slight decline reflects consistent management of non-debt-related long-term obligations, such as pensions or deferred tax liabilities.</t>
  </si>
  <si>
    <t xml:space="preserve">Oracle may have raised long-term debt to fund acquisitions or significant projects. </t>
  </si>
  <si>
    <t>Negative equity in 2022 could result from share repurchases, impairments, or significant losses. The rebound in 2023 suggests improved profitability or retained earnings contributing to rebuilding equity.</t>
  </si>
  <si>
    <t>Oracle appears to be consolidating its financial position, with a focus on rebuilding its equity and optimizing its liabilities.</t>
  </si>
  <si>
    <t>Current values</t>
  </si>
  <si>
    <t>Earning Ratio</t>
  </si>
  <si>
    <t>Price Earning Ratio (P/E)</t>
  </si>
  <si>
    <t>A peak in 2023, followed by a slight decline in 2024. The current P/E of 31 is still considered high, reflecting optimism in Oracle’s future earnings.</t>
  </si>
  <si>
    <t>Earning Per Share (EPS)</t>
  </si>
  <si>
    <t>Consistent growth in recent years, signaling financial recovery and stronger earnings after a low in 2022.</t>
  </si>
  <si>
    <t>Growth Rate</t>
  </si>
  <si>
    <t>Strong growth through 2023, followed by moderation in 2024, indicating a more sustainable growth pace.</t>
  </si>
  <si>
    <t>PEG</t>
  </si>
  <si>
    <t>Increasing PEG in 2024 highlights potential concerns about Oracle’s valuation relative to its growth prospects.</t>
  </si>
  <si>
    <t>Return on Investment</t>
  </si>
  <si>
    <t>ROE</t>
  </si>
  <si>
    <t>ROE remains exceptionally high in 2024, though declining from its peak in 2023.</t>
  </si>
  <si>
    <t>Major investments and acquisations made in 2022, made for future growth in upcoming years.</t>
  </si>
  <si>
    <t>ROI</t>
  </si>
  <si>
    <t>After declining in 2022, ROI improved steadily in 2023 and 2024, reflecting better operational performance and efficient capital use.</t>
  </si>
  <si>
    <t>ROA</t>
  </si>
  <si>
    <t>ROA has increased consistently from 2022 to 2024, signaling Oracle’s improved asset utilization. However, it remains below 2021 levels.</t>
  </si>
  <si>
    <t>Solvency Ratio</t>
  </si>
  <si>
    <t>Debt Equity Ratio</t>
  </si>
  <si>
    <t>Highly leveraged in 2024, raising concerns about financial flexibility in high-interest-rate environments.</t>
  </si>
  <si>
    <t>Liquidity Ratio</t>
  </si>
  <si>
    <t>Current Ratio</t>
  </si>
  <si>
    <t>The current ratio reflects Oracle’s ability to meet short-term obligations. A ratio below 1 indicates potential liquidity issues.</t>
  </si>
  <si>
    <t>Quick Ratio</t>
  </si>
  <si>
    <t>The decline from 2021 to 2023 reflects poor liquidity management. The 2024 figure indicates some recovery but remains below safe levels.</t>
  </si>
  <si>
    <t>Cash Ratio</t>
  </si>
  <si>
    <t>The ratio improved significantly in 2024, reflecting better cash management or reduced short-term liabilities. However, it is still below 2021 levels.</t>
  </si>
  <si>
    <t>Price Earning Ratio: This suggests the stock might be overvalued compared to its historical norm, reflecting investor optimism about future growth. This can be attributedupon its acquisations and investment decisions tin 2022</t>
  </si>
  <si>
    <r>
      <rPr>
        <rFont val="Arial"/>
        <b/>
        <color rgb="FF0D0D0D"/>
        <sz val="11.0"/>
      </rPr>
      <t>The Liquidity ratios</t>
    </r>
    <r>
      <rPr>
        <rFont val="Arial"/>
        <b/>
        <color rgb="FF0D0D0D"/>
        <sz val="11.0"/>
      </rPr>
      <t xml:space="preserve"> are marginallly below 1. might face difficulties in covering short-term obligations without raising additional capital​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</si>
</sst>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_);\(&quot;$&quot;#,##0\)"/>
    <numFmt numFmtId="167" formatCode="_-* #,##0.00_-;\-* #,##0.00_-;_-* &quot;-&quot;??_-;_-@"/>
    <numFmt numFmtId="168" formatCode="m/d/yyyy"/>
    <numFmt numFmtId="169" formatCode="mmm d, yyyy"/>
    <numFmt numFmtId="170" formatCode="&quot;$&quot;#,##0.00"/>
    <numFmt numFmtId="171" formatCode="mmmm d, yyyy"/>
    <numFmt numFmtId="172" formatCode="0.000"/>
  </numFmts>
  <fonts count="40">
    <font>
      <sz val="11.0"/>
      <color theme="1"/>
      <name val="Calibri"/>
      <scheme val="minor"/>
    </font>
    <font>
      <b/>
      <sz val="10.0"/>
      <color rgb="FFFFFFFF"/>
      <name val="Arial"/>
    </font>
    <font>
      <sz val="10.0"/>
      <color theme="1"/>
      <name val="Arial"/>
    </font>
    <font>
      <b/>
      <sz val="10.0"/>
      <color theme="1"/>
      <name val="Arial"/>
    </font>
    <font>
      <sz val="10.0"/>
      <color rgb="FFFF0000"/>
      <name val="Arial"/>
    </font>
    <font>
      <b/>
      <sz val="10.0"/>
      <color rgb="FF000000"/>
      <name val="Arial"/>
    </font>
    <font>
      <sz val="11.0"/>
      <color theme="1"/>
      <name val="Calibri"/>
    </font>
    <font>
      <sz val="10.0"/>
      <color theme="1"/>
      <name val="Arimo"/>
    </font>
    <font>
      <b/>
      <sz val="10.0"/>
      <color theme="1"/>
      <name val="Arimo"/>
    </font>
    <font>
      <sz val="12.0"/>
      <color rgb="FF000000"/>
      <name val="&quot;Aptos Narrow&quot;"/>
    </font>
    <font>
      <b/>
      <sz val="18.0"/>
      <color rgb="FF3677A8"/>
      <name val="Arial"/>
    </font>
    <font>
      <color rgb="FF6A6A6A"/>
      <name val="Arial"/>
    </font>
    <font>
      <color rgb="FF000000"/>
      <name val="Inherit"/>
    </font>
    <font>
      <b/>
      <sz val="12.0"/>
      <color rgb="FF000000"/>
      <name val="Inherit"/>
    </font>
    <font>
      <sz val="12.0"/>
      <color rgb="FF000000"/>
      <name val="Inherit"/>
    </font>
    <font>
      <color rgb="FFB51A28"/>
      <name val="Inherit"/>
    </font>
    <font>
      <color rgb="FF367F2E"/>
      <name val="Inherit"/>
    </font>
    <font>
      <sz val="12.0"/>
      <color rgb="FFB51A28"/>
      <name val="Inherit"/>
    </font>
    <font>
      <sz val="12.0"/>
      <color rgb="FF367F2E"/>
      <name val="Inherit"/>
    </font>
    <font>
      <sz val="11.0"/>
      <color rgb="FF232A31"/>
      <name val="Arial"/>
    </font>
    <font>
      <color theme="1"/>
      <name val="Calibri"/>
      <scheme val="minor"/>
    </font>
    <font>
      <sz val="11.0"/>
      <color rgb="FF232A31"/>
      <name val="&quot;GT America&quot;"/>
    </font>
    <font>
      <sz val="11.0"/>
      <color rgb="FF232A31"/>
      <name val="Inherit"/>
    </font>
    <font>
      <b/>
      <sz val="22.0"/>
      <color rgb="FFC00000"/>
      <name val="Calibri"/>
    </font>
    <font>
      <b/>
      <sz val="17.0"/>
      <color rgb="FF757575"/>
      <name val="Calibri"/>
    </font>
    <font>
      <b/>
      <sz val="12.0"/>
      <color rgb="FF000000"/>
      <name val="&quot;Aptos Narrow&quot;"/>
    </font>
    <font>
      <b/>
      <sz val="11.0"/>
      <color rgb="FF252525"/>
      <name val="Calibri"/>
    </font>
    <font/>
    <font>
      <sz val="12.0"/>
      <color rgb="FF9C0006"/>
      <name val="&quot;Aptos Narrow&quot;"/>
    </font>
    <font>
      <sz val="12.0"/>
      <color rgb="FF006100"/>
      <name val="&quot;Aptos Narrow&quot;"/>
    </font>
    <font>
      <b/>
      <sz val="12.0"/>
      <color rgb="FF000000"/>
      <name val="Arial"/>
    </font>
    <font>
      <b/>
      <sz val="16.0"/>
      <color rgb="FF000000"/>
      <name val="&quot;Aptos Narrow&quot;"/>
    </font>
    <font>
      <sz val="12.0"/>
      <color rgb="FF000000"/>
      <name val="Arial"/>
    </font>
    <font>
      <b/>
      <sz val="11.0"/>
      <color theme="0"/>
      <name val="Verdana"/>
    </font>
    <font>
      <b/>
      <sz val="11.0"/>
      <color rgb="FFFFFFFF"/>
      <name val="Verdana"/>
    </font>
    <font>
      <b/>
      <sz val="11.0"/>
      <color theme="1"/>
      <name val="Calibri"/>
    </font>
    <font>
      <sz val="9.0"/>
      <color rgb="FF1F1F1F"/>
      <name val="&quot;Google Sans&quot;"/>
    </font>
    <font>
      <sz val="12.0"/>
      <color rgb="FF0D0D0D"/>
      <name val="Söhne"/>
    </font>
    <font>
      <b/>
      <sz val="11.0"/>
      <color rgb="FF0D0D0D"/>
      <name val="Arial"/>
    </font>
    <font>
      <b/>
      <color theme="1"/>
      <name val="Calibri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AFF85"/>
        <bgColor rgb="FFFAFF85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C1F0C8"/>
        <bgColor rgb="FFC1F0C8"/>
      </patternFill>
    </fill>
  </fills>
  <borders count="9">
    <border/>
    <border>
      <left/>
      <right/>
      <top/>
      <bottom/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252525"/>
      </top>
      <bottom style="thin">
        <color rgb="FF252525"/>
      </bottom>
    </border>
    <border>
      <top style="thin">
        <color rgb="FFE2E2E2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vertical="center"/>
    </xf>
    <xf borderId="1" fillId="2" fontId="1" numFmtId="1" xfId="0" applyAlignment="1" applyBorder="1" applyFont="1" applyNumberFormat="1">
      <alignment horizontal="left" vertical="center"/>
    </xf>
    <xf borderId="1" fillId="2" fontId="1" numFmtId="1" xfId="0" applyAlignment="1" applyBorder="1" applyFont="1" applyNumberFormat="1">
      <alignment vertical="center"/>
    </xf>
    <xf borderId="1" fillId="2" fontId="1" numFmtId="0" xfId="0" applyAlignment="1" applyBorder="1" applyFont="1">
      <alignment horizontal="center" shrinkToFit="0" wrapText="1"/>
    </xf>
    <xf borderId="0" fillId="0" fontId="2" numFmtId="0" xfId="0" applyAlignment="1" applyFont="1">
      <alignment shrinkToFit="0" vertical="center" wrapText="1"/>
    </xf>
    <xf borderId="2" fillId="2" fontId="1" numFmtId="0" xfId="0" applyAlignment="1" applyBorder="1" applyFont="1">
      <alignment horizontal="center" shrinkToFit="0" wrapText="1"/>
    </xf>
    <xf borderId="0" fillId="0" fontId="3" numFmtId="1" xfId="0" applyAlignment="1" applyFont="1" applyNumberFormat="1">
      <alignment vertical="center"/>
    </xf>
    <xf borderId="3" fillId="0" fontId="3" numFmtId="0" xfId="0" applyAlignment="1" applyBorder="1" applyFont="1">
      <alignment horizontal="center" readingOrder="0" shrinkToFit="0" wrapText="1"/>
    </xf>
    <xf borderId="2" fillId="3" fontId="3" numFmtId="0" xfId="0" applyAlignment="1" applyBorder="1" applyFill="1" applyFont="1">
      <alignment horizontal="center" readingOrder="0" shrinkToFit="0" wrapText="1"/>
    </xf>
    <xf borderId="4" fillId="0" fontId="3" numFmtId="0" xfId="0" applyAlignment="1" applyBorder="1" applyFont="1">
      <alignment horizontal="center" readingOrder="0" shrinkToFit="0" wrapText="1"/>
    </xf>
    <xf borderId="0" fillId="0" fontId="2" numFmtId="0" xfId="0" applyFont="1"/>
    <xf borderId="0" fillId="0" fontId="2" numFmtId="0" xfId="0" applyAlignment="1" applyFont="1">
      <alignment horizontal="center"/>
    </xf>
    <xf borderId="1" fillId="3" fontId="2" numFmtId="0" xfId="0" applyAlignment="1" applyBorder="1" applyFont="1">
      <alignment horizontal="center"/>
    </xf>
    <xf borderId="0" fillId="0" fontId="3" numFmtId="0" xfId="0" applyFont="1"/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left"/>
    </xf>
    <xf borderId="0" fillId="0" fontId="2" numFmtId="165" xfId="0" applyAlignment="1" applyFont="1" applyNumberFormat="1">
      <alignment readingOrder="0" vertical="center"/>
    </xf>
    <xf borderId="2" fillId="4" fontId="2" numFmtId="165" xfId="0" applyAlignment="1" applyBorder="1" applyFill="1" applyFont="1" applyNumberFormat="1">
      <alignment readingOrder="0" vertical="center"/>
    </xf>
    <xf borderId="1" fillId="4" fontId="2" numFmtId="165" xfId="0" applyAlignment="1" applyBorder="1" applyFont="1" applyNumberFormat="1">
      <alignment readingOrder="0" vertical="center"/>
    </xf>
    <xf borderId="3" fillId="0" fontId="2" numFmtId="165" xfId="0" applyAlignment="1" applyBorder="1" applyFont="1" applyNumberFormat="1">
      <alignment readingOrder="0" vertical="center"/>
    </xf>
    <xf borderId="0" fillId="0" fontId="4" numFmtId="166" xfId="0" applyAlignment="1" applyFont="1" applyNumberFormat="1">
      <alignment horizontal="right"/>
    </xf>
    <xf borderId="0" fillId="0" fontId="2" numFmtId="166" xfId="0" applyAlignment="1" applyFont="1" applyNumberFormat="1">
      <alignment horizontal="right"/>
    </xf>
    <xf borderId="0" fillId="5" fontId="3" numFmtId="0" xfId="0" applyAlignment="1" applyFill="1" applyFont="1">
      <alignment horizontal="left"/>
    </xf>
    <xf borderId="5" fillId="5" fontId="3" numFmtId="164" xfId="0" applyAlignment="1" applyBorder="1" applyFont="1" applyNumberFormat="1">
      <alignment horizontal="right"/>
    </xf>
    <xf borderId="0" fillId="0" fontId="4" numFmtId="167" xfId="0" applyAlignment="1" applyFont="1" applyNumberFormat="1">
      <alignment horizontal="right"/>
    </xf>
    <xf borderId="0" fillId="0" fontId="2" numFmtId="167" xfId="0" applyAlignment="1" applyFont="1" applyNumberFormat="1">
      <alignment horizontal="right"/>
    </xf>
    <xf borderId="4" fillId="0" fontId="2" numFmtId="165" xfId="0" applyAlignment="1" applyBorder="1" applyFont="1" applyNumberFormat="1">
      <alignment vertical="center"/>
    </xf>
    <xf borderId="0" fillId="0" fontId="4" numFmtId="165" xfId="0" applyAlignment="1" applyFont="1" applyNumberFormat="1">
      <alignment vertical="center"/>
    </xf>
    <xf borderId="0" fillId="0" fontId="2" numFmtId="165" xfId="0" applyAlignment="1" applyFont="1" applyNumberFormat="1">
      <alignment vertical="center"/>
    </xf>
    <xf borderId="0" fillId="5" fontId="2" numFmtId="0" xfId="0" applyFont="1"/>
    <xf borderId="0" fillId="5" fontId="2" numFmtId="165" xfId="0" applyAlignment="1" applyFont="1" applyNumberFormat="1">
      <alignment readingOrder="0" vertical="center"/>
    </xf>
    <xf borderId="0" fillId="0" fontId="2" numFmtId="38" xfId="0" applyAlignment="1" applyFont="1" applyNumberFormat="1">
      <alignment horizontal="right"/>
    </xf>
    <xf borderId="0" fillId="5" fontId="5" numFmtId="0" xfId="0" applyAlignment="1" applyFont="1">
      <alignment horizontal="left"/>
    </xf>
    <xf borderId="5" fillId="5" fontId="5" numFmtId="164" xfId="0" applyBorder="1" applyFont="1" applyNumberFormat="1"/>
    <xf borderId="1" fillId="3" fontId="2" numFmtId="164" xfId="0" applyBorder="1" applyFont="1" applyNumberFormat="1"/>
    <xf borderId="1" fillId="3" fontId="6" numFmtId="0" xfId="0" applyBorder="1" applyFont="1"/>
    <xf borderId="0" fillId="0" fontId="2" numFmtId="0" xfId="0" applyAlignment="1" applyFont="1">
      <alignment shrinkToFit="0" vertical="top" wrapText="1"/>
    </xf>
    <xf borderId="0" fillId="0" fontId="6" numFmtId="0" xfId="0" applyFont="1"/>
    <xf borderId="1" fillId="3" fontId="7" numFmtId="0" xfId="0" applyBorder="1" applyFont="1"/>
    <xf borderId="0" fillId="0" fontId="8" numFmtId="0" xfId="0" applyFont="1"/>
    <xf borderId="0" fillId="0" fontId="9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lef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shrinkToFit="0" vertical="bottom" wrapText="0"/>
    </xf>
    <xf borderId="0" fillId="0" fontId="12" numFmtId="0" xfId="0" applyAlignment="1" applyFont="1">
      <alignment horizontal="left" readingOrder="0" shrinkToFit="0" vertical="bottom" wrapText="0"/>
    </xf>
    <xf borderId="0" fillId="0" fontId="14" numFmtId="0" xfId="0" applyAlignment="1" applyFont="1">
      <alignment shrinkToFit="0" vertical="bottom" wrapText="0"/>
    </xf>
    <xf borderId="0" fillId="6" fontId="12" numFmtId="0" xfId="0" applyAlignment="1" applyFill="1" applyFont="1">
      <alignment horizontal="left" readingOrder="0" shrinkToFit="0" vertical="bottom" wrapText="0"/>
    </xf>
    <xf borderId="0" fillId="6" fontId="15" numFmtId="0" xfId="0" applyAlignment="1" applyFont="1">
      <alignment horizontal="left" readingOrder="0" shrinkToFit="0" vertical="bottom" wrapText="0"/>
    </xf>
    <xf borderId="0" fillId="0" fontId="15" numFmtId="0" xfId="0" applyAlignment="1" applyFont="1">
      <alignment horizontal="left" readingOrder="0" shrinkToFit="0" vertical="bottom" wrapText="0"/>
    </xf>
    <xf borderId="0" fillId="0" fontId="15" numFmtId="10" xfId="0" applyAlignment="1" applyFont="1" applyNumberFormat="1">
      <alignment horizontal="right" readingOrder="0" shrinkToFit="0" vertical="bottom" wrapText="0"/>
    </xf>
    <xf borderId="0" fillId="0" fontId="16" numFmtId="10" xfId="0" applyAlignment="1" applyFont="1" applyNumberFormat="1">
      <alignment horizontal="right" readingOrder="0" shrinkToFit="0" vertical="bottom" wrapText="0"/>
    </xf>
    <xf borderId="0" fillId="4" fontId="12" numFmtId="0" xfId="0" applyAlignment="1" applyFont="1">
      <alignment horizontal="left" readingOrder="0" shrinkToFit="0" vertical="bottom" wrapText="0"/>
    </xf>
    <xf borderId="0" fillId="4" fontId="15" numFmtId="0" xfId="0" applyAlignment="1" applyFont="1">
      <alignment horizontal="left" readingOrder="0" shrinkToFit="0" vertical="bottom" wrapText="0"/>
    </xf>
    <xf borderId="0" fillId="5" fontId="12" numFmtId="0" xfId="0" applyAlignment="1" applyFont="1">
      <alignment horizontal="left" readingOrder="0" shrinkToFit="0" vertical="bottom" wrapText="0"/>
    </xf>
    <xf borderId="0" fillId="5" fontId="12" numFmtId="10" xfId="0" applyAlignment="1" applyFont="1" applyNumberFormat="1">
      <alignment horizontal="right" readingOrder="0" shrinkToFit="0" vertical="bottom" wrapText="0"/>
    </xf>
    <xf borderId="0" fillId="0" fontId="16" numFmtId="0" xfId="0" applyAlignment="1" applyFont="1">
      <alignment horizontal="right" readingOrder="0" shrinkToFit="0" vertical="bottom" wrapText="0"/>
    </xf>
    <xf borderId="0" fillId="0" fontId="17" numFmtId="0" xfId="0" applyAlignment="1" applyFont="1">
      <alignment shrinkToFit="0" vertical="bottom" wrapText="0"/>
    </xf>
    <xf borderId="0" fillId="0" fontId="18" numFmtId="0" xfId="0" applyAlignment="1" applyFont="1">
      <alignment shrinkToFit="0" vertical="bottom" wrapText="0"/>
    </xf>
    <xf borderId="0" fillId="4" fontId="19" numFmtId="0" xfId="0" applyAlignment="1" applyFont="1">
      <alignment horizontal="center" readingOrder="0" shrinkToFit="0" wrapText="0"/>
    </xf>
    <xf borderId="0" fillId="7" fontId="19" numFmtId="0" xfId="0" applyAlignment="1" applyFill="1" applyFont="1">
      <alignment horizontal="left" readingOrder="0" shrinkToFit="0" wrapText="0"/>
    </xf>
    <xf borderId="0" fillId="7" fontId="20" numFmtId="0" xfId="0" applyAlignment="1" applyFont="1">
      <alignment readingOrder="0"/>
    </xf>
    <xf borderId="0" fillId="7" fontId="21" numFmtId="168" xfId="0" applyAlignment="1" applyFont="1" applyNumberFormat="1">
      <alignment horizontal="right" readingOrder="0" shrinkToFit="0" wrapText="0"/>
    </xf>
    <xf borderId="0" fillId="4" fontId="22" numFmtId="0" xfId="0" applyAlignment="1" applyFont="1">
      <alignment readingOrder="0" shrinkToFit="0" vertical="top" wrapText="0"/>
    </xf>
    <xf borderId="0" fillId="4" fontId="22" numFmtId="3" xfId="0" applyAlignment="1" applyFont="1" applyNumberFormat="1">
      <alignment readingOrder="0" shrinkToFit="0" vertical="top" wrapText="0"/>
    </xf>
    <xf borderId="0" fillId="8" fontId="22" numFmtId="0" xfId="0" applyAlignment="1" applyFill="1" applyFont="1">
      <alignment readingOrder="0" shrinkToFit="0" vertical="top" wrapText="0"/>
    </xf>
    <xf borderId="0" fillId="8" fontId="22" numFmtId="3" xfId="0" applyAlignment="1" applyFont="1" applyNumberFormat="1">
      <alignment readingOrder="0" shrinkToFit="0" vertical="top" wrapText="0"/>
    </xf>
    <xf borderId="0" fillId="5" fontId="22" numFmtId="0" xfId="0" applyAlignment="1" applyFont="1">
      <alignment readingOrder="0" shrinkToFit="0" vertical="top" wrapText="0"/>
    </xf>
    <xf borderId="0" fillId="5" fontId="22" numFmtId="3" xfId="0" applyAlignment="1" applyFont="1" applyNumberFormat="1">
      <alignment readingOrder="0" shrinkToFit="0" vertical="top" wrapText="0"/>
    </xf>
    <xf borderId="0" fillId="0" fontId="23" numFmtId="0" xfId="0" applyAlignment="1" applyFont="1">
      <alignment horizontal="left" readingOrder="0" shrinkToFit="0" vertical="bottom" wrapText="0"/>
    </xf>
    <xf borderId="0" fillId="0" fontId="24" numFmtId="0" xfId="0" applyAlignment="1" applyFont="1">
      <alignment horizontal="left" readingOrder="0" shrinkToFit="0" vertical="bottom" wrapText="0"/>
    </xf>
    <xf borderId="0" fillId="9" fontId="9" numFmtId="0" xfId="0" applyAlignment="1" applyFill="1" applyFont="1">
      <alignment shrinkToFit="0" vertical="bottom" wrapText="0"/>
    </xf>
    <xf borderId="0" fillId="9" fontId="25" numFmtId="0" xfId="0" applyAlignment="1" applyFont="1">
      <alignment horizontal="center" readingOrder="0" shrinkToFit="0" vertical="bottom" wrapText="0"/>
    </xf>
    <xf borderId="0" fillId="9" fontId="25" numFmtId="0" xfId="0" applyAlignment="1" applyFont="1">
      <alignment horizontal="center" shrinkToFit="0" vertical="bottom" wrapText="0"/>
    </xf>
    <xf borderId="6" fillId="9" fontId="26" numFmtId="0" xfId="0" applyAlignment="1" applyBorder="1" applyFont="1">
      <alignment horizontal="right" shrinkToFit="0" vertical="top" wrapText="0"/>
    </xf>
    <xf borderId="6" fillId="0" fontId="27" numFmtId="0" xfId="0" applyBorder="1" applyFont="1"/>
    <xf borderId="6" fillId="9" fontId="26" numFmtId="0" xfId="0" applyAlignment="1" applyBorder="1" applyFont="1">
      <alignment horizontal="right" readingOrder="0" vertical="top"/>
    </xf>
    <xf borderId="0" fillId="9" fontId="26" numFmtId="0" xfId="0" applyAlignment="1" applyFont="1">
      <alignment horizontal="right" readingOrder="0" vertical="top"/>
    </xf>
    <xf borderId="0" fillId="0" fontId="9" numFmtId="169" xfId="0" applyAlignment="1" applyFont="1" applyNumberFormat="1">
      <alignment horizontal="right" readingOrder="0" shrinkToFit="0" vertical="bottom" wrapText="0"/>
    </xf>
    <xf borderId="0" fillId="0" fontId="9" numFmtId="170" xfId="0" applyAlignment="1" applyFont="1" applyNumberFormat="1">
      <alignment horizontal="right" readingOrder="0" shrinkToFit="0" vertical="bottom" wrapText="0"/>
    </xf>
    <xf borderId="0" fillId="0" fontId="9" numFmtId="4" xfId="0" applyAlignment="1" applyFont="1" applyNumberFormat="1">
      <alignment horizontal="right" readingOrder="0" shrinkToFit="0" vertical="bottom" wrapText="0"/>
    </xf>
    <xf borderId="0" fillId="0" fontId="9" numFmtId="0" xfId="0" applyAlignment="1" applyFont="1">
      <alignment horizontal="left" readingOrder="0" shrinkToFit="0" vertical="bottom" wrapText="0"/>
    </xf>
    <xf borderId="0" fillId="0" fontId="9" numFmtId="170" xfId="0" applyAlignment="1" applyFont="1" applyNumberFormat="1">
      <alignment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10" fontId="28" numFmtId="10" xfId="0" applyAlignment="1" applyFill="1" applyFont="1" applyNumberFormat="1">
      <alignment horizontal="right" readingOrder="0" shrinkToFit="0" vertical="bottom" wrapText="0"/>
    </xf>
    <xf borderId="0" fillId="11" fontId="29" numFmtId="10" xfId="0" applyAlignment="1" applyFill="1" applyFont="1" applyNumberFormat="1">
      <alignment horizontal="right" readingOrder="0" shrinkToFit="0" vertical="bottom" wrapText="0"/>
    </xf>
    <xf borderId="0" fillId="11" fontId="29" numFmtId="0" xfId="0" applyAlignment="1" applyFont="1">
      <alignment horizontal="right" readingOrder="0" shrinkToFit="0" vertical="bottom" wrapText="0"/>
    </xf>
    <xf borderId="0" fillId="0" fontId="9" numFmtId="171" xfId="0" applyAlignment="1" applyFont="1" applyNumberFormat="1">
      <alignment horizontal="right" readingOrder="0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9" numFmtId="10" xfId="0" applyAlignment="1" applyFont="1" applyNumberFormat="1">
      <alignment horizontal="right" readingOrder="0" shrinkToFit="0" vertical="bottom" wrapText="0"/>
    </xf>
    <xf borderId="0" fillId="12" fontId="25" numFmtId="0" xfId="0" applyAlignment="1" applyFill="1" applyFont="1">
      <alignment horizontal="right" readingOrder="0" shrinkToFit="0" vertical="bottom" wrapText="0"/>
    </xf>
    <xf borderId="0" fillId="12" fontId="25" numFmtId="0" xfId="0" applyAlignment="1" applyFont="1">
      <alignment shrinkToFit="0" vertical="bottom" wrapText="0"/>
    </xf>
    <xf borderId="0" fillId="12" fontId="25" numFmtId="10" xfId="0" applyAlignment="1" applyFont="1" applyNumberFormat="1">
      <alignment horizontal="right" readingOrder="0" shrinkToFit="0" vertical="bottom" wrapText="0"/>
    </xf>
    <xf borderId="0" fillId="0" fontId="25" numFmtId="0" xfId="0" applyAlignment="1" applyFont="1">
      <alignment horizontal="left" readingOrder="0" shrinkToFit="0" vertical="bottom" wrapText="0"/>
    </xf>
    <xf borderId="0" fillId="0" fontId="25" numFmtId="0" xfId="0" applyAlignment="1" applyFont="1">
      <alignment horizontal="right" readingOrder="0" shrinkToFit="0" vertical="bottom" wrapText="0"/>
    </xf>
    <xf borderId="0" fillId="0" fontId="25" numFmtId="2" xfId="0" applyAlignment="1" applyFont="1" applyNumberFormat="1">
      <alignment horizontal="right" readingOrder="0" shrinkToFit="0" vertical="bottom" wrapText="0"/>
    </xf>
    <xf borderId="0" fillId="0" fontId="25" numFmtId="0" xfId="0" applyAlignment="1" applyFont="1">
      <alignment horizontal="center" readingOrder="0" shrinkToFit="0" vertical="bottom" wrapText="0"/>
    </xf>
    <xf borderId="0" fillId="0" fontId="25" numFmtId="10" xfId="0" applyAlignment="1" applyFont="1" applyNumberFormat="1">
      <alignment horizontal="right" readingOrder="0" shrinkToFit="0" vertical="bottom" wrapText="0"/>
    </xf>
    <xf borderId="0" fillId="0" fontId="9" numFmtId="0" xfId="0" applyAlignment="1" applyFont="1">
      <alignment horizontal="left" shrinkToFit="0" vertical="bottom" wrapText="0"/>
    </xf>
    <xf borderId="0" fillId="0" fontId="30" numFmtId="10" xfId="0" applyAlignment="1" applyFont="1" applyNumberFormat="1">
      <alignment horizontal="right" readingOrder="0" shrinkToFit="0" vertical="bottom" wrapText="0"/>
    </xf>
    <xf borderId="0" fillId="0" fontId="25" numFmtId="172" xfId="0" applyAlignment="1" applyFont="1" applyNumberFormat="1">
      <alignment horizontal="right" readingOrder="0" shrinkToFit="0" vertical="bottom" wrapText="0"/>
    </xf>
    <xf borderId="0" fillId="0" fontId="31" numFmtId="0" xfId="0" applyAlignment="1" applyFont="1">
      <alignment shrinkToFit="0" vertical="bottom" wrapText="0"/>
    </xf>
    <xf borderId="0" fillId="0" fontId="25" numFmtId="0" xfId="0" applyAlignment="1" applyFont="1">
      <alignment horizontal="center" readingOrder="0" shrinkToFit="0" vertical="bottom" wrapText="0"/>
    </xf>
    <xf borderId="0" fillId="0" fontId="25" numFmtId="0" xfId="0" applyAlignment="1" applyFont="1">
      <alignment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9" numFmtId="10" xfId="0" applyAlignment="1" applyFont="1" applyNumberFormat="1">
      <alignment horizontal="right"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0" fontId="32" numFmtId="0" xfId="0" applyAlignment="1" applyFont="1">
      <alignment readingOrder="0" shrinkToFit="0" vertical="bottom" wrapText="0"/>
    </xf>
    <xf borderId="0" fillId="0" fontId="9" numFmtId="172" xfId="0" applyAlignment="1" applyFont="1" applyNumberFormat="1">
      <alignment horizontal="right" readingOrder="0" shrinkToFit="0" vertical="bottom" wrapText="0"/>
    </xf>
    <xf borderId="0" fillId="4" fontId="32" numFmtId="10" xfId="0" applyFont="1" applyNumberFormat="1"/>
    <xf borderId="0" fillId="9" fontId="26" numFmtId="0" xfId="0" applyAlignment="1" applyFont="1">
      <alignment horizontal="left" readingOrder="0" vertical="bottom"/>
    </xf>
    <xf borderId="7" fillId="9" fontId="26" numFmtId="10" xfId="0" applyAlignment="1" applyBorder="1" applyFont="1" applyNumberFormat="1">
      <alignment horizontal="right" readingOrder="0" shrinkToFit="0" vertical="bottom" wrapText="0"/>
    </xf>
    <xf borderId="0" fillId="9" fontId="26" numFmtId="0" xfId="0" applyAlignment="1" applyFont="1">
      <alignment horizontal="right" shrinkToFit="0" vertical="bottom" wrapText="0"/>
    </xf>
    <xf borderId="0" fillId="0" fontId="6" numFmtId="9" xfId="0" applyFont="1" applyNumberFormat="1"/>
    <xf borderId="0" fillId="0" fontId="20" numFmtId="0" xfId="0" applyAlignment="1" applyFont="1">
      <alignment readingOrder="0"/>
    </xf>
    <xf borderId="0" fillId="5" fontId="2" numFmtId="0" xfId="0" applyAlignment="1" applyFont="1">
      <alignment horizontal="left"/>
    </xf>
    <xf borderId="0" fillId="5" fontId="6" numFmtId="9" xfId="0" applyFont="1" applyNumberFormat="1"/>
    <xf borderId="1" fillId="5" fontId="6" numFmtId="10" xfId="0" applyBorder="1" applyFont="1" applyNumberFormat="1"/>
    <xf borderId="1" fillId="5" fontId="6" numFmtId="0" xfId="0" applyBorder="1" applyFont="1"/>
    <xf borderId="1" fillId="5" fontId="6" numFmtId="0" xfId="0" applyAlignment="1" applyBorder="1" applyFont="1">
      <alignment readingOrder="0"/>
    </xf>
    <xf borderId="0" fillId="5" fontId="20" numFmtId="0" xfId="0" applyAlignment="1" applyFont="1">
      <alignment readingOrder="0"/>
    </xf>
    <xf borderId="0" fillId="4" fontId="6" numFmtId="9" xfId="0" applyFont="1" applyNumberFormat="1"/>
    <xf borderId="1" fillId="4" fontId="6" numFmtId="10" xfId="0" applyBorder="1" applyFont="1" applyNumberFormat="1"/>
    <xf borderId="0" fillId="0" fontId="6" numFmtId="10" xfId="0" applyFont="1" applyNumberFormat="1"/>
    <xf borderId="0" fillId="0" fontId="3" numFmtId="0" xfId="0" applyAlignment="1" applyFont="1">
      <alignment horizontal="left"/>
    </xf>
    <xf borderId="0" fillId="5" fontId="6" numFmtId="10" xfId="0" applyFont="1" applyNumberFormat="1"/>
    <xf borderId="0" fillId="5" fontId="20" numFmtId="0" xfId="0" applyFont="1"/>
    <xf borderId="8" fillId="2" fontId="33" numFmtId="0" xfId="0" applyAlignment="1" applyBorder="1" applyFont="1">
      <alignment horizontal="left" shrinkToFit="0" vertical="center" wrapText="1"/>
    </xf>
    <xf borderId="8" fillId="2" fontId="34" numFmtId="0" xfId="0" applyAlignment="1" applyBorder="1" applyFont="1">
      <alignment horizontal="left" readingOrder="0" shrinkToFit="0" vertical="center" wrapText="1"/>
    </xf>
    <xf borderId="0" fillId="0" fontId="35" numFmtId="0" xfId="0" applyFont="1"/>
    <xf borderId="0" fillId="0" fontId="20" numFmtId="170" xfId="0" applyAlignment="1" applyFont="1" applyNumberFormat="1">
      <alignment readingOrder="0"/>
    </xf>
    <xf borderId="0" fillId="0" fontId="20" numFmtId="10" xfId="0" applyAlignment="1" applyFont="1" applyNumberFormat="1">
      <alignment readingOrder="0"/>
    </xf>
    <xf borderId="0" fillId="0" fontId="20" numFmtId="2" xfId="0" applyFont="1" applyNumberFormat="1"/>
    <xf borderId="0" fillId="0" fontId="35" numFmtId="0" xfId="0" applyAlignment="1" applyFont="1">
      <alignment readingOrder="0"/>
    </xf>
    <xf borderId="0" fillId="4" fontId="20" numFmtId="0" xfId="0" applyFont="1"/>
    <xf borderId="0" fillId="5" fontId="6" numFmtId="10" xfId="0" applyAlignment="1" applyFont="1" applyNumberFormat="1">
      <alignment readingOrder="0"/>
    </xf>
    <xf borderId="0" fillId="5" fontId="20" numFmtId="10" xfId="0" applyAlignment="1" applyFont="1" applyNumberFormat="1">
      <alignment readingOrder="0"/>
    </xf>
    <xf borderId="0" fillId="4" fontId="20" numFmtId="0" xfId="0" applyAlignment="1" applyFont="1">
      <alignment readingOrder="0"/>
    </xf>
    <xf borderId="0" fillId="0" fontId="20" numFmtId="0" xfId="0" applyFont="1"/>
    <xf borderId="0" fillId="0" fontId="6" numFmtId="10" xfId="0" applyAlignment="1" applyFont="1" applyNumberFormat="1">
      <alignment readingOrder="0"/>
    </xf>
    <xf borderId="0" fillId="4" fontId="36" numFmtId="0" xfId="0" applyAlignment="1" applyFont="1">
      <alignment readingOrder="0"/>
    </xf>
    <xf borderId="0" fillId="4" fontId="37" numFmtId="0" xfId="0" applyAlignment="1" applyFont="1">
      <alignment horizontal="left" readingOrder="0"/>
    </xf>
    <xf borderId="0" fillId="4" fontId="38" numFmtId="0" xfId="0" applyAlignment="1" applyFont="1">
      <alignment readingOrder="0"/>
    </xf>
    <xf borderId="0" fillId="0" fontId="3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Returns vs. Risk(Beta)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MonthlyRevenue!$AA$49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MonthlyRevenue!$Z$50:$Z$65</c:f>
            </c:strRef>
          </c:cat>
          <c:val>
            <c:numRef>
              <c:f>MonthlyRevenue!$AA$50:$AA$65</c:f>
              <c:numCache/>
            </c:numRef>
          </c:val>
          <c:smooth val="0"/>
        </c:ser>
        <c:axId val="292097673"/>
        <c:axId val="1236342178"/>
      </c:lineChart>
      <c:catAx>
        <c:axId val="292097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Risk(Beta)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342178"/>
      </c:catAx>
      <c:valAx>
        <c:axId val="1236342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20976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942975</xdr:colOff>
      <xdr:row>45</xdr:row>
      <xdr:rowOff>114300</xdr:rowOff>
    </xdr:from>
    <xdr:ext cx="6581775" cy="4067175"/>
    <xdr:graphicFrame>
      <xdr:nvGraphicFramePr>
        <xdr:cNvPr id="193412661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505575" cy="35528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381000</xdr:colOff>
      <xdr:row>0</xdr:row>
      <xdr:rowOff>0</xdr:rowOff>
    </xdr:from>
    <xdr:ext cx="9601200" cy="35528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266700</xdr:colOff>
      <xdr:row>20</xdr:row>
      <xdr:rowOff>85725</xdr:rowOff>
    </xdr:from>
    <xdr:ext cx="6353175" cy="32956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381000</xdr:colOff>
      <xdr:row>19</xdr:row>
      <xdr:rowOff>180975</xdr:rowOff>
    </xdr:from>
    <xdr:ext cx="5495925" cy="3295650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86"/>
    <col customWidth="1" min="2" max="2" width="21.0"/>
    <col customWidth="1" min="3" max="3" width="25.86"/>
    <col customWidth="1" min="4" max="25" width="8.71"/>
  </cols>
  <sheetData>
    <row r="1" ht="14.25" customHeight="1">
      <c r="A1" s="1" t="s">
        <v>0</v>
      </c>
      <c r="B1" s="2"/>
      <c r="C1" s="3"/>
      <c r="D1" s="2"/>
    </row>
    <row r="2" ht="14.25" customHeight="1">
      <c r="A2" s="1" t="s">
        <v>1</v>
      </c>
      <c r="B2" s="3"/>
      <c r="C2" s="3"/>
      <c r="D2" s="3"/>
    </row>
    <row r="3" ht="14.25" customHeight="1">
      <c r="A3" s="4" t="s">
        <v>2</v>
      </c>
      <c r="B3" s="5"/>
      <c r="C3" s="3"/>
      <c r="D3" s="6"/>
    </row>
    <row r="4" ht="14.25" customHeight="1">
      <c r="A4" s="7"/>
      <c r="B4" s="8"/>
      <c r="C4" s="8"/>
      <c r="D4" s="8"/>
    </row>
    <row r="5" ht="14.25" customHeight="1">
      <c r="A5" s="9" t="s">
        <v>3</v>
      </c>
      <c r="B5" s="10">
        <v>2023.0</v>
      </c>
      <c r="C5" s="11">
        <v>2022.0</v>
      </c>
      <c r="D5" s="12">
        <v>2021.0</v>
      </c>
    </row>
    <row r="6" ht="14.25" customHeight="1">
      <c r="A6" s="13"/>
      <c r="B6" s="14"/>
      <c r="C6" s="14"/>
      <c r="D6" s="15"/>
    </row>
    <row r="7" ht="14.25" customHeight="1">
      <c r="A7" s="16" t="s">
        <v>4</v>
      </c>
      <c r="B7" s="14"/>
      <c r="C7" s="14"/>
      <c r="D7" s="15"/>
    </row>
    <row r="8" ht="14.25" customHeight="1">
      <c r="A8" s="13" t="s">
        <v>5</v>
      </c>
      <c r="B8" s="14"/>
      <c r="C8" s="14"/>
      <c r="D8" s="15"/>
    </row>
    <row r="9" ht="14.25" customHeight="1">
      <c r="A9" s="17" t="s">
        <v>6</v>
      </c>
      <c r="B9" s="18">
        <v>9765.0</v>
      </c>
      <c r="C9" s="18">
        <v>21383.0</v>
      </c>
      <c r="D9" s="18">
        <v>30098.0</v>
      </c>
    </row>
    <row r="10" ht="14.25" customHeight="1">
      <c r="A10" s="19" t="s">
        <v>7</v>
      </c>
      <c r="B10" s="20">
        <v>422.0</v>
      </c>
      <c r="C10" s="20">
        <v>519.0</v>
      </c>
      <c r="D10" s="20">
        <v>16456.0</v>
      </c>
    </row>
    <row r="11" ht="14.25" customHeight="1">
      <c r="A11" s="17" t="s">
        <v>8</v>
      </c>
      <c r="B11" s="20">
        <v>6915.0</v>
      </c>
      <c r="C11" s="20">
        <v>5953.0</v>
      </c>
      <c r="D11" s="20">
        <v>5409.0</v>
      </c>
    </row>
    <row r="12" ht="14.25" customHeight="1">
      <c r="A12" s="19" t="s">
        <v>9</v>
      </c>
      <c r="B12" s="20">
        <v>0.0</v>
      </c>
      <c r="C12" s="20">
        <v>0.0</v>
      </c>
      <c r="D12" s="20">
        <v>0.0</v>
      </c>
    </row>
    <row r="13" ht="14.25" customHeight="1">
      <c r="A13" s="19" t="s">
        <v>10</v>
      </c>
      <c r="B13" s="21">
        <v>3902.0</v>
      </c>
      <c r="C13" s="21">
        <v>3778.0</v>
      </c>
      <c r="D13" s="21">
        <v>3604.0</v>
      </c>
    </row>
    <row r="14" ht="14.25" customHeight="1">
      <c r="A14" s="19" t="s">
        <v>11</v>
      </c>
      <c r="B14" s="22">
        <v>17069.0</v>
      </c>
      <c r="C14" s="22">
        <v>9716.0</v>
      </c>
      <c r="D14" s="22">
        <v>7049.0</v>
      </c>
    </row>
    <row r="15" ht="14.25" customHeight="1">
      <c r="A15" s="17" t="s">
        <v>12</v>
      </c>
      <c r="B15" s="22">
        <v>72098.0</v>
      </c>
      <c r="C15" s="22">
        <v>45251.0</v>
      </c>
      <c r="D15" s="22">
        <v>46365.0</v>
      </c>
    </row>
    <row r="16" ht="14.25" customHeight="1">
      <c r="A16" s="19" t="s">
        <v>13</v>
      </c>
      <c r="B16" s="21">
        <v>24213.0</v>
      </c>
      <c r="C16" s="23">
        <v>22697.0</v>
      </c>
      <c r="D16" s="21">
        <v>22127.0</v>
      </c>
    </row>
    <row r="17" ht="14.25" customHeight="1">
      <c r="A17" s="13"/>
      <c r="B17" s="24"/>
      <c r="C17" s="25"/>
      <c r="D17" s="25"/>
    </row>
    <row r="18" ht="14.25" customHeight="1">
      <c r="A18" s="26" t="s">
        <v>14</v>
      </c>
      <c r="B18" s="27">
        <f t="shared" ref="B18:D18" si="1">SUM(B9:B16)</f>
        <v>134384</v>
      </c>
      <c r="C18" s="27">
        <f t="shared" si="1"/>
        <v>109297</v>
      </c>
      <c r="D18" s="27">
        <f t="shared" si="1"/>
        <v>131108</v>
      </c>
    </row>
    <row r="19" ht="14.25" customHeight="1">
      <c r="A19" s="13"/>
      <c r="B19" s="24"/>
      <c r="C19" s="24"/>
      <c r="D19" s="25"/>
    </row>
    <row r="20" ht="14.25" customHeight="1">
      <c r="A20" s="16" t="s">
        <v>15</v>
      </c>
      <c r="B20" s="24"/>
      <c r="C20" s="24"/>
      <c r="D20" s="25"/>
    </row>
    <row r="21" ht="14.25" customHeight="1">
      <c r="A21" s="13" t="s">
        <v>16</v>
      </c>
      <c r="B21" s="28"/>
      <c r="C21" s="28"/>
      <c r="D21" s="29"/>
    </row>
    <row r="22" ht="14.25" customHeight="1">
      <c r="A22" s="19" t="s">
        <v>17</v>
      </c>
      <c r="B22" s="18">
        <v>4061.0</v>
      </c>
      <c r="C22" s="18">
        <v>3749.0</v>
      </c>
      <c r="D22" s="18">
        <v>8250.0</v>
      </c>
    </row>
    <row r="23" ht="14.25" customHeight="1">
      <c r="A23" s="19" t="s">
        <v>18</v>
      </c>
      <c r="B23" s="20">
        <v>1204.0</v>
      </c>
      <c r="C23" s="20">
        <v>1317.0</v>
      </c>
      <c r="D23" s="20">
        <v>745.0</v>
      </c>
    </row>
    <row r="24" ht="14.25" customHeight="1">
      <c r="A24" s="19" t="s">
        <v>19</v>
      </c>
      <c r="B24" s="20">
        <v>8970.0</v>
      </c>
      <c r="C24" s="20">
        <v>8357.0</v>
      </c>
      <c r="D24" s="20">
        <v>8775.0</v>
      </c>
    </row>
    <row r="25" ht="14.25" customHeight="1">
      <c r="A25" s="19" t="s">
        <v>20</v>
      </c>
      <c r="B25" s="23">
        <v>8855.0</v>
      </c>
      <c r="C25" s="23">
        <v>6088.0</v>
      </c>
      <c r="D25" s="23">
        <v>6394.0</v>
      </c>
    </row>
    <row r="26" ht="14.25" customHeight="1">
      <c r="A26" s="19" t="s">
        <v>21</v>
      </c>
      <c r="B26" s="30">
        <f t="shared" ref="B26:D26" si="2">SUM(B22:B25)</f>
        <v>23090</v>
      </c>
      <c r="C26" s="30">
        <f t="shared" si="2"/>
        <v>19511</v>
      </c>
      <c r="D26" s="30">
        <f t="shared" si="2"/>
        <v>24164</v>
      </c>
    </row>
    <row r="27" ht="14.25" customHeight="1">
      <c r="A27" s="13"/>
      <c r="B27" s="31"/>
      <c r="C27" s="31"/>
      <c r="D27" s="32"/>
    </row>
    <row r="28" ht="14.25" customHeight="1">
      <c r="A28" s="33" t="s">
        <v>22</v>
      </c>
      <c r="B28" s="34">
        <v>86420.0</v>
      </c>
      <c r="C28" s="34">
        <v>72110.0</v>
      </c>
      <c r="D28" s="34">
        <v>75995.0</v>
      </c>
    </row>
    <row r="29" ht="14.25" customHeight="1">
      <c r="A29" s="13" t="s">
        <v>23</v>
      </c>
      <c r="B29" s="23">
        <v>23318.0</v>
      </c>
      <c r="C29" s="23">
        <v>23444.0</v>
      </c>
      <c r="D29" s="23">
        <v>24996.0</v>
      </c>
    </row>
    <row r="30" ht="14.25" customHeight="1">
      <c r="A30" s="17" t="s">
        <v>24</v>
      </c>
      <c r="B30" s="30">
        <f t="shared" ref="B30:D30" si="3">SUM(B28:B29)</f>
        <v>109738</v>
      </c>
      <c r="C30" s="30">
        <f t="shared" si="3"/>
        <v>95554</v>
      </c>
      <c r="D30" s="30">
        <f t="shared" si="3"/>
        <v>100991</v>
      </c>
    </row>
    <row r="31" ht="14.25" customHeight="1">
      <c r="A31" s="13"/>
      <c r="B31" s="31"/>
      <c r="C31" s="31"/>
      <c r="D31" s="32"/>
    </row>
    <row r="32" ht="14.25" customHeight="1">
      <c r="A32" s="17" t="s">
        <v>25</v>
      </c>
      <c r="B32" s="23">
        <v>1556.0</v>
      </c>
      <c r="C32" s="23">
        <v>-6220.0</v>
      </c>
      <c r="D32" s="23">
        <v>5238.0</v>
      </c>
    </row>
    <row r="33" ht="14.25" customHeight="1">
      <c r="A33" s="13"/>
      <c r="B33" s="35"/>
      <c r="C33" s="35"/>
      <c r="D33" s="35"/>
    </row>
    <row r="34" ht="14.25" customHeight="1">
      <c r="A34" s="36" t="s">
        <v>26</v>
      </c>
      <c r="B34" s="37">
        <f>sum(B26+B30+B32)</f>
        <v>134384</v>
      </c>
      <c r="C34" s="37">
        <v>92797.0</v>
      </c>
      <c r="D34" s="37">
        <v>93896.0</v>
      </c>
    </row>
    <row r="35" ht="14.25" customHeight="1">
      <c r="A35" s="16"/>
      <c r="B35" s="38"/>
      <c r="C35" s="39"/>
      <c r="D35" s="39"/>
    </row>
    <row r="36" ht="14.25" customHeight="1">
      <c r="A36" s="40"/>
      <c r="B36" s="39"/>
      <c r="C36" s="39"/>
      <c r="D36" s="39"/>
    </row>
    <row r="37" ht="14.25" customHeight="1">
      <c r="A37" s="41"/>
      <c r="B37" s="42"/>
      <c r="C37" s="39"/>
      <c r="D37" s="39"/>
    </row>
    <row r="38" ht="14.25" customHeight="1">
      <c r="A38" s="41"/>
      <c r="B38" s="42"/>
      <c r="C38" s="39"/>
      <c r="D38" s="39"/>
    </row>
    <row r="39" ht="14.25" customHeight="1">
      <c r="A39" s="41"/>
      <c r="B39" s="42"/>
      <c r="C39" s="39"/>
      <c r="D39" s="39"/>
    </row>
    <row r="40" ht="14.25" customHeight="1">
      <c r="A40" s="41"/>
      <c r="B40" s="42"/>
      <c r="C40" s="39"/>
      <c r="D40" s="39"/>
    </row>
    <row r="41" ht="14.25" customHeight="1">
      <c r="A41" s="41"/>
      <c r="B41" s="42"/>
      <c r="C41" s="39"/>
      <c r="D41" s="39"/>
    </row>
    <row r="42" ht="14.25" customHeight="1">
      <c r="A42" s="41"/>
      <c r="B42" s="42"/>
      <c r="C42" s="39"/>
      <c r="D42" s="39"/>
    </row>
    <row r="43" ht="14.25" customHeight="1">
      <c r="A43" s="41"/>
      <c r="B43" s="42"/>
      <c r="C43" s="39"/>
      <c r="D43" s="39"/>
    </row>
    <row r="44" ht="14.25" customHeight="1">
      <c r="A44" s="41"/>
      <c r="B44" s="42"/>
      <c r="C44" s="39"/>
      <c r="D44" s="39"/>
    </row>
    <row r="45" ht="14.25" customHeight="1">
      <c r="D45" s="41"/>
    </row>
    <row r="46" ht="14.25" customHeight="1">
      <c r="D46" s="41"/>
    </row>
    <row r="47" ht="14.25" customHeight="1">
      <c r="A47" s="43"/>
      <c r="B47" s="41"/>
      <c r="C47" s="41"/>
      <c r="D47" s="41"/>
    </row>
    <row r="48" ht="14.25" customHeight="1">
      <c r="D48" s="41"/>
    </row>
    <row r="49" ht="14.25" customHeight="1">
      <c r="D49" s="41"/>
    </row>
    <row r="50" ht="14.25" customHeight="1">
      <c r="D50" s="41"/>
    </row>
    <row r="51" ht="14.25" customHeight="1">
      <c r="D51" s="41"/>
    </row>
    <row r="52" ht="14.25" customHeight="1">
      <c r="D52" s="41"/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>
      <c r="D60" s="41"/>
    </row>
    <row r="61" ht="14.25" customHeight="1">
      <c r="D61" s="41"/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1.71"/>
    <col customWidth="1" min="9" max="9" width="38.0"/>
    <col customWidth="1" min="17" max="17" width="42.14"/>
  </cols>
  <sheetData>
    <row r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</row>
    <row r="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</row>
    <row r="3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</row>
    <row r="4">
      <c r="A4" s="45" t="s">
        <v>27</v>
      </c>
      <c r="B4" s="44"/>
      <c r="C4" s="44"/>
      <c r="D4" s="44"/>
      <c r="E4" s="44"/>
      <c r="F4" s="44"/>
      <c r="G4" s="44"/>
      <c r="H4" s="44"/>
      <c r="I4" s="45" t="s">
        <v>28</v>
      </c>
      <c r="J4" s="44"/>
      <c r="K4" s="44"/>
      <c r="L4" s="44"/>
      <c r="M4" s="44"/>
      <c r="N4" s="44"/>
      <c r="O4" s="44"/>
      <c r="P4" s="44"/>
      <c r="Q4" s="45" t="s">
        <v>29</v>
      </c>
      <c r="R4" s="44"/>
      <c r="S4" s="44"/>
      <c r="T4" s="44"/>
      <c r="U4" s="44"/>
      <c r="V4" s="44"/>
      <c r="W4" s="44"/>
    </row>
    <row r="5">
      <c r="A5" s="46" t="s">
        <v>30</v>
      </c>
      <c r="B5" s="47">
        <v>2019.0</v>
      </c>
      <c r="C5" s="47">
        <v>2020.0</v>
      </c>
      <c r="D5" s="47">
        <v>2021.0</v>
      </c>
      <c r="E5" s="47">
        <v>2022.0</v>
      </c>
      <c r="F5" s="47">
        <v>2023.0</v>
      </c>
      <c r="G5" s="48"/>
      <c r="H5" s="44"/>
      <c r="I5" s="46" t="s">
        <v>31</v>
      </c>
      <c r="J5" s="47">
        <v>2019.0</v>
      </c>
      <c r="K5" s="47">
        <v>2020.0</v>
      </c>
      <c r="L5" s="47">
        <v>2021.0</v>
      </c>
      <c r="M5" s="47">
        <v>2022.0</v>
      </c>
      <c r="N5" s="47">
        <v>2023.0</v>
      </c>
      <c r="O5" s="48"/>
      <c r="P5" s="44"/>
      <c r="Q5" s="46" t="s">
        <v>31</v>
      </c>
      <c r="R5" s="47">
        <v>2019.0</v>
      </c>
      <c r="S5" s="47">
        <v>2020.0</v>
      </c>
      <c r="T5" s="47">
        <v>2021.0</v>
      </c>
      <c r="U5" s="47">
        <v>2022.0</v>
      </c>
      <c r="V5" s="47">
        <v>2023.0</v>
      </c>
      <c r="W5" s="48"/>
    </row>
    <row r="6">
      <c r="A6" s="49" t="s">
        <v>32</v>
      </c>
      <c r="H6" s="44"/>
      <c r="I6" s="49" t="s">
        <v>32</v>
      </c>
      <c r="P6" s="44"/>
      <c r="Q6" s="49" t="s">
        <v>32</v>
      </c>
      <c r="W6" s="48"/>
    </row>
    <row r="7">
      <c r="A7" s="49" t="s">
        <v>33</v>
      </c>
      <c r="B7" s="49" t="s">
        <v>34</v>
      </c>
      <c r="C7" s="49" t="s">
        <v>35</v>
      </c>
      <c r="D7" s="49" t="s">
        <v>36</v>
      </c>
      <c r="E7" s="49" t="s">
        <v>37</v>
      </c>
      <c r="F7" s="49" t="s">
        <v>38</v>
      </c>
      <c r="G7" s="50"/>
      <c r="H7" s="44"/>
      <c r="I7" s="51" t="s">
        <v>39</v>
      </c>
      <c r="J7" s="52" t="s">
        <v>40</v>
      </c>
      <c r="K7" s="52" t="s">
        <v>41</v>
      </c>
      <c r="L7" s="52" t="s">
        <v>42</v>
      </c>
      <c r="M7" s="52" t="s">
        <v>43</v>
      </c>
      <c r="N7" s="52" t="s">
        <v>44</v>
      </c>
      <c r="O7" s="50"/>
      <c r="P7" s="44"/>
      <c r="Q7" s="49" t="s">
        <v>45</v>
      </c>
      <c r="R7" s="53" t="s">
        <v>46</v>
      </c>
      <c r="S7" s="53" t="s">
        <v>47</v>
      </c>
      <c r="T7" s="53" t="s">
        <v>48</v>
      </c>
      <c r="U7" s="53" t="s">
        <v>49</v>
      </c>
      <c r="V7" s="53" t="s">
        <v>50</v>
      </c>
      <c r="W7" s="50"/>
    </row>
    <row r="8">
      <c r="A8" s="49" t="s">
        <v>51</v>
      </c>
      <c r="B8" s="49" t="s">
        <v>52</v>
      </c>
      <c r="C8" s="54">
        <v>-0.0855</v>
      </c>
      <c r="D8" s="55">
        <v>0.3563</v>
      </c>
      <c r="E8" s="54">
        <v>-0.5113</v>
      </c>
      <c r="F8" s="55">
        <v>0.2659</v>
      </c>
      <c r="H8" s="44"/>
      <c r="I8" s="49" t="s">
        <v>53</v>
      </c>
      <c r="J8" s="49" t="s">
        <v>52</v>
      </c>
      <c r="K8" s="55">
        <v>0.0578</v>
      </c>
      <c r="L8" s="54">
        <v>-0.3651</v>
      </c>
      <c r="M8" s="54">
        <v>-1.1129</v>
      </c>
      <c r="N8" s="54">
        <v>-0.9275</v>
      </c>
      <c r="P8" s="44"/>
      <c r="Q8" s="49" t="s">
        <v>54</v>
      </c>
      <c r="R8" s="53" t="s">
        <v>46</v>
      </c>
      <c r="S8" s="53" t="s">
        <v>47</v>
      </c>
      <c r="T8" s="53" t="s">
        <v>48</v>
      </c>
      <c r="U8" s="53" t="s">
        <v>49</v>
      </c>
      <c r="V8" s="53" t="s">
        <v>50</v>
      </c>
      <c r="W8" s="50"/>
    </row>
    <row r="9">
      <c r="A9" s="49" t="s">
        <v>55</v>
      </c>
      <c r="B9" s="49" t="s">
        <v>56</v>
      </c>
      <c r="C9" s="49" t="s">
        <v>57</v>
      </c>
      <c r="D9" s="49" t="s">
        <v>56</v>
      </c>
      <c r="E9" s="49" t="s">
        <v>58</v>
      </c>
      <c r="F9" s="49" t="s">
        <v>59</v>
      </c>
      <c r="G9" s="50"/>
      <c r="H9" s="44"/>
      <c r="I9" s="49" t="s">
        <v>60</v>
      </c>
      <c r="J9" s="54">
        <v>-0.042</v>
      </c>
      <c r="K9" s="54">
        <v>-0.04</v>
      </c>
      <c r="L9" s="54">
        <v>-0.0527</v>
      </c>
      <c r="M9" s="54">
        <v>-0.1063</v>
      </c>
      <c r="N9" s="54">
        <v>-0.1741</v>
      </c>
      <c r="O9" s="50"/>
      <c r="P9" s="44"/>
      <c r="Q9" s="49" t="s">
        <v>61</v>
      </c>
      <c r="R9" s="49" t="s">
        <v>52</v>
      </c>
      <c r="S9" s="49" t="s">
        <v>52</v>
      </c>
      <c r="T9" s="49" t="s">
        <v>52</v>
      </c>
      <c r="U9" s="49" t="s">
        <v>52</v>
      </c>
      <c r="V9" s="49" t="s">
        <v>52</v>
      </c>
      <c r="W9" s="50"/>
    </row>
    <row r="10">
      <c r="A10" s="49" t="s">
        <v>62</v>
      </c>
      <c r="B10" s="49" t="s">
        <v>63</v>
      </c>
      <c r="C10" s="49" t="s">
        <v>64</v>
      </c>
      <c r="D10" s="49" t="s">
        <v>65</v>
      </c>
      <c r="E10" s="49" t="s">
        <v>66</v>
      </c>
      <c r="F10" s="49" t="s">
        <v>67</v>
      </c>
      <c r="H10" s="44"/>
      <c r="I10" s="56" t="s">
        <v>68</v>
      </c>
      <c r="J10" s="57" t="s">
        <v>40</v>
      </c>
      <c r="K10" s="57" t="s">
        <v>41</v>
      </c>
      <c r="L10" s="57" t="s">
        <v>42</v>
      </c>
      <c r="M10" s="57" t="s">
        <v>43</v>
      </c>
      <c r="N10" s="57" t="s">
        <v>44</v>
      </c>
      <c r="P10" s="44"/>
      <c r="Q10" s="49" t="s">
        <v>69</v>
      </c>
      <c r="R10" s="53" t="s">
        <v>70</v>
      </c>
      <c r="S10" s="53" t="s">
        <v>71</v>
      </c>
      <c r="T10" s="53" t="s">
        <v>72</v>
      </c>
      <c r="U10" s="53" t="s">
        <v>73</v>
      </c>
      <c r="V10" s="53" t="s">
        <v>74</v>
      </c>
      <c r="W10" s="50"/>
    </row>
    <row r="11">
      <c r="A11" s="49" t="s">
        <v>75</v>
      </c>
      <c r="B11" s="49" t="s">
        <v>76</v>
      </c>
      <c r="C11" s="49" t="s">
        <v>77</v>
      </c>
      <c r="D11" s="49" t="s">
        <v>64</v>
      </c>
      <c r="E11" s="49" t="s">
        <v>78</v>
      </c>
      <c r="F11" s="49" t="s">
        <v>79</v>
      </c>
      <c r="G11" s="50"/>
      <c r="H11" s="44"/>
      <c r="I11" s="49" t="s">
        <v>80</v>
      </c>
      <c r="J11" s="49" t="s">
        <v>52</v>
      </c>
      <c r="K11" s="49" t="s">
        <v>52</v>
      </c>
      <c r="L11" s="49" t="s">
        <v>52</v>
      </c>
      <c r="M11" s="49" t="s">
        <v>52</v>
      </c>
      <c r="N11" s="49" t="s">
        <v>52</v>
      </c>
      <c r="O11" s="50"/>
      <c r="P11" s="44"/>
      <c r="Q11" s="49" t="s">
        <v>81</v>
      </c>
      <c r="R11" s="53" t="s">
        <v>82</v>
      </c>
      <c r="S11" s="53" t="s">
        <v>83</v>
      </c>
      <c r="T11" s="53" t="s">
        <v>84</v>
      </c>
      <c r="U11" s="53" t="s">
        <v>85</v>
      </c>
      <c r="V11" s="53" t="s">
        <v>86</v>
      </c>
      <c r="W11" s="50"/>
    </row>
    <row r="12">
      <c r="A12" s="49" t="s">
        <v>87</v>
      </c>
      <c r="B12" s="53" t="s">
        <v>88</v>
      </c>
      <c r="C12" s="53" t="s">
        <v>89</v>
      </c>
      <c r="D12" s="53" t="s">
        <v>90</v>
      </c>
      <c r="E12" s="53" t="s">
        <v>91</v>
      </c>
      <c r="F12" s="53" t="s">
        <v>92</v>
      </c>
      <c r="H12" s="44"/>
      <c r="I12" s="49" t="s">
        <v>93</v>
      </c>
      <c r="J12" s="53" t="s">
        <v>94</v>
      </c>
      <c r="K12" s="53" t="s">
        <v>95</v>
      </c>
      <c r="L12" s="53" t="s">
        <v>96</v>
      </c>
      <c r="M12" s="53" t="s">
        <v>97</v>
      </c>
      <c r="N12" s="53" t="s">
        <v>98</v>
      </c>
      <c r="P12" s="44"/>
      <c r="Q12" s="49" t="s">
        <v>99</v>
      </c>
      <c r="R12" s="49" t="s">
        <v>100</v>
      </c>
      <c r="S12" s="49" t="s">
        <v>77</v>
      </c>
      <c r="T12" s="49" t="s">
        <v>101</v>
      </c>
      <c r="U12" s="49" t="s">
        <v>102</v>
      </c>
      <c r="V12" s="49" t="s">
        <v>103</v>
      </c>
      <c r="W12" s="50"/>
    </row>
    <row r="13">
      <c r="A13" s="49" t="s">
        <v>104</v>
      </c>
      <c r="B13" s="53" t="s">
        <v>88</v>
      </c>
      <c r="C13" s="53" t="s">
        <v>89</v>
      </c>
      <c r="D13" s="53" t="s">
        <v>90</v>
      </c>
      <c r="E13" s="53" t="s">
        <v>91</v>
      </c>
      <c r="F13" s="53" t="s">
        <v>92</v>
      </c>
      <c r="G13" s="50"/>
      <c r="H13" s="44"/>
      <c r="I13" s="49" t="s">
        <v>105</v>
      </c>
      <c r="J13" s="49" t="s">
        <v>52</v>
      </c>
      <c r="K13" s="49" t="s">
        <v>52</v>
      </c>
      <c r="L13" s="49" t="s">
        <v>52</v>
      </c>
      <c r="M13" s="49" t="s">
        <v>52</v>
      </c>
      <c r="N13" s="49" t="s">
        <v>52</v>
      </c>
      <c r="O13" s="50"/>
      <c r="P13" s="44"/>
      <c r="Q13" s="49" t="s">
        <v>106</v>
      </c>
      <c r="R13" s="49" t="s">
        <v>100</v>
      </c>
      <c r="S13" s="49" t="s">
        <v>77</v>
      </c>
      <c r="T13" s="49" t="s">
        <v>101</v>
      </c>
      <c r="U13" s="49" t="s">
        <v>102</v>
      </c>
      <c r="V13" s="49" t="s">
        <v>103</v>
      </c>
      <c r="W13" s="50"/>
    </row>
    <row r="14">
      <c r="A14" s="49" t="s">
        <v>107</v>
      </c>
      <c r="B14" s="49" t="s">
        <v>52</v>
      </c>
      <c r="C14" s="49" t="s">
        <v>52</v>
      </c>
      <c r="D14" s="49" t="s">
        <v>52</v>
      </c>
      <c r="E14" s="49" t="s">
        <v>52</v>
      </c>
      <c r="F14" s="49" t="s">
        <v>52</v>
      </c>
      <c r="H14" s="44"/>
      <c r="I14" s="49" t="s">
        <v>108</v>
      </c>
      <c r="J14" s="49" t="s">
        <v>109</v>
      </c>
      <c r="K14" s="49" t="s">
        <v>110</v>
      </c>
      <c r="L14" s="53" t="s">
        <v>111</v>
      </c>
      <c r="M14" s="49" t="s">
        <v>112</v>
      </c>
      <c r="N14" s="53" t="s">
        <v>113</v>
      </c>
      <c r="P14" s="44"/>
      <c r="Q14" s="49" t="s">
        <v>114</v>
      </c>
      <c r="R14" s="49" t="s">
        <v>52</v>
      </c>
      <c r="S14" s="49" t="s">
        <v>52</v>
      </c>
      <c r="T14" s="49" t="s">
        <v>52</v>
      </c>
      <c r="U14" s="49" t="s">
        <v>52</v>
      </c>
      <c r="V14" s="49" t="s">
        <v>52</v>
      </c>
      <c r="W14" s="50"/>
    </row>
    <row r="15">
      <c r="A15" s="49" t="s">
        <v>115</v>
      </c>
      <c r="B15" s="49" t="s">
        <v>116</v>
      </c>
      <c r="C15" s="49" t="s">
        <v>117</v>
      </c>
      <c r="D15" s="49" t="s">
        <v>118</v>
      </c>
      <c r="E15" s="49" t="s">
        <v>119</v>
      </c>
      <c r="F15" s="49" t="s">
        <v>120</v>
      </c>
      <c r="G15" s="50"/>
      <c r="H15" s="44"/>
      <c r="I15" s="49" t="s">
        <v>121</v>
      </c>
      <c r="J15" s="53" t="s">
        <v>122</v>
      </c>
      <c r="K15" s="53" t="s">
        <v>123</v>
      </c>
      <c r="L15" s="53" t="s">
        <v>124</v>
      </c>
      <c r="M15" s="53" t="s">
        <v>125</v>
      </c>
      <c r="N15" s="53" t="s">
        <v>126</v>
      </c>
      <c r="O15" s="50"/>
      <c r="P15" s="44"/>
      <c r="Q15" s="49" t="s">
        <v>127</v>
      </c>
      <c r="R15" s="53" t="s">
        <v>128</v>
      </c>
      <c r="S15" s="49" t="s">
        <v>129</v>
      </c>
      <c r="T15" s="49" t="s">
        <v>130</v>
      </c>
      <c r="U15" s="53" t="s">
        <v>131</v>
      </c>
      <c r="V15" s="49" t="s">
        <v>132</v>
      </c>
      <c r="W15" s="50"/>
    </row>
    <row r="16">
      <c r="A16" s="51" t="s">
        <v>133</v>
      </c>
      <c r="B16" s="51" t="s">
        <v>134</v>
      </c>
      <c r="C16" s="51" t="s">
        <v>135</v>
      </c>
      <c r="D16" s="51" t="s">
        <v>136</v>
      </c>
      <c r="E16" s="51" t="s">
        <v>110</v>
      </c>
      <c r="F16" s="51" t="s">
        <v>137</v>
      </c>
      <c r="H16" s="44"/>
      <c r="I16" s="49" t="s">
        <v>138</v>
      </c>
      <c r="J16" s="49" t="s">
        <v>139</v>
      </c>
      <c r="K16" s="49" t="s">
        <v>140</v>
      </c>
      <c r="L16" s="49" t="s">
        <v>141</v>
      </c>
      <c r="M16" s="49" t="s">
        <v>142</v>
      </c>
      <c r="N16" s="49" t="s">
        <v>143</v>
      </c>
      <c r="P16" s="44"/>
      <c r="Q16" s="49" t="s">
        <v>144</v>
      </c>
      <c r="R16" s="49" t="s">
        <v>52</v>
      </c>
      <c r="S16" s="49" t="s">
        <v>52</v>
      </c>
      <c r="T16" s="49" t="s">
        <v>52</v>
      </c>
      <c r="U16" s="49" t="s">
        <v>52</v>
      </c>
      <c r="V16" s="49" t="s">
        <v>52</v>
      </c>
      <c r="W16" s="50"/>
    </row>
    <row r="17">
      <c r="A17" s="49" t="s">
        <v>145</v>
      </c>
      <c r="B17" s="49" t="s">
        <v>52</v>
      </c>
      <c r="C17" s="49" t="s">
        <v>52</v>
      </c>
      <c r="D17" s="49" t="s">
        <v>52</v>
      </c>
      <c r="E17" s="49" t="s">
        <v>52</v>
      </c>
      <c r="F17" s="49" t="s">
        <v>52</v>
      </c>
      <c r="G17" s="50"/>
      <c r="H17" s="44"/>
      <c r="I17" s="49" t="s">
        <v>146</v>
      </c>
      <c r="J17" s="49" t="s">
        <v>52</v>
      </c>
      <c r="K17" s="49" t="s">
        <v>52</v>
      </c>
      <c r="L17" s="49" t="s">
        <v>52</v>
      </c>
      <c r="M17" s="49" t="s">
        <v>52</v>
      </c>
      <c r="N17" s="49" t="s">
        <v>52</v>
      </c>
      <c r="O17" s="50"/>
      <c r="P17" s="44"/>
      <c r="Q17" s="49" t="s">
        <v>147</v>
      </c>
      <c r="R17" s="53" t="s">
        <v>128</v>
      </c>
      <c r="S17" s="49" t="s">
        <v>129</v>
      </c>
      <c r="T17" s="49" t="s">
        <v>130</v>
      </c>
      <c r="U17" s="53" t="s">
        <v>131</v>
      </c>
      <c r="V17" s="49" t="s">
        <v>132</v>
      </c>
      <c r="W17" s="50"/>
    </row>
    <row r="18">
      <c r="A18" s="49" t="s">
        <v>148</v>
      </c>
      <c r="B18" s="53" t="s">
        <v>149</v>
      </c>
      <c r="C18" s="53" t="s">
        <v>88</v>
      </c>
      <c r="D18" s="53" t="s">
        <v>150</v>
      </c>
      <c r="E18" s="53" t="s">
        <v>151</v>
      </c>
      <c r="F18" s="49" t="s">
        <v>152</v>
      </c>
      <c r="H18" s="44"/>
      <c r="I18" s="49" t="s">
        <v>153</v>
      </c>
      <c r="J18" s="49" t="s">
        <v>52</v>
      </c>
      <c r="K18" s="49" t="s">
        <v>52</v>
      </c>
      <c r="L18" s="49" t="s">
        <v>154</v>
      </c>
      <c r="M18" s="49" t="s">
        <v>52</v>
      </c>
      <c r="N18" s="49" t="s">
        <v>52</v>
      </c>
      <c r="P18" s="44"/>
      <c r="Q18" s="49" t="s">
        <v>155</v>
      </c>
      <c r="R18" s="49" t="s">
        <v>52</v>
      </c>
      <c r="S18" s="49" t="s">
        <v>156</v>
      </c>
      <c r="T18" s="49" t="s">
        <v>157</v>
      </c>
      <c r="U18" s="49" t="s">
        <v>52</v>
      </c>
      <c r="V18" s="49" t="s">
        <v>158</v>
      </c>
      <c r="W18" s="50"/>
    </row>
    <row r="19">
      <c r="A19" s="49" t="s">
        <v>159</v>
      </c>
      <c r="B19" s="53" t="s">
        <v>160</v>
      </c>
      <c r="C19" s="53" t="s">
        <v>161</v>
      </c>
      <c r="D19" s="49" t="s">
        <v>162</v>
      </c>
      <c r="E19" s="53" t="s">
        <v>163</v>
      </c>
      <c r="F19" s="53" t="s">
        <v>164</v>
      </c>
      <c r="G19" s="50"/>
      <c r="H19" s="44"/>
      <c r="I19" s="51" t="s">
        <v>165</v>
      </c>
      <c r="J19" s="51" t="s">
        <v>166</v>
      </c>
      <c r="K19" s="51" t="s">
        <v>167</v>
      </c>
      <c r="L19" s="52" t="s">
        <v>168</v>
      </c>
      <c r="M19" s="51" t="s">
        <v>169</v>
      </c>
      <c r="N19" s="52" t="s">
        <v>170</v>
      </c>
      <c r="O19" s="50"/>
      <c r="P19" s="44"/>
      <c r="Q19" s="49" t="s">
        <v>171</v>
      </c>
      <c r="R19" s="53" t="s">
        <v>128</v>
      </c>
      <c r="S19" s="53" t="s">
        <v>128</v>
      </c>
      <c r="T19" s="53" t="s">
        <v>172</v>
      </c>
      <c r="U19" s="53" t="s">
        <v>131</v>
      </c>
      <c r="V19" s="53" t="s">
        <v>173</v>
      </c>
      <c r="W19" s="50"/>
    </row>
    <row r="20">
      <c r="A20" s="49" t="s">
        <v>174</v>
      </c>
      <c r="B20" s="53" t="s">
        <v>175</v>
      </c>
      <c r="C20" s="53" t="s">
        <v>176</v>
      </c>
      <c r="D20" s="53" t="s">
        <v>177</v>
      </c>
      <c r="E20" s="53" t="s">
        <v>178</v>
      </c>
      <c r="F20" s="53" t="s">
        <v>179</v>
      </c>
      <c r="H20" s="44"/>
      <c r="I20" s="49" t="s">
        <v>180</v>
      </c>
      <c r="J20" s="49" t="s">
        <v>52</v>
      </c>
      <c r="K20" s="54">
        <v>-0.6294</v>
      </c>
      <c r="L20" s="54">
        <v>-2.3307</v>
      </c>
      <c r="M20" s="55">
        <v>1.8566</v>
      </c>
      <c r="N20" s="54">
        <v>-4.2517</v>
      </c>
      <c r="P20" s="44"/>
      <c r="Q20" s="49" t="s">
        <v>115</v>
      </c>
      <c r="R20" s="53" t="s">
        <v>181</v>
      </c>
      <c r="S20" s="53" t="s">
        <v>182</v>
      </c>
      <c r="T20" s="49" t="s">
        <v>154</v>
      </c>
      <c r="U20" s="53" t="s">
        <v>183</v>
      </c>
      <c r="V20" s="53" t="s">
        <v>184</v>
      </c>
      <c r="W20" s="50"/>
    </row>
    <row r="21">
      <c r="A21" s="49" t="s">
        <v>185</v>
      </c>
      <c r="B21" s="49" t="s">
        <v>186</v>
      </c>
      <c r="C21" s="49" t="s">
        <v>187</v>
      </c>
      <c r="D21" s="49" t="s">
        <v>188</v>
      </c>
      <c r="E21" s="49" t="s">
        <v>189</v>
      </c>
      <c r="F21" s="49" t="s">
        <v>190</v>
      </c>
      <c r="G21" s="50"/>
      <c r="H21" s="44"/>
      <c r="I21" s="49" t="s">
        <v>191</v>
      </c>
      <c r="J21" s="55">
        <v>0.6722</v>
      </c>
      <c r="K21" s="55">
        <v>0.2519</v>
      </c>
      <c r="L21" s="54">
        <v>-0.3236</v>
      </c>
      <c r="M21" s="55">
        <v>0.2644</v>
      </c>
      <c r="N21" s="54">
        <v>-0.7304</v>
      </c>
      <c r="O21" s="50"/>
      <c r="P21" s="44"/>
      <c r="Q21" s="49" t="s">
        <v>146</v>
      </c>
      <c r="R21" s="53" t="s">
        <v>181</v>
      </c>
      <c r="S21" s="53" t="s">
        <v>182</v>
      </c>
      <c r="T21" s="49" t="s">
        <v>52</v>
      </c>
      <c r="U21" s="53" t="s">
        <v>183</v>
      </c>
      <c r="V21" s="53" t="s">
        <v>184</v>
      </c>
      <c r="W21" s="50"/>
    </row>
    <row r="22">
      <c r="A22" s="49" t="s">
        <v>192</v>
      </c>
      <c r="B22" s="49" t="s">
        <v>193</v>
      </c>
      <c r="C22" s="49" t="s">
        <v>194</v>
      </c>
      <c r="D22" s="49" t="s">
        <v>195</v>
      </c>
      <c r="E22" s="49" t="s">
        <v>196</v>
      </c>
      <c r="F22" s="49" t="s">
        <v>197</v>
      </c>
      <c r="H22" s="44"/>
      <c r="I22" s="44"/>
      <c r="J22" s="44"/>
      <c r="K22" s="44"/>
      <c r="L22" s="44"/>
      <c r="M22" s="44"/>
      <c r="N22" s="44"/>
      <c r="P22" s="44"/>
      <c r="Q22" s="49" t="s">
        <v>153</v>
      </c>
      <c r="R22" s="49" t="s">
        <v>52</v>
      </c>
      <c r="S22" s="49" t="s">
        <v>52</v>
      </c>
      <c r="T22" s="49" t="s">
        <v>154</v>
      </c>
      <c r="U22" s="49" t="s">
        <v>52</v>
      </c>
      <c r="V22" s="49" t="s">
        <v>52</v>
      </c>
      <c r="W22" s="50"/>
    </row>
    <row r="23">
      <c r="A23" s="49" t="s">
        <v>198</v>
      </c>
      <c r="B23" s="49" t="s">
        <v>52</v>
      </c>
      <c r="C23" s="54">
        <v>-0.097</v>
      </c>
      <c r="D23" s="55">
        <v>0.2091</v>
      </c>
      <c r="E23" s="54">
        <v>-0.3996</v>
      </c>
      <c r="F23" s="55">
        <v>0.7995</v>
      </c>
      <c r="G23" s="50"/>
      <c r="H23" s="44"/>
      <c r="I23" s="44"/>
      <c r="J23" s="44"/>
      <c r="K23" s="44"/>
      <c r="L23" s="44"/>
      <c r="M23" s="44"/>
      <c r="N23" s="44"/>
      <c r="O23" s="50"/>
      <c r="P23" s="44"/>
      <c r="Q23" s="51" t="s">
        <v>199</v>
      </c>
      <c r="R23" s="52" t="s">
        <v>200</v>
      </c>
      <c r="S23" s="52" t="s">
        <v>201</v>
      </c>
      <c r="T23" s="52" t="s">
        <v>202</v>
      </c>
      <c r="U23" s="52" t="s">
        <v>203</v>
      </c>
      <c r="V23" s="51" t="s">
        <v>204</v>
      </c>
      <c r="W23" s="50"/>
    </row>
    <row r="24">
      <c r="A24" s="58" t="s">
        <v>205</v>
      </c>
      <c r="B24" s="59">
        <v>0.3683</v>
      </c>
      <c r="C24" s="59">
        <v>0.3363</v>
      </c>
      <c r="D24" s="59">
        <v>0.3925</v>
      </c>
      <c r="E24" s="59">
        <v>0.2248</v>
      </c>
      <c r="F24" s="59">
        <v>0.3436</v>
      </c>
      <c r="H24" s="44"/>
      <c r="I24" s="44"/>
      <c r="J24" s="44"/>
      <c r="K24" s="44"/>
      <c r="L24" s="44"/>
      <c r="M24" s="44"/>
      <c r="N24" s="44"/>
      <c r="P24" s="44"/>
      <c r="Q24" s="49" t="s">
        <v>206</v>
      </c>
      <c r="R24" s="49" t="s">
        <v>52</v>
      </c>
      <c r="S24" s="55">
        <v>0.8542</v>
      </c>
      <c r="T24" s="54">
        <v>-0.6924</v>
      </c>
      <c r="U24" s="54">
        <v>-1.8065</v>
      </c>
      <c r="V24" s="55">
        <v>1.2716</v>
      </c>
      <c r="W24" s="50"/>
    </row>
    <row r="25">
      <c r="A25" s="44"/>
      <c r="B25" s="44"/>
      <c r="C25" s="44"/>
      <c r="D25" s="44"/>
      <c r="E25" s="44"/>
      <c r="F25" s="44"/>
      <c r="G25" s="50"/>
      <c r="H25" s="44"/>
      <c r="I25" s="44"/>
      <c r="J25" s="44"/>
      <c r="K25" s="44"/>
      <c r="L25" s="44"/>
      <c r="M25" s="44"/>
      <c r="N25" s="44"/>
      <c r="O25" s="50"/>
      <c r="P25" s="44"/>
      <c r="Q25" s="49" t="s">
        <v>207</v>
      </c>
      <c r="R25" s="54">
        <v>-1.0645</v>
      </c>
      <c r="S25" s="54">
        <v>-0.157</v>
      </c>
      <c r="T25" s="54">
        <v>-0.2564</v>
      </c>
      <c r="U25" s="54">
        <v>-0.6863</v>
      </c>
      <c r="V25" s="55">
        <v>0.1583</v>
      </c>
      <c r="W25" s="50"/>
    </row>
    <row r="26">
      <c r="A26" s="44"/>
      <c r="B26" s="44"/>
      <c r="C26" s="44"/>
      <c r="D26" s="44"/>
      <c r="E26" s="44"/>
      <c r="F26" s="44"/>
      <c r="H26" s="44"/>
      <c r="I26" s="44"/>
      <c r="J26" s="44"/>
      <c r="K26" s="44"/>
      <c r="L26" s="44"/>
      <c r="M26" s="44"/>
      <c r="N26" s="44"/>
      <c r="P26" s="44"/>
      <c r="Q26" s="49" t="s">
        <v>208</v>
      </c>
      <c r="R26" s="53" t="s">
        <v>209</v>
      </c>
      <c r="S26" s="53" t="s">
        <v>210</v>
      </c>
      <c r="T26" s="49" t="s">
        <v>211</v>
      </c>
      <c r="U26" s="53" t="s">
        <v>212</v>
      </c>
      <c r="V26" s="53" t="s">
        <v>213</v>
      </c>
      <c r="W26" s="50"/>
    </row>
    <row r="27">
      <c r="A27" s="44"/>
      <c r="B27" s="44"/>
      <c r="C27" s="44"/>
      <c r="D27" s="44"/>
      <c r="E27" s="44"/>
      <c r="F27" s="44"/>
      <c r="G27" s="50"/>
      <c r="H27" s="44"/>
      <c r="I27" s="44"/>
      <c r="J27" s="44"/>
      <c r="K27" s="44"/>
      <c r="L27" s="44"/>
      <c r="M27" s="44"/>
      <c r="N27" s="44"/>
      <c r="O27" s="50"/>
      <c r="P27" s="44"/>
      <c r="Q27" s="49" t="s">
        <v>214</v>
      </c>
      <c r="R27" s="49" t="s">
        <v>52</v>
      </c>
      <c r="S27" s="49" t="s">
        <v>52</v>
      </c>
      <c r="T27" s="49" t="s">
        <v>52</v>
      </c>
      <c r="U27" s="49" t="s">
        <v>52</v>
      </c>
      <c r="V27" s="49" t="s">
        <v>52</v>
      </c>
      <c r="W27" s="50"/>
    </row>
    <row r="28">
      <c r="A28" s="44"/>
      <c r="B28" s="44"/>
      <c r="C28" s="44"/>
      <c r="D28" s="44"/>
      <c r="E28" s="44"/>
      <c r="F28" s="44"/>
      <c r="H28" s="44"/>
      <c r="I28" s="44"/>
      <c r="J28" s="44"/>
      <c r="K28" s="44"/>
      <c r="L28" s="44"/>
      <c r="M28" s="44"/>
      <c r="N28" s="44"/>
      <c r="P28" s="44"/>
      <c r="Q28" s="49" t="s">
        <v>215</v>
      </c>
      <c r="R28" s="53" t="s">
        <v>216</v>
      </c>
      <c r="S28" s="49" t="s">
        <v>217</v>
      </c>
      <c r="T28" s="53" t="s">
        <v>218</v>
      </c>
      <c r="U28" s="53" t="s">
        <v>219</v>
      </c>
      <c r="V28" s="53" t="s">
        <v>220</v>
      </c>
      <c r="W28" s="50"/>
    </row>
    <row r="29">
      <c r="A29" s="44"/>
      <c r="B29" s="44"/>
      <c r="C29" s="44"/>
      <c r="D29" s="44"/>
      <c r="E29" s="44"/>
      <c r="F29" s="44"/>
      <c r="G29" s="50"/>
      <c r="H29" s="44"/>
      <c r="I29" s="44"/>
      <c r="J29" s="44"/>
      <c r="K29" s="44"/>
      <c r="L29" s="44"/>
      <c r="M29" s="44"/>
      <c r="N29" s="44"/>
      <c r="O29" s="50"/>
      <c r="P29" s="44"/>
      <c r="Q29" s="49" t="s">
        <v>221</v>
      </c>
      <c r="R29" s="49" t="s">
        <v>222</v>
      </c>
      <c r="S29" s="49" t="s">
        <v>223</v>
      </c>
      <c r="T29" s="49" t="s">
        <v>36</v>
      </c>
      <c r="U29" s="49" t="s">
        <v>224</v>
      </c>
      <c r="V29" s="49" t="s">
        <v>225</v>
      </c>
      <c r="W29" s="50"/>
    </row>
    <row r="30">
      <c r="A30" s="44"/>
      <c r="B30" s="44"/>
      <c r="C30" s="44"/>
      <c r="D30" s="44"/>
      <c r="E30" s="44"/>
      <c r="F30" s="44"/>
      <c r="H30" s="44"/>
      <c r="I30" s="44"/>
      <c r="J30" s="44"/>
      <c r="K30" s="44"/>
      <c r="L30" s="44"/>
      <c r="M30" s="44"/>
      <c r="N30" s="44"/>
      <c r="P30" s="44"/>
      <c r="Q30" s="49" t="s">
        <v>226</v>
      </c>
      <c r="R30" s="49" t="s">
        <v>52</v>
      </c>
      <c r="S30" s="54">
        <v>-0.1021</v>
      </c>
      <c r="T30" s="55">
        <v>0.1881</v>
      </c>
      <c r="U30" s="54">
        <v>-0.6344</v>
      </c>
      <c r="V30" s="55">
        <v>0.6846</v>
      </c>
      <c r="W30" s="50"/>
    </row>
    <row r="31">
      <c r="A31" s="44"/>
      <c r="B31" s="44"/>
      <c r="C31" s="44"/>
      <c r="D31" s="44"/>
      <c r="E31" s="44"/>
      <c r="F31" s="44"/>
      <c r="G31" s="50"/>
      <c r="H31" s="44"/>
      <c r="I31" s="44"/>
      <c r="J31" s="44"/>
      <c r="K31" s="44"/>
      <c r="L31" s="44"/>
      <c r="M31" s="44"/>
      <c r="N31" s="44"/>
      <c r="O31" s="50"/>
      <c r="P31" s="44"/>
      <c r="Q31" s="49" t="s">
        <v>227</v>
      </c>
      <c r="R31" s="49" t="s">
        <v>52</v>
      </c>
      <c r="S31" s="49" t="s">
        <v>52</v>
      </c>
      <c r="T31" s="49" t="s">
        <v>52</v>
      </c>
      <c r="U31" s="49" t="s">
        <v>52</v>
      </c>
      <c r="V31" s="60">
        <v>1.64</v>
      </c>
      <c r="W31" s="50"/>
    </row>
    <row r="32">
      <c r="A32" s="44"/>
      <c r="B32" s="44"/>
      <c r="C32" s="44"/>
      <c r="D32" s="44"/>
      <c r="E32" s="44"/>
      <c r="F32" s="44"/>
      <c r="H32" s="44"/>
      <c r="I32" s="44"/>
      <c r="J32" s="44"/>
      <c r="K32" s="44"/>
      <c r="L32" s="44"/>
      <c r="M32" s="44"/>
      <c r="N32" s="44"/>
      <c r="P32" s="44"/>
      <c r="Q32" s="44"/>
      <c r="R32" s="44"/>
      <c r="S32" s="44"/>
      <c r="T32" s="44"/>
      <c r="U32" s="44"/>
      <c r="V32" s="44"/>
      <c r="W32" s="50"/>
    </row>
    <row r="33">
      <c r="A33" s="44"/>
      <c r="B33" s="44"/>
      <c r="C33" s="44"/>
      <c r="D33" s="44"/>
      <c r="E33" s="44"/>
      <c r="F33" s="44"/>
      <c r="G33" s="50"/>
      <c r="H33" s="44"/>
      <c r="I33" s="44"/>
      <c r="J33" s="44"/>
      <c r="K33" s="44"/>
      <c r="L33" s="44"/>
      <c r="M33" s="44"/>
      <c r="N33" s="44"/>
      <c r="O33" s="50"/>
      <c r="P33" s="44"/>
      <c r="Q33" s="50"/>
      <c r="R33" s="50"/>
      <c r="S33" s="61"/>
      <c r="T33" s="62"/>
      <c r="U33" s="61"/>
      <c r="V33" s="62"/>
      <c r="W33" s="50"/>
    </row>
    <row r="34">
      <c r="A34" s="44"/>
      <c r="B34" s="44"/>
      <c r="C34" s="44"/>
      <c r="D34" s="44"/>
      <c r="E34" s="44"/>
      <c r="F34" s="44"/>
      <c r="H34" s="44"/>
      <c r="I34" s="44"/>
      <c r="J34" s="44"/>
      <c r="K34" s="44"/>
      <c r="L34" s="44"/>
      <c r="M34" s="44"/>
      <c r="N34" s="44"/>
      <c r="P34" s="44"/>
      <c r="Q34" s="44"/>
      <c r="R34" s="44"/>
      <c r="S34" s="44"/>
      <c r="T34" s="44"/>
      <c r="U34" s="44"/>
      <c r="V34" s="44"/>
      <c r="W34" s="50"/>
    </row>
  </sheetData>
  <mergeCells count="45">
    <mergeCell ref="T5:T6"/>
    <mergeCell ref="U5:U6"/>
    <mergeCell ref="V5:V6"/>
    <mergeCell ref="B5:B6"/>
    <mergeCell ref="C5:C6"/>
    <mergeCell ref="D5:D6"/>
    <mergeCell ref="E5:E6"/>
    <mergeCell ref="F5:F6"/>
    <mergeCell ref="G5:G6"/>
    <mergeCell ref="J5:J6"/>
    <mergeCell ref="K5:K6"/>
    <mergeCell ref="L5:L6"/>
    <mergeCell ref="M5:M6"/>
    <mergeCell ref="N5:N6"/>
    <mergeCell ref="O5:O6"/>
    <mergeCell ref="R5:R6"/>
    <mergeCell ref="S5:S6"/>
    <mergeCell ref="G21:G22"/>
    <mergeCell ref="G23:G24"/>
    <mergeCell ref="G25:G26"/>
    <mergeCell ref="G27:G28"/>
    <mergeCell ref="G29:G30"/>
    <mergeCell ref="G31:G32"/>
    <mergeCell ref="G33:G34"/>
    <mergeCell ref="G7:G8"/>
    <mergeCell ref="G9:G10"/>
    <mergeCell ref="G11:G12"/>
    <mergeCell ref="G13:G14"/>
    <mergeCell ref="G15:G16"/>
    <mergeCell ref="G17:G18"/>
    <mergeCell ref="G19:G20"/>
    <mergeCell ref="O21:O22"/>
    <mergeCell ref="O23:O24"/>
    <mergeCell ref="O25:O26"/>
    <mergeCell ref="O27:O28"/>
    <mergeCell ref="O29:O30"/>
    <mergeCell ref="O31:O32"/>
    <mergeCell ref="O33:O34"/>
    <mergeCell ref="O7:O8"/>
    <mergeCell ref="O9:O10"/>
    <mergeCell ref="O11:O12"/>
    <mergeCell ref="O13:O14"/>
    <mergeCell ref="O15:O16"/>
    <mergeCell ref="O17:O18"/>
    <mergeCell ref="O19:O2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8.14"/>
  </cols>
  <sheetData>
    <row r="1">
      <c r="B1" s="63"/>
      <c r="C1" s="63"/>
      <c r="D1" s="63"/>
      <c r="E1" s="63"/>
    </row>
    <row r="2">
      <c r="A2" s="64" t="s">
        <v>228</v>
      </c>
      <c r="B2" s="65" t="s">
        <v>229</v>
      </c>
      <c r="C2" s="66">
        <v>45443.0</v>
      </c>
      <c r="D2" s="66">
        <v>45077.0</v>
      </c>
      <c r="E2" s="66">
        <v>44712.0</v>
      </c>
      <c r="F2" s="66">
        <v>44347.0</v>
      </c>
    </row>
    <row r="3">
      <c r="A3" s="67" t="s">
        <v>230</v>
      </c>
      <c r="B3" s="68">
        <v>2.0287E7</v>
      </c>
      <c r="C3" s="68">
        <v>1.8673E7</v>
      </c>
      <c r="D3" s="68">
        <v>1.7165E7</v>
      </c>
      <c r="E3" s="68">
        <v>9539000.0</v>
      </c>
      <c r="F3" s="68">
        <v>1.5887E7</v>
      </c>
    </row>
    <row r="4">
      <c r="A4" s="69" t="s">
        <v>231</v>
      </c>
      <c r="B4" s="70">
        <v>-1.1102E7</v>
      </c>
      <c r="C4" s="70">
        <v>-7360000.0</v>
      </c>
      <c r="D4" s="70">
        <v>-3.6484E7</v>
      </c>
      <c r="E4" s="70">
        <v>1.122E7</v>
      </c>
      <c r="F4" s="70">
        <v>-1.3098E7</v>
      </c>
    </row>
    <row r="5">
      <c r="A5" s="69" t="s">
        <v>232</v>
      </c>
      <c r="B5" s="70">
        <v>-1.1102E7</v>
      </c>
      <c r="C5" s="70">
        <v>-7360000.0</v>
      </c>
      <c r="D5" s="70">
        <v>-3.6484E7</v>
      </c>
      <c r="E5" s="70">
        <v>1.122E7</v>
      </c>
      <c r="F5" s="70">
        <v>-1.3098E7</v>
      </c>
    </row>
    <row r="6">
      <c r="A6" s="69" t="s">
        <v>233</v>
      </c>
      <c r="B6" s="70">
        <v>-1.0745E7</v>
      </c>
      <c r="C6" s="70">
        <v>-6866000.0</v>
      </c>
      <c r="D6" s="70">
        <v>-8695000.0</v>
      </c>
      <c r="E6" s="70">
        <v>-4511000.0</v>
      </c>
      <c r="F6" s="70">
        <v>-2135000.0</v>
      </c>
    </row>
    <row r="7">
      <c r="A7" s="69" t="s">
        <v>234</v>
      </c>
      <c r="B7" s="70">
        <v>-4000.0</v>
      </c>
      <c r="C7" s="70">
        <v>-63000.0</v>
      </c>
      <c r="D7" s="70">
        <v>-2.7721E7</v>
      </c>
      <c r="E7" s="70">
        <v>-148000.0</v>
      </c>
      <c r="F7" s="70">
        <v>-41000.0</v>
      </c>
    </row>
    <row r="8">
      <c r="A8" s="69" t="s">
        <v>235</v>
      </c>
      <c r="B8" s="70">
        <v>-353000.0</v>
      </c>
      <c r="C8" s="70">
        <v>-431000.0</v>
      </c>
      <c r="D8" s="70">
        <v>-68000.0</v>
      </c>
      <c r="E8" s="70">
        <v>1.5879E7</v>
      </c>
      <c r="F8" s="70">
        <v>-1.0922E7</v>
      </c>
    </row>
    <row r="9">
      <c r="A9" s="67" t="s">
        <v>236</v>
      </c>
      <c r="B9" s="68">
        <v>-6384000.0</v>
      </c>
      <c r="C9" s="68">
        <v>-1.0554E7</v>
      </c>
      <c r="D9" s="68">
        <v>7910000.0</v>
      </c>
      <c r="E9" s="68">
        <v>-2.9126E7</v>
      </c>
      <c r="F9" s="68">
        <v>-1.0378E7</v>
      </c>
    </row>
    <row r="10">
      <c r="A10" s="67" t="s">
        <v>237</v>
      </c>
      <c r="B10" s="68">
        <v>1.1045E7</v>
      </c>
      <c r="C10" s="68">
        <v>1.0454E7</v>
      </c>
      <c r="D10" s="68">
        <v>9765000.0</v>
      </c>
      <c r="E10" s="68">
        <v>2.1383E7</v>
      </c>
      <c r="F10" s="68">
        <v>3.0098E7</v>
      </c>
    </row>
    <row r="11">
      <c r="A11" s="67" t="s">
        <v>238</v>
      </c>
      <c r="B11" s="67" t="s">
        <v>239</v>
      </c>
      <c r="C11" s="68">
        <v>3560000.0</v>
      </c>
      <c r="D11" s="68">
        <v>3009000.0</v>
      </c>
      <c r="E11" s="68">
        <v>2567000.0</v>
      </c>
      <c r="F11" s="68">
        <v>3189000.0</v>
      </c>
    </row>
    <row r="12">
      <c r="A12" s="67" t="s">
        <v>240</v>
      </c>
      <c r="B12" s="67" t="s">
        <v>239</v>
      </c>
      <c r="C12" s="68">
        <v>3655000.0</v>
      </c>
      <c r="D12" s="68">
        <v>3250000.0</v>
      </c>
      <c r="E12" s="68">
        <v>2735000.0</v>
      </c>
      <c r="F12" s="68">
        <v>2408000.0</v>
      </c>
    </row>
    <row r="13">
      <c r="A13" s="67" t="s">
        <v>241</v>
      </c>
      <c r="B13" s="68">
        <v>-1.0745E7</v>
      </c>
      <c r="C13" s="68">
        <v>-6866000.0</v>
      </c>
      <c r="D13" s="68">
        <v>-8695000.0</v>
      </c>
      <c r="E13" s="68">
        <v>-4511000.0</v>
      </c>
      <c r="F13" s="68">
        <v>-2135000.0</v>
      </c>
    </row>
    <row r="14">
      <c r="A14" s="67" t="s">
        <v>242</v>
      </c>
      <c r="B14" s="68">
        <v>623000.0</v>
      </c>
      <c r="C14" s="68">
        <v>742000.0</v>
      </c>
      <c r="D14" s="68">
        <v>1192000.0</v>
      </c>
      <c r="E14" s="68">
        <v>482000.0</v>
      </c>
      <c r="F14" s="68">
        <v>1786000.0</v>
      </c>
    </row>
    <row r="15">
      <c r="A15" s="67" t="s">
        <v>243</v>
      </c>
      <c r="B15" s="68">
        <v>1.1837E7</v>
      </c>
      <c r="C15" s="67" t="s">
        <v>239</v>
      </c>
      <c r="D15" s="68">
        <v>3.3494E7</v>
      </c>
      <c r="E15" s="67" t="s">
        <v>239</v>
      </c>
      <c r="F15" s="68">
        <v>1.4934E7</v>
      </c>
    </row>
    <row r="16">
      <c r="A16" s="71" t="s">
        <v>244</v>
      </c>
      <c r="B16" s="72">
        <v>-9700000.0</v>
      </c>
      <c r="C16" s="72">
        <v>-3500000.0</v>
      </c>
      <c r="D16" s="72">
        <v>-2.105E7</v>
      </c>
      <c r="E16" s="72">
        <v>-8250000.0</v>
      </c>
      <c r="F16" s="72">
        <v>-2631000.0</v>
      </c>
    </row>
    <row r="17">
      <c r="A17" s="67" t="s">
        <v>245</v>
      </c>
      <c r="B17" s="68">
        <v>-2107000.0</v>
      </c>
      <c r="C17" s="68">
        <v>-3242000.0</v>
      </c>
      <c r="D17" s="68">
        <v>-2503000.0</v>
      </c>
      <c r="E17" s="68">
        <v>-1.7341E7</v>
      </c>
      <c r="F17" s="68">
        <v>-2.16E7</v>
      </c>
    </row>
    <row r="18">
      <c r="A18" s="67" t="s">
        <v>221</v>
      </c>
      <c r="B18" s="68">
        <v>9542000.0</v>
      </c>
      <c r="C18" s="68">
        <v>1.1807E7</v>
      </c>
      <c r="D18" s="68">
        <v>8470000.0</v>
      </c>
      <c r="E18" s="68">
        <v>5028000.0</v>
      </c>
      <c r="F18" s="68">
        <v>1.3752E7</v>
      </c>
    </row>
    <row r="19">
      <c r="A19" s="67"/>
    </row>
    <row r="20">
      <c r="A20" s="68"/>
    </row>
    <row r="21">
      <c r="A21" s="68"/>
    </row>
    <row r="22">
      <c r="A22" s="68"/>
    </row>
    <row r="23">
      <c r="A23" s="68"/>
    </row>
    <row r="24">
      <c r="A24" s="68"/>
    </row>
    <row r="25">
      <c r="A25" s="67"/>
    </row>
    <row r="26">
      <c r="A26" s="68"/>
    </row>
    <row r="27">
      <c r="A27" s="68"/>
    </row>
    <row r="28">
      <c r="A28" s="68"/>
    </row>
    <row r="29">
      <c r="A29" s="68"/>
    </row>
    <row r="30">
      <c r="A30" s="68"/>
    </row>
    <row r="31">
      <c r="A31" s="67"/>
    </row>
    <row r="32">
      <c r="A32" s="68"/>
    </row>
    <row r="33">
      <c r="A33" s="68"/>
    </row>
    <row r="34">
      <c r="A34" s="68"/>
    </row>
    <row r="35">
      <c r="A35" s="68"/>
    </row>
    <row r="36">
      <c r="A36" s="68"/>
    </row>
    <row r="37">
      <c r="A37" s="67"/>
    </row>
    <row r="38">
      <c r="A38" s="68"/>
    </row>
    <row r="39">
      <c r="A39" s="68"/>
    </row>
    <row r="40">
      <c r="A40" s="68"/>
    </row>
    <row r="41">
      <c r="A41" s="68"/>
    </row>
    <row r="42">
      <c r="A42" s="68"/>
    </row>
    <row r="43">
      <c r="A43" s="67"/>
    </row>
    <row r="44">
      <c r="A44" s="68"/>
    </row>
    <row r="45">
      <c r="A45" s="68"/>
    </row>
    <row r="46">
      <c r="A46" s="68"/>
    </row>
    <row r="47">
      <c r="A47" s="68"/>
    </row>
    <row r="48">
      <c r="A48" s="68"/>
    </row>
    <row r="49">
      <c r="A49" s="67"/>
    </row>
    <row r="50">
      <c r="A50" s="68"/>
    </row>
    <row r="51">
      <c r="A51" s="68"/>
    </row>
    <row r="52">
      <c r="A52" s="68"/>
    </row>
    <row r="53">
      <c r="A53" s="68"/>
    </row>
    <row r="54">
      <c r="A54" s="68"/>
    </row>
    <row r="55">
      <c r="A55" s="67"/>
    </row>
    <row r="56">
      <c r="A56" s="67"/>
    </row>
    <row r="57">
      <c r="A57" s="68"/>
    </row>
    <row r="58">
      <c r="A58" s="68"/>
    </row>
    <row r="59">
      <c r="A59" s="68"/>
    </row>
    <row r="60">
      <c r="A60" s="68"/>
    </row>
    <row r="61">
      <c r="A61" s="67"/>
    </row>
    <row r="62">
      <c r="A62" s="67"/>
    </row>
    <row r="63">
      <c r="A63" s="68"/>
    </row>
    <row r="64">
      <c r="A64" s="68"/>
    </row>
    <row r="65">
      <c r="A65" s="68"/>
    </row>
    <row r="66">
      <c r="A66" s="68"/>
    </row>
    <row r="67">
      <c r="A67" s="67"/>
    </row>
    <row r="68">
      <c r="A68" s="68"/>
    </row>
    <row r="69">
      <c r="A69" s="68"/>
    </row>
    <row r="70">
      <c r="A70" s="68"/>
    </row>
    <row r="71">
      <c r="A71" s="68"/>
    </row>
    <row r="72">
      <c r="A72" s="68"/>
    </row>
    <row r="73">
      <c r="A73" s="67"/>
    </row>
    <row r="74">
      <c r="A74" s="68"/>
    </row>
    <row r="75">
      <c r="A75" s="68"/>
    </row>
    <row r="76">
      <c r="A76" s="68"/>
    </row>
    <row r="77">
      <c r="A77" s="68"/>
    </row>
    <row r="78">
      <c r="A78" s="68"/>
    </row>
    <row r="79">
      <c r="A79" s="67"/>
    </row>
    <row r="80">
      <c r="A80" s="68"/>
    </row>
    <row r="81">
      <c r="A81" s="67"/>
    </row>
    <row r="82">
      <c r="A82" s="68"/>
    </row>
    <row r="83">
      <c r="A83" s="67"/>
    </row>
    <row r="84">
      <c r="A84" s="68"/>
    </row>
    <row r="85">
      <c r="A85" s="67"/>
    </row>
    <row r="86">
      <c r="A86" s="68"/>
    </row>
    <row r="87">
      <c r="A87" s="68"/>
    </row>
    <row r="88">
      <c r="A88" s="68"/>
    </row>
    <row r="89">
      <c r="A89" s="68"/>
    </row>
    <row r="90">
      <c r="A90" s="68"/>
    </row>
    <row r="91">
      <c r="A91" s="67" t="s">
        <v>245</v>
      </c>
    </row>
    <row r="92">
      <c r="A92" s="68">
        <v>-2107000.0</v>
      </c>
    </row>
    <row r="93">
      <c r="A93" s="68">
        <v>-3242000.0</v>
      </c>
    </row>
    <row r="94">
      <c r="A94" s="68">
        <v>-2503000.0</v>
      </c>
    </row>
    <row r="95">
      <c r="A95" s="68">
        <v>-1.7341E7</v>
      </c>
    </row>
    <row r="96">
      <c r="A96" s="68">
        <v>-2.16E7</v>
      </c>
    </row>
    <row r="97">
      <c r="A97" s="67" t="s">
        <v>221</v>
      </c>
    </row>
    <row r="98">
      <c r="A98" s="68">
        <v>9542000.0</v>
      </c>
    </row>
    <row r="99">
      <c r="A99" s="68">
        <v>1.1807E7</v>
      </c>
    </row>
    <row r="100">
      <c r="A100" s="68">
        <v>8470000.0</v>
      </c>
    </row>
    <row r="101">
      <c r="A101" s="68">
        <v>5028000.0</v>
      </c>
    </row>
    <row r="102">
      <c r="A102" s="68">
        <v>1.3752E7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9" max="9" width="17.43"/>
    <col customWidth="1" min="10" max="10" width="20.0"/>
    <col customWidth="1" min="16" max="16" width="23.29"/>
    <col customWidth="1" min="24" max="24" width="23.29"/>
    <col customWidth="1" min="27" max="27" width="41.71"/>
  </cols>
  <sheetData>
    <row r="5">
      <c r="D5" s="44"/>
      <c r="E5" s="73" t="s">
        <v>246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</row>
    <row r="6">
      <c r="D6" s="44"/>
      <c r="E6" s="74" t="s">
        <v>247</v>
      </c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</row>
    <row r="7">
      <c r="D7" s="44"/>
      <c r="E7" s="75"/>
      <c r="F7" s="75"/>
      <c r="G7" s="75"/>
      <c r="H7" s="75"/>
      <c r="I7" s="75"/>
      <c r="J7" s="76" t="s">
        <v>248</v>
      </c>
      <c r="L7" s="77"/>
      <c r="M7" s="77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</row>
    <row r="8">
      <c r="D8" s="44"/>
      <c r="E8" s="78"/>
      <c r="F8" s="79"/>
      <c r="G8" s="80" t="s">
        <v>249</v>
      </c>
      <c r="H8" s="79"/>
      <c r="I8" s="79"/>
      <c r="J8" s="80" t="s">
        <v>250</v>
      </c>
      <c r="K8" s="79"/>
      <c r="L8" s="75"/>
      <c r="M8" s="75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</row>
    <row r="9">
      <c r="D9" s="44"/>
      <c r="E9" s="80" t="s">
        <v>251</v>
      </c>
      <c r="F9" s="80" t="s">
        <v>252</v>
      </c>
      <c r="G9" s="80" t="s">
        <v>253</v>
      </c>
      <c r="H9" s="80" t="s">
        <v>254</v>
      </c>
      <c r="I9" s="80" t="s">
        <v>255</v>
      </c>
      <c r="J9" s="80" t="s">
        <v>256</v>
      </c>
      <c r="K9" s="80" t="s">
        <v>257</v>
      </c>
      <c r="L9" s="81" t="s">
        <v>258</v>
      </c>
      <c r="M9" s="81" t="s">
        <v>259</v>
      </c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</row>
    <row r="10">
      <c r="D10" s="44"/>
      <c r="E10" s="44"/>
      <c r="F10" s="82">
        <v>42916.0</v>
      </c>
      <c r="G10" s="83">
        <v>50.14</v>
      </c>
      <c r="H10" s="44"/>
      <c r="I10" s="44"/>
      <c r="J10" s="84">
        <v>2423.41</v>
      </c>
      <c r="K10" s="44"/>
      <c r="L10" s="44"/>
      <c r="M10" s="44"/>
      <c r="N10" s="85" t="s">
        <v>260</v>
      </c>
      <c r="O10" s="86">
        <f>MIN(G10:G92)</f>
        <v>44.06</v>
      </c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</row>
    <row r="11">
      <c r="D11" s="44"/>
      <c r="E11" s="87">
        <v>1.0</v>
      </c>
      <c r="F11" s="82">
        <v>42947.0</v>
      </c>
      <c r="G11" s="83">
        <v>49.93</v>
      </c>
      <c r="H11" s="83">
        <v>0.19</v>
      </c>
      <c r="I11" s="88">
        <v>-4.0E-4</v>
      </c>
      <c r="J11" s="84">
        <v>2470.3</v>
      </c>
      <c r="K11" s="89">
        <v>0.0193</v>
      </c>
      <c r="L11" s="90">
        <v>0.07</v>
      </c>
      <c r="M11" s="90">
        <v>0.02</v>
      </c>
      <c r="N11" s="85" t="s">
        <v>261</v>
      </c>
      <c r="O11" s="83">
        <f>MAX(G10:G92)</f>
        <v>126.99</v>
      </c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</row>
    <row r="12">
      <c r="D12" s="44"/>
      <c r="E12" s="87">
        <v>2.0</v>
      </c>
      <c r="F12" s="82">
        <v>42978.0</v>
      </c>
      <c r="G12" s="83">
        <v>50.33</v>
      </c>
      <c r="H12" s="44"/>
      <c r="I12" s="89">
        <v>0.008</v>
      </c>
      <c r="J12" s="84">
        <v>2471.65</v>
      </c>
      <c r="K12" s="89">
        <v>5.0E-4</v>
      </c>
      <c r="L12" s="90">
        <v>0.08</v>
      </c>
      <c r="M12" s="90">
        <v>0.02</v>
      </c>
      <c r="N12" s="85" t="s">
        <v>262</v>
      </c>
      <c r="O12" s="83">
        <f>MIN(J10:J92)</f>
        <v>2423.41</v>
      </c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</row>
    <row r="13">
      <c r="D13" s="44"/>
      <c r="E13" s="87">
        <v>3.0</v>
      </c>
      <c r="F13" s="82">
        <v>43008.0</v>
      </c>
      <c r="G13" s="83">
        <v>48.35</v>
      </c>
      <c r="H13" s="44"/>
      <c r="I13" s="88">
        <v>-0.0393</v>
      </c>
      <c r="J13" s="84">
        <v>2519.36</v>
      </c>
      <c r="K13" s="89">
        <v>0.0193</v>
      </c>
      <c r="L13" s="90">
        <v>0.05</v>
      </c>
      <c r="M13" s="90">
        <v>0.03</v>
      </c>
      <c r="N13" s="85" t="s">
        <v>263</v>
      </c>
      <c r="O13" s="83">
        <f>MAX(J10:J92)</f>
        <v>5253.88</v>
      </c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</row>
    <row r="14">
      <c r="D14" s="44"/>
      <c r="E14" s="87">
        <v>4.0</v>
      </c>
      <c r="F14" s="82">
        <v>43039.0</v>
      </c>
      <c r="G14" s="83">
        <v>50.9</v>
      </c>
      <c r="H14" s="83">
        <v>0.19</v>
      </c>
      <c r="I14" s="89">
        <v>0.0567</v>
      </c>
      <c r="J14" s="84">
        <v>2575.26</v>
      </c>
      <c r="K14" s="89">
        <v>0.0222</v>
      </c>
      <c r="L14" s="90">
        <v>0.08</v>
      </c>
      <c r="M14" s="90">
        <v>0.05</v>
      </c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</row>
    <row r="15">
      <c r="D15" s="44"/>
      <c r="E15" s="87">
        <v>5.0</v>
      </c>
      <c r="F15" s="82">
        <v>43069.0</v>
      </c>
      <c r="G15" s="83">
        <v>49.06</v>
      </c>
      <c r="H15" s="44"/>
      <c r="I15" s="88">
        <v>-0.0361</v>
      </c>
      <c r="J15" s="84">
        <v>2647.58</v>
      </c>
      <c r="K15" s="89">
        <v>0.0281</v>
      </c>
      <c r="L15" s="90">
        <v>0.06</v>
      </c>
      <c r="M15" s="90">
        <v>0.08</v>
      </c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</row>
    <row r="16">
      <c r="D16" s="44"/>
      <c r="E16" s="87">
        <v>6.0</v>
      </c>
      <c r="F16" s="82">
        <v>43100.0</v>
      </c>
      <c r="G16" s="83">
        <v>47.28</v>
      </c>
      <c r="H16" s="44"/>
      <c r="I16" s="88">
        <v>-0.0363</v>
      </c>
      <c r="J16" s="84">
        <v>2673.61</v>
      </c>
      <c r="K16" s="89">
        <v>0.0098</v>
      </c>
      <c r="L16" s="90">
        <v>0.04</v>
      </c>
      <c r="M16" s="90">
        <v>0.09</v>
      </c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</row>
    <row r="17">
      <c r="D17" s="44"/>
      <c r="E17" s="87">
        <v>7.0</v>
      </c>
      <c r="F17" s="82">
        <v>43131.0</v>
      </c>
      <c r="G17" s="83">
        <v>51.59</v>
      </c>
      <c r="H17" s="83">
        <v>0.19</v>
      </c>
      <c r="I17" s="89">
        <v>0.0952</v>
      </c>
      <c r="J17" s="84">
        <v>2823.81</v>
      </c>
      <c r="K17" s="89">
        <v>0.0562</v>
      </c>
      <c r="L17" s="90">
        <v>0.09</v>
      </c>
      <c r="M17" s="90">
        <v>0.14</v>
      </c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</row>
    <row r="18">
      <c r="D18" s="44"/>
      <c r="E18" s="87">
        <v>8.0</v>
      </c>
      <c r="F18" s="82">
        <v>43159.0</v>
      </c>
      <c r="G18" s="83">
        <v>50.67</v>
      </c>
      <c r="H18" s="44"/>
      <c r="I18" s="88">
        <v>-0.0178</v>
      </c>
      <c r="J18" s="84">
        <v>2713.83</v>
      </c>
      <c r="K18" s="88">
        <v>-0.0389</v>
      </c>
      <c r="L18" s="90">
        <v>0.08</v>
      </c>
      <c r="M18" s="90">
        <v>0.1</v>
      </c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</row>
    <row r="19">
      <c r="D19" s="44"/>
      <c r="E19" s="87">
        <v>9.0</v>
      </c>
      <c r="F19" s="82">
        <v>43190.0</v>
      </c>
      <c r="G19" s="83">
        <v>45.75</v>
      </c>
      <c r="H19" s="44"/>
      <c r="I19" s="88">
        <v>-0.0971</v>
      </c>
      <c r="J19" s="84">
        <v>2640.87</v>
      </c>
      <c r="K19" s="88">
        <v>-0.0269</v>
      </c>
      <c r="L19" s="90">
        <v>0.02</v>
      </c>
      <c r="M19" s="90">
        <v>0.08</v>
      </c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</row>
    <row r="20">
      <c r="D20" s="44"/>
      <c r="E20" s="87">
        <v>10.0</v>
      </c>
      <c r="F20" s="82">
        <v>43220.0</v>
      </c>
      <c r="G20" s="83">
        <v>45.67</v>
      </c>
      <c r="H20" s="83">
        <v>0.19</v>
      </c>
      <c r="I20" s="89">
        <v>0.0024</v>
      </c>
      <c r="J20" s="84">
        <v>2648.05</v>
      </c>
      <c r="K20" s="89">
        <v>0.0027</v>
      </c>
      <c r="L20" s="90">
        <v>0.02</v>
      </c>
      <c r="M20" s="90">
        <v>0.08</v>
      </c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</row>
    <row r="21">
      <c r="D21" s="44"/>
      <c r="E21" s="87">
        <v>11.0</v>
      </c>
      <c r="F21" s="91">
        <v>43251.0</v>
      </c>
      <c r="G21" s="83">
        <v>46.72</v>
      </c>
      <c r="H21" s="44"/>
      <c r="I21" s="89">
        <v>0.023</v>
      </c>
      <c r="J21" s="84">
        <v>2705.27</v>
      </c>
      <c r="K21" s="89">
        <v>0.0216</v>
      </c>
      <c r="L21" s="90">
        <v>0.03</v>
      </c>
      <c r="M21" s="90">
        <v>0.1</v>
      </c>
      <c r="N21" s="44"/>
      <c r="O21" s="85" t="s">
        <v>264</v>
      </c>
      <c r="P21" s="92" t="s">
        <v>265</v>
      </c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</row>
    <row r="22">
      <c r="D22" s="44"/>
      <c r="E22" s="87">
        <v>12.0</v>
      </c>
      <c r="F22" s="82">
        <v>43281.0</v>
      </c>
      <c r="G22" s="83">
        <v>44.06</v>
      </c>
      <c r="H22" s="44"/>
      <c r="I22" s="88">
        <v>-0.0569</v>
      </c>
      <c r="J22" s="84">
        <v>2718.37</v>
      </c>
      <c r="K22" s="89">
        <v>0.0048</v>
      </c>
      <c r="L22" s="87">
        <v>0.0</v>
      </c>
      <c r="M22" s="90">
        <v>0.1</v>
      </c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</row>
    <row r="23">
      <c r="D23" s="44"/>
      <c r="E23" s="87">
        <v>13.0</v>
      </c>
      <c r="F23" s="82">
        <v>43312.0</v>
      </c>
      <c r="G23" s="83">
        <v>47.68</v>
      </c>
      <c r="H23" s="83">
        <v>0.19</v>
      </c>
      <c r="I23" s="89">
        <v>0.0865</v>
      </c>
      <c r="J23" s="84">
        <v>2816.29</v>
      </c>
      <c r="K23" s="89">
        <v>0.036</v>
      </c>
      <c r="L23" s="90">
        <v>0.04</v>
      </c>
      <c r="M23" s="90">
        <v>0.14</v>
      </c>
      <c r="N23" s="44"/>
      <c r="O23" s="87">
        <v>2017.0</v>
      </c>
      <c r="P23" s="44"/>
      <c r="Q23" s="93">
        <v>0.0</v>
      </c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</row>
    <row r="24">
      <c r="D24" s="44"/>
      <c r="E24" s="87">
        <v>14.0</v>
      </c>
      <c r="F24" s="82">
        <v>43343.0</v>
      </c>
      <c r="G24" s="83">
        <v>48.58</v>
      </c>
      <c r="H24" s="44"/>
      <c r="I24" s="89">
        <v>0.0189</v>
      </c>
      <c r="J24" s="84">
        <v>2901.52</v>
      </c>
      <c r="K24" s="89">
        <v>0.0303</v>
      </c>
      <c r="L24" s="90">
        <v>0.05</v>
      </c>
      <c r="M24" s="90">
        <v>0.17</v>
      </c>
      <c r="N24" s="44"/>
      <c r="O24" s="87">
        <v>2018.0</v>
      </c>
      <c r="P24" s="44"/>
      <c r="Q24" s="93">
        <v>0.2632</v>
      </c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</row>
    <row r="25">
      <c r="D25" s="44"/>
      <c r="E25" s="87">
        <v>15.0</v>
      </c>
      <c r="F25" s="82">
        <v>43373.0</v>
      </c>
      <c r="G25" s="83">
        <v>51.56</v>
      </c>
      <c r="H25" s="44"/>
      <c r="I25" s="89">
        <v>0.0613</v>
      </c>
      <c r="J25" s="84">
        <v>2913.98</v>
      </c>
      <c r="K25" s="89">
        <v>0.0043</v>
      </c>
      <c r="L25" s="90">
        <v>0.09</v>
      </c>
      <c r="M25" s="90">
        <v>0.17</v>
      </c>
      <c r="N25" s="44"/>
      <c r="O25" s="87">
        <v>2019.0</v>
      </c>
      <c r="P25" s="44"/>
      <c r="Q25" s="93">
        <v>0.0</v>
      </c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</row>
    <row r="26">
      <c r="D26" s="44"/>
      <c r="E26" s="87">
        <v>16.0</v>
      </c>
      <c r="F26" s="82">
        <v>43404.0</v>
      </c>
      <c r="G26" s="83">
        <v>48.84</v>
      </c>
      <c r="H26" s="83">
        <v>0.19</v>
      </c>
      <c r="I26" s="88">
        <v>-0.0491</v>
      </c>
      <c r="J26" s="84">
        <v>2711.74</v>
      </c>
      <c r="K26" s="88">
        <v>-0.0694</v>
      </c>
      <c r="L26" s="90">
        <v>0.06</v>
      </c>
      <c r="M26" s="90">
        <v>0.1</v>
      </c>
      <c r="N26" s="44"/>
      <c r="O26" s="87">
        <v>2020.0</v>
      </c>
      <c r="P26" s="44"/>
      <c r="Q26" s="93">
        <v>0.3333</v>
      </c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</row>
    <row r="27">
      <c r="D27" s="44"/>
      <c r="E27" s="87">
        <v>17.0</v>
      </c>
      <c r="F27" s="82">
        <v>43434.0</v>
      </c>
      <c r="G27" s="83">
        <v>48.76</v>
      </c>
      <c r="H27" s="44"/>
      <c r="I27" s="88">
        <v>-0.0016</v>
      </c>
      <c r="J27" s="84">
        <v>2760.17</v>
      </c>
      <c r="K27" s="89">
        <v>0.0179</v>
      </c>
      <c r="L27" s="90">
        <v>0.06</v>
      </c>
      <c r="M27" s="90">
        <v>0.12</v>
      </c>
      <c r="N27" s="44"/>
      <c r="O27" s="87">
        <v>2021.0</v>
      </c>
      <c r="P27" s="44"/>
      <c r="Q27" s="93">
        <v>0.0</v>
      </c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</row>
    <row r="28">
      <c r="D28" s="44"/>
      <c r="E28" s="87">
        <v>18.0</v>
      </c>
      <c r="F28" s="82">
        <v>43465.0</v>
      </c>
      <c r="G28" s="83">
        <v>45.15</v>
      </c>
      <c r="H28" s="44"/>
      <c r="I28" s="88">
        <v>-0.074</v>
      </c>
      <c r="J28" s="84">
        <v>2506.85</v>
      </c>
      <c r="K28" s="88">
        <v>-0.0918</v>
      </c>
      <c r="L28" s="90">
        <v>0.01</v>
      </c>
      <c r="M28" s="90">
        <v>0.03</v>
      </c>
      <c r="N28" s="44"/>
      <c r="O28" s="87">
        <v>2022.0</v>
      </c>
      <c r="P28" s="44"/>
      <c r="Q28" s="93">
        <v>0.25</v>
      </c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</row>
    <row r="29">
      <c r="D29" s="44"/>
      <c r="E29" s="87">
        <v>19.0</v>
      </c>
      <c r="F29" s="82">
        <v>43496.0</v>
      </c>
      <c r="G29" s="83">
        <v>50.23</v>
      </c>
      <c r="H29" s="83">
        <v>0.19</v>
      </c>
      <c r="I29" s="89">
        <v>0.1167</v>
      </c>
      <c r="J29" s="84">
        <v>2704.1</v>
      </c>
      <c r="K29" s="89">
        <v>0.0787</v>
      </c>
      <c r="L29" s="90">
        <v>0.07</v>
      </c>
      <c r="M29" s="90">
        <v>0.1</v>
      </c>
      <c r="N29" s="44"/>
      <c r="O29" s="87">
        <v>2023.0</v>
      </c>
      <c r="P29" s="44"/>
      <c r="Q29" s="93">
        <v>0.0</v>
      </c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</row>
    <row r="30">
      <c r="D30" s="44"/>
      <c r="E30" s="87">
        <v>20.0</v>
      </c>
      <c r="F30" s="82">
        <v>43524.0</v>
      </c>
      <c r="G30" s="83">
        <v>52.13</v>
      </c>
      <c r="H30" s="44"/>
      <c r="I30" s="89">
        <v>0.0378</v>
      </c>
      <c r="J30" s="84">
        <v>2784.49</v>
      </c>
      <c r="K30" s="89">
        <v>0.0297</v>
      </c>
      <c r="L30" s="90">
        <v>0.1</v>
      </c>
      <c r="M30" s="90">
        <v>0.13</v>
      </c>
      <c r="N30" s="44"/>
      <c r="O30" s="94" t="s">
        <v>266</v>
      </c>
      <c r="P30" s="95"/>
      <c r="Q30" s="96">
        <v>0.1209</v>
      </c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</row>
    <row r="31">
      <c r="D31" s="44"/>
      <c r="E31" s="87">
        <v>21.0</v>
      </c>
      <c r="F31" s="82">
        <v>43555.0</v>
      </c>
      <c r="G31" s="83">
        <v>53.71</v>
      </c>
      <c r="H31" s="44"/>
      <c r="I31" s="89">
        <v>0.0303</v>
      </c>
      <c r="J31" s="84">
        <v>2834.4</v>
      </c>
      <c r="K31" s="89">
        <v>0.0179</v>
      </c>
      <c r="L31" s="90">
        <v>0.12</v>
      </c>
      <c r="M31" s="90">
        <v>0.15</v>
      </c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</row>
    <row r="32">
      <c r="D32" s="44"/>
      <c r="E32" s="87">
        <v>22.0</v>
      </c>
      <c r="F32" s="82">
        <v>43585.0</v>
      </c>
      <c r="G32" s="83">
        <v>55.33</v>
      </c>
      <c r="H32" s="83">
        <v>0.24</v>
      </c>
      <c r="I32" s="89">
        <v>0.0346</v>
      </c>
      <c r="J32" s="84">
        <v>2945.83</v>
      </c>
      <c r="K32" s="89">
        <v>0.0393</v>
      </c>
      <c r="L32" s="90">
        <v>0.14</v>
      </c>
      <c r="M32" s="90">
        <v>0.18</v>
      </c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</row>
    <row r="33">
      <c r="D33" s="44"/>
      <c r="E33" s="87">
        <v>23.0</v>
      </c>
      <c r="F33" s="91">
        <v>43616.0</v>
      </c>
      <c r="G33" s="83">
        <v>50.6</v>
      </c>
      <c r="H33" s="44"/>
      <c r="I33" s="88">
        <v>-0.0855</v>
      </c>
      <c r="J33" s="84">
        <v>2752.06</v>
      </c>
      <c r="K33" s="88">
        <v>-0.0658</v>
      </c>
      <c r="L33" s="90">
        <v>0.08</v>
      </c>
      <c r="M33" s="90">
        <v>0.12</v>
      </c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</row>
    <row r="34">
      <c r="D34" s="44"/>
      <c r="E34" s="87">
        <v>24.0</v>
      </c>
      <c r="F34" s="82">
        <v>43646.0</v>
      </c>
      <c r="G34" s="83">
        <v>56.97</v>
      </c>
      <c r="H34" s="44"/>
      <c r="I34" s="89">
        <v>0.1259</v>
      </c>
      <c r="J34" s="84">
        <v>2941.76</v>
      </c>
      <c r="K34" s="89">
        <v>0.0689</v>
      </c>
      <c r="L34" s="90">
        <v>0.16</v>
      </c>
      <c r="M34" s="90">
        <v>0.18</v>
      </c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</row>
    <row r="35">
      <c r="D35" s="44"/>
      <c r="E35" s="87">
        <v>25.0</v>
      </c>
      <c r="F35" s="82">
        <v>43677.0</v>
      </c>
      <c r="G35" s="83">
        <v>56.3</v>
      </c>
      <c r="H35" s="83">
        <v>0.24</v>
      </c>
      <c r="I35" s="88">
        <v>-0.0075</v>
      </c>
      <c r="J35" s="84">
        <v>2980.38</v>
      </c>
      <c r="K35" s="89">
        <v>0.0131</v>
      </c>
      <c r="L35" s="90">
        <v>0.15</v>
      </c>
      <c r="M35" s="90">
        <v>0.2</v>
      </c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</row>
    <row r="36">
      <c r="D36" s="44"/>
      <c r="E36" s="87">
        <v>26.0</v>
      </c>
      <c r="F36" s="82">
        <v>43708.0</v>
      </c>
      <c r="G36" s="83">
        <v>52.06</v>
      </c>
      <c r="H36" s="44"/>
      <c r="I36" s="88">
        <v>-0.0753</v>
      </c>
      <c r="J36" s="84">
        <v>2926.46</v>
      </c>
      <c r="K36" s="88">
        <v>-0.0181</v>
      </c>
      <c r="L36" s="90">
        <v>0.1</v>
      </c>
      <c r="M36" s="90">
        <v>0.18</v>
      </c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</row>
    <row r="37">
      <c r="D37" s="44"/>
      <c r="E37" s="87">
        <v>27.0</v>
      </c>
      <c r="F37" s="82">
        <v>43738.0</v>
      </c>
      <c r="G37" s="83">
        <v>55.03</v>
      </c>
      <c r="H37" s="44"/>
      <c r="I37" s="89">
        <v>0.057</v>
      </c>
      <c r="J37" s="84">
        <v>2976.74</v>
      </c>
      <c r="K37" s="89">
        <v>0.0172</v>
      </c>
      <c r="L37" s="90">
        <v>0.13</v>
      </c>
      <c r="M37" s="90">
        <v>0.2</v>
      </c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97" t="s">
        <v>267</v>
      </c>
      <c r="Y37" s="98">
        <v>55.625</v>
      </c>
      <c r="Z37" s="44"/>
      <c r="AA37" s="97" t="s">
        <v>268</v>
      </c>
      <c r="AB37" s="98">
        <v>24.487</v>
      </c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</row>
    <row r="38">
      <c r="D38" s="44"/>
      <c r="E38" s="87">
        <v>28.0</v>
      </c>
      <c r="F38" s="82">
        <v>43769.0</v>
      </c>
      <c r="G38" s="83">
        <v>54.49</v>
      </c>
      <c r="H38" s="83">
        <v>0.24</v>
      </c>
      <c r="I38" s="88">
        <v>-0.0055</v>
      </c>
      <c r="J38" s="84">
        <v>3037.56</v>
      </c>
      <c r="K38" s="89">
        <v>0.0204</v>
      </c>
      <c r="L38" s="90">
        <v>0.13</v>
      </c>
      <c r="M38" s="90">
        <v>0.22</v>
      </c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</row>
    <row r="39">
      <c r="D39" s="44"/>
      <c r="E39" s="87">
        <v>29.0</v>
      </c>
      <c r="F39" s="82">
        <v>43799.0</v>
      </c>
      <c r="G39" s="83">
        <v>56.14</v>
      </c>
      <c r="H39" s="44"/>
      <c r="I39" s="89">
        <v>0.0303</v>
      </c>
      <c r="J39" s="84">
        <v>3140.98</v>
      </c>
      <c r="K39" s="89">
        <v>0.034</v>
      </c>
      <c r="L39" s="90">
        <v>0.15</v>
      </c>
      <c r="M39" s="90">
        <v>0.25</v>
      </c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97" t="s">
        <v>269</v>
      </c>
      <c r="Z39" s="99">
        <v>25.09303007</v>
      </c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</row>
    <row r="40">
      <c r="D40" s="44"/>
      <c r="E40" s="87">
        <v>30.0</v>
      </c>
      <c r="F40" s="82">
        <v>43830.0</v>
      </c>
      <c r="G40" s="83">
        <v>52.98</v>
      </c>
      <c r="H40" s="44"/>
      <c r="I40" s="88">
        <v>-0.0563</v>
      </c>
      <c r="J40" s="84">
        <v>3230.78</v>
      </c>
      <c r="K40" s="89">
        <v>0.0286</v>
      </c>
      <c r="L40" s="90">
        <v>0.11</v>
      </c>
      <c r="M40" s="90">
        <v>0.29</v>
      </c>
      <c r="N40" s="44"/>
      <c r="O40" s="44"/>
      <c r="P40" s="85" t="s">
        <v>270</v>
      </c>
      <c r="Q40" s="83">
        <v>23.08</v>
      </c>
      <c r="R40" s="44"/>
      <c r="S40" s="44"/>
      <c r="T40" s="44"/>
      <c r="U40" s="44"/>
      <c r="V40" s="44"/>
      <c r="W40" s="44"/>
      <c r="X40" s="100" t="s">
        <v>271</v>
      </c>
      <c r="Z40" s="98">
        <v>0.68</v>
      </c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</row>
    <row r="41">
      <c r="D41" s="44"/>
      <c r="E41" s="87">
        <v>31.0</v>
      </c>
      <c r="F41" s="82">
        <v>43861.0</v>
      </c>
      <c r="G41" s="83">
        <v>52.45</v>
      </c>
      <c r="H41" s="83">
        <v>0.24</v>
      </c>
      <c r="I41" s="88">
        <v>-0.0055</v>
      </c>
      <c r="J41" s="84">
        <v>3225.52</v>
      </c>
      <c r="K41" s="88">
        <v>-0.0016</v>
      </c>
      <c r="L41" s="90">
        <v>0.1</v>
      </c>
      <c r="M41" s="90">
        <v>0.28</v>
      </c>
      <c r="N41" s="44"/>
      <c r="O41" s="44"/>
      <c r="P41" s="85" t="s">
        <v>272</v>
      </c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</row>
    <row r="42">
      <c r="D42" s="44"/>
      <c r="E42" s="87">
        <v>32.0</v>
      </c>
      <c r="F42" s="82">
        <v>43890.0</v>
      </c>
      <c r="G42" s="83">
        <v>49.46</v>
      </c>
      <c r="H42" s="44"/>
      <c r="I42" s="88">
        <v>-0.057</v>
      </c>
      <c r="J42" s="84">
        <v>2954.22</v>
      </c>
      <c r="K42" s="88">
        <v>-0.0841</v>
      </c>
      <c r="L42" s="90">
        <v>0.07</v>
      </c>
      <c r="M42" s="90">
        <v>0.19</v>
      </c>
      <c r="N42" s="44"/>
      <c r="O42" s="44"/>
      <c r="P42" s="85" t="s">
        <v>273</v>
      </c>
      <c r="R42" s="44"/>
      <c r="S42" s="44"/>
      <c r="T42" s="44"/>
      <c r="U42" s="44"/>
      <c r="V42" s="44"/>
      <c r="W42" s="44"/>
      <c r="X42" s="97" t="s">
        <v>274</v>
      </c>
      <c r="AB42" s="101">
        <v>0.0457</v>
      </c>
      <c r="AC42" s="102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</row>
    <row r="43">
      <c r="D43" s="44"/>
      <c r="E43" s="87">
        <v>33.0</v>
      </c>
      <c r="F43" s="82">
        <v>43921.0</v>
      </c>
      <c r="G43" s="83">
        <v>48.33</v>
      </c>
      <c r="H43" s="44"/>
      <c r="I43" s="88">
        <v>-0.0228</v>
      </c>
      <c r="J43" s="84">
        <v>2584.59</v>
      </c>
      <c r="K43" s="88">
        <v>-0.1251</v>
      </c>
      <c r="L43" s="90">
        <v>0.05</v>
      </c>
      <c r="M43" s="90">
        <v>0.06</v>
      </c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100" t="s">
        <v>275</v>
      </c>
      <c r="AA43" s="103">
        <v>0.102</v>
      </c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</row>
    <row r="44">
      <c r="D44" s="44"/>
      <c r="E44" s="87">
        <v>34.0</v>
      </c>
      <c r="F44" s="82">
        <v>43951.0</v>
      </c>
      <c r="G44" s="83">
        <v>52.97</v>
      </c>
      <c r="H44" s="83">
        <v>0.24</v>
      </c>
      <c r="I44" s="89">
        <v>0.101</v>
      </c>
      <c r="J44" s="84">
        <v>2912.43</v>
      </c>
      <c r="K44" s="89">
        <v>0.1268</v>
      </c>
      <c r="L44" s="90">
        <v>0.11</v>
      </c>
      <c r="M44" s="90">
        <v>0.17</v>
      </c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100" t="s">
        <v>276</v>
      </c>
      <c r="AA44" s="104">
        <f>Z39/AB37</f>
        <v>1.024749053</v>
      </c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</row>
    <row r="45">
      <c r="D45" s="44"/>
      <c r="E45" s="87">
        <v>35.0</v>
      </c>
      <c r="F45" s="91">
        <v>43982.0</v>
      </c>
      <c r="G45" s="83">
        <v>53.77</v>
      </c>
      <c r="H45" s="44"/>
      <c r="I45" s="89">
        <v>0.0151</v>
      </c>
      <c r="J45" s="84">
        <v>3044.31</v>
      </c>
      <c r="K45" s="89">
        <v>0.0453</v>
      </c>
      <c r="L45" s="90">
        <v>0.12</v>
      </c>
      <c r="M45" s="90">
        <v>0.22</v>
      </c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</row>
    <row r="46">
      <c r="D46" s="44"/>
      <c r="E46" s="87">
        <v>36.0</v>
      </c>
      <c r="F46" s="82">
        <v>44012.0</v>
      </c>
      <c r="G46" s="83">
        <v>55.27</v>
      </c>
      <c r="H46" s="44"/>
      <c r="I46" s="89">
        <v>0.0279</v>
      </c>
      <c r="J46" s="84">
        <v>3100.29</v>
      </c>
      <c r="K46" s="89">
        <v>0.0184</v>
      </c>
      <c r="L46" s="90">
        <v>0.14</v>
      </c>
      <c r="M46" s="90">
        <v>0.24</v>
      </c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</row>
    <row r="47">
      <c r="D47" s="44"/>
      <c r="E47" s="87">
        <v>37.0</v>
      </c>
      <c r="F47" s="82">
        <v>44043.0</v>
      </c>
      <c r="G47" s="83">
        <v>55.45</v>
      </c>
      <c r="H47" s="83">
        <v>0.24</v>
      </c>
      <c r="I47" s="89">
        <v>0.0076</v>
      </c>
      <c r="J47" s="84">
        <v>3271.12</v>
      </c>
      <c r="K47" s="89">
        <v>0.0551</v>
      </c>
      <c r="L47" s="90">
        <v>0.14</v>
      </c>
      <c r="M47" s="90">
        <v>0.3</v>
      </c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</row>
    <row r="48">
      <c r="D48" s="44"/>
      <c r="E48" s="87">
        <v>38.0</v>
      </c>
      <c r="F48" s="82">
        <v>44074.0</v>
      </c>
      <c r="G48" s="83">
        <v>57.22</v>
      </c>
      <c r="H48" s="44"/>
      <c r="I48" s="89">
        <v>0.0319</v>
      </c>
      <c r="J48" s="84">
        <v>3500.31</v>
      </c>
      <c r="K48" s="89">
        <v>0.0701</v>
      </c>
      <c r="L48" s="90">
        <v>0.16</v>
      </c>
      <c r="M48" s="90">
        <v>0.38</v>
      </c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105"/>
      <c r="Z48" s="106" t="s">
        <v>277</v>
      </c>
      <c r="AB48" s="107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</row>
    <row r="49">
      <c r="D49" s="44"/>
      <c r="E49" s="87">
        <v>39.0</v>
      </c>
      <c r="F49" s="82">
        <v>44104.0</v>
      </c>
      <c r="G49" s="83">
        <v>59.7</v>
      </c>
      <c r="H49" s="44"/>
      <c r="I49" s="89">
        <v>0.0433</v>
      </c>
      <c r="J49" s="84">
        <v>3363.0</v>
      </c>
      <c r="K49" s="88">
        <v>-0.0392</v>
      </c>
      <c r="L49" s="90">
        <v>0.19</v>
      </c>
      <c r="M49" s="90">
        <v>0.33</v>
      </c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106" t="s">
        <v>278</v>
      </c>
      <c r="AA49" s="106" t="s">
        <v>279</v>
      </c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</row>
    <row r="50">
      <c r="D50" s="44"/>
      <c r="E50" s="87">
        <v>40.0</v>
      </c>
      <c r="F50" s="82">
        <v>44135.0</v>
      </c>
      <c r="G50" s="83">
        <v>56.11</v>
      </c>
      <c r="H50" s="83">
        <v>0.24</v>
      </c>
      <c r="I50" s="88">
        <v>-0.0561</v>
      </c>
      <c r="J50" s="84">
        <v>3269.96</v>
      </c>
      <c r="K50" s="88">
        <v>-0.0277</v>
      </c>
      <c r="L50" s="90">
        <v>0.15</v>
      </c>
      <c r="M50" s="90">
        <v>0.3</v>
      </c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108">
        <v>0.0</v>
      </c>
      <c r="AA50" s="109">
        <f t="shared" ref="AA50:AA65" si="1">$AB$42 + (Z50*($AA$43-$AB$42))</f>
        <v>0.0457</v>
      </c>
      <c r="AB50" s="44"/>
      <c r="AC50" s="44"/>
      <c r="AD50" s="44"/>
      <c r="AE50" s="110"/>
      <c r="AF50" s="110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</row>
    <row r="51">
      <c r="D51" s="44"/>
      <c r="E51" s="87">
        <v>41.0</v>
      </c>
      <c r="F51" s="82">
        <v>44165.0</v>
      </c>
      <c r="G51" s="83">
        <v>57.72</v>
      </c>
      <c r="H51" s="44"/>
      <c r="I51" s="89">
        <v>0.0287</v>
      </c>
      <c r="J51" s="84">
        <v>3621.63</v>
      </c>
      <c r="K51" s="89">
        <v>0.1075</v>
      </c>
      <c r="L51" s="90">
        <v>0.16</v>
      </c>
      <c r="M51" s="90">
        <v>0.42</v>
      </c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87">
        <v>0.1</v>
      </c>
      <c r="AA51" s="109">
        <f t="shared" si="1"/>
        <v>0.05133</v>
      </c>
      <c r="AB51" s="44"/>
      <c r="AC51" s="44"/>
      <c r="AD51" s="44"/>
      <c r="AE51" s="110"/>
      <c r="AF51" s="110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</row>
    <row r="52">
      <c r="D52" s="44"/>
      <c r="E52" s="87">
        <v>42.0</v>
      </c>
      <c r="F52" s="82">
        <v>44196.0</v>
      </c>
      <c r="G52" s="83">
        <v>64.69</v>
      </c>
      <c r="H52" s="44"/>
      <c r="I52" s="89">
        <v>0.1208</v>
      </c>
      <c r="J52" s="84">
        <v>3756.07</v>
      </c>
      <c r="K52" s="89">
        <v>0.0371</v>
      </c>
      <c r="L52" s="90">
        <v>0.25</v>
      </c>
      <c r="M52" s="90">
        <v>0.47</v>
      </c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87">
        <v>0.2</v>
      </c>
      <c r="AA52" s="109">
        <f t="shared" si="1"/>
        <v>0.05696</v>
      </c>
      <c r="AB52" s="44"/>
      <c r="AC52" s="44"/>
      <c r="AD52" s="44"/>
      <c r="AE52" s="110"/>
      <c r="AF52" s="110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</row>
    <row r="53">
      <c r="D53" s="44"/>
      <c r="E53" s="87">
        <v>43.0</v>
      </c>
      <c r="F53" s="82">
        <v>44227.0</v>
      </c>
      <c r="G53" s="83">
        <v>60.43</v>
      </c>
      <c r="H53" s="83">
        <v>0.24</v>
      </c>
      <c r="I53" s="88">
        <v>-0.0621</v>
      </c>
      <c r="J53" s="84">
        <v>3714.24</v>
      </c>
      <c r="K53" s="88">
        <v>-0.0111</v>
      </c>
      <c r="L53" s="90">
        <v>0.2</v>
      </c>
      <c r="M53" s="90">
        <v>0.46</v>
      </c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87">
        <v>0.3</v>
      </c>
      <c r="AA53" s="109">
        <f t="shared" si="1"/>
        <v>0.06259</v>
      </c>
      <c r="AB53" s="44"/>
      <c r="AC53" s="44"/>
      <c r="AD53" s="44"/>
      <c r="AE53" s="110"/>
      <c r="AF53" s="110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</row>
    <row r="54">
      <c r="D54" s="44"/>
      <c r="E54" s="87">
        <v>44.0</v>
      </c>
      <c r="F54" s="82">
        <v>44255.0</v>
      </c>
      <c r="G54" s="83">
        <v>64.51</v>
      </c>
      <c r="H54" s="44"/>
      <c r="I54" s="89">
        <v>0.0675</v>
      </c>
      <c r="J54" s="84">
        <v>3811.15</v>
      </c>
      <c r="K54" s="89">
        <v>0.0261</v>
      </c>
      <c r="L54" s="90">
        <v>0.25</v>
      </c>
      <c r="M54" s="90">
        <v>0.49</v>
      </c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108">
        <v>0.4</v>
      </c>
      <c r="AA54" s="109">
        <f t="shared" si="1"/>
        <v>0.06822</v>
      </c>
      <c r="AB54" s="44"/>
      <c r="AC54" s="44"/>
      <c r="AD54" s="44"/>
      <c r="AE54" s="110"/>
      <c r="AF54" s="110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</row>
    <row r="55">
      <c r="D55" s="44"/>
      <c r="E55" s="87">
        <v>45.0</v>
      </c>
      <c r="F55" s="82">
        <v>44286.0</v>
      </c>
      <c r="G55" s="83">
        <v>70.17</v>
      </c>
      <c r="H55" s="44"/>
      <c r="I55" s="89">
        <v>0.0877</v>
      </c>
      <c r="J55" s="84">
        <v>3972.89</v>
      </c>
      <c r="K55" s="89">
        <v>0.0424</v>
      </c>
      <c r="L55" s="90">
        <v>0.31</v>
      </c>
      <c r="M55" s="90">
        <v>0.55</v>
      </c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87">
        <v>0.5</v>
      </c>
      <c r="AA55" s="109">
        <f t="shared" si="1"/>
        <v>0.07385</v>
      </c>
      <c r="AB55" s="44"/>
      <c r="AC55" s="44"/>
      <c r="AD55" s="44"/>
      <c r="AE55" s="110"/>
      <c r="AF55" s="110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</row>
    <row r="56">
      <c r="D56" s="44"/>
      <c r="E56" s="87">
        <v>46.0</v>
      </c>
      <c r="F56" s="82">
        <v>44316.0</v>
      </c>
      <c r="G56" s="83">
        <v>75.79</v>
      </c>
      <c r="H56" s="83">
        <v>0.32</v>
      </c>
      <c r="I56" s="89">
        <v>0.0847</v>
      </c>
      <c r="J56" s="84">
        <v>4181.17</v>
      </c>
      <c r="K56" s="89">
        <v>0.0524</v>
      </c>
      <c r="L56" s="90">
        <v>0.38</v>
      </c>
      <c r="M56" s="90">
        <v>0.62</v>
      </c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87">
        <v>0.6</v>
      </c>
      <c r="AA56" s="109">
        <f t="shared" si="1"/>
        <v>0.07948</v>
      </c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</row>
    <row r="57">
      <c r="D57" s="44"/>
      <c r="E57" s="87">
        <v>47.0</v>
      </c>
      <c r="F57" s="91">
        <v>44347.0</v>
      </c>
      <c r="G57" s="83">
        <v>78.74</v>
      </c>
      <c r="H57" s="44"/>
      <c r="I57" s="89">
        <v>0.0389</v>
      </c>
      <c r="J57" s="84">
        <v>4204.11</v>
      </c>
      <c r="K57" s="89">
        <v>0.0055</v>
      </c>
      <c r="L57" s="90">
        <v>0.42</v>
      </c>
      <c r="M57" s="90">
        <v>0.63</v>
      </c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87">
        <v>0.7</v>
      </c>
      <c r="AA57" s="109">
        <f t="shared" si="1"/>
        <v>0.08511</v>
      </c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</row>
    <row r="58">
      <c r="D58" s="44"/>
      <c r="E58" s="87">
        <v>48.0</v>
      </c>
      <c r="F58" s="82">
        <v>44377.0</v>
      </c>
      <c r="G58" s="83">
        <v>77.84</v>
      </c>
      <c r="H58" s="44"/>
      <c r="I58" s="88">
        <v>-0.0114</v>
      </c>
      <c r="J58" s="84">
        <v>4297.5</v>
      </c>
      <c r="K58" s="89">
        <v>0.0222</v>
      </c>
      <c r="L58" s="90">
        <v>0.41</v>
      </c>
      <c r="M58" s="90">
        <v>0.66</v>
      </c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108">
        <v>0.8</v>
      </c>
      <c r="AA58" s="109">
        <f t="shared" si="1"/>
        <v>0.09074</v>
      </c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</row>
    <row r="59">
      <c r="D59" s="44"/>
      <c r="E59" s="87">
        <v>49.0</v>
      </c>
      <c r="F59" s="82">
        <v>44408.0</v>
      </c>
      <c r="G59" s="83">
        <v>87.14</v>
      </c>
      <c r="H59" s="83">
        <v>0.32</v>
      </c>
      <c r="I59" s="89">
        <v>0.1236</v>
      </c>
      <c r="J59" s="84">
        <v>4395.26</v>
      </c>
      <c r="K59" s="89">
        <v>0.0227</v>
      </c>
      <c r="L59" s="90">
        <v>0.52</v>
      </c>
      <c r="M59" s="90">
        <v>0.7</v>
      </c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87">
        <v>0.9</v>
      </c>
      <c r="AA59" s="109">
        <f t="shared" si="1"/>
        <v>0.09637</v>
      </c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</row>
    <row r="60">
      <c r="D60" s="44"/>
      <c r="E60" s="87">
        <v>50.0</v>
      </c>
      <c r="F60" s="82">
        <v>44439.0</v>
      </c>
      <c r="G60" s="83">
        <v>89.13</v>
      </c>
      <c r="H60" s="44"/>
      <c r="I60" s="89">
        <v>0.0228</v>
      </c>
      <c r="J60" s="84">
        <v>4522.68</v>
      </c>
      <c r="K60" s="89">
        <v>0.029</v>
      </c>
      <c r="L60" s="90">
        <v>0.54</v>
      </c>
      <c r="M60" s="90">
        <v>0.74</v>
      </c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87">
        <v>1.0</v>
      </c>
      <c r="AA60" s="109">
        <f t="shared" si="1"/>
        <v>0.102</v>
      </c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</row>
    <row r="61">
      <c r="D61" s="44"/>
      <c r="E61" s="87">
        <v>51.0</v>
      </c>
      <c r="F61" s="82">
        <v>44469.0</v>
      </c>
      <c r="G61" s="83">
        <v>87.13</v>
      </c>
      <c r="H61" s="44"/>
      <c r="I61" s="88">
        <v>-0.0224</v>
      </c>
      <c r="J61" s="84">
        <v>4307.54</v>
      </c>
      <c r="K61" s="88">
        <v>-0.0476</v>
      </c>
      <c r="L61" s="90">
        <v>0.52</v>
      </c>
      <c r="M61" s="90">
        <v>0.67</v>
      </c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87">
        <v>1.1</v>
      </c>
      <c r="AA61" s="109">
        <f t="shared" si="1"/>
        <v>0.10763</v>
      </c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</row>
    <row r="62">
      <c r="D62" s="44"/>
      <c r="E62" s="87">
        <v>52.0</v>
      </c>
      <c r="F62" s="82">
        <v>44500.0</v>
      </c>
      <c r="G62" s="83">
        <v>95.94</v>
      </c>
      <c r="H62" s="83">
        <v>0.32</v>
      </c>
      <c r="I62" s="89">
        <v>0.1048</v>
      </c>
      <c r="J62" s="84">
        <v>4605.38</v>
      </c>
      <c r="K62" s="89">
        <v>0.0691</v>
      </c>
      <c r="L62" s="90">
        <v>0.63</v>
      </c>
      <c r="M62" s="90">
        <v>0.77</v>
      </c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87">
        <v>1.2</v>
      </c>
      <c r="AA62" s="109">
        <f t="shared" si="1"/>
        <v>0.11326</v>
      </c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</row>
    <row r="63">
      <c r="D63" s="44"/>
      <c r="E63" s="87">
        <v>53.0</v>
      </c>
      <c r="F63" s="82">
        <v>44530.0</v>
      </c>
      <c r="G63" s="83">
        <v>90.74</v>
      </c>
      <c r="H63" s="44"/>
      <c r="I63" s="88">
        <v>-0.0542</v>
      </c>
      <c r="J63" s="84">
        <v>4567.0</v>
      </c>
      <c r="K63" s="88">
        <v>-0.0083</v>
      </c>
      <c r="L63" s="90">
        <v>0.56</v>
      </c>
      <c r="M63" s="90">
        <v>0.76</v>
      </c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87">
        <v>1.3</v>
      </c>
      <c r="AA63" s="109">
        <f t="shared" si="1"/>
        <v>0.11889</v>
      </c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</row>
    <row r="64">
      <c r="D64" s="44"/>
      <c r="E64" s="87">
        <v>54.0</v>
      </c>
      <c r="F64" s="82">
        <v>44561.0</v>
      </c>
      <c r="G64" s="83">
        <v>87.21</v>
      </c>
      <c r="H64" s="44"/>
      <c r="I64" s="88">
        <v>-0.0389</v>
      </c>
      <c r="J64" s="84">
        <v>4766.18</v>
      </c>
      <c r="K64" s="89">
        <v>0.0436</v>
      </c>
      <c r="L64" s="90">
        <v>0.52</v>
      </c>
      <c r="M64" s="90">
        <v>0.83</v>
      </c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87">
        <v>1.4</v>
      </c>
      <c r="AA64" s="109">
        <f t="shared" si="1"/>
        <v>0.12452</v>
      </c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</row>
    <row r="65">
      <c r="D65" s="44"/>
      <c r="E65" s="87">
        <v>55.0</v>
      </c>
      <c r="F65" s="82">
        <v>44592.0</v>
      </c>
      <c r="G65" s="83">
        <v>81.16</v>
      </c>
      <c r="H65" s="83">
        <v>0.32</v>
      </c>
      <c r="I65" s="88">
        <v>-0.0657</v>
      </c>
      <c r="J65" s="84">
        <v>4515.55</v>
      </c>
      <c r="K65" s="88">
        <v>-0.0526</v>
      </c>
      <c r="L65" s="90">
        <v>0.45</v>
      </c>
      <c r="M65" s="90">
        <v>0.74</v>
      </c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87">
        <v>1.5</v>
      </c>
      <c r="AA65" s="109">
        <f t="shared" si="1"/>
        <v>0.13015</v>
      </c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</row>
    <row r="66">
      <c r="D66" s="44"/>
      <c r="E66" s="87">
        <v>56.0</v>
      </c>
      <c r="F66" s="82">
        <v>44620.0</v>
      </c>
      <c r="G66" s="83">
        <v>75.97</v>
      </c>
      <c r="H66" s="44"/>
      <c r="I66" s="88">
        <v>-0.0639</v>
      </c>
      <c r="J66" s="84">
        <v>4373.94</v>
      </c>
      <c r="K66" s="88">
        <v>-0.0314</v>
      </c>
      <c r="L66" s="90">
        <v>0.38</v>
      </c>
      <c r="M66" s="90">
        <v>0.69</v>
      </c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111"/>
      <c r="AA66" s="109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</row>
    <row r="67">
      <c r="D67" s="44"/>
      <c r="E67" s="87">
        <v>57.0</v>
      </c>
      <c r="F67" s="82">
        <v>44651.0</v>
      </c>
      <c r="G67" s="83">
        <v>82.73</v>
      </c>
      <c r="H67" s="44"/>
      <c r="I67" s="89">
        <v>0.089</v>
      </c>
      <c r="J67" s="84">
        <v>4530.41</v>
      </c>
      <c r="K67" s="89">
        <v>0.0358</v>
      </c>
      <c r="L67" s="90">
        <v>0.47</v>
      </c>
      <c r="M67" s="90">
        <v>0.74</v>
      </c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110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</row>
    <row r="68">
      <c r="D68" s="44"/>
      <c r="E68" s="87">
        <v>58.0</v>
      </c>
      <c r="F68" s="82">
        <v>44681.0</v>
      </c>
      <c r="G68" s="83">
        <v>73.4</v>
      </c>
      <c r="H68" s="83">
        <v>0.32</v>
      </c>
      <c r="I68" s="88">
        <v>-0.1089</v>
      </c>
      <c r="J68" s="84">
        <v>4131.93</v>
      </c>
      <c r="K68" s="88">
        <v>-0.088</v>
      </c>
      <c r="L68" s="90">
        <v>0.35</v>
      </c>
      <c r="M68" s="90">
        <v>0.6</v>
      </c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110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</row>
    <row r="69">
      <c r="D69" s="44"/>
      <c r="E69" s="87">
        <v>59.0</v>
      </c>
      <c r="F69" s="91">
        <v>44712.0</v>
      </c>
      <c r="G69" s="83">
        <v>71.92</v>
      </c>
      <c r="H69" s="44"/>
      <c r="I69" s="88">
        <v>-0.0202</v>
      </c>
      <c r="J69" s="84">
        <v>4132.15</v>
      </c>
      <c r="K69" s="89">
        <v>1.0E-4</v>
      </c>
      <c r="L69" s="90">
        <v>0.34</v>
      </c>
      <c r="M69" s="90">
        <v>0.6</v>
      </c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110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</row>
    <row r="70">
      <c r="D70" s="44"/>
      <c r="E70" s="87">
        <v>60.0</v>
      </c>
      <c r="F70" s="82">
        <v>44742.0</v>
      </c>
      <c r="G70" s="83">
        <v>69.87</v>
      </c>
      <c r="H70" s="44"/>
      <c r="I70" s="88">
        <v>-0.0285</v>
      </c>
      <c r="J70" s="84">
        <v>3785.38</v>
      </c>
      <c r="K70" s="88">
        <v>-0.0839</v>
      </c>
      <c r="L70" s="90">
        <v>0.31</v>
      </c>
      <c r="M70" s="90">
        <v>0.48</v>
      </c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110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</row>
    <row r="71">
      <c r="D71" s="44"/>
      <c r="E71" s="87">
        <v>61.0</v>
      </c>
      <c r="F71" s="82">
        <v>44773.0</v>
      </c>
      <c r="G71" s="83">
        <v>77.84</v>
      </c>
      <c r="H71" s="83">
        <v>0.32</v>
      </c>
      <c r="I71" s="89">
        <v>0.1186</v>
      </c>
      <c r="J71" s="84">
        <v>4130.29</v>
      </c>
      <c r="K71" s="89">
        <v>0.0911</v>
      </c>
      <c r="L71" s="90">
        <v>0.41</v>
      </c>
      <c r="M71" s="90">
        <v>0.6</v>
      </c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110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</row>
    <row r="72">
      <c r="D72" s="44"/>
      <c r="E72" s="87">
        <v>62.0</v>
      </c>
      <c r="F72" s="82">
        <v>44804.0</v>
      </c>
      <c r="G72" s="83">
        <v>74.15</v>
      </c>
      <c r="H72" s="44"/>
      <c r="I72" s="88">
        <v>-0.0474</v>
      </c>
      <c r="J72" s="84">
        <v>3955.0</v>
      </c>
      <c r="K72" s="88">
        <v>-0.0424</v>
      </c>
      <c r="L72" s="90">
        <v>0.36</v>
      </c>
      <c r="M72" s="90">
        <v>0.54</v>
      </c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110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</row>
    <row r="73">
      <c r="D73" s="44"/>
      <c r="E73" s="87">
        <v>63.0</v>
      </c>
      <c r="F73" s="82">
        <v>44834.0</v>
      </c>
      <c r="G73" s="83">
        <v>61.07</v>
      </c>
      <c r="H73" s="44"/>
      <c r="I73" s="88">
        <v>-0.1764</v>
      </c>
      <c r="J73" s="84">
        <v>3585.62</v>
      </c>
      <c r="K73" s="88">
        <v>-0.0934</v>
      </c>
      <c r="L73" s="90">
        <v>0.21</v>
      </c>
      <c r="M73" s="90">
        <v>0.41</v>
      </c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85" t="s">
        <v>280</v>
      </c>
      <c r="Z73" s="112">
        <f>AA44</f>
        <v>1.024749053</v>
      </c>
      <c r="AA73" s="113">
        <f>$AB$42 + (Z73*($AA$43-$AB$42))</f>
        <v>0.1033933717</v>
      </c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</row>
    <row r="74">
      <c r="D74" s="44"/>
      <c r="E74" s="87">
        <v>64.0</v>
      </c>
      <c r="F74" s="82">
        <v>44865.0</v>
      </c>
      <c r="G74" s="83">
        <v>78.07</v>
      </c>
      <c r="H74" s="83">
        <v>0.32</v>
      </c>
      <c r="I74" s="89">
        <v>0.2836</v>
      </c>
      <c r="J74" s="84">
        <v>3871.98</v>
      </c>
      <c r="K74" s="89">
        <v>0.0799</v>
      </c>
      <c r="L74" s="90">
        <v>0.41</v>
      </c>
      <c r="M74" s="90">
        <v>0.51</v>
      </c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</row>
    <row r="75">
      <c r="D75" s="44"/>
      <c r="E75" s="87">
        <v>65.0</v>
      </c>
      <c r="F75" s="82">
        <v>44895.0</v>
      </c>
      <c r="G75" s="83">
        <v>83.03</v>
      </c>
      <c r="H75" s="44"/>
      <c r="I75" s="89">
        <v>0.0635</v>
      </c>
      <c r="J75" s="84">
        <v>4080.11</v>
      </c>
      <c r="K75" s="89">
        <v>0.0538</v>
      </c>
      <c r="L75" s="90">
        <v>0.47</v>
      </c>
      <c r="M75" s="90">
        <v>0.59</v>
      </c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</row>
    <row r="76">
      <c r="D76" s="44"/>
      <c r="E76" s="87">
        <v>66.0</v>
      </c>
      <c r="F76" s="82">
        <v>44926.0</v>
      </c>
      <c r="G76" s="83">
        <v>81.74</v>
      </c>
      <c r="H76" s="44"/>
      <c r="I76" s="88">
        <v>-0.0155</v>
      </c>
      <c r="J76" s="84">
        <v>3839.5</v>
      </c>
      <c r="K76" s="88">
        <v>-0.059</v>
      </c>
      <c r="L76" s="90">
        <v>0.45</v>
      </c>
      <c r="M76" s="90">
        <v>0.5</v>
      </c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</row>
    <row r="77">
      <c r="D77" s="44"/>
      <c r="E77" s="87">
        <v>67.0</v>
      </c>
      <c r="F77" s="82">
        <v>44957.0</v>
      </c>
      <c r="G77" s="83">
        <v>88.46</v>
      </c>
      <c r="H77" s="83">
        <v>0.32</v>
      </c>
      <c r="I77" s="89">
        <v>0.0861</v>
      </c>
      <c r="J77" s="84">
        <v>4076.6</v>
      </c>
      <c r="K77" s="89">
        <v>0.0618</v>
      </c>
      <c r="L77" s="90">
        <v>0.54</v>
      </c>
      <c r="M77" s="90">
        <v>0.58</v>
      </c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</row>
    <row r="78">
      <c r="D78" s="44"/>
      <c r="E78" s="87">
        <v>68.0</v>
      </c>
      <c r="F78" s="82">
        <v>44985.0</v>
      </c>
      <c r="G78" s="83">
        <v>87.4</v>
      </c>
      <c r="H78" s="44"/>
      <c r="I78" s="88">
        <v>-0.012</v>
      </c>
      <c r="J78" s="84">
        <v>3970.15</v>
      </c>
      <c r="K78" s="88">
        <v>-0.0261</v>
      </c>
      <c r="L78" s="90">
        <v>0.52</v>
      </c>
      <c r="M78" s="90">
        <v>0.55</v>
      </c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</row>
    <row r="79">
      <c r="D79" s="44"/>
      <c r="E79" s="87">
        <v>69.0</v>
      </c>
      <c r="F79" s="82">
        <v>45016.0</v>
      </c>
      <c r="G79" s="83">
        <v>92.92</v>
      </c>
      <c r="H79" s="44"/>
      <c r="I79" s="89">
        <v>0.0632</v>
      </c>
      <c r="J79" s="84">
        <v>4109.31</v>
      </c>
      <c r="K79" s="89">
        <v>0.0351</v>
      </c>
      <c r="L79" s="90">
        <v>0.59</v>
      </c>
      <c r="M79" s="90">
        <v>0.6</v>
      </c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</row>
    <row r="80">
      <c r="D80" s="44"/>
      <c r="E80" s="87">
        <v>70.0</v>
      </c>
      <c r="F80" s="82">
        <v>45046.0</v>
      </c>
      <c r="G80" s="83">
        <v>94.72</v>
      </c>
      <c r="H80" s="83">
        <v>0.4</v>
      </c>
      <c r="I80" s="89">
        <v>0.0237</v>
      </c>
      <c r="J80" s="84">
        <v>4169.48</v>
      </c>
      <c r="K80" s="89">
        <v>0.0146</v>
      </c>
      <c r="L80" s="90">
        <v>0.61</v>
      </c>
      <c r="M80" s="90">
        <v>0.62</v>
      </c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</row>
    <row r="81">
      <c r="D81" s="44"/>
      <c r="E81" s="87">
        <v>71.0</v>
      </c>
      <c r="F81" s="91">
        <v>45077.0</v>
      </c>
      <c r="G81" s="83">
        <v>105.94</v>
      </c>
      <c r="H81" s="44"/>
      <c r="I81" s="89">
        <v>0.1185</v>
      </c>
      <c r="J81" s="84">
        <v>4179.83</v>
      </c>
      <c r="K81" s="89">
        <v>0.0025</v>
      </c>
      <c r="L81" s="90">
        <v>0.75</v>
      </c>
      <c r="M81" s="90">
        <v>0.62</v>
      </c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</row>
    <row r="82">
      <c r="D82" s="44"/>
      <c r="E82" s="87">
        <v>72.0</v>
      </c>
      <c r="F82" s="82">
        <v>45107.0</v>
      </c>
      <c r="G82" s="83">
        <v>119.09</v>
      </c>
      <c r="H82" s="44"/>
      <c r="I82" s="89">
        <v>0.1241</v>
      </c>
      <c r="J82" s="87">
        <v>4450.27</v>
      </c>
      <c r="K82" s="89">
        <v>0.0647</v>
      </c>
      <c r="L82" s="90">
        <v>0.9</v>
      </c>
      <c r="M82" s="90">
        <v>0.72</v>
      </c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</row>
    <row r="83">
      <c r="D83" s="44"/>
      <c r="E83" s="87">
        <v>73.0</v>
      </c>
      <c r="F83" s="82">
        <v>45138.0</v>
      </c>
      <c r="G83" s="83">
        <v>117.63</v>
      </c>
      <c r="H83" s="83">
        <v>0.4</v>
      </c>
      <c r="I83" s="88">
        <v>-0.0122</v>
      </c>
      <c r="J83" s="87">
        <v>4588.67</v>
      </c>
      <c r="K83" s="89">
        <v>0.0311</v>
      </c>
      <c r="L83" s="90">
        <v>0.89</v>
      </c>
      <c r="M83" s="90">
        <v>0.76</v>
      </c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</row>
    <row r="84">
      <c r="D84" s="44"/>
      <c r="E84" s="87">
        <v>74.0</v>
      </c>
      <c r="F84" s="82">
        <v>45169.0</v>
      </c>
      <c r="G84" s="83">
        <v>120.81</v>
      </c>
      <c r="H84" s="44"/>
      <c r="I84" s="89">
        <v>0.027</v>
      </c>
      <c r="J84" s="87">
        <v>4507.45</v>
      </c>
      <c r="K84" s="88">
        <v>-0.0177</v>
      </c>
      <c r="L84" s="90">
        <v>0.93</v>
      </c>
      <c r="M84" s="90">
        <v>0.74</v>
      </c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</row>
    <row r="85">
      <c r="D85" s="44"/>
      <c r="E85" s="87">
        <v>75.0</v>
      </c>
      <c r="F85" s="82">
        <v>45199.0</v>
      </c>
      <c r="G85" s="83">
        <v>106.29</v>
      </c>
      <c r="H85" s="44"/>
      <c r="I85" s="88">
        <v>-0.1202</v>
      </c>
      <c r="J85" s="87">
        <v>4287.94</v>
      </c>
      <c r="K85" s="88">
        <v>-0.0487</v>
      </c>
      <c r="L85" s="90">
        <v>0.75</v>
      </c>
      <c r="M85" s="90">
        <v>0.66</v>
      </c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</row>
    <row r="86">
      <c r="D86" s="44"/>
      <c r="E86" s="87">
        <v>76.0</v>
      </c>
      <c r="F86" s="82">
        <v>45230.0</v>
      </c>
      <c r="G86" s="83">
        <v>104.14</v>
      </c>
      <c r="H86" s="83">
        <v>0.4</v>
      </c>
      <c r="I86" s="88">
        <v>-0.0202</v>
      </c>
      <c r="J86" s="87">
        <v>4193.6</v>
      </c>
      <c r="K86" s="88">
        <v>-0.022</v>
      </c>
      <c r="L86" s="90">
        <v>0.72</v>
      </c>
      <c r="M86" s="90">
        <v>0.63</v>
      </c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</row>
    <row r="87">
      <c r="D87" s="44"/>
      <c r="E87" s="87">
        <v>77.0</v>
      </c>
      <c r="F87" s="82">
        <v>45260.0</v>
      </c>
      <c r="G87" s="83">
        <v>117.05</v>
      </c>
      <c r="H87" s="44"/>
      <c r="I87" s="89">
        <v>0.1239</v>
      </c>
      <c r="J87" s="87">
        <v>4567.67</v>
      </c>
      <c r="K87" s="89">
        <v>0.0892</v>
      </c>
      <c r="L87" s="90">
        <v>0.88</v>
      </c>
      <c r="M87" s="90">
        <v>0.76</v>
      </c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</row>
    <row r="88">
      <c r="D88" s="44"/>
      <c r="E88" s="87">
        <v>78.0</v>
      </c>
      <c r="F88" s="82">
        <v>45291.0</v>
      </c>
      <c r="G88" s="83">
        <v>106.18</v>
      </c>
      <c r="H88" s="44"/>
      <c r="I88" s="88">
        <v>-0.0928</v>
      </c>
      <c r="J88" s="87">
        <v>4769.56</v>
      </c>
      <c r="K88" s="89">
        <v>0.0442</v>
      </c>
      <c r="L88" s="90">
        <v>0.75</v>
      </c>
      <c r="M88" s="90">
        <v>0.83</v>
      </c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</row>
    <row r="89">
      <c r="D89" s="44"/>
      <c r="E89" s="87">
        <v>79.0</v>
      </c>
      <c r="F89" s="82">
        <v>45322.0</v>
      </c>
      <c r="G89" s="83">
        <v>112.94</v>
      </c>
      <c r="H89" s="83">
        <v>0.4</v>
      </c>
      <c r="I89" s="89">
        <v>0.0636</v>
      </c>
      <c r="J89" s="87">
        <v>4845.4</v>
      </c>
      <c r="K89" s="89">
        <v>0.0159</v>
      </c>
      <c r="L89" s="90">
        <v>0.83</v>
      </c>
      <c r="M89" s="90">
        <v>0.86</v>
      </c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</row>
    <row r="90">
      <c r="D90" s="44"/>
      <c r="E90" s="87">
        <v>80.0</v>
      </c>
      <c r="F90" s="82">
        <v>45351.0</v>
      </c>
      <c r="G90" s="83">
        <v>112.91</v>
      </c>
      <c r="H90" s="44"/>
      <c r="I90" s="88">
        <v>-2.0E-4</v>
      </c>
      <c r="J90" s="87">
        <v>5095.9</v>
      </c>
      <c r="K90" s="89">
        <v>0.0517</v>
      </c>
      <c r="L90" s="90">
        <v>0.83</v>
      </c>
      <c r="M90" s="90">
        <v>0.94</v>
      </c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</row>
    <row r="91">
      <c r="D91" s="44"/>
      <c r="E91" s="87">
        <v>81.0</v>
      </c>
      <c r="F91" s="82">
        <v>45382.0</v>
      </c>
      <c r="G91" s="83">
        <v>126.99</v>
      </c>
      <c r="H91" s="44"/>
      <c r="I91" s="89">
        <v>0.1247</v>
      </c>
      <c r="J91" s="87">
        <v>5253.88</v>
      </c>
      <c r="K91" s="89">
        <v>0.031</v>
      </c>
      <c r="L91" s="90">
        <v>1.0</v>
      </c>
      <c r="M91" s="90">
        <v>1.0</v>
      </c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</row>
    <row r="92">
      <c r="D92" s="44"/>
      <c r="E92" s="87">
        <v>82.0</v>
      </c>
      <c r="F92" s="82">
        <v>45412.0</v>
      </c>
      <c r="G92" s="83">
        <v>115.37</v>
      </c>
      <c r="H92" s="83">
        <v>0.4</v>
      </c>
      <c r="I92" s="88">
        <v>-0.0915</v>
      </c>
      <c r="J92" s="87">
        <v>5035.32</v>
      </c>
      <c r="K92" s="88">
        <v>-0.0416</v>
      </c>
      <c r="L92" s="90">
        <v>0.86</v>
      </c>
      <c r="M92" s="90">
        <v>0.92</v>
      </c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</row>
    <row r="93">
      <c r="D93" s="44"/>
      <c r="E93" s="114" t="s">
        <v>281</v>
      </c>
      <c r="I93" s="115">
        <v>0.0141</v>
      </c>
      <c r="J93" s="75"/>
      <c r="K93" s="115">
        <v>0.0102</v>
      </c>
      <c r="L93" s="116"/>
      <c r="M93" s="116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</row>
    <row r="94">
      <c r="D94" s="44"/>
      <c r="E94" s="114" t="s">
        <v>282</v>
      </c>
      <c r="I94" s="115">
        <v>0.0746</v>
      </c>
      <c r="J94" s="75"/>
      <c r="K94" s="115">
        <v>0.0495</v>
      </c>
      <c r="L94" s="116"/>
      <c r="M94" s="116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</row>
    <row r="95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</row>
    <row r="96"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</row>
    <row r="97"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</row>
    <row r="98"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</row>
  </sheetData>
  <mergeCells count="15">
    <mergeCell ref="X40:Y40"/>
    <mergeCell ref="P42:Q42"/>
    <mergeCell ref="X42:AA42"/>
    <mergeCell ref="Y43:Z43"/>
    <mergeCell ref="Y44:Z44"/>
    <mergeCell ref="Z48:AA48"/>
    <mergeCell ref="E93:H93"/>
    <mergeCell ref="E94:H94"/>
    <mergeCell ref="E5:F5"/>
    <mergeCell ref="E6:G6"/>
    <mergeCell ref="J7:K7"/>
    <mergeCell ref="E8:F8"/>
    <mergeCell ref="G8:I8"/>
    <mergeCell ref="J8:K8"/>
    <mergeCell ref="P21:Q2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86"/>
    <col customWidth="1" min="2" max="5" width="8.71"/>
    <col customWidth="1" hidden="1" min="6" max="6" width="8.71"/>
    <col customWidth="1" min="7" max="25" width="8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4" t="s">
        <v>2</v>
      </c>
    </row>
    <row r="4" ht="14.25" customHeight="1">
      <c r="A4" s="7"/>
    </row>
    <row r="5" ht="14.25" customHeight="1">
      <c r="A5" s="9" t="s">
        <v>3</v>
      </c>
      <c r="B5" s="12">
        <v>2023.0</v>
      </c>
      <c r="C5" s="11">
        <v>2022.0</v>
      </c>
      <c r="D5" s="10">
        <v>2021.0</v>
      </c>
    </row>
    <row r="6" ht="14.25" customHeight="1">
      <c r="A6" s="13"/>
    </row>
    <row r="7" ht="14.25" customHeight="1">
      <c r="A7" s="16" t="s">
        <v>4</v>
      </c>
    </row>
    <row r="8" ht="14.25" customHeight="1">
      <c r="A8" s="13" t="s">
        <v>5</v>
      </c>
    </row>
    <row r="9" ht="14.25" customHeight="1">
      <c r="A9" s="17" t="s">
        <v>6</v>
      </c>
      <c r="B9" s="117">
        <f>BalanceSheet!B9/BalanceSheet!B9</f>
        <v>1</v>
      </c>
      <c r="C9" s="117">
        <f>BalanceSheet!C9/BalanceSheet!B9</f>
        <v>2.189759345</v>
      </c>
      <c r="D9" s="117">
        <f>BalanceSheet!D9/BalanceSheet!B9</f>
        <v>3.082232463</v>
      </c>
      <c r="G9" s="118" t="s">
        <v>283</v>
      </c>
    </row>
    <row r="10" ht="14.25" customHeight="1">
      <c r="A10" s="119" t="s">
        <v>7</v>
      </c>
      <c r="B10" s="120">
        <f>BalanceSheet!B10/BalanceSheet!B10</f>
        <v>1</v>
      </c>
      <c r="C10" s="120">
        <f>BalanceSheet!C10/BalanceSheet!B10</f>
        <v>1.22985782</v>
      </c>
      <c r="D10" s="121">
        <f>BalanceSheet!D10/BalanceSheet!B10</f>
        <v>38.99526066</v>
      </c>
      <c r="E10" s="121"/>
      <c r="F10" s="122"/>
      <c r="G10" s="123" t="s">
        <v>284</v>
      </c>
      <c r="H10" s="122"/>
      <c r="I10" s="122"/>
      <c r="J10" s="122"/>
      <c r="K10" s="122"/>
      <c r="L10" s="124" t="s">
        <v>285</v>
      </c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</row>
    <row r="11" ht="14.25" customHeight="1">
      <c r="A11" s="17" t="s">
        <v>8</v>
      </c>
      <c r="B11" s="125">
        <f>BalanceSheet!B11/BalanceSheet!B11</f>
        <v>1</v>
      </c>
      <c r="C11" s="125">
        <f>BalanceSheet!C11/BalanceSheet!B11</f>
        <v>0.8608821403</v>
      </c>
      <c r="D11" s="126">
        <f>BalanceSheet!D11/BalanceSheet!B11</f>
        <v>0.7822125813</v>
      </c>
      <c r="E11" s="127"/>
      <c r="G11" s="118" t="s">
        <v>286</v>
      </c>
    </row>
    <row r="12" ht="14.25" customHeight="1">
      <c r="A12" s="19" t="s">
        <v>9</v>
      </c>
      <c r="B12" s="125"/>
      <c r="C12" s="125"/>
      <c r="D12" s="126"/>
      <c r="E12" s="127"/>
    </row>
    <row r="13" ht="14.25" customHeight="1">
      <c r="A13" s="19" t="s">
        <v>10</v>
      </c>
      <c r="B13" s="125">
        <f>BalanceSheet!B13/BalanceSheet!B13</f>
        <v>1</v>
      </c>
      <c r="C13" s="125">
        <f>BalanceSheet!C13/BalanceSheet!B13</f>
        <v>0.9682214249</v>
      </c>
      <c r="D13" s="126">
        <f>BalanceSheet!D13/BalanceSheet!B13</f>
        <v>0.9236289083</v>
      </c>
      <c r="E13" s="127"/>
      <c r="G13" s="118" t="s">
        <v>287</v>
      </c>
    </row>
    <row r="14" ht="14.25" customHeight="1">
      <c r="A14" s="19" t="s">
        <v>11</v>
      </c>
      <c r="B14" s="125">
        <f>BalanceSheet!B14/BalanceSheet!B14</f>
        <v>1</v>
      </c>
      <c r="C14" s="125">
        <f>BalanceSheet!C14/BalanceSheet!B14</f>
        <v>0.5692190521</v>
      </c>
      <c r="D14" s="126">
        <f>BalanceSheet!D14/BalanceSheet!B14</f>
        <v>0.4129708829</v>
      </c>
      <c r="E14" s="127"/>
      <c r="G14" s="118" t="s">
        <v>288</v>
      </c>
    </row>
    <row r="15" ht="14.25" customHeight="1">
      <c r="A15" s="17" t="s">
        <v>12</v>
      </c>
      <c r="B15" s="125">
        <f>BalanceSheet!B15/BalanceSheet!B15</f>
        <v>1</v>
      </c>
      <c r="C15" s="125">
        <f>BalanceSheet!C15/BalanceSheet!B15</f>
        <v>0.6276318344</v>
      </c>
      <c r="D15" s="126">
        <f>BalanceSheet!D15/BalanceSheet!B15</f>
        <v>0.6430830259</v>
      </c>
      <c r="E15" s="127"/>
      <c r="G15" s="118" t="s">
        <v>289</v>
      </c>
    </row>
    <row r="16" ht="14.25" customHeight="1">
      <c r="A16" s="19" t="s">
        <v>13</v>
      </c>
      <c r="B16" s="125">
        <f>BalanceSheet!B16/BalanceSheet!B16</f>
        <v>1</v>
      </c>
      <c r="C16" s="125">
        <f>BalanceSheet!C16/BalanceSheet!B16</f>
        <v>0.9373890059</v>
      </c>
      <c r="D16" s="126">
        <f>BalanceSheet!D16/BalanceSheet!B16</f>
        <v>0.9138479329</v>
      </c>
      <c r="E16" s="127"/>
      <c r="G16" s="118" t="s">
        <v>290</v>
      </c>
    </row>
    <row r="17" ht="14.25" customHeight="1">
      <c r="A17" s="13"/>
      <c r="B17" s="125"/>
      <c r="C17" s="125"/>
      <c r="D17" s="126"/>
      <c r="E17" s="127"/>
    </row>
    <row r="18" ht="14.25" customHeight="1">
      <c r="A18" s="128" t="s">
        <v>14</v>
      </c>
      <c r="B18" s="125">
        <f>BalanceSheet!B18/BalanceSheet!B18</f>
        <v>1</v>
      </c>
      <c r="C18" s="125">
        <f>BalanceSheet!C18/BalanceSheet!B18</f>
        <v>0.8133185498</v>
      </c>
      <c r="D18" s="126">
        <f>BalanceSheet!D18/BalanceSheet!B18</f>
        <v>0.9756220979</v>
      </c>
      <c r="E18" s="127"/>
      <c r="G18" s="118" t="s">
        <v>291</v>
      </c>
    </row>
    <row r="19" ht="14.25" customHeight="1">
      <c r="A19" s="13"/>
      <c r="B19" s="125"/>
      <c r="C19" s="125"/>
      <c r="D19" s="126"/>
    </row>
    <row r="20" ht="14.25" customHeight="1">
      <c r="A20" s="16" t="s">
        <v>15</v>
      </c>
      <c r="B20" s="125"/>
      <c r="C20" s="125"/>
      <c r="D20" s="126"/>
    </row>
    <row r="21" ht="14.25" customHeight="1">
      <c r="A21" s="13" t="s">
        <v>16</v>
      </c>
      <c r="B21" s="125"/>
      <c r="C21" s="125"/>
      <c r="D21" s="126"/>
    </row>
    <row r="22" ht="14.25" customHeight="1">
      <c r="A22" s="119" t="s">
        <v>17</v>
      </c>
      <c r="B22" s="120">
        <f>BalanceSheet!B22/BalanceSheet!B22</f>
        <v>1</v>
      </c>
      <c r="C22" s="120">
        <f>BalanceSheet!C22/BalanceSheet!B22</f>
        <v>0.9231716326</v>
      </c>
      <c r="D22" s="121">
        <f>BalanceSheet!D22/BalanceSheet!B22</f>
        <v>2.03151933</v>
      </c>
      <c r="E22" s="121"/>
      <c r="F22" s="121"/>
      <c r="G22" s="123" t="s">
        <v>292</v>
      </c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</row>
    <row r="23" ht="14.25" customHeight="1">
      <c r="A23" s="119" t="s">
        <v>18</v>
      </c>
      <c r="B23" s="120">
        <f>BalanceSheet!B23/BalanceSheet!B23</f>
        <v>1</v>
      </c>
      <c r="C23" s="120">
        <f>BalanceSheet!C23/BalanceSheet!B23</f>
        <v>1.093853821</v>
      </c>
      <c r="D23" s="121">
        <f>BalanceSheet!D23/BalanceSheet!B23</f>
        <v>0.6187707641</v>
      </c>
      <c r="E23" s="129"/>
      <c r="F23" s="129"/>
      <c r="G23" s="124" t="s">
        <v>293</v>
      </c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</row>
    <row r="24" ht="14.25" customHeight="1">
      <c r="A24" s="19" t="s">
        <v>19</v>
      </c>
      <c r="B24" s="125">
        <f>BalanceSheet!B24/BalanceSheet!B24</f>
        <v>1</v>
      </c>
      <c r="C24" s="125">
        <f>BalanceSheet!C24/BalanceSheet!B24</f>
        <v>0.9316610925</v>
      </c>
      <c r="D24" s="126">
        <f>BalanceSheet!D24/BalanceSheet!B24</f>
        <v>0.9782608696</v>
      </c>
      <c r="E24" s="127"/>
      <c r="F24" s="127"/>
      <c r="G24" s="118" t="s">
        <v>294</v>
      </c>
    </row>
    <row r="25" ht="14.25" customHeight="1">
      <c r="A25" s="19" t="s">
        <v>20</v>
      </c>
      <c r="B25" s="125">
        <f>BalanceSheet!B25/BalanceSheet!B25</f>
        <v>1</v>
      </c>
      <c r="C25" s="125">
        <f>BalanceSheet!C25/BalanceSheet!B25</f>
        <v>0.6875211745</v>
      </c>
      <c r="D25" s="126">
        <f>BalanceSheet!D25/BalanceSheet!B25</f>
        <v>0.7220779221</v>
      </c>
      <c r="E25" s="127"/>
      <c r="F25" s="127"/>
      <c r="G25" s="118" t="s">
        <v>295</v>
      </c>
    </row>
    <row r="26" ht="14.25" customHeight="1">
      <c r="A26" s="19" t="s">
        <v>21</v>
      </c>
      <c r="B26" s="125">
        <f>BalanceSheet!B26/BalanceSheet!B26</f>
        <v>1</v>
      </c>
      <c r="C26" s="125">
        <f>BalanceSheet!C26/BalanceSheet!B26</f>
        <v>0.8449978346</v>
      </c>
      <c r="D26" s="126">
        <f>BalanceSheet!D26/BalanceSheet!B26</f>
        <v>1.046513642</v>
      </c>
      <c r="E26" s="127"/>
      <c r="F26" s="127"/>
      <c r="G26" s="118" t="s">
        <v>296</v>
      </c>
    </row>
    <row r="27" ht="14.25" customHeight="1">
      <c r="A27" s="13"/>
      <c r="B27" s="125"/>
      <c r="C27" s="125"/>
      <c r="D27" s="126"/>
      <c r="E27" s="127"/>
      <c r="F27" s="127"/>
    </row>
    <row r="28" ht="14.25" customHeight="1">
      <c r="A28" s="13" t="s">
        <v>22</v>
      </c>
      <c r="B28" s="125">
        <f>BalanceSheet!B28/BalanceSheet!B28</f>
        <v>1</v>
      </c>
      <c r="C28" s="125">
        <f>BalanceSheet!C28/BalanceSheet!B28</f>
        <v>0.8344133302</v>
      </c>
      <c r="D28" s="126">
        <f>BalanceSheet!D28/BalanceSheet!B28</f>
        <v>0.8793682018</v>
      </c>
      <c r="E28" s="127"/>
      <c r="F28" s="127"/>
      <c r="G28" s="118" t="s">
        <v>297</v>
      </c>
    </row>
    <row r="29" ht="14.25" customHeight="1">
      <c r="A29" s="13" t="s">
        <v>23</v>
      </c>
      <c r="B29" s="125">
        <f>BalanceSheet!B29/BalanceSheet!B29</f>
        <v>1</v>
      </c>
      <c r="C29" s="125">
        <f>BalanceSheet!C29/BalanceSheet!B29</f>
        <v>1.005403551</v>
      </c>
      <c r="D29" s="126">
        <f>BalanceSheet!D29/BalanceSheet!B29</f>
        <v>1.071961575</v>
      </c>
      <c r="E29" s="127"/>
      <c r="F29" s="127"/>
      <c r="G29" s="118" t="s">
        <v>298</v>
      </c>
    </row>
    <row r="30" ht="14.25" customHeight="1">
      <c r="A30" s="17" t="s">
        <v>24</v>
      </c>
      <c r="B30" s="125">
        <f>BalanceSheet!B30/BalanceSheet!B30</f>
        <v>1</v>
      </c>
      <c r="C30" s="125">
        <f>BalanceSheet!C30/BalanceSheet!B30</f>
        <v>0.8707466876</v>
      </c>
      <c r="D30" s="126">
        <f>BalanceSheet!D30/BalanceSheet!B30</f>
        <v>0.9202919681</v>
      </c>
      <c r="E30" s="127"/>
      <c r="F30" s="127"/>
      <c r="G30" s="118" t="s">
        <v>299</v>
      </c>
    </row>
    <row r="31" ht="14.25" customHeight="1">
      <c r="A31" s="13"/>
      <c r="B31" s="125"/>
      <c r="C31" s="125"/>
      <c r="D31" s="126"/>
      <c r="E31" s="127"/>
      <c r="F31" s="127"/>
    </row>
    <row r="32" ht="14.25" customHeight="1">
      <c r="A32" s="17" t="s">
        <v>25</v>
      </c>
      <c r="B32" s="125">
        <f>BalanceSheet!B32/BalanceSheet!B32</f>
        <v>1</v>
      </c>
      <c r="C32" s="125">
        <f>BalanceSheet!C32/BalanceSheet!B32</f>
        <v>-3.997429306</v>
      </c>
      <c r="D32" s="126">
        <f>BalanceSheet!D32/BalanceSheet!B32</f>
        <v>3.366323907</v>
      </c>
      <c r="E32" s="127"/>
      <c r="F32" s="127"/>
      <c r="G32" s="118" t="s">
        <v>300</v>
      </c>
    </row>
    <row r="33" ht="14.25" customHeight="1">
      <c r="A33" s="13"/>
      <c r="B33" s="125"/>
      <c r="C33" s="125"/>
      <c r="D33" s="126"/>
      <c r="E33" s="127"/>
      <c r="F33" s="127"/>
    </row>
    <row r="34" ht="14.25" customHeight="1">
      <c r="A34" s="128" t="s">
        <v>26</v>
      </c>
      <c r="B34" s="125">
        <f>BalanceSheet!B34/BalanceSheet!B34</f>
        <v>1</v>
      </c>
      <c r="C34" s="125">
        <f>BalanceSheet!C34/BalanceSheet!B34</f>
        <v>0.6905360757</v>
      </c>
      <c r="D34" s="126">
        <f>BalanceSheet!D34/BalanceSheet!B34</f>
        <v>0.6987141326</v>
      </c>
      <c r="E34" s="127"/>
      <c r="F34" s="127"/>
      <c r="G34" s="118" t="s">
        <v>301</v>
      </c>
    </row>
    <row r="35" ht="14.25" customHeight="1">
      <c r="A35" s="16"/>
      <c r="B35" s="127"/>
      <c r="C35" s="127"/>
      <c r="D35" s="127"/>
      <c r="E35" s="127"/>
      <c r="F35" s="127"/>
    </row>
    <row r="36" ht="14.25" customHeight="1">
      <c r="A36" s="40"/>
      <c r="B36" s="127"/>
      <c r="C36" s="127"/>
      <c r="D36" s="127"/>
      <c r="E36" s="127"/>
      <c r="F36" s="127"/>
    </row>
    <row r="37" ht="14.25" customHeight="1">
      <c r="A37" s="41"/>
    </row>
    <row r="38" ht="14.25" customHeight="1">
      <c r="A38" s="41"/>
    </row>
    <row r="39" ht="14.25" customHeight="1">
      <c r="A39" s="41"/>
    </row>
    <row r="40" ht="14.25" customHeight="1">
      <c r="A40" s="41"/>
    </row>
    <row r="41" ht="14.25" customHeight="1">
      <c r="A41" s="41"/>
    </row>
    <row r="42" ht="14.25" customHeight="1">
      <c r="A42" s="41"/>
    </row>
    <row r="43" ht="14.25" customHeight="1">
      <c r="A43" s="41"/>
    </row>
    <row r="44" ht="14.25" customHeight="1">
      <c r="A44" s="41"/>
    </row>
    <row r="45" ht="14.25" customHeight="1"/>
    <row r="46" ht="14.25" customHeight="1"/>
    <row r="47" ht="14.25" customHeight="1">
      <c r="A47" s="43"/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71"/>
    <col customWidth="1" min="2" max="3" width="16.71"/>
    <col customWidth="1" min="4" max="4" width="15.29"/>
    <col customWidth="1" min="5" max="5" width="12.0"/>
    <col customWidth="1" min="6" max="6" width="10.86"/>
    <col customWidth="1" min="7" max="7" width="19.14"/>
    <col customWidth="1" min="8" max="27" width="8.71"/>
  </cols>
  <sheetData>
    <row r="1" ht="14.25" customHeight="1">
      <c r="A1" s="131"/>
      <c r="B1" s="132" t="s">
        <v>302</v>
      </c>
      <c r="C1" s="132">
        <v>2023.0</v>
      </c>
      <c r="D1" s="132">
        <v>2022.0</v>
      </c>
      <c r="E1" s="132">
        <v>2021.0</v>
      </c>
    </row>
    <row r="2" ht="14.25" customHeight="1"/>
    <row r="3" ht="14.25" customHeight="1">
      <c r="A3" s="133" t="s">
        <v>303</v>
      </c>
    </row>
    <row r="4" ht="14.25" customHeight="1">
      <c r="A4" s="118" t="s">
        <v>304</v>
      </c>
      <c r="B4" s="118">
        <v>31.0</v>
      </c>
      <c r="C4" s="118">
        <v>34.02</v>
      </c>
      <c r="D4" s="118">
        <v>28.91</v>
      </c>
      <c r="E4" s="118">
        <v>16.52</v>
      </c>
      <c r="F4" s="118"/>
      <c r="G4" s="118" t="s">
        <v>305</v>
      </c>
    </row>
    <row r="5" ht="14.25" customHeight="1">
      <c r="A5" s="118" t="s">
        <v>306</v>
      </c>
      <c r="B5" s="134">
        <v>3.8</v>
      </c>
      <c r="C5" s="134">
        <v>3.07</v>
      </c>
      <c r="D5" s="134">
        <v>2.41</v>
      </c>
      <c r="E5" s="134">
        <v>4.55</v>
      </c>
      <c r="F5" s="118"/>
      <c r="G5" s="118" t="s">
        <v>307</v>
      </c>
    </row>
    <row r="6" ht="14.25" customHeight="1">
      <c r="A6" s="118" t="s">
        <v>308</v>
      </c>
      <c r="B6" s="135">
        <v>0.0949</v>
      </c>
      <c r="C6" s="135">
        <v>0.171</v>
      </c>
      <c r="D6" s="93">
        <v>0.0484</v>
      </c>
      <c r="E6" s="93">
        <v>0.0361</v>
      </c>
      <c r="F6" s="118"/>
      <c r="G6" s="118" t="s">
        <v>309</v>
      </c>
    </row>
    <row r="7" ht="14.25" customHeight="1">
      <c r="A7" s="118" t="s">
        <v>310</v>
      </c>
      <c r="B7" s="136">
        <f t="shared" ref="B7:E7" si="1">B4/(B6*100)</f>
        <v>3.266596417</v>
      </c>
      <c r="C7" s="136">
        <f t="shared" si="1"/>
        <v>1.989473684</v>
      </c>
      <c r="D7" s="136">
        <f t="shared" si="1"/>
        <v>5.973140496</v>
      </c>
      <c r="E7" s="136">
        <f t="shared" si="1"/>
        <v>4.576177285</v>
      </c>
      <c r="F7" s="118"/>
      <c r="G7" s="118" t="s">
        <v>311</v>
      </c>
    </row>
    <row r="8" ht="14.25" customHeight="1"/>
    <row r="9" ht="14.25" customHeight="1">
      <c r="A9" s="137" t="s">
        <v>312</v>
      </c>
      <c r="B9" s="127"/>
      <c r="C9" s="127"/>
    </row>
    <row r="10" ht="14.25" customHeight="1">
      <c r="A10" s="138" t="s">
        <v>313</v>
      </c>
      <c r="B10" s="139">
        <v>2.846</v>
      </c>
      <c r="C10" s="139">
        <v>5.464653</v>
      </c>
      <c r="D10" s="139">
        <v>-1.164529</v>
      </c>
      <c r="E10" s="140">
        <v>2.309476</v>
      </c>
      <c r="F10" s="118"/>
      <c r="G10" s="118" t="s">
        <v>314</v>
      </c>
      <c r="H10" s="138"/>
      <c r="I10" s="141"/>
      <c r="J10" s="138"/>
      <c r="K10" s="138"/>
      <c r="L10" s="138"/>
      <c r="M10" s="138"/>
      <c r="N10" s="118" t="s">
        <v>315</v>
      </c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</row>
    <row r="11" ht="14.25" customHeight="1">
      <c r="A11" s="142" t="s">
        <v>316</v>
      </c>
      <c r="B11" s="143">
        <v>0.1214</v>
      </c>
      <c r="C11" s="143">
        <v>0.096651</v>
      </c>
      <c r="D11" s="143">
        <v>0.101248</v>
      </c>
      <c r="E11" s="135">
        <v>0.167743</v>
      </c>
      <c r="F11" s="118"/>
      <c r="G11" s="118" t="s">
        <v>317</v>
      </c>
    </row>
    <row r="12" ht="14.25" customHeight="1">
      <c r="A12" s="142" t="s">
        <v>318</v>
      </c>
      <c r="B12" s="143">
        <v>0.0785</v>
      </c>
      <c r="C12" s="143">
        <v>0.063274</v>
      </c>
      <c r="D12" s="143">
        <v>0.061456</v>
      </c>
      <c r="E12" s="135">
        <v>0.104846</v>
      </c>
      <c r="F12" s="118"/>
      <c r="G12" s="118" t="s">
        <v>319</v>
      </c>
    </row>
    <row r="13" ht="14.25" customHeight="1">
      <c r="A13" s="133" t="s">
        <v>320</v>
      </c>
    </row>
    <row r="14" ht="14.25" customHeight="1">
      <c r="A14" s="142" t="s">
        <v>321</v>
      </c>
      <c r="B14" s="124">
        <v>15.65</v>
      </c>
      <c r="C14" s="124">
        <v>84.3</v>
      </c>
      <c r="D14" s="124">
        <v>-12.2</v>
      </c>
      <c r="E14" s="118">
        <v>16.08</v>
      </c>
      <c r="F14" s="118"/>
      <c r="G14" s="118" t="s">
        <v>322</v>
      </c>
      <c r="I14" s="144"/>
    </row>
    <row r="15" ht="14.25" customHeight="1">
      <c r="A15" s="133" t="s">
        <v>323</v>
      </c>
      <c r="I15" s="144"/>
    </row>
    <row r="16" ht="14.25" customHeight="1">
      <c r="A16" s="142" t="s">
        <v>324</v>
      </c>
      <c r="B16" s="124">
        <v>0.85</v>
      </c>
      <c r="C16" s="124">
        <v>0.91</v>
      </c>
      <c r="D16" s="118">
        <v>1.62</v>
      </c>
      <c r="E16" s="118">
        <v>2.3</v>
      </c>
      <c r="F16" s="118"/>
      <c r="G16" s="118" t="s">
        <v>325</v>
      </c>
      <c r="I16" s="145"/>
    </row>
    <row r="17" ht="14.25" customHeight="1">
      <c r="A17" s="142" t="s">
        <v>326</v>
      </c>
      <c r="B17" s="124">
        <v>0.85</v>
      </c>
      <c r="C17" s="124">
        <v>0.74</v>
      </c>
      <c r="D17" s="118">
        <v>1.43</v>
      </c>
      <c r="E17" s="118">
        <v>2.15</v>
      </c>
      <c r="F17" s="118"/>
      <c r="G17" s="118" t="s">
        <v>327</v>
      </c>
    </row>
    <row r="18" ht="14.25" customHeight="1">
      <c r="A18" s="142" t="s">
        <v>328</v>
      </c>
      <c r="B18" s="124">
        <v>0.84</v>
      </c>
      <c r="C18" s="124">
        <v>0.44</v>
      </c>
      <c r="D18" s="118">
        <v>1.12</v>
      </c>
      <c r="E18" s="118">
        <v>1.93</v>
      </c>
      <c r="F18" s="118"/>
      <c r="G18" s="118" t="s">
        <v>329</v>
      </c>
    </row>
    <row r="19" ht="14.25" customHeight="1"/>
    <row r="20" ht="14.25" customHeight="1"/>
    <row r="21" ht="14.25" customHeight="1">
      <c r="A21" s="146" t="s">
        <v>330</v>
      </c>
      <c r="B21" s="147"/>
      <c r="C21" s="147"/>
      <c r="D21" s="147"/>
      <c r="E21" s="147"/>
    </row>
    <row r="22" ht="14.25" customHeight="1">
      <c r="A22" s="146"/>
    </row>
    <row r="23" ht="14.25" customHeight="1">
      <c r="A23" s="146" t="s">
        <v>331</v>
      </c>
    </row>
    <row r="24" ht="14.25" customHeight="1">
      <c r="A24" s="144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2024-05-17T01:19:36Z</dcterms:created>
  <dc:creator>Ayushi</dc:creator>
</cp:coreProperties>
</file>