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\Downloads\Course 03 - Reading Financial Statements\"/>
    </mc:Choice>
  </mc:AlternateContent>
  <xr:revisionPtr revIDLastSave="0" documentId="13_ncr:1_{5C9F08BC-CCD8-40CD-A5A9-48F8252E62BC}" xr6:coauthVersionLast="47" xr6:coauthVersionMax="47" xr10:uidLastSave="{00000000-0000-0000-0000-000000000000}"/>
  <bookViews>
    <workbookView xWindow="-96" yWindow="0" windowWidth="13800" windowHeight="13056" activeTab="1" xr2:uid="{AB2251E9-47B3-4BA1-85EB-0AABDE87FCDD}"/>
  </bookViews>
  <sheets>
    <sheet name="Cover Page" sheetId="2" r:id="rId1"/>
    <sheet name="Financial Statements &amp; Ratios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'Financial Statements &amp; Ratios'!$B$3:$G$43,'Financial Statements &amp; Ratios'!$B$46:$G$103,'Financial Statements &amp; Ratios'!$B$106:$G$168,'Financial Statements &amp; Ratios'!$B$171:$G$194,'Financial Statements &amp; Ratios'!$B$197:$G$230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9" i="1" l="1"/>
  <c r="E229" i="1"/>
  <c r="C229" i="1"/>
  <c r="E228" i="1"/>
  <c r="D228" i="1"/>
  <c r="C228" i="1"/>
  <c r="D226" i="1"/>
  <c r="E226" i="1"/>
  <c r="D223" i="1"/>
  <c r="E223" i="1"/>
  <c r="D225" i="1"/>
  <c r="E225" i="1"/>
  <c r="C226" i="1"/>
  <c r="D220" i="1"/>
  <c r="C225" i="1"/>
  <c r="C220" i="1"/>
  <c r="C223" i="1"/>
  <c r="E221" i="1"/>
  <c r="E222" i="1"/>
  <c r="D221" i="1"/>
  <c r="D222" i="1"/>
  <c r="C221" i="1"/>
  <c r="C222" i="1"/>
  <c r="E220" i="1"/>
  <c r="D218" i="1"/>
  <c r="E218" i="1"/>
  <c r="C218" i="1"/>
  <c r="E217" i="1"/>
  <c r="D217" i="1"/>
  <c r="C217" i="1"/>
  <c r="E216" i="1"/>
  <c r="D216" i="1"/>
  <c r="D208" i="1"/>
  <c r="C216" i="1"/>
  <c r="E214" i="1"/>
  <c r="D214" i="1"/>
  <c r="C214" i="1"/>
  <c r="E209" i="1"/>
  <c r="E210" i="1"/>
  <c r="E211" i="1"/>
  <c r="E212" i="1"/>
  <c r="E213" i="1"/>
  <c r="E208" i="1"/>
  <c r="D209" i="1"/>
  <c r="D210" i="1"/>
  <c r="D211" i="1"/>
  <c r="D212" i="1"/>
  <c r="D213" i="1"/>
  <c r="C208" i="1"/>
  <c r="D203" i="1"/>
  <c r="C209" i="1"/>
  <c r="C210" i="1"/>
  <c r="C211" i="1"/>
  <c r="C212" i="1"/>
  <c r="C213" i="1"/>
  <c r="C203" i="1"/>
  <c r="C206" i="1"/>
  <c r="C204" i="1"/>
  <c r="D206" i="1"/>
  <c r="E206" i="1"/>
  <c r="D204" i="1"/>
  <c r="D205" i="1"/>
  <c r="E204" i="1"/>
  <c r="E205" i="1"/>
  <c r="E203" i="1"/>
  <c r="C205" i="1"/>
  <c r="E188" i="1"/>
  <c r="E184" i="1"/>
  <c r="D158" i="1"/>
  <c r="E158" i="1"/>
  <c r="E161" i="1" s="1"/>
  <c r="C158" i="1"/>
  <c r="D145" i="1"/>
  <c r="D189" i="1" s="1"/>
  <c r="E145" i="1"/>
  <c r="E189" i="1" s="1"/>
  <c r="C145" i="1"/>
  <c r="C161" i="1" s="1"/>
  <c r="E135" i="1"/>
  <c r="D135" i="1"/>
  <c r="D188" i="1" s="1"/>
  <c r="C135" i="1"/>
  <c r="C188" i="1" s="1"/>
  <c r="D98" i="1"/>
  <c r="D100" i="1" s="1"/>
  <c r="E95" i="1"/>
  <c r="E98" i="1" s="1"/>
  <c r="E100" i="1" s="1"/>
  <c r="D95" i="1"/>
  <c r="E85" i="1"/>
  <c r="E79" i="1"/>
  <c r="E185" i="1" s="1"/>
  <c r="D79" i="1"/>
  <c r="D85" i="1" s="1"/>
  <c r="E68" i="1"/>
  <c r="E181" i="1" s="1"/>
  <c r="D58" i="1"/>
  <c r="D184" i="1" s="1"/>
  <c r="E58" i="1"/>
  <c r="E24" i="1"/>
  <c r="E29" i="1" s="1"/>
  <c r="E32" i="1" s="1"/>
  <c r="E35" i="1" s="1"/>
  <c r="E176" i="1" s="1"/>
  <c r="D20" i="1"/>
  <c r="E20" i="1"/>
  <c r="C20" i="1"/>
  <c r="C24" i="1" s="1"/>
  <c r="C29" i="1" s="1"/>
  <c r="C32" i="1" s="1"/>
  <c r="C35" i="1" s="1"/>
  <c r="C176" i="1" s="1"/>
  <c r="E12" i="1"/>
  <c r="E177" i="1" s="1"/>
  <c r="D12" i="1"/>
  <c r="D177" i="1" s="1"/>
  <c r="C12" i="1"/>
  <c r="C177" i="1" s="1"/>
  <c r="E167" i="1"/>
  <c r="D167" i="1"/>
  <c r="C178" i="1" l="1"/>
  <c r="C180" i="1"/>
  <c r="E186" i="1"/>
  <c r="E178" i="1"/>
  <c r="E180" i="1"/>
  <c r="E182" i="1" s="1"/>
  <c r="D186" i="1"/>
  <c r="C190" i="1"/>
  <c r="D190" i="1"/>
  <c r="E190" i="1"/>
  <c r="D161" i="1"/>
  <c r="D68" i="1"/>
  <c r="D181" i="1" s="1"/>
  <c r="D185" i="1"/>
  <c r="C189" i="1"/>
  <c r="D24" i="1"/>
  <c r="D29" i="1" s="1"/>
  <c r="D32" i="1" s="1"/>
  <c r="D35" i="1" s="1"/>
  <c r="D176" i="1" s="1"/>
  <c r="D102" i="1"/>
  <c r="E102" i="1"/>
  <c r="D180" i="1" l="1"/>
  <c r="D182" i="1" s="1"/>
  <c r="D178" i="1"/>
  <c r="C38" i="1"/>
  <c r="C37" i="1"/>
  <c r="E38" i="1"/>
  <c r="E37" i="1"/>
  <c r="D38" i="1"/>
  <c r="D37" i="1"/>
</calcChain>
</file>

<file path=xl/sharedStrings.xml><?xml version="1.0" encoding="utf-8"?>
<sst xmlns="http://schemas.openxmlformats.org/spreadsheetml/2006/main" count="201" uniqueCount="136">
  <si>
    <t>(in millions, except per share data)</t>
  </si>
  <si>
    <t/>
  </si>
  <si>
    <t>Oct 1,</t>
  </si>
  <si>
    <t>Oct 2,</t>
  </si>
  <si>
    <t>Oct 3,</t>
  </si>
  <si>
    <t>Net revenues:</t>
  </si>
  <si>
    <t>Company-operated stores</t>
  </si>
  <si>
    <t>Licensed stores</t>
  </si>
  <si>
    <t>Other</t>
  </si>
  <si>
    <t>Total net revenues</t>
  </si>
  <si>
    <t>Product and distribution costs</t>
  </si>
  <si>
    <t>Store operating expenses</t>
  </si>
  <si>
    <t>Other operating expenses</t>
  </si>
  <si>
    <t>Depreciation and amortization expenses</t>
  </si>
  <si>
    <t>General and administrative expenses</t>
  </si>
  <si>
    <t>Restructuring and impairments</t>
  </si>
  <si>
    <t>Total operating expenses</t>
  </si>
  <si>
    <t>Income from equity investees</t>
  </si>
  <si>
    <t>Gain from sale of assets</t>
  </si>
  <si>
    <t>Interest income and other, net</t>
  </si>
  <si>
    <t>Interest expense</t>
  </si>
  <si>
    <t>Earnings before income taxes</t>
  </si>
  <si>
    <t>Income tax expense</t>
  </si>
  <si>
    <t>Net earnings including noncontrolling interests</t>
  </si>
  <si>
    <t>Net earnings attributable to noncontrolling interests</t>
  </si>
  <si>
    <t>Net earnings attributable to Starbucks</t>
  </si>
  <si>
    <t>Earnings per share - basic</t>
  </si>
  <si>
    <t>Earnings per share - diluted</t>
  </si>
  <si>
    <t>Weighted average shares outstanding:</t>
  </si>
  <si>
    <t>Basic</t>
  </si>
  <si>
    <t>Diluted</t>
  </si>
  <si>
    <t>ASSETS</t>
  </si>
  <si>
    <t>Cash and cash equivalents</t>
  </si>
  <si>
    <t>Short-term investments</t>
  </si>
  <si>
    <t>Accounts receivable, net</t>
  </si>
  <si>
    <t>Inventories</t>
  </si>
  <si>
    <t>Prepaid expenses and other current assets</t>
  </si>
  <si>
    <t>Total current assets</t>
  </si>
  <si>
    <t>Long-term investments</t>
  </si>
  <si>
    <t>Equity investments</t>
  </si>
  <si>
    <t>Property, plant and equipment, net</t>
  </si>
  <si>
    <t>Operating lease, right-of-use asset</t>
  </si>
  <si>
    <t>Deferred income taxes, net</t>
  </si>
  <si>
    <t>Other long-term assets</t>
  </si>
  <si>
    <t>Other intangible assets</t>
  </si>
  <si>
    <t>Goodwill</t>
  </si>
  <si>
    <t>TOTAL ASSETS</t>
  </si>
  <si>
    <t>Accounts payable</t>
  </si>
  <si>
    <t>Accrued liabilities</t>
  </si>
  <si>
    <t>Accrued payroll and benefits</t>
  </si>
  <si>
    <t>Current portion of operating lease liability</t>
  </si>
  <si>
    <t>Short-term debt</t>
  </si>
  <si>
    <t>Current portion of long-term debt</t>
  </si>
  <si>
    <t>Total current liabilities</t>
  </si>
  <si>
    <t>Long-term debt</t>
  </si>
  <si>
    <t>Operating lease liability</t>
  </si>
  <si>
    <t>Deferred revenue</t>
  </si>
  <si>
    <t>Other long-term liabilities</t>
  </si>
  <si>
    <t>Common stock ($0.001 par value) - authorized, 2,400.0 shares;</t>
  </si>
  <si>
    <t>issued and outstanding, 1,142.6 and 1,147.9 shares,</t>
  </si>
  <si>
    <t>respectively</t>
  </si>
  <si>
    <t>Additional paid-in capital</t>
  </si>
  <si>
    <t>Retained deficit</t>
  </si>
  <si>
    <t>Accumulated other comprehensive income/(loss)</t>
  </si>
  <si>
    <t>Noncontrolling interests</t>
  </si>
  <si>
    <t>TOTAL LIABILITIES AND SHAREHOLDERS' EQUITY/(DEFICIT)</t>
  </si>
  <si>
    <t>Adjustments to reconcile net earnings to net cash provided</t>
  </si>
  <si>
    <t>by operating activities:</t>
  </si>
  <si>
    <t>Depreciation and amortization</t>
  </si>
  <si>
    <t>Income earned from equity method investees</t>
  </si>
  <si>
    <t>Distributions received from equity method investees</t>
  </si>
  <si>
    <t>Gain on sale of assets</t>
  </si>
  <si>
    <t>Net gain resulting from divestiture of certain operations</t>
  </si>
  <si>
    <t>Stock-based compensation</t>
  </si>
  <si>
    <t>Non-cash lease costs</t>
  </si>
  <si>
    <t>Loss on retirement and impairment of assets</t>
  </si>
  <si>
    <t>Cash provided by/(used in) changes in operating assets and</t>
  </si>
  <si>
    <t>liabilities:</t>
  </si>
  <si>
    <t>Accounts receivable</t>
  </si>
  <si>
    <t>Income taxes payable</t>
  </si>
  <si>
    <t>Other operating assets and liabilities</t>
  </si>
  <si>
    <t>Net cash provided by operating activities</t>
  </si>
  <si>
    <t>Purchases of investments</t>
  </si>
  <si>
    <t>Sales of investments</t>
  </si>
  <si>
    <t>Maturities and calls of investments</t>
  </si>
  <si>
    <t>Additions to property, plant and equipment</t>
  </si>
  <si>
    <t>Proceeds from sale of assets</t>
  </si>
  <si>
    <t>Net proceeds from the divestiture of certain operations</t>
  </si>
  <si>
    <t>Net cash used in investing activities</t>
  </si>
  <si>
    <t>Net (payments)/proceeds from issuance of commercial paper</t>
  </si>
  <si>
    <t>Net proceeds from issuance of short-term debt</t>
  </si>
  <si>
    <t>Repayments of short-term debt</t>
  </si>
  <si>
    <t>Net proceeds from issuance of long-term debt</t>
  </si>
  <si>
    <t>Repayments of long-term debt</t>
  </si>
  <si>
    <t>Proceeds from issuance of common stock</t>
  </si>
  <si>
    <t>Cash dividends paid</t>
  </si>
  <si>
    <t>Repurchase of common stock</t>
  </si>
  <si>
    <t>Minimum tax withholdings on share-based awards</t>
  </si>
  <si>
    <t>Net cash used in financing activities</t>
  </si>
  <si>
    <t>Effect of exchange rate changes on cash and cash equivalents</t>
  </si>
  <si>
    <t>Net increase/(decrease) in cash and cash equivalents</t>
  </si>
  <si>
    <t>CASH AND CASH EQUIVALENTS:</t>
  </si>
  <si>
    <t>Beginning of period</t>
  </si>
  <si>
    <t>End of period</t>
  </si>
  <si>
    <t>Strictly Confidential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</si>
  <si>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</si>
  <si>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</si>
  <si>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</si>
  <si>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</si>
  <si>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</si>
  <si>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</si>
  <si>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</si>
  <si>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</si>
  <si>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 xml:space="preserve"> </t>
  </si>
  <si>
    <t>Starbucks Financial Statements</t>
  </si>
  <si>
    <t>Income Statement</t>
  </si>
  <si>
    <t>Balance Sheet</t>
  </si>
  <si>
    <t>Operating income (EBIT)</t>
  </si>
  <si>
    <t>Stored value card liability and current portion of deferred revenue</t>
  </si>
  <si>
    <t>SHAREHOLDERS' EQUITY/(DEFICIT)</t>
  </si>
  <si>
    <t>LIABILITIES</t>
  </si>
  <si>
    <t>TOTAL LIABILITIES</t>
  </si>
  <si>
    <t>TOTAL SHAREHOLDERS' DEFICIT</t>
  </si>
  <si>
    <t>TOTAL DEFICIT</t>
  </si>
  <si>
    <t>Cash Flow Statement</t>
  </si>
  <si>
    <t>Check</t>
  </si>
  <si>
    <t>Ratios</t>
  </si>
  <si>
    <t>Financial Statements &amp; Ratios</t>
  </si>
  <si>
    <t>Net Profit Margin</t>
  </si>
  <si>
    <t>Current Ratio</t>
  </si>
  <si>
    <r>
      <t xml:space="preserve">Simple Free Cash Flow </t>
    </r>
    <r>
      <rPr>
        <vertAlign val="superscript"/>
        <sz val="10"/>
        <color theme="1"/>
        <rFont val="Open Sans"/>
        <family val="2"/>
      </rPr>
      <t>1</t>
    </r>
  </si>
  <si>
    <t>Defined as cash from operations less investments in property, plant and equipment.</t>
  </si>
  <si>
    <t>Return on Assets</t>
  </si>
  <si>
    <t>Total assets (ending balance)</t>
  </si>
  <si>
    <t>Common Size Income Statement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</si>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</sst>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(#,##0_)_%;\(#,##0\)_%;_(&quot;–&quot;_)_%;_(@_)_%"/>
    <numFmt numFmtId="165" formatCode="_-* #,##0.00_-;\(#,##0.00\)_-;_-* &quot;-&quot;_-;_-@_-"/>
    <numFmt numFmtId="166" formatCode="0&quot;A&quot;"/>
    <numFmt numFmtId="167" formatCode="_(#,##0.0_);\(#,##0.0\);_(&quot;–&quot;_);_(@_)"/>
    <numFmt numFmtId="168" formatCode="_(&quot;$&quot;#,##0.00_);\(&quot;$&quot;#,##0.00\);_(&quot;–&quot;_);_(@_)"/>
    <numFmt numFmtId="169" formatCode="_(#,##0_);\(#,##0\);_(&quot;–&quot;_);_(@_)"/>
    <numFmt numFmtId="170" formatCode="0&quot;E&quot;"/>
    <numFmt numFmtId="171" formatCode="@\⁽\¹\⁾"/>
    <numFmt numFmtId="172" formatCode="_(#,##0.0%_);\(#,##0.0%\);_(&quot;–&quot;_);_(@_)"/>
    <numFmt numFmtId="173" formatCode="_(0.00\x_);\(0.00\x\);_(&quot;–&quot;_);_(@_)"/>
    <numFmt numFmtId="174" formatCode="#,##0.0"/>
  </numFmts>
  <fonts count="31">
    <font>
      <sz val="10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rial Narrow"/>
      <family val="2"/>
    </font>
    <font>
      <u/>
      <sz val="12"/>
      <color rgb="FF3271D2"/>
      <name val="Open Sans"/>
      <family val="2"/>
    </font>
    <font>
      <u/>
      <sz val="10"/>
      <color theme="10"/>
      <name val="Arial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2"/>
      <color rgb="FF000000"/>
      <name val="Open Sans"/>
      <family val="2"/>
    </font>
    <font>
      <sz val="11"/>
      <name val="Open Sans"/>
      <family val="2"/>
    </font>
    <font>
      <sz val="10"/>
      <name val="Bookman"/>
      <family val="1"/>
    </font>
    <font>
      <b/>
      <i/>
      <sz val="11"/>
      <color rgb="FFFA621C"/>
      <name val="Open Sans"/>
      <family val="2"/>
    </font>
    <font>
      <b/>
      <sz val="14"/>
      <color rgb="FF3271D2"/>
      <name val="Open Sans"/>
      <family val="2"/>
    </font>
    <font>
      <sz val="14"/>
      <color theme="1"/>
      <name val="Open Sans"/>
      <family val="2"/>
    </font>
    <font>
      <i/>
      <sz val="9"/>
      <name val="Open Sans"/>
      <family val="2"/>
    </font>
    <font>
      <sz val="10"/>
      <color rgb="FF3271D2"/>
      <name val="Open Sans"/>
      <family val="2"/>
    </font>
    <font>
      <b/>
      <sz val="10"/>
      <color rgb="FFFA621C"/>
      <name val="Open Sans"/>
      <family val="2"/>
    </font>
    <font>
      <sz val="10"/>
      <color rgb="FF000000"/>
      <name val="Open Sans"/>
      <family val="2"/>
    </font>
    <font>
      <b/>
      <sz val="10"/>
      <color rgb="FF000000"/>
      <name val="Open Sans"/>
      <family val="2"/>
    </font>
    <font>
      <b/>
      <sz val="10"/>
      <name val="Open Sans"/>
      <family val="2"/>
    </font>
    <font>
      <vertAlign val="superscript"/>
      <sz val="10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F2F2F2"/>
        <bgColor rgb="FF000000"/>
      </patternFill>
    </fill>
  </fills>
  <borders count="14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medium">
        <color rgb="FF3271D2"/>
      </bottom>
      <diagonal/>
    </border>
    <border>
      <left/>
      <right/>
      <top style="hair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5" fillId="0" borderId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77">
    <xf numFmtId="0" fontId="0" fillId="0" borderId="0" xfId="0"/>
    <xf numFmtId="0" fontId="6" fillId="0" borderId="0" xfId="1" applyFont="1"/>
    <xf numFmtId="0" fontId="5" fillId="0" borderId="0" xfId="1"/>
    <xf numFmtId="0" fontId="6" fillId="2" borderId="1" xfId="1" applyFont="1" applyFill="1" applyBorder="1"/>
    <xf numFmtId="0" fontId="6" fillId="2" borderId="2" xfId="1" applyFont="1" applyFill="1" applyBorder="1"/>
    <xf numFmtId="0" fontId="6" fillId="2" borderId="3" xfId="1" applyFont="1" applyFill="1" applyBorder="1"/>
    <xf numFmtId="0" fontId="6" fillId="2" borderId="4" xfId="1" applyFont="1" applyFill="1" applyBorder="1"/>
    <xf numFmtId="0" fontId="6" fillId="2" borderId="0" xfId="1" applyFont="1" applyFill="1"/>
    <xf numFmtId="0" fontId="6" fillId="2" borderId="5" xfId="1" applyFont="1" applyFill="1" applyBorder="1"/>
    <xf numFmtId="0" fontId="6" fillId="0" borderId="4" xfId="1" applyFont="1" applyBorder="1"/>
    <xf numFmtId="0" fontId="6" fillId="0" borderId="5" xfId="1" applyFont="1" applyBorder="1"/>
    <xf numFmtId="0" fontId="7" fillId="0" borderId="0" xfId="1" applyFont="1" applyProtection="1">
      <protection locked="0"/>
    </xf>
    <xf numFmtId="0" fontId="8" fillId="0" borderId="0" xfId="1" applyFont="1" applyAlignment="1">
      <alignment horizontal="right"/>
    </xf>
    <xf numFmtId="0" fontId="6" fillId="0" borderId="0" xfId="1" applyFont="1" applyProtection="1">
      <protection locked="0"/>
    </xf>
    <xf numFmtId="0" fontId="9" fillId="0" borderId="0" xfId="1" applyFont="1"/>
    <xf numFmtId="0" fontId="8" fillId="0" borderId="6" xfId="1" applyFont="1" applyBorder="1" applyProtection="1">
      <protection locked="0"/>
    </xf>
    <xf numFmtId="0" fontId="1" fillId="0" borderId="0" xfId="1" applyFont="1"/>
    <xf numFmtId="164" fontId="11" fillId="0" borderId="0" xfId="2" applyNumberFormat="1" applyFont="1" applyFill="1" applyBorder="1" applyProtection="1">
      <protection locked="0"/>
    </xf>
    <xf numFmtId="164" fontId="13" fillId="0" borderId="0" xfId="3" applyNumberFormat="1" applyFont="1" applyFill="1" applyBorder="1" applyProtection="1">
      <protection locked="0"/>
    </xf>
    <xf numFmtId="0" fontId="14" fillId="0" borderId="0" xfId="3" applyFont="1" applyFill="1" applyBorder="1" applyProtection="1">
      <protection locked="0"/>
    </xf>
    <xf numFmtId="164" fontId="15" fillId="0" borderId="0" xfId="1" applyNumberFormat="1" applyFont="1"/>
    <xf numFmtId="164" fontId="12" fillId="0" borderId="0" xfId="3" applyNumberFormat="1" applyFill="1" applyBorder="1"/>
    <xf numFmtId="0" fontId="1" fillId="0" borderId="0" xfId="3" applyFont="1" applyFill="1" applyBorder="1"/>
    <xf numFmtId="0" fontId="16" fillId="3" borderId="0" xfId="1" applyFont="1" applyFill="1"/>
    <xf numFmtId="0" fontId="1" fillId="3" borderId="0" xfId="1" applyFont="1" applyFill="1"/>
    <xf numFmtId="164" fontId="17" fillId="3" borderId="0" xfId="1" applyNumberFormat="1" applyFont="1" applyFill="1"/>
    <xf numFmtId="0" fontId="4" fillId="3" borderId="0" xfId="1" applyFont="1" applyFill="1"/>
    <xf numFmtId="0" fontId="6" fillId="0" borderId="7" xfId="1" applyFont="1" applyBorder="1"/>
    <xf numFmtId="0" fontId="6" fillId="0" borderId="8" xfId="1" applyFont="1" applyBorder="1"/>
    <xf numFmtId="0" fontId="6" fillId="0" borderId="9" xfId="1" applyFont="1" applyBorder="1"/>
    <xf numFmtId="164" fontId="18" fillId="0" borderId="0" xfId="2" applyNumberFormat="1" applyFont="1" applyFill="1" applyBorder="1" applyProtection="1">
      <protection locked="0"/>
    </xf>
    <xf numFmtId="0" fontId="19" fillId="0" borderId="0" xfId="0" applyFont="1"/>
    <xf numFmtId="0" fontId="19" fillId="2" borderId="0" xfId="0" applyFont="1" applyFill="1"/>
    <xf numFmtId="0" fontId="6" fillId="0" borderId="0" xfId="0" applyFont="1"/>
    <xf numFmtId="165" fontId="21" fillId="0" borderId="0" xfId="4" applyNumberFormat="1" applyFont="1" applyAlignment="1" applyProtection="1">
      <alignment horizontal="center"/>
      <protection locked="0"/>
    </xf>
    <xf numFmtId="37" fontId="22" fillId="4" borderId="0" xfId="0" applyNumberFormat="1" applyFont="1" applyFill="1" applyAlignment="1">
      <alignment vertical="center"/>
    </xf>
    <xf numFmtId="37" fontId="2" fillId="4" borderId="0" xfId="0" applyNumberFormat="1" applyFont="1" applyFill="1" applyAlignment="1">
      <alignment vertical="center"/>
    </xf>
    <xf numFmtId="37" fontId="4" fillId="4" borderId="0" xfId="0" applyNumberFormat="1" applyFont="1" applyFill="1" applyAlignment="1">
      <alignment vertical="center"/>
    </xf>
    <xf numFmtId="166" fontId="2" fillId="4" borderId="0" xfId="0" applyNumberFormat="1" applyFont="1" applyFill="1" applyAlignment="1">
      <alignment horizontal="right"/>
    </xf>
    <xf numFmtId="37" fontId="23" fillId="0" borderId="0" xfId="0" applyNumberFormat="1" applyFont="1" applyAlignment="1">
      <alignment vertical="center"/>
    </xf>
    <xf numFmtId="164" fontId="24" fillId="0" borderId="0" xfId="0" applyNumberFormat="1" applyFont="1" applyAlignment="1">
      <alignment vertical="center"/>
    </xf>
    <xf numFmtId="0" fontId="25" fillId="0" borderId="0" xfId="0" applyFont="1" applyAlignment="1">
      <alignment horizontal="right"/>
    </xf>
    <xf numFmtId="0" fontId="0" fillId="0" borderId="0" xfId="0" applyAlignment="1">
      <alignment horizontal="left" indent="1"/>
    </xf>
    <xf numFmtId="167" fontId="0" fillId="0" borderId="0" xfId="0" applyNumberFormat="1"/>
    <xf numFmtId="0" fontId="26" fillId="0" borderId="0" xfId="0" applyFont="1" applyAlignment="1">
      <alignment horizontal="left"/>
    </xf>
    <xf numFmtId="167" fontId="25" fillId="0" borderId="0" xfId="0" applyNumberFormat="1" applyFont="1"/>
    <xf numFmtId="167" fontId="27" fillId="0" borderId="0" xfId="0" applyNumberFormat="1" applyFont="1"/>
    <xf numFmtId="0" fontId="25" fillId="0" borderId="11" xfId="0" applyFont="1" applyBorder="1"/>
    <xf numFmtId="167" fontId="27" fillId="0" borderId="12" xfId="0" applyNumberFormat="1" applyFont="1" applyBorder="1"/>
    <xf numFmtId="0" fontId="3" fillId="0" borderId="0" xfId="0" applyFont="1"/>
    <xf numFmtId="167" fontId="28" fillId="0" borderId="0" xfId="0" applyNumberFormat="1" applyFont="1"/>
    <xf numFmtId="168" fontId="25" fillId="0" borderId="0" xfId="0" applyNumberFormat="1" applyFont="1"/>
    <xf numFmtId="0" fontId="0" fillId="0" borderId="0" xfId="0" applyAlignment="1">
      <alignment horizontal="left" indent="2"/>
    </xf>
    <xf numFmtId="0" fontId="0" fillId="0" borderId="10" xfId="0" applyBorder="1"/>
    <xf numFmtId="168" fontId="27" fillId="0" borderId="0" xfId="0" applyNumberFormat="1" applyFont="1"/>
    <xf numFmtId="169" fontId="0" fillId="0" borderId="0" xfId="0" applyNumberFormat="1"/>
    <xf numFmtId="37" fontId="1" fillId="4" borderId="0" xfId="0" applyNumberFormat="1" applyFont="1" applyFill="1" applyAlignment="1">
      <alignment vertical="center"/>
    </xf>
    <xf numFmtId="170" fontId="24" fillId="4" borderId="0" xfId="0" applyNumberFormat="1" applyFont="1" applyFill="1" applyAlignment="1">
      <alignment horizontal="centerContinuous"/>
    </xf>
    <xf numFmtId="170" fontId="29" fillId="4" borderId="0" xfId="0" applyNumberFormat="1" applyFont="1" applyFill="1" applyAlignment="1">
      <alignment horizontal="centerContinuous"/>
    </xf>
    <xf numFmtId="37" fontId="6" fillId="0" borderId="0" xfId="0" applyNumberFormat="1" applyFont="1" applyAlignment="1">
      <alignment vertical="center"/>
    </xf>
    <xf numFmtId="171" fontId="0" fillId="0" borderId="0" xfId="0" applyNumberFormat="1" applyAlignment="1">
      <alignment horizontal="right"/>
    </xf>
    <xf numFmtId="170" fontId="29" fillId="0" borderId="0" xfId="0" applyNumberFormat="1" applyFont="1" applyAlignment="1">
      <alignment horizontal="centerContinuous"/>
    </xf>
    <xf numFmtId="167" fontId="28" fillId="5" borderId="12" xfId="0" applyNumberFormat="1" applyFont="1" applyFill="1" applyBorder="1"/>
    <xf numFmtId="167" fontId="28" fillId="5" borderId="13" xfId="0" applyNumberFormat="1" applyFont="1" applyFill="1" applyBorder="1"/>
    <xf numFmtId="167" fontId="27" fillId="5" borderId="12" xfId="0" applyNumberFormat="1" applyFont="1" applyFill="1" applyBorder="1"/>
    <xf numFmtId="167" fontId="28" fillId="5" borderId="0" xfId="0" applyNumberFormat="1" applyFont="1" applyFill="1"/>
    <xf numFmtId="167" fontId="0" fillId="5" borderId="0" xfId="0" applyNumberFormat="1" applyFill="1"/>
    <xf numFmtId="172" fontId="0" fillId="5" borderId="12" xfId="0" applyNumberFormat="1" applyFill="1" applyBorder="1"/>
    <xf numFmtId="169" fontId="25" fillId="0" borderId="0" xfId="0" applyNumberFormat="1" applyFont="1" applyAlignment="1">
      <alignment horizontal="right"/>
    </xf>
    <xf numFmtId="169" fontId="0" fillId="5" borderId="0" xfId="0" applyNumberFormat="1" applyFill="1"/>
    <xf numFmtId="172" fontId="0" fillId="5" borderId="12" xfId="0" applyNumberFormat="1" applyFill="1" applyBorder="1" applyAlignment="1">
      <alignment horizontal="right"/>
    </xf>
    <xf numFmtId="173" fontId="0" fillId="5" borderId="12" xfId="0" applyNumberFormat="1" applyFill="1" applyBorder="1"/>
    <xf numFmtId="167" fontId="0" fillId="5" borderId="12" xfId="0" applyNumberFormat="1" applyFill="1" applyBorder="1"/>
    <xf numFmtId="172" fontId="27" fillId="5" borderId="0" xfId="0" applyNumberFormat="1" applyFont="1" applyFill="1"/>
    <xf numFmtId="172" fontId="28" fillId="5" borderId="12" xfId="0" applyNumberFormat="1" applyFont="1" applyFill="1" applyBorder="1"/>
    <xf numFmtId="172" fontId="28" fillId="5" borderId="13" xfId="0" applyNumberFormat="1" applyFont="1" applyFill="1" applyBorder="1"/>
    <xf numFmtId="174" fontId="0" fillId="0" borderId="0" xfId="0" applyNumberFormat="1"/>
  </cellXfs>
  <cellStyles count="5">
    <cellStyle name="Comma 2" xfId="4" xr:uid="{DC68E137-A3BA-48EF-9AE3-90682E7ABCAC}"/>
    <cellStyle name="Hyperlink 2" xfId="2" xr:uid="{E894117F-7164-48CE-9AA3-C2D0381C3D5D}"/>
    <cellStyle name="Hyperlink 2 2" xfId="3" xr:uid="{A1D6590C-BAC9-42FF-9FE0-F274D6F2401E}"/>
    <cellStyle name="Normal" xfId="0" builtinId="0"/>
    <cellStyle name="Normal 2 2 2" xfId="1" xr:uid="{33BC45EE-F529-460B-8047-E6FDA9D3803B}"/>
  </cellStyles>
  <dxfs count="0"/>
  <tableStyles count="0" defaultTableStyle="TableStyleMedium2" defaultPivotStyle="PivotStyleLight16"/>
  <colors>
    <mruColors>
      <color rgb="FFFA62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DDF42B-F4E0-44B4-9EA6-45CCB663F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470245"/>
          <a:ext cx="447085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0A85AB1-AF99-441F-9BA7-6932C7A80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845820"/>
          <a:ext cx="276087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118110</xdr:colOff>
      <xdr:row>0</xdr:row>
      <xdr:rowOff>0</xdr:rowOff>
    </xdr:from>
    <xdr:to>
      <xdr:col>1</xdr:col>
      <xdr:colOff>2513160</xdr:colOff>
      <xdr:row>1</xdr:row>
      <xdr:rowOff>12042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728038-8D5A-4AE1-81CA-D6DA4E1F4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860" y="0"/>
          <a:ext cx="2395050" cy="709272"/>
        </a:xfrm>
        <a:prstGeom prst="rect">
          <a:avLst/>
        </a:prstGeom>
      </xdr:spPr>
    </xdr:pic>
    <xdr:clientData/>
  </xdr:twoCellAnchor>
  <xdr:twoCellAnchor editAs="oneCell">
    <xdr:from>
      <xdr:col>4</xdr:col>
      <xdr:colOff>3810</xdr:colOff>
      <xdr:row>0</xdr:row>
      <xdr:rowOff>123488</xdr:rowOff>
    </xdr:from>
    <xdr:to>
      <xdr:col>6</xdr:col>
      <xdr:colOff>406971</xdr:colOff>
      <xdr:row>0</xdr:row>
      <xdr:rowOff>582985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6E29101-D8C6-40A9-8BED-40992D299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9280" y="123488"/>
          <a:ext cx="1734121" cy="4594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9596-9258-462F-80F5-AABA3C080C97}">
  <sheetPr>
    <pageSetUpPr fitToPage="1"/>
  </sheetPr>
  <dimension ref="A1:M40"/>
  <sheetViews>
    <sheetView showGridLines="0" topLeftCell="A69" zoomScaleNormal="100" workbookViewId="0"/>
  </sheetViews>
  <sheetFormatPr defaultColWidth="8.796875" defaultRowHeight="14.4"/>
  <cols>
    <col min="1" max="1" width="4.69921875" style="2" customWidth="1"/>
    <col min="2" max="2" width="4.796875" style="2" customWidth="1"/>
    <col min="3" max="3" width="36.69921875" style="2" customWidth="1"/>
    <col min="4" max="11" width="10.69921875" style="2" customWidth="1"/>
    <col min="12" max="12" width="36.69921875" style="2" customWidth="1"/>
    <col min="13" max="13" width="4.796875" style="2" customWidth="1"/>
    <col min="14" max="16384" width="8.796875" style="2"/>
  </cols>
  <sheetData>
    <row r="1" spans="1:13" ht="19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9.5" customHeight="1" thickTop="1">
      <c r="A2" s="1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5"/>
    </row>
    <row r="3" spans="1:13" ht="19.5" customHeight="1">
      <c r="A3" s="1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spans="1:13" ht="19.5" customHeight="1">
      <c r="A4" s="1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</row>
    <row r="5" spans="1:13" ht="19.5" customHeight="1">
      <c r="A5" s="1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</row>
    <row r="6" spans="1:13" ht="19.5" customHeight="1">
      <c r="A6" s="1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</row>
    <row r="7" spans="1:13" ht="19.5" customHeight="1">
      <c r="A7" s="1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</row>
    <row r="8" spans="1:13" ht="19.5" customHeight="1">
      <c r="A8" s="1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8"/>
    </row>
    <row r="9" spans="1:13" ht="19.5" customHeight="1">
      <c r="A9" s="1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 ht="19.5" customHeight="1">
      <c r="A10" s="1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0"/>
    </row>
    <row r="11" spans="1:13" ht="28.5" customHeight="1">
      <c r="A11" s="1"/>
      <c r="B11" s="9"/>
      <c r="C11" s="11" t="s">
        <v>114</v>
      </c>
      <c r="D11" s="1"/>
      <c r="E11" s="1"/>
      <c r="F11" s="1"/>
      <c r="G11" s="1"/>
      <c r="H11" s="1"/>
      <c r="I11" s="1"/>
      <c r="J11" s="1"/>
      <c r="K11" s="1"/>
      <c r="L11" s="12" t="s">
        <v>104</v>
      </c>
      <c r="M11" s="10"/>
    </row>
    <row r="12" spans="1:13" ht="19.5" customHeight="1">
      <c r="A12" s="1"/>
      <c r="B12" s="9"/>
      <c r="C12" s="13"/>
      <c r="D12" s="1"/>
      <c r="E12" s="1"/>
      <c r="F12" s="1"/>
      <c r="G12" s="1"/>
      <c r="H12" s="1"/>
      <c r="I12" s="1"/>
      <c r="J12" s="1"/>
      <c r="K12" s="14"/>
      <c r="L12" s="1"/>
      <c r="M12" s="10"/>
    </row>
    <row r="13" spans="1:13" ht="19.5" customHeight="1">
      <c r="A13" s="1"/>
      <c r="B13" s="9"/>
      <c r="C13" s="15" t="s">
        <v>105</v>
      </c>
      <c r="D13" s="16"/>
      <c r="E13" s="16"/>
      <c r="F13" s="16"/>
      <c r="G13" s="16"/>
      <c r="H13" s="16"/>
      <c r="I13" s="16"/>
      <c r="J13" s="16"/>
      <c r="K13" s="16"/>
      <c r="L13" s="16"/>
      <c r="M13" s="10"/>
    </row>
    <row r="14" spans="1:13" ht="19.5" customHeight="1">
      <c r="A14" s="1"/>
      <c r="B14" s="9"/>
      <c r="C14" s="1"/>
      <c r="D14" s="16"/>
      <c r="E14" s="16"/>
      <c r="F14" s="16"/>
      <c r="G14" s="16"/>
      <c r="H14" s="16"/>
      <c r="I14" s="16"/>
      <c r="J14" s="16"/>
      <c r="K14" s="16"/>
      <c r="L14" s="16"/>
      <c r="M14" s="10"/>
    </row>
    <row r="15" spans="1:13" ht="19.5" customHeight="1">
      <c r="A15" s="1"/>
      <c r="B15" s="9"/>
      <c r="C15" s="17" t="s">
        <v>127</v>
      </c>
      <c r="D15" s="16"/>
      <c r="E15" s="16"/>
      <c r="F15" s="16"/>
      <c r="G15" s="16"/>
      <c r="H15" s="16"/>
      <c r="I15" s="16"/>
      <c r="J15" s="16"/>
      <c r="K15" s="16"/>
      <c r="L15" s="16"/>
      <c r="M15" s="10"/>
    </row>
    <row r="16" spans="1:13" ht="19.5" customHeight="1">
      <c r="A16" s="1"/>
      <c r="B16" s="9"/>
      <c r="C16" s="30"/>
      <c r="D16" s="16"/>
      <c r="E16" s="16"/>
      <c r="F16" s="16"/>
      <c r="G16" s="16"/>
      <c r="H16" s="16"/>
      <c r="I16" s="16"/>
      <c r="J16" s="16"/>
      <c r="K16" s="16"/>
      <c r="L16" s="16"/>
      <c r="M16" s="10"/>
    </row>
    <row r="17" spans="1:13" ht="19.5" customHeight="1">
      <c r="A17" s="1"/>
      <c r="B17" s="9"/>
      <c r="C17" s="30"/>
      <c r="D17" s="16"/>
      <c r="E17" s="16"/>
      <c r="F17" s="16"/>
      <c r="G17" s="16"/>
      <c r="H17" s="16"/>
      <c r="I17" s="16"/>
      <c r="J17" s="16"/>
      <c r="K17" s="16"/>
      <c r="L17" s="16"/>
      <c r="M17" s="10"/>
    </row>
    <row r="18" spans="1:13" ht="19.5" customHeight="1">
      <c r="A18" s="1"/>
      <c r="B18" s="9"/>
      <c r="C18" s="30"/>
      <c r="D18" s="16"/>
      <c r="E18" s="16"/>
      <c r="F18" s="16"/>
      <c r="G18" s="16"/>
      <c r="H18" s="16"/>
      <c r="I18" s="16"/>
      <c r="J18" s="16"/>
      <c r="K18" s="16"/>
      <c r="L18" s="16"/>
      <c r="M18" s="10"/>
    </row>
    <row r="19" spans="1:13" ht="19.5" customHeight="1">
      <c r="A19" s="1"/>
      <c r="B19" s="9"/>
      <c r="C19" s="18"/>
      <c r="D19" s="16"/>
      <c r="E19" s="16"/>
      <c r="F19" s="16"/>
      <c r="G19" s="16"/>
      <c r="H19" s="16"/>
      <c r="I19" s="16"/>
      <c r="J19" s="16"/>
      <c r="K19" s="16"/>
      <c r="L19" s="16"/>
      <c r="M19" s="10"/>
    </row>
    <row r="20" spans="1:13" ht="19.5" customHeight="1">
      <c r="A20" s="1"/>
      <c r="B20" s="9"/>
      <c r="C20" s="18"/>
      <c r="D20" s="16"/>
      <c r="E20" s="16"/>
      <c r="F20" s="16"/>
      <c r="G20" s="16"/>
      <c r="H20" s="16"/>
      <c r="I20" s="16"/>
      <c r="J20" s="16"/>
      <c r="K20" s="16"/>
      <c r="L20" s="16"/>
      <c r="M20" s="10"/>
    </row>
    <row r="21" spans="1:13" ht="19.5" customHeight="1">
      <c r="A21" s="1"/>
      <c r="B21" s="9"/>
      <c r="C21" s="19"/>
      <c r="D21" s="16"/>
      <c r="E21" s="16"/>
      <c r="F21" s="16"/>
      <c r="G21" s="16"/>
      <c r="H21" s="16"/>
      <c r="I21" s="16"/>
      <c r="J21" s="16"/>
      <c r="K21" s="16"/>
      <c r="L21" s="16"/>
      <c r="M21" s="10"/>
    </row>
    <row r="22" spans="1:13" ht="19.5" customHeight="1">
      <c r="A22" s="1"/>
      <c r="B22" s="9"/>
      <c r="C22" s="19"/>
      <c r="D22" s="16"/>
      <c r="E22" s="16"/>
      <c r="F22" s="16"/>
      <c r="G22" s="16"/>
      <c r="H22" s="16"/>
      <c r="I22" s="16"/>
      <c r="J22" s="16"/>
      <c r="K22" s="16"/>
      <c r="L22" s="16"/>
      <c r="M22" s="10"/>
    </row>
    <row r="23" spans="1:13" ht="19.5" customHeight="1">
      <c r="A23" s="1"/>
      <c r="B23" s="9"/>
      <c r="C23" s="19"/>
      <c r="D23" s="16"/>
      <c r="E23" s="16"/>
      <c r="F23" s="16"/>
      <c r="G23" s="16"/>
      <c r="H23" s="16"/>
      <c r="I23" s="16"/>
      <c r="J23" s="16"/>
      <c r="K23" s="16"/>
      <c r="L23" s="16"/>
      <c r="M23" s="10"/>
    </row>
    <row r="24" spans="1:13" ht="19.5" customHeight="1">
      <c r="A24" s="1"/>
      <c r="B24" s="9"/>
      <c r="C24" s="19"/>
      <c r="D24" s="16"/>
      <c r="E24" s="16"/>
      <c r="F24" s="16"/>
      <c r="G24" s="16"/>
      <c r="H24" s="16"/>
      <c r="I24" s="16"/>
      <c r="J24" s="16"/>
      <c r="K24" s="16"/>
      <c r="L24" s="16"/>
      <c r="M24" s="10"/>
    </row>
    <row r="25" spans="1:13" ht="19.5" customHeight="1">
      <c r="A25" s="1"/>
      <c r="B25" s="9"/>
      <c r="C25" s="19"/>
      <c r="D25" s="16"/>
      <c r="E25" s="16"/>
      <c r="F25" s="16"/>
      <c r="G25" s="16"/>
      <c r="H25" s="16"/>
      <c r="I25" s="16"/>
      <c r="J25" s="16"/>
      <c r="K25" s="16"/>
      <c r="L25" s="16"/>
      <c r="M25" s="10"/>
    </row>
    <row r="26" spans="1:13" ht="19.5" customHeight="1">
      <c r="A26" s="1"/>
      <c r="B26" s="9"/>
      <c r="C26" s="20"/>
      <c r="D26" s="16"/>
      <c r="E26" s="16"/>
      <c r="F26" s="16"/>
      <c r="G26" s="16"/>
      <c r="H26" s="16"/>
      <c r="I26" s="16"/>
      <c r="J26" s="16"/>
      <c r="K26" s="16"/>
      <c r="L26" s="16"/>
      <c r="M26" s="10"/>
    </row>
    <row r="27" spans="1:13" ht="19.5" customHeight="1">
      <c r="A27" s="1"/>
      <c r="B27" s="9"/>
      <c r="C27" s="20"/>
      <c r="D27" s="16"/>
      <c r="E27" s="16"/>
      <c r="F27" s="16"/>
      <c r="G27" s="16"/>
      <c r="H27" s="16"/>
      <c r="I27" s="16"/>
      <c r="J27" s="16"/>
      <c r="K27" s="16"/>
      <c r="L27" s="16"/>
      <c r="M27" s="10"/>
    </row>
    <row r="28" spans="1:13" ht="19.5" customHeight="1">
      <c r="A28" s="1"/>
      <c r="B28" s="9"/>
      <c r="C28" s="21"/>
      <c r="D28" s="16"/>
      <c r="E28" s="16"/>
      <c r="F28" s="16"/>
      <c r="G28" s="16"/>
      <c r="H28" s="16"/>
      <c r="I28" s="16"/>
      <c r="J28" s="16"/>
      <c r="K28" s="16"/>
      <c r="L28" s="16"/>
      <c r="M28" s="10"/>
    </row>
    <row r="29" spans="1:13" ht="19.5" customHeight="1">
      <c r="A29" s="1"/>
      <c r="B29" s="9"/>
      <c r="C29" s="22"/>
      <c r="D29" s="16"/>
      <c r="E29" s="16"/>
      <c r="F29" s="16"/>
      <c r="G29" s="16"/>
      <c r="H29" s="16"/>
      <c r="I29" s="16"/>
      <c r="J29" s="16"/>
      <c r="K29" s="16"/>
      <c r="L29" s="16"/>
      <c r="M29" s="10"/>
    </row>
    <row r="30" spans="1:13" ht="19.5" customHeight="1">
      <c r="A30" s="1"/>
      <c r="B30" s="9"/>
      <c r="C30" s="22"/>
      <c r="D30" s="16"/>
      <c r="E30" s="16"/>
      <c r="F30" s="16"/>
      <c r="G30" s="16"/>
      <c r="H30" s="16"/>
      <c r="I30" s="16"/>
      <c r="J30" s="16"/>
      <c r="K30" s="16"/>
      <c r="L30" s="16"/>
      <c r="M30" s="10"/>
    </row>
    <row r="31" spans="1:13" ht="19.5" customHeight="1">
      <c r="A31" s="1"/>
      <c r="B31" s="9"/>
      <c r="C31" s="23" t="s">
        <v>106</v>
      </c>
      <c r="D31" s="24"/>
      <c r="E31" s="24"/>
      <c r="F31" s="24"/>
      <c r="G31" s="24"/>
      <c r="H31" s="24"/>
      <c r="I31" s="24"/>
      <c r="J31" s="24"/>
      <c r="K31" s="24"/>
      <c r="L31" s="24"/>
      <c r="M31" s="10"/>
    </row>
    <row r="32" spans="1:13" ht="19.5" customHeight="1">
      <c r="A32" s="1"/>
      <c r="B32" s="9"/>
      <c r="C32" s="25" t="s">
        <v>107</v>
      </c>
      <c r="D32" s="26"/>
      <c r="E32" s="26"/>
      <c r="F32" s="26"/>
      <c r="G32" s="26"/>
      <c r="H32" s="26"/>
      <c r="I32" s="26"/>
      <c r="J32" s="26"/>
      <c r="K32" s="26"/>
      <c r="L32" s="26"/>
      <c r="M32" s="10"/>
    </row>
    <row r="33" spans="1:13" ht="19.5" customHeight="1">
      <c r="A33" s="1"/>
      <c r="B33" s="9"/>
      <c r="C33" s="25" t="s">
        <v>108</v>
      </c>
      <c r="D33" s="26"/>
      <c r="E33" s="26"/>
      <c r="F33" s="26"/>
      <c r="G33" s="26"/>
      <c r="H33" s="26"/>
      <c r="I33" s="26"/>
      <c r="J33" s="26"/>
      <c r="K33" s="26"/>
      <c r="L33" s="26"/>
      <c r="M33" s="10"/>
    </row>
    <row r="34" spans="1:13" ht="19.5" customHeight="1">
      <c r="A34" s="1"/>
      <c r="B34" s="9"/>
      <c r="C34" s="25" t="s">
        <v>109</v>
      </c>
      <c r="D34" s="26"/>
      <c r="E34" s="26"/>
      <c r="F34" s="26"/>
      <c r="G34" s="26"/>
      <c r="H34" s="26"/>
      <c r="I34" s="26"/>
      <c r="J34" s="26"/>
      <c r="K34" s="26"/>
      <c r="L34" s="26"/>
      <c r="M34" s="10"/>
    </row>
    <row r="35" spans="1:13" ht="19.5" customHeight="1">
      <c r="A35" s="1"/>
      <c r="B35" s="9"/>
      <c r="C35" s="25" t="s">
        <v>110</v>
      </c>
      <c r="D35" s="26"/>
      <c r="E35" s="26"/>
      <c r="F35" s="26"/>
      <c r="G35" s="26"/>
      <c r="H35" s="26"/>
      <c r="I35" s="26"/>
      <c r="J35" s="26"/>
      <c r="K35" s="26"/>
      <c r="L35" s="26"/>
      <c r="M35" s="10"/>
    </row>
    <row r="36" spans="1:13" ht="19.5" customHeight="1">
      <c r="A36" s="1"/>
      <c r="B36" s="9"/>
      <c r="C36" s="25" t="s">
        <v>111</v>
      </c>
      <c r="D36" s="26"/>
      <c r="E36" s="26"/>
      <c r="F36" s="26"/>
      <c r="G36" s="26"/>
      <c r="H36" s="26"/>
      <c r="I36" s="26"/>
      <c r="J36" s="26"/>
      <c r="K36" s="26"/>
      <c r="L36" s="26"/>
      <c r="M36" s="10"/>
    </row>
    <row r="37" spans="1:13" ht="19.5" customHeight="1">
      <c r="A37" s="1"/>
      <c r="B37" s="9"/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10"/>
    </row>
    <row r="38" spans="1:13" ht="19.5" customHeight="1">
      <c r="A38" s="1"/>
      <c r="B38" s="9"/>
      <c r="C38" s="25" t="s">
        <v>112</v>
      </c>
      <c r="D38" s="26"/>
      <c r="E38" s="26"/>
      <c r="F38" s="26"/>
      <c r="G38" s="26"/>
      <c r="H38" s="26"/>
      <c r="I38" s="26"/>
      <c r="J38" s="26"/>
      <c r="K38" s="26"/>
      <c r="L38" s="26"/>
      <c r="M38" s="10"/>
    </row>
    <row r="39" spans="1:13" ht="19.5" customHeight="1" thickBot="1">
      <c r="A39" s="1"/>
      <c r="B39" s="27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9" t="s">
        <v>113</v>
      </c>
    </row>
    <row r="40" spans="1:13" ht="19.5" customHeight="1" thickTop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</sheetData>
  <hyperlinks>
    <hyperlink ref="C38" r:id="rId1" xr:uid="{5F7D14BE-1724-4959-A403-FB29F3A7232D}"/>
    <hyperlink ref="C15" location="'Financial Statements &amp; Ratios'!A1" tooltip="Financial Statements &amp; Ratios" display="Financial Statements &amp; Ratios" xr:uid="{F8633903-E278-463F-84C6-CD78C0C2BC0B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409C1-2F22-4965-9BEB-3A474F25F686}">
  <dimension ref="A1:J231"/>
  <sheetViews>
    <sheetView showGridLines="0" tabSelected="1" zoomScaleNormal="100" workbookViewId="0">
      <pane ySplit="1" topLeftCell="A188" activePane="bottomLeft" state="frozen"/>
      <selection pane="bottomLeft" activeCell="C229" sqref="C229:E229"/>
    </sheetView>
  </sheetViews>
  <sheetFormatPr defaultRowHeight="15"/>
  <cols>
    <col min="2" max="2" width="51.69921875" bestFit="1" customWidth="1"/>
    <col min="3" max="5" width="9.59765625" customWidth="1"/>
  </cols>
  <sheetData>
    <row r="1" spans="1:10" s="33" customFormat="1" ht="55.05" customHeight="1">
      <c r="A1" s="31"/>
      <c r="B1" s="32"/>
      <c r="C1" s="32"/>
      <c r="D1" s="32"/>
      <c r="E1" s="32"/>
      <c r="F1" s="32"/>
      <c r="G1" s="32"/>
      <c r="J1" s="34"/>
    </row>
    <row r="3" spans="1:10" s="39" customFormat="1" ht="15" customHeight="1">
      <c r="A3" s="31" t="s">
        <v>113</v>
      </c>
      <c r="B3" s="35" t="s">
        <v>115</v>
      </c>
      <c r="C3" s="36"/>
      <c r="D3" s="37"/>
      <c r="E3" s="37"/>
      <c r="F3" s="38"/>
      <c r="G3" s="38"/>
    </row>
    <row r="5" spans="1:10">
      <c r="B5" s="40" t="s">
        <v>0</v>
      </c>
    </row>
    <row r="6" spans="1:10">
      <c r="B6" t="s">
        <v>1</v>
      </c>
      <c r="C6" s="41" t="s">
        <v>4</v>
      </c>
      <c r="D6" s="41" t="s">
        <v>3</v>
      </c>
      <c r="E6" s="41" t="s">
        <v>2</v>
      </c>
    </row>
    <row r="7" spans="1:10" ht="15.6" thickBot="1">
      <c r="C7" s="47">
        <v>2021</v>
      </c>
      <c r="D7" s="47">
        <v>2022</v>
      </c>
      <c r="E7" s="47">
        <v>2023</v>
      </c>
    </row>
    <row r="8" spans="1:10">
      <c r="B8" t="s">
        <v>5</v>
      </c>
    </row>
    <row r="9" spans="1:10">
      <c r="B9" s="42" t="s">
        <v>6</v>
      </c>
      <c r="C9" s="45">
        <v>24607</v>
      </c>
      <c r="D9" s="45">
        <v>26576.1</v>
      </c>
      <c r="E9" s="45">
        <v>29462.3</v>
      </c>
    </row>
    <row r="10" spans="1:10">
      <c r="B10" s="42" t="s">
        <v>7</v>
      </c>
      <c r="C10" s="45">
        <v>2683.6</v>
      </c>
      <c r="D10" s="45">
        <v>3655.5</v>
      </c>
      <c r="E10" s="45">
        <v>4512.7</v>
      </c>
    </row>
    <row r="11" spans="1:10">
      <c r="B11" s="42" t="s">
        <v>8</v>
      </c>
      <c r="C11" s="45">
        <v>1770</v>
      </c>
      <c r="D11" s="45">
        <v>2018.7</v>
      </c>
      <c r="E11" s="45">
        <v>2000.6</v>
      </c>
    </row>
    <row r="12" spans="1:10">
      <c r="B12" s="49" t="s">
        <v>9</v>
      </c>
      <c r="C12" s="62">
        <f>SUM(C9:C11)</f>
        <v>29060.6</v>
      </c>
      <c r="D12" s="62">
        <f>SUM(D9:D11)</f>
        <v>32250.3</v>
      </c>
      <c r="E12" s="62">
        <f>SUM(E9:E11)</f>
        <v>35975.599999999999</v>
      </c>
    </row>
    <row r="13" spans="1:10">
      <c r="C13" s="46"/>
      <c r="D13" s="46"/>
      <c r="E13" s="46"/>
    </row>
    <row r="14" spans="1:10">
      <c r="B14" s="42" t="s">
        <v>10</v>
      </c>
      <c r="C14" s="45">
        <v>-8738.7000000000007</v>
      </c>
      <c r="D14" s="45">
        <v>-10317.4</v>
      </c>
      <c r="E14" s="45">
        <v>-11409.1</v>
      </c>
    </row>
    <row r="15" spans="1:10">
      <c r="B15" s="42" t="s">
        <v>11</v>
      </c>
      <c r="C15" s="45">
        <v>-11930.9</v>
      </c>
      <c r="D15" s="45">
        <v>-13561.8</v>
      </c>
      <c r="E15" s="45">
        <v>-14720.3</v>
      </c>
    </row>
    <row r="16" spans="1:10">
      <c r="B16" s="42" t="s">
        <v>12</v>
      </c>
      <c r="C16" s="45">
        <v>-359.5</v>
      </c>
      <c r="D16" s="45">
        <v>-461.5</v>
      </c>
      <c r="E16" s="45">
        <v>-539.4</v>
      </c>
    </row>
    <row r="17" spans="2:5">
      <c r="B17" s="42" t="s">
        <v>13</v>
      </c>
      <c r="C17" s="45">
        <v>-1441.7</v>
      </c>
      <c r="D17" s="45">
        <v>-1447.9</v>
      </c>
      <c r="E17" s="45">
        <v>-1362.6</v>
      </c>
    </row>
    <row r="18" spans="2:5">
      <c r="B18" s="42" t="s">
        <v>14</v>
      </c>
      <c r="C18" s="45">
        <v>-1932.6</v>
      </c>
      <c r="D18" s="45">
        <v>-2032</v>
      </c>
      <c r="E18" s="45">
        <v>-2441.3000000000002</v>
      </c>
    </row>
    <row r="19" spans="2:5">
      <c r="B19" s="42" t="s">
        <v>15</v>
      </c>
      <c r="C19" s="45">
        <v>-170.4</v>
      </c>
      <c r="D19" s="45">
        <v>-46</v>
      </c>
      <c r="E19" s="45">
        <v>-21.8</v>
      </c>
    </row>
    <row r="20" spans="2:5">
      <c r="B20" s="49" t="s">
        <v>16</v>
      </c>
      <c r="C20" s="62">
        <f>SUM(C14:C19)</f>
        <v>-24573.8</v>
      </c>
      <c r="D20" s="62">
        <f t="shared" ref="D20:E20" si="0">SUM(D14:D19)</f>
        <v>-27866.6</v>
      </c>
      <c r="E20" s="62">
        <f t="shared" si="0"/>
        <v>-30494.5</v>
      </c>
    </row>
    <row r="21" spans="2:5">
      <c r="C21" s="46"/>
      <c r="D21" s="46"/>
      <c r="E21" s="46"/>
    </row>
    <row r="22" spans="2:5">
      <c r="B22" s="42" t="s">
        <v>17</v>
      </c>
      <c r="C22" s="45">
        <v>385.3</v>
      </c>
      <c r="D22" s="45">
        <v>234.1</v>
      </c>
      <c r="E22" s="45">
        <v>298.39999999999998</v>
      </c>
    </row>
    <row r="23" spans="2:5">
      <c r="B23" s="42" t="s">
        <v>18</v>
      </c>
      <c r="C23" s="45">
        <v>0</v>
      </c>
      <c r="D23" s="45">
        <v>0</v>
      </c>
      <c r="E23" s="45">
        <v>91.3</v>
      </c>
    </row>
    <row r="24" spans="2:5">
      <c r="B24" s="49" t="s">
        <v>117</v>
      </c>
      <c r="C24" s="76">
        <f>C20+C12+C23+C22</f>
        <v>4872.0999999999995</v>
      </c>
      <c r="D24" s="76">
        <f t="shared" ref="D24:E24" si="1">D20+D12+D23+D22</f>
        <v>4617.8000000000011</v>
      </c>
      <c r="E24" s="76">
        <f t="shared" si="1"/>
        <v>5870.7999999999984</v>
      </c>
    </row>
    <row r="25" spans="2:5">
      <c r="C25" s="43"/>
      <c r="D25" s="43"/>
      <c r="E25" s="43"/>
    </row>
    <row r="26" spans="2:5">
      <c r="B26" s="42" t="s">
        <v>72</v>
      </c>
      <c r="C26" s="45">
        <v>864.5</v>
      </c>
      <c r="D26" s="45">
        <v>0</v>
      </c>
      <c r="E26" s="45">
        <v>0</v>
      </c>
    </row>
    <row r="27" spans="2:5">
      <c r="B27" s="42" t="s">
        <v>19</v>
      </c>
      <c r="C27" s="45">
        <v>90.1</v>
      </c>
      <c r="D27" s="45">
        <v>97</v>
      </c>
      <c r="E27" s="45">
        <v>81.2</v>
      </c>
    </row>
    <row r="28" spans="2:5">
      <c r="B28" s="42" t="s">
        <v>20</v>
      </c>
      <c r="C28" s="45">
        <v>-469.8</v>
      </c>
      <c r="D28" s="45">
        <v>-482.9</v>
      </c>
      <c r="E28" s="45">
        <v>-550.1</v>
      </c>
    </row>
    <row r="29" spans="2:5">
      <c r="B29" s="49" t="s">
        <v>21</v>
      </c>
      <c r="C29" s="62">
        <f>SUM(C24:C28)</f>
        <v>5356.9</v>
      </c>
      <c r="D29" s="62">
        <f t="shared" ref="D29:E29" si="2">SUM(D24:D28)</f>
        <v>4231.9000000000015</v>
      </c>
      <c r="E29" s="62">
        <f t="shared" si="2"/>
        <v>5401.8999999999978</v>
      </c>
    </row>
    <row r="30" spans="2:5">
      <c r="B30" s="49"/>
      <c r="C30" s="50"/>
      <c r="D30" s="50"/>
      <c r="E30" s="50"/>
    </row>
    <row r="31" spans="2:5">
      <c r="B31" s="42" t="s">
        <v>22</v>
      </c>
      <c r="C31" s="45">
        <v>-1156.5999999999999</v>
      </c>
      <c r="D31" s="45">
        <v>-1155.5999999999999</v>
      </c>
      <c r="E31" s="45">
        <v>-1154.5999999999999</v>
      </c>
    </row>
    <row r="32" spans="2:5">
      <c r="B32" s="49" t="s">
        <v>23</v>
      </c>
      <c r="C32" s="62">
        <f>SUM(C29:C31)</f>
        <v>4200.2999999999993</v>
      </c>
      <c r="D32" s="62">
        <f t="shared" ref="D32:E32" si="3">SUM(D29:D31)</f>
        <v>3076.3000000000015</v>
      </c>
      <c r="E32" s="62">
        <f t="shared" si="3"/>
        <v>4247.2999999999975</v>
      </c>
    </row>
    <row r="33" spans="1:10">
      <c r="C33" s="46"/>
      <c r="D33" s="46"/>
      <c r="E33" s="46"/>
    </row>
    <row r="34" spans="1:10">
      <c r="B34" t="s">
        <v>24</v>
      </c>
      <c r="C34" s="45">
        <v>-1</v>
      </c>
      <c r="D34" s="45">
        <v>-1.8</v>
      </c>
      <c r="E34" s="45">
        <v>-0.2</v>
      </c>
    </row>
    <row r="35" spans="1:10" ht="15.6" thickBot="1">
      <c r="B35" s="49" t="s">
        <v>25</v>
      </c>
      <c r="C35" s="63">
        <f>SUM(C32:C34)</f>
        <v>4199.2999999999993</v>
      </c>
      <c r="D35" s="63">
        <f>SUM(D32:D34)</f>
        <v>3074.5000000000014</v>
      </c>
      <c r="E35" s="63">
        <f>SUM(E32:E34)</f>
        <v>4247.0999999999976</v>
      </c>
    </row>
    <row r="36" spans="1:10">
      <c r="C36" s="45"/>
      <c r="D36" s="45"/>
      <c r="E36" s="45"/>
    </row>
    <row r="37" spans="1:10">
      <c r="B37" t="s">
        <v>26</v>
      </c>
      <c r="C37" s="54">
        <f t="shared" ref="C37:E38" si="4">C$35/C41</f>
        <v>3.5659816576086953</v>
      </c>
      <c r="D37" s="54">
        <f t="shared" si="4"/>
        <v>2.6658284921529538</v>
      </c>
      <c r="E37" s="54">
        <f t="shared" si="4"/>
        <v>3.7034356470177867</v>
      </c>
    </row>
    <row r="38" spans="1:10">
      <c r="B38" t="s">
        <v>27</v>
      </c>
      <c r="C38" s="54">
        <f t="shared" si="4"/>
        <v>3.5422184732180511</v>
      </c>
      <c r="D38" s="54">
        <f t="shared" si="4"/>
        <v>2.6538627535606398</v>
      </c>
      <c r="E38" s="54">
        <f t="shared" si="4"/>
        <v>3.6889603057413338</v>
      </c>
    </row>
    <row r="39" spans="1:10">
      <c r="C39" s="51"/>
      <c r="D39" s="51"/>
      <c r="E39" s="51"/>
    </row>
    <row r="40" spans="1:10">
      <c r="B40" t="s">
        <v>28</v>
      </c>
      <c r="C40" s="43"/>
      <c r="D40" s="43"/>
      <c r="E40" s="43"/>
    </row>
    <row r="41" spans="1:10">
      <c r="B41" t="s">
        <v>29</v>
      </c>
      <c r="C41" s="45">
        <v>1177.5999999999999</v>
      </c>
      <c r="D41" s="45">
        <v>1153.3</v>
      </c>
      <c r="E41" s="45">
        <v>1146.8</v>
      </c>
    </row>
    <row r="42" spans="1:10">
      <c r="B42" t="s">
        <v>30</v>
      </c>
      <c r="C42" s="45">
        <v>1185.5</v>
      </c>
      <c r="D42" s="45">
        <v>1158.5</v>
      </c>
      <c r="E42" s="45">
        <v>1151.3</v>
      </c>
    </row>
    <row r="44" spans="1:10">
      <c r="B44" s="53"/>
      <c r="C44" s="53"/>
      <c r="D44" s="53"/>
      <c r="E44" s="53"/>
      <c r="F44" s="53"/>
      <c r="G44" s="53"/>
    </row>
    <row r="46" spans="1:10" s="39" customFormat="1" ht="15" customHeight="1">
      <c r="A46" s="31" t="s">
        <v>113</v>
      </c>
      <c r="B46" s="35" t="s">
        <v>116</v>
      </c>
      <c r="C46" s="36"/>
      <c r="D46" s="37"/>
      <c r="E46" s="37"/>
      <c r="F46" s="38"/>
      <c r="G46" s="38"/>
      <c r="J46" s="44"/>
    </row>
    <row r="48" spans="1:10">
      <c r="B48" s="40" t="s">
        <v>0</v>
      </c>
    </row>
    <row r="49" spans="2:5">
      <c r="B49" t="s">
        <v>1</v>
      </c>
      <c r="D49" s="41" t="s">
        <v>3</v>
      </c>
      <c r="E49" s="41" t="s">
        <v>2</v>
      </c>
    </row>
    <row r="50" spans="2:5" ht="15.6" thickBot="1">
      <c r="B50" t="s">
        <v>1</v>
      </c>
      <c r="D50" s="47">
        <v>2022</v>
      </c>
      <c r="E50" s="47">
        <v>2023</v>
      </c>
    </row>
    <row r="51" spans="2:5">
      <c r="B51" s="49" t="s">
        <v>31</v>
      </c>
    </row>
    <row r="52" spans="2:5">
      <c r="B52" s="49"/>
    </row>
    <row r="53" spans="2:5">
      <c r="B53" s="42" t="s">
        <v>32</v>
      </c>
      <c r="D53" s="45">
        <v>2818.4</v>
      </c>
      <c r="E53" s="45">
        <v>3551.5</v>
      </c>
    </row>
    <row r="54" spans="2:5">
      <c r="B54" s="42" t="s">
        <v>33</v>
      </c>
      <c r="D54" s="45">
        <v>364.5</v>
      </c>
      <c r="E54" s="45">
        <v>401.5</v>
      </c>
    </row>
    <row r="55" spans="2:5">
      <c r="B55" s="42" t="s">
        <v>34</v>
      </c>
      <c r="D55" s="45">
        <v>1175.5</v>
      </c>
      <c r="E55" s="45">
        <v>1184.0999999999999</v>
      </c>
    </row>
    <row r="56" spans="2:5">
      <c r="B56" s="42" t="s">
        <v>35</v>
      </c>
      <c r="D56" s="45">
        <v>2176.6</v>
      </c>
      <c r="E56" s="45">
        <v>1806.4</v>
      </c>
    </row>
    <row r="57" spans="2:5">
      <c r="B57" s="42" t="s">
        <v>36</v>
      </c>
      <c r="D57" s="45">
        <v>483.7</v>
      </c>
      <c r="E57" s="45">
        <v>359.9</v>
      </c>
    </row>
    <row r="58" spans="2:5">
      <c r="B58" t="s">
        <v>37</v>
      </c>
      <c r="D58" s="48">
        <f>SUM(D53:D57)</f>
        <v>7018.7</v>
      </c>
      <c r="E58" s="48">
        <f>SUM(E53:E57)</f>
        <v>7303.4</v>
      </c>
    </row>
    <row r="59" spans="2:5">
      <c r="D59" s="46"/>
      <c r="E59" s="46"/>
    </row>
    <row r="60" spans="2:5">
      <c r="B60" s="42" t="s">
        <v>38</v>
      </c>
      <c r="D60" s="45">
        <v>279.10000000000002</v>
      </c>
      <c r="E60" s="45">
        <v>247.4</v>
      </c>
    </row>
    <row r="61" spans="2:5">
      <c r="B61" s="42" t="s">
        <v>39</v>
      </c>
      <c r="D61" s="45">
        <v>311.2</v>
      </c>
      <c r="E61" s="45">
        <v>439.9</v>
      </c>
    </row>
    <row r="62" spans="2:5">
      <c r="B62" s="42" t="s">
        <v>40</v>
      </c>
      <c r="D62" s="45">
        <v>6560.5</v>
      </c>
      <c r="E62" s="45">
        <v>7387.1</v>
      </c>
    </row>
    <row r="63" spans="2:5">
      <c r="B63" s="42" t="s">
        <v>41</v>
      </c>
      <c r="D63" s="45">
        <v>8015.6</v>
      </c>
      <c r="E63" s="45">
        <v>8412.6</v>
      </c>
    </row>
    <row r="64" spans="2:5">
      <c r="B64" s="42" t="s">
        <v>42</v>
      </c>
      <c r="D64" s="45">
        <v>1799.7</v>
      </c>
      <c r="E64" s="45">
        <v>1769.8</v>
      </c>
    </row>
    <row r="65" spans="2:5">
      <c r="B65" s="42" t="s">
        <v>43</v>
      </c>
      <c r="D65" s="45">
        <v>554.20000000000005</v>
      </c>
      <c r="E65" s="45">
        <v>546.5</v>
      </c>
    </row>
    <row r="66" spans="2:5">
      <c r="B66" s="42" t="s">
        <v>44</v>
      </c>
      <c r="D66" s="45">
        <v>155.9</v>
      </c>
      <c r="E66" s="45">
        <v>120.5</v>
      </c>
    </row>
    <row r="67" spans="2:5">
      <c r="B67" s="42" t="s">
        <v>45</v>
      </c>
      <c r="D67" s="45">
        <v>3283.5</v>
      </c>
      <c r="E67" s="45">
        <v>3218.3</v>
      </c>
    </row>
    <row r="68" spans="2:5">
      <c r="B68" s="49" t="s">
        <v>46</v>
      </c>
      <c r="C68" s="49"/>
      <c r="D68" s="62">
        <f>SUM(D58:D67)</f>
        <v>27978.400000000001</v>
      </c>
      <c r="E68" s="62">
        <f>SUM(E58:E67)</f>
        <v>29445.5</v>
      </c>
    </row>
    <row r="69" spans="2:5">
      <c r="D69" s="46"/>
      <c r="E69" s="46"/>
    </row>
    <row r="70" spans="2:5">
      <c r="B70" s="49" t="s">
        <v>120</v>
      </c>
      <c r="D70" s="43"/>
      <c r="E70" s="43"/>
    </row>
    <row r="71" spans="2:5">
      <c r="D71" s="43"/>
      <c r="E71" s="43"/>
    </row>
    <row r="72" spans="2:5">
      <c r="B72" s="42" t="s">
        <v>47</v>
      </c>
      <c r="D72" s="45">
        <v>1441.4</v>
      </c>
      <c r="E72" s="45">
        <v>1544.3</v>
      </c>
    </row>
    <row r="73" spans="2:5">
      <c r="B73" s="42" t="s">
        <v>48</v>
      </c>
      <c r="D73" s="45">
        <v>2137.1</v>
      </c>
      <c r="E73" s="45">
        <v>2145.1</v>
      </c>
    </row>
    <row r="74" spans="2:5">
      <c r="B74" s="42" t="s">
        <v>49</v>
      </c>
      <c r="D74" s="45">
        <v>761.7</v>
      </c>
      <c r="E74" s="45">
        <v>828.3</v>
      </c>
    </row>
    <row r="75" spans="2:5">
      <c r="B75" s="42" t="s">
        <v>50</v>
      </c>
      <c r="D75" s="45">
        <v>1245.7</v>
      </c>
      <c r="E75" s="45">
        <v>1275.3</v>
      </c>
    </row>
    <row r="76" spans="2:5">
      <c r="B76" s="42" t="s">
        <v>118</v>
      </c>
      <c r="D76" s="45">
        <v>1641.9</v>
      </c>
      <c r="E76" s="45">
        <v>1700.2</v>
      </c>
    </row>
    <row r="77" spans="2:5">
      <c r="B77" s="42" t="s">
        <v>51</v>
      </c>
      <c r="D77" s="45">
        <v>175</v>
      </c>
      <c r="E77" s="45">
        <v>33.5</v>
      </c>
    </row>
    <row r="78" spans="2:5">
      <c r="B78" s="42" t="s">
        <v>52</v>
      </c>
      <c r="D78" s="45">
        <v>1749</v>
      </c>
      <c r="E78" s="45">
        <v>1818.6</v>
      </c>
    </row>
    <row r="79" spans="2:5">
      <c r="B79" t="s">
        <v>53</v>
      </c>
      <c r="D79" s="48">
        <f>SUM(D72:D78)</f>
        <v>9151.7999999999993</v>
      </c>
      <c r="E79" s="48">
        <f>SUM(E72:E78)</f>
        <v>9345.2999999999993</v>
      </c>
    </row>
    <row r="80" spans="2:5">
      <c r="D80" s="45"/>
      <c r="E80" s="45"/>
    </row>
    <row r="81" spans="2:5">
      <c r="B81" s="42" t="s">
        <v>54</v>
      </c>
      <c r="D81" s="45">
        <v>13119.9</v>
      </c>
      <c r="E81" s="45">
        <v>13547.6</v>
      </c>
    </row>
    <row r="82" spans="2:5">
      <c r="B82" s="42" t="s">
        <v>55</v>
      </c>
      <c r="D82" s="45">
        <v>7515.2</v>
      </c>
      <c r="E82" s="45">
        <v>7924.8</v>
      </c>
    </row>
    <row r="83" spans="2:5">
      <c r="B83" s="42" t="s">
        <v>56</v>
      </c>
      <c r="D83" s="45">
        <v>6279.7</v>
      </c>
      <c r="E83" s="45">
        <v>6101.8</v>
      </c>
    </row>
    <row r="84" spans="2:5">
      <c r="B84" s="42" t="s">
        <v>57</v>
      </c>
      <c r="D84" s="45">
        <v>610.5</v>
      </c>
      <c r="E84" s="45">
        <v>513.79999999999995</v>
      </c>
    </row>
    <row r="85" spans="2:5">
      <c r="B85" s="49" t="s">
        <v>121</v>
      </c>
      <c r="C85" s="49"/>
      <c r="D85" s="62">
        <f>SUM(D79:D84)</f>
        <v>36677.1</v>
      </c>
      <c r="E85" s="62">
        <f>SUM(E79:E84)</f>
        <v>37433.300000000003</v>
      </c>
    </row>
    <row r="86" spans="2:5">
      <c r="D86" s="45"/>
      <c r="E86" s="45"/>
    </row>
    <row r="87" spans="2:5">
      <c r="B87" s="49" t="s">
        <v>119</v>
      </c>
      <c r="D87" s="43"/>
      <c r="E87" s="43"/>
    </row>
    <row r="88" spans="2:5">
      <c r="B88" s="49"/>
      <c r="D88" s="43"/>
      <c r="E88" s="43"/>
    </row>
    <row r="89" spans="2:5">
      <c r="B89" s="42" t="s">
        <v>58</v>
      </c>
      <c r="D89" s="43"/>
      <c r="E89" s="43"/>
    </row>
    <row r="90" spans="2:5">
      <c r="B90" s="42" t="s">
        <v>59</v>
      </c>
      <c r="D90" s="43"/>
      <c r="E90" s="43"/>
    </row>
    <row r="91" spans="2:5">
      <c r="B91" s="42" t="s">
        <v>60</v>
      </c>
      <c r="D91" s="45">
        <v>1.1000000000000001</v>
      </c>
      <c r="E91" s="45">
        <v>1.1000000000000001</v>
      </c>
    </row>
    <row r="92" spans="2:5">
      <c r="B92" s="42" t="s">
        <v>61</v>
      </c>
      <c r="D92" s="45">
        <v>205.3</v>
      </c>
      <c r="E92" s="45">
        <v>38.1</v>
      </c>
    </row>
    <row r="93" spans="2:5">
      <c r="B93" s="42" t="s">
        <v>62</v>
      </c>
      <c r="D93" s="45">
        <v>-8449.7999999999993</v>
      </c>
      <c r="E93" s="45">
        <v>-7255.8</v>
      </c>
    </row>
    <row r="94" spans="2:5">
      <c r="B94" s="42" t="s">
        <v>63</v>
      </c>
      <c r="D94" s="45">
        <v>-463.2</v>
      </c>
      <c r="E94" s="45">
        <v>-778.2</v>
      </c>
    </row>
    <row r="95" spans="2:5">
      <c r="B95" t="s">
        <v>122</v>
      </c>
      <c r="D95" s="64">
        <f>SUM(D91:D94)</f>
        <v>-8706.6</v>
      </c>
      <c r="E95" s="64">
        <f>SUM(E91:E94)</f>
        <v>-7994.8</v>
      </c>
    </row>
    <row r="96" spans="2:5">
      <c r="D96" s="46"/>
      <c r="E96" s="46"/>
    </row>
    <row r="97" spans="1:10">
      <c r="B97" t="s">
        <v>64</v>
      </c>
      <c r="D97" s="45">
        <v>7.9</v>
      </c>
      <c r="E97" s="45">
        <v>7</v>
      </c>
    </row>
    <row r="98" spans="1:10">
      <c r="B98" s="49" t="s">
        <v>123</v>
      </c>
      <c r="D98" s="62">
        <f>SUM(D95:D97)</f>
        <v>-8698.7000000000007</v>
      </c>
      <c r="E98" s="62">
        <f>SUM(E95:E97)</f>
        <v>-7987.8</v>
      </c>
    </row>
    <row r="99" spans="1:10">
      <c r="B99" s="49"/>
      <c r="D99" s="50"/>
      <c r="E99" s="50"/>
    </row>
    <row r="100" spans="1:10">
      <c r="B100" s="49" t="s">
        <v>65</v>
      </c>
      <c r="C100" s="49"/>
      <c r="D100" s="65">
        <f>D98+D85</f>
        <v>27978.399999999998</v>
      </c>
      <c r="E100" s="65">
        <f>E98+E85</f>
        <v>29445.500000000004</v>
      </c>
    </row>
    <row r="101" spans="1:10">
      <c r="B101" s="49"/>
      <c r="C101" s="49"/>
      <c r="D101" s="50"/>
      <c r="E101" s="50"/>
    </row>
    <row r="102" spans="1:10">
      <c r="B102" t="s">
        <v>125</v>
      </c>
      <c r="D102" s="55">
        <f>D68-D100</f>
        <v>0</v>
      </c>
      <c r="E102" s="55">
        <f>E68-E100</f>
        <v>0</v>
      </c>
    </row>
    <row r="103" spans="1:10">
      <c r="D103" s="55"/>
      <c r="E103" s="55"/>
    </row>
    <row r="104" spans="1:10">
      <c r="B104" s="53"/>
      <c r="C104" s="53"/>
      <c r="D104" s="53"/>
      <c r="E104" s="53"/>
      <c r="F104" s="53"/>
      <c r="G104" s="53"/>
    </row>
    <row r="106" spans="1:10" s="39" customFormat="1" ht="15" customHeight="1">
      <c r="A106" s="31" t="s">
        <v>113</v>
      </c>
      <c r="B106" s="35" t="s">
        <v>124</v>
      </c>
      <c r="C106" s="36"/>
      <c r="D106" s="37"/>
      <c r="E106" s="37"/>
      <c r="F106" s="38"/>
      <c r="G106" s="38"/>
      <c r="J106" s="44"/>
    </row>
    <row r="108" spans="1:10">
      <c r="B108" s="40" t="s">
        <v>0</v>
      </c>
    </row>
    <row r="109" spans="1:10">
      <c r="B109" s="40"/>
    </row>
    <row r="110" spans="1:10">
      <c r="B110" t="s">
        <v>1</v>
      </c>
      <c r="C110" s="41" t="s">
        <v>4</v>
      </c>
      <c r="D110" s="41" t="s">
        <v>3</v>
      </c>
      <c r="E110" s="41" t="s">
        <v>2</v>
      </c>
    </row>
    <row r="111" spans="1:10" ht="15.6" thickBot="1">
      <c r="C111" s="47">
        <v>2021</v>
      </c>
      <c r="D111" s="47">
        <v>2022</v>
      </c>
      <c r="E111" s="47">
        <v>2023</v>
      </c>
    </row>
    <row r="113" spans="2:5">
      <c r="B113" t="s">
        <v>23</v>
      </c>
      <c r="C113" s="45">
        <v>4200.3</v>
      </c>
      <c r="D113" s="45">
        <v>3283.4</v>
      </c>
      <c r="E113" s="45">
        <v>4124.7</v>
      </c>
    </row>
    <row r="114" spans="2:5">
      <c r="B114" t="s">
        <v>66</v>
      </c>
      <c r="C114" s="43"/>
      <c r="D114" s="43"/>
      <c r="E114" s="43"/>
    </row>
    <row r="115" spans="2:5">
      <c r="B115" t="s">
        <v>67</v>
      </c>
      <c r="C115" s="43"/>
      <c r="D115" s="43"/>
      <c r="E115" s="43"/>
    </row>
    <row r="116" spans="2:5">
      <c r="B116" s="42" t="s">
        <v>68</v>
      </c>
      <c r="C116" s="45">
        <v>1524.1</v>
      </c>
      <c r="D116" s="45">
        <v>1529.4</v>
      </c>
      <c r="E116" s="45">
        <v>1450.3</v>
      </c>
    </row>
    <row r="117" spans="2:5">
      <c r="B117" s="42" t="s">
        <v>42</v>
      </c>
      <c r="C117" s="45">
        <v>-146.19999999999999</v>
      </c>
      <c r="D117" s="45">
        <v>-37.799999999999997</v>
      </c>
      <c r="E117" s="45">
        <v>-59.4</v>
      </c>
    </row>
    <row r="118" spans="2:5">
      <c r="B118" s="42" t="s">
        <v>69</v>
      </c>
      <c r="C118" s="45">
        <v>-347.3</v>
      </c>
      <c r="D118" s="45">
        <v>-268.7</v>
      </c>
      <c r="E118" s="45">
        <v>-301.8</v>
      </c>
    </row>
    <row r="119" spans="2:5">
      <c r="B119" s="42" t="s">
        <v>70</v>
      </c>
      <c r="C119" s="45">
        <v>336</v>
      </c>
      <c r="D119" s="45">
        <v>231.2</v>
      </c>
      <c r="E119" s="45">
        <v>222.8</v>
      </c>
    </row>
    <row r="120" spans="2:5">
      <c r="B120" s="42" t="s">
        <v>71</v>
      </c>
      <c r="C120" s="45">
        <v>0</v>
      </c>
      <c r="D120" s="45">
        <v>0</v>
      </c>
      <c r="E120" s="45">
        <v>-91.3</v>
      </c>
    </row>
    <row r="121" spans="2:5">
      <c r="B121" s="42" t="s">
        <v>72</v>
      </c>
      <c r="C121" s="45">
        <v>-864.5</v>
      </c>
      <c r="D121" s="45">
        <v>0</v>
      </c>
      <c r="E121" s="45">
        <v>0</v>
      </c>
    </row>
    <row r="122" spans="2:5">
      <c r="B122" s="42" t="s">
        <v>73</v>
      </c>
      <c r="C122" s="45">
        <v>319.10000000000002</v>
      </c>
      <c r="D122" s="45">
        <v>271.5</v>
      </c>
      <c r="E122" s="45">
        <v>302.7</v>
      </c>
    </row>
    <row r="123" spans="2:5">
      <c r="B123" s="42" t="s">
        <v>74</v>
      </c>
      <c r="C123" s="45">
        <v>1248.5999999999999</v>
      </c>
      <c r="D123" s="45">
        <v>1497.7</v>
      </c>
      <c r="E123" s="45">
        <v>1365.9</v>
      </c>
    </row>
    <row r="124" spans="2:5">
      <c r="B124" s="42" t="s">
        <v>75</v>
      </c>
      <c r="C124" s="45">
        <v>226.2</v>
      </c>
      <c r="D124" s="45">
        <v>91.4</v>
      </c>
      <c r="E124" s="45">
        <v>101.4</v>
      </c>
    </row>
    <row r="125" spans="2:5">
      <c r="B125" s="42" t="s">
        <v>8</v>
      </c>
      <c r="C125" s="45">
        <v>-6</v>
      </c>
      <c r="D125" s="45">
        <v>-67.8</v>
      </c>
      <c r="E125" s="45">
        <v>26.8</v>
      </c>
    </row>
    <row r="126" spans="2:5">
      <c r="B126" t="s">
        <v>76</v>
      </c>
      <c r="C126" s="43"/>
      <c r="D126" s="43"/>
      <c r="E126" s="43"/>
    </row>
    <row r="127" spans="2:5">
      <c r="B127" t="s">
        <v>77</v>
      </c>
      <c r="C127" s="43"/>
      <c r="D127" s="43"/>
      <c r="E127" s="43"/>
    </row>
    <row r="128" spans="2:5">
      <c r="B128" s="52" t="s">
        <v>78</v>
      </c>
      <c r="C128" s="45">
        <v>-43</v>
      </c>
      <c r="D128" s="45">
        <v>-326.10000000000002</v>
      </c>
      <c r="E128" s="45">
        <v>-4.0999999999999996</v>
      </c>
    </row>
    <row r="129" spans="2:5">
      <c r="B129" s="52" t="s">
        <v>35</v>
      </c>
      <c r="C129" s="45">
        <v>-49.8</v>
      </c>
      <c r="D129" s="45">
        <v>-641</v>
      </c>
      <c r="E129" s="45">
        <v>366.4</v>
      </c>
    </row>
    <row r="130" spans="2:5">
      <c r="B130" s="52" t="s">
        <v>79</v>
      </c>
      <c r="C130" s="45">
        <v>286.10000000000002</v>
      </c>
      <c r="D130" s="45">
        <v>-149.6</v>
      </c>
      <c r="E130" s="45">
        <v>52.5</v>
      </c>
    </row>
    <row r="131" spans="2:5">
      <c r="B131" s="52" t="s">
        <v>47</v>
      </c>
      <c r="C131" s="45">
        <v>189.9</v>
      </c>
      <c r="D131" s="45">
        <v>345.5</v>
      </c>
      <c r="E131" s="45">
        <v>100.1</v>
      </c>
    </row>
    <row r="132" spans="2:5">
      <c r="B132" s="52" t="s">
        <v>56</v>
      </c>
      <c r="C132" s="45">
        <v>-6.1</v>
      </c>
      <c r="D132" s="45">
        <v>-75.8</v>
      </c>
      <c r="E132" s="45">
        <v>-110.8</v>
      </c>
    </row>
    <row r="133" spans="2:5">
      <c r="B133" s="52" t="s">
        <v>55</v>
      </c>
      <c r="C133" s="45">
        <v>-1488.1</v>
      </c>
      <c r="D133" s="45">
        <v>-1625.6</v>
      </c>
      <c r="E133" s="45">
        <v>-1443.8</v>
      </c>
    </row>
    <row r="134" spans="2:5">
      <c r="B134" s="52" t="s">
        <v>80</v>
      </c>
      <c r="C134" s="45">
        <v>609.79999999999995</v>
      </c>
      <c r="D134" s="45">
        <v>339.6</v>
      </c>
      <c r="E134" s="45">
        <v>-93.7</v>
      </c>
    </row>
    <row r="135" spans="2:5">
      <c r="B135" s="49" t="s">
        <v>81</v>
      </c>
      <c r="C135" s="62">
        <f>SUM(C113:C134)</f>
        <v>5989.0999999999995</v>
      </c>
      <c r="D135" s="62">
        <f>SUM(D113:D134)</f>
        <v>4397.2999999999984</v>
      </c>
      <c r="E135" s="62">
        <f>SUM(E113:E134)</f>
        <v>6008.6999999999989</v>
      </c>
    </row>
    <row r="136" spans="2:5">
      <c r="C136" s="46"/>
      <c r="D136" s="46"/>
      <c r="E136" s="46"/>
    </row>
    <row r="137" spans="2:5">
      <c r="C137" s="43"/>
      <c r="D137" s="43"/>
      <c r="E137" s="43"/>
    </row>
    <row r="138" spans="2:5">
      <c r="B138" s="42" t="s">
        <v>82</v>
      </c>
      <c r="C138" s="45">
        <v>-432</v>
      </c>
      <c r="D138" s="45">
        <v>-377.9</v>
      </c>
      <c r="E138" s="45">
        <v>-610.5</v>
      </c>
    </row>
    <row r="139" spans="2:5">
      <c r="B139" s="42" t="s">
        <v>83</v>
      </c>
      <c r="C139" s="45">
        <v>143.19999999999999</v>
      </c>
      <c r="D139" s="45">
        <v>72.599999999999994</v>
      </c>
      <c r="E139" s="45">
        <v>2.5</v>
      </c>
    </row>
    <row r="140" spans="2:5">
      <c r="B140" s="42" t="s">
        <v>84</v>
      </c>
      <c r="C140" s="45">
        <v>345.5</v>
      </c>
      <c r="D140" s="45">
        <v>67.3</v>
      </c>
      <c r="E140" s="45">
        <v>616.9</v>
      </c>
    </row>
    <row r="141" spans="2:5">
      <c r="B141" s="42" t="s">
        <v>85</v>
      </c>
      <c r="C141" s="45">
        <v>-1470</v>
      </c>
      <c r="D141" s="45">
        <v>-1841.3</v>
      </c>
      <c r="E141" s="45">
        <v>-2333.6</v>
      </c>
    </row>
    <row r="142" spans="2:5">
      <c r="B142" s="42" t="s">
        <v>86</v>
      </c>
      <c r="C142" s="45">
        <v>0</v>
      </c>
      <c r="D142" s="45">
        <v>0</v>
      </c>
      <c r="E142" s="45">
        <v>110</v>
      </c>
    </row>
    <row r="143" spans="2:5">
      <c r="B143" s="42" t="s">
        <v>87</v>
      </c>
      <c r="C143" s="45">
        <v>1175</v>
      </c>
      <c r="D143" s="45">
        <v>59.3</v>
      </c>
      <c r="E143" s="45">
        <v>0</v>
      </c>
    </row>
    <row r="144" spans="2:5">
      <c r="B144" s="42" t="s">
        <v>8</v>
      </c>
      <c r="C144" s="45">
        <v>-81.2</v>
      </c>
      <c r="D144" s="45">
        <v>-126.3</v>
      </c>
      <c r="E144" s="45">
        <v>-56.1</v>
      </c>
    </row>
    <row r="145" spans="2:5">
      <c r="B145" s="49" t="s">
        <v>88</v>
      </c>
      <c r="C145" s="62">
        <f>SUM(C138:C144)</f>
        <v>-319.49999999999994</v>
      </c>
      <c r="D145" s="62">
        <f t="shared" ref="D145:E145" si="5">SUM(D138:D144)</f>
        <v>-2146.2999999999997</v>
      </c>
      <c r="E145" s="62">
        <f t="shared" si="5"/>
        <v>-2270.7999999999997</v>
      </c>
    </row>
    <row r="146" spans="2:5">
      <c r="C146" s="45"/>
      <c r="D146" s="45"/>
      <c r="E146" s="45"/>
    </row>
    <row r="147" spans="2:5">
      <c r="C147" s="43"/>
      <c r="D147" s="43"/>
      <c r="E147" s="43"/>
    </row>
    <row r="148" spans="2:5">
      <c r="B148" s="42" t="s">
        <v>89</v>
      </c>
      <c r="C148" s="45">
        <v>-296.5</v>
      </c>
      <c r="D148" s="45">
        <v>175</v>
      </c>
      <c r="E148" s="45">
        <v>-175</v>
      </c>
    </row>
    <row r="149" spans="2:5">
      <c r="B149" s="42" t="s">
        <v>90</v>
      </c>
      <c r="C149" s="45">
        <v>215.1</v>
      </c>
      <c r="D149" s="45">
        <v>36.6</v>
      </c>
      <c r="E149" s="45">
        <v>114.6</v>
      </c>
    </row>
    <row r="150" spans="2:5">
      <c r="B150" s="42" t="s">
        <v>91</v>
      </c>
      <c r="C150" s="45">
        <v>-349.8</v>
      </c>
      <c r="D150" s="45">
        <v>-36.6</v>
      </c>
      <c r="E150" s="45">
        <v>-78.8</v>
      </c>
    </row>
    <row r="151" spans="2:5">
      <c r="B151" s="42" t="s">
        <v>92</v>
      </c>
      <c r="C151" s="45">
        <v>0</v>
      </c>
      <c r="D151" s="45">
        <v>1498.1</v>
      </c>
      <c r="E151" s="45">
        <v>1497.8</v>
      </c>
    </row>
    <row r="152" spans="2:5">
      <c r="B152" s="42" t="s">
        <v>93</v>
      </c>
      <c r="C152" s="45">
        <v>-1250</v>
      </c>
      <c r="D152" s="45">
        <v>-1000</v>
      </c>
      <c r="E152" s="45">
        <v>-1000</v>
      </c>
    </row>
    <row r="153" spans="2:5">
      <c r="B153" s="42" t="s">
        <v>94</v>
      </c>
      <c r="C153" s="45">
        <v>246.2</v>
      </c>
      <c r="D153" s="45">
        <v>101.6</v>
      </c>
      <c r="E153" s="45">
        <v>167.4</v>
      </c>
    </row>
    <row r="154" spans="2:5">
      <c r="B154" s="42" t="s">
        <v>95</v>
      </c>
      <c r="C154" s="45">
        <v>-2119</v>
      </c>
      <c r="D154" s="45">
        <v>-2263.3000000000002</v>
      </c>
      <c r="E154" s="45">
        <v>-2431.8000000000002</v>
      </c>
    </row>
    <row r="155" spans="2:5">
      <c r="B155" s="42" t="s">
        <v>96</v>
      </c>
      <c r="C155" s="45">
        <v>0</v>
      </c>
      <c r="D155" s="45">
        <v>-4013</v>
      </c>
      <c r="E155" s="45">
        <v>-984.4</v>
      </c>
    </row>
    <row r="156" spans="2:5">
      <c r="B156" s="42" t="s">
        <v>97</v>
      </c>
      <c r="C156" s="45">
        <v>-97</v>
      </c>
      <c r="D156" s="45">
        <v>-127.2</v>
      </c>
      <c r="E156" s="45">
        <v>-89.3</v>
      </c>
    </row>
    <row r="157" spans="2:5">
      <c r="B157" s="42" t="s">
        <v>8</v>
      </c>
      <c r="C157" s="45">
        <v>0</v>
      </c>
      <c r="D157" s="45">
        <v>-9.1999999999999993</v>
      </c>
      <c r="E157" s="45">
        <v>-11.1</v>
      </c>
    </row>
    <row r="158" spans="2:5">
      <c r="B158" s="49" t="s">
        <v>98</v>
      </c>
      <c r="C158" s="62">
        <f>SUM(C148:C157)</f>
        <v>-3651</v>
      </c>
      <c r="D158" s="62">
        <f t="shared" ref="D158:E158" si="6">SUM(D148:D157)</f>
        <v>-5638</v>
      </c>
      <c r="E158" s="62">
        <f t="shared" si="6"/>
        <v>-2990.6000000000004</v>
      </c>
    </row>
    <row r="159" spans="2:5">
      <c r="B159" s="49"/>
      <c r="C159" s="50"/>
      <c r="D159" s="50"/>
      <c r="E159" s="50"/>
    </row>
    <row r="160" spans="2:5">
      <c r="B160" t="s">
        <v>99</v>
      </c>
      <c r="C160" s="45">
        <v>86.2</v>
      </c>
      <c r="D160" s="45">
        <v>-250.3</v>
      </c>
      <c r="E160" s="45">
        <v>-14.2</v>
      </c>
    </row>
    <row r="161" spans="1:10">
      <c r="B161" s="49" t="s">
        <v>100</v>
      </c>
      <c r="C161" s="62">
        <f>C158+C145+C135</f>
        <v>2018.5999999999995</v>
      </c>
      <c r="D161" s="62">
        <f t="shared" ref="D161:E161" si="7">D158+D145+D135</f>
        <v>-3387.0000000000009</v>
      </c>
      <c r="E161" s="62">
        <f t="shared" si="7"/>
        <v>747.29999999999927</v>
      </c>
    </row>
    <row r="162" spans="1:10">
      <c r="C162" s="46"/>
      <c r="D162" s="46"/>
      <c r="E162" s="46"/>
    </row>
    <row r="163" spans="1:10">
      <c r="B163" t="s">
        <v>101</v>
      </c>
      <c r="C163" s="43"/>
      <c r="D163" s="43"/>
      <c r="E163" s="43"/>
    </row>
    <row r="164" spans="1:10">
      <c r="B164" t="s">
        <v>102</v>
      </c>
      <c r="C164" s="45">
        <v>4350.8999999999996</v>
      </c>
      <c r="D164" s="45">
        <v>6455.7</v>
      </c>
      <c r="E164" s="45">
        <v>2818.4</v>
      </c>
    </row>
    <row r="165" spans="1:10">
      <c r="B165" t="s">
        <v>103</v>
      </c>
      <c r="C165" s="45">
        <v>6455.7</v>
      </c>
      <c r="D165" s="45">
        <v>2818.4</v>
      </c>
      <c r="E165" s="45">
        <v>3551.5</v>
      </c>
    </row>
    <row r="167" spans="1:10">
      <c r="B167" t="s">
        <v>125</v>
      </c>
      <c r="D167" s="55">
        <f>D165-D53</f>
        <v>0</v>
      </c>
      <c r="E167" s="55">
        <f>E165-E53</f>
        <v>0</v>
      </c>
    </row>
    <row r="168" spans="1:10">
      <c r="D168" s="55"/>
      <c r="E168" s="55"/>
    </row>
    <row r="169" spans="1:10">
      <c r="B169" s="53"/>
      <c r="C169" s="53"/>
      <c r="D169" s="53"/>
      <c r="E169" s="53"/>
      <c r="F169" s="53"/>
      <c r="G169" s="53"/>
    </row>
    <row r="171" spans="1:10" s="33" customFormat="1" ht="15" customHeight="1">
      <c r="A171" s="59" t="s">
        <v>113</v>
      </c>
      <c r="B171" s="35" t="s">
        <v>126</v>
      </c>
      <c r="C171" s="36"/>
      <c r="D171" s="56"/>
      <c r="E171" s="56"/>
      <c r="F171" s="57"/>
      <c r="G171" s="58"/>
      <c r="H171" s="61"/>
      <c r="I171" s="61"/>
      <c r="J171" s="61"/>
    </row>
    <row r="172" spans="1:10">
      <c r="C172" t="s">
        <v>113</v>
      </c>
    </row>
    <row r="173" spans="1:10">
      <c r="C173" s="41" t="s">
        <v>4</v>
      </c>
      <c r="D173" s="41" t="s">
        <v>3</v>
      </c>
      <c r="E173" s="41" t="s">
        <v>2</v>
      </c>
    </row>
    <row r="174" spans="1:10" ht="15.6" thickBot="1">
      <c r="C174" s="47">
        <v>2021</v>
      </c>
      <c r="D174" s="47">
        <v>2022</v>
      </c>
      <c r="E174" s="47">
        <v>2023</v>
      </c>
    </row>
    <row r="176" spans="1:10">
      <c r="B176" s="42" t="s">
        <v>25</v>
      </c>
      <c r="C176" s="66">
        <f>C35</f>
        <v>4199.2999999999993</v>
      </c>
      <c r="D176" s="66">
        <f t="shared" ref="D176:E176" si="8">D35</f>
        <v>3074.5000000000014</v>
      </c>
      <c r="E176" s="66">
        <f t="shared" si="8"/>
        <v>4247.0999999999976</v>
      </c>
    </row>
    <row r="177" spans="2:5">
      <c r="B177" s="42" t="s">
        <v>9</v>
      </c>
      <c r="C177" s="66">
        <f>C12</f>
        <v>29060.6</v>
      </c>
      <c r="D177" s="66">
        <f t="shared" ref="D177:E177" si="9">D12</f>
        <v>32250.3</v>
      </c>
      <c r="E177" s="66">
        <f t="shared" si="9"/>
        <v>35975.599999999999</v>
      </c>
    </row>
    <row r="178" spans="2:5">
      <c r="B178" t="s">
        <v>128</v>
      </c>
      <c r="C178" s="67">
        <f>C176/C177</f>
        <v>0.14450148998988319</v>
      </c>
      <c r="D178" s="67">
        <f t="shared" ref="D178:E178" si="10">D176/D177</f>
        <v>9.5332446519877378E-2</v>
      </c>
      <c r="E178" s="67">
        <f t="shared" si="10"/>
        <v>0.11805501506576674</v>
      </c>
    </row>
    <row r="180" spans="2:5">
      <c r="B180" s="42" t="s">
        <v>25</v>
      </c>
      <c r="C180" s="66">
        <f>C176</f>
        <v>4199.2999999999993</v>
      </c>
      <c r="D180" s="66">
        <f t="shared" ref="D180:E180" si="11">D176</f>
        <v>3074.5000000000014</v>
      </c>
      <c r="E180" s="66">
        <f t="shared" si="11"/>
        <v>4247.0999999999976</v>
      </c>
    </row>
    <row r="181" spans="2:5">
      <c r="B181" s="42" t="s">
        <v>133</v>
      </c>
      <c r="C181" s="68" t="s">
        <v>135</v>
      </c>
      <c r="D181" s="69">
        <f>D68</f>
        <v>27978.400000000001</v>
      </c>
      <c r="E181" s="69">
        <f>E68</f>
        <v>29445.5</v>
      </c>
    </row>
    <row r="182" spans="2:5">
      <c r="B182" t="s">
        <v>132</v>
      </c>
      <c r="C182" s="70"/>
      <c r="D182" s="70">
        <f>D180/D181</f>
        <v>0.10988834243559321</v>
      </c>
      <c r="E182" s="70">
        <f>E180/E181</f>
        <v>0.1442359613523288</v>
      </c>
    </row>
    <row r="184" spans="2:5">
      <c r="B184" s="42" t="s">
        <v>37</v>
      </c>
      <c r="D184" s="66">
        <f>D58</f>
        <v>7018.7</v>
      </c>
      <c r="E184" s="66">
        <f>E58</f>
        <v>7303.4</v>
      </c>
    </row>
    <row r="185" spans="2:5">
      <c r="B185" s="42" t="s">
        <v>53</v>
      </c>
      <c r="D185" s="66">
        <f>D79</f>
        <v>9151.7999999999993</v>
      </c>
      <c r="E185" s="66">
        <f>E79</f>
        <v>9345.2999999999993</v>
      </c>
    </row>
    <row r="186" spans="2:5">
      <c r="B186" t="s">
        <v>129</v>
      </c>
      <c r="D186" s="71">
        <f>D184/D185</f>
        <v>0.76692016870998059</v>
      </c>
      <c r="E186" s="71">
        <f>E184/E185</f>
        <v>0.78150514162199181</v>
      </c>
    </row>
    <row r="188" spans="2:5">
      <c r="B188" s="42" t="s">
        <v>81</v>
      </c>
      <c r="C188" s="66">
        <f>C135</f>
        <v>5989.0999999999995</v>
      </c>
      <c r="D188" s="66">
        <f t="shared" ref="D188:E188" si="12">D135</f>
        <v>4397.2999999999984</v>
      </c>
      <c r="E188" s="66">
        <f t="shared" si="12"/>
        <v>6008.6999999999989</v>
      </c>
    </row>
    <row r="189" spans="2:5">
      <c r="B189" s="42" t="s">
        <v>85</v>
      </c>
      <c r="C189" s="66">
        <f>C145</f>
        <v>-319.49999999999994</v>
      </c>
      <c r="D189" s="66">
        <f t="shared" ref="D189:E189" si="13">D145</f>
        <v>-2146.2999999999997</v>
      </c>
      <c r="E189" s="66">
        <f t="shared" si="13"/>
        <v>-2270.7999999999997</v>
      </c>
    </row>
    <row r="190" spans="2:5" ht="16.2">
      <c r="B190" t="s">
        <v>130</v>
      </c>
      <c r="C190" s="72">
        <f>SUM(C188:C189)</f>
        <v>5669.5999999999995</v>
      </c>
      <c r="D190" s="72">
        <f t="shared" ref="D190:E190" si="14">SUM(D188:D189)</f>
        <v>2250.9999999999986</v>
      </c>
      <c r="E190" s="72">
        <f t="shared" si="14"/>
        <v>3737.8999999999992</v>
      </c>
    </row>
    <row r="193" spans="1:10">
      <c r="G193" s="60" t="s">
        <v>131</v>
      </c>
    </row>
    <row r="195" spans="1:10">
      <c r="B195" s="53"/>
      <c r="C195" s="53"/>
      <c r="D195" s="53"/>
      <c r="E195" s="53"/>
      <c r="F195" s="53"/>
      <c r="G195" s="53"/>
    </row>
    <row r="197" spans="1:10" s="33" customFormat="1" ht="15" customHeight="1">
      <c r="A197" s="59" t="s">
        <v>113</v>
      </c>
      <c r="B197" s="35" t="s">
        <v>134</v>
      </c>
      <c r="C197" s="36"/>
      <c r="D197" s="56"/>
      <c r="E197" s="56"/>
      <c r="F197" s="57"/>
      <c r="G197" s="58"/>
      <c r="H197" s="61"/>
      <c r="I197" s="61"/>
      <c r="J197" s="61"/>
    </row>
    <row r="199" spans="1:10">
      <c r="B199" s="40" t="s">
        <v>0</v>
      </c>
    </row>
    <row r="200" spans="1:10">
      <c r="B200" t="s">
        <v>1</v>
      </c>
      <c r="C200" s="41" t="s">
        <v>4</v>
      </c>
      <c r="D200" s="41" t="s">
        <v>3</v>
      </c>
      <c r="E200" s="41" t="s">
        <v>2</v>
      </c>
    </row>
    <row r="201" spans="1:10" ht="15.6" thickBot="1">
      <c r="C201" s="47">
        <v>2021</v>
      </c>
      <c r="D201" s="47">
        <v>2022</v>
      </c>
      <c r="E201" s="47">
        <v>2023</v>
      </c>
    </row>
    <row r="202" spans="1:10">
      <c r="B202" t="s">
        <v>5</v>
      </c>
    </row>
    <row r="203" spans="1:10">
      <c r="B203" s="42" t="s">
        <v>6</v>
      </c>
      <c r="C203" s="73">
        <f>C9/$C$12</f>
        <v>0.84674783039579371</v>
      </c>
      <c r="D203" s="73">
        <f>D9/$D$12</f>
        <v>0.82405745062836622</v>
      </c>
      <c r="E203" s="73">
        <f>E9/$E$12</f>
        <v>0.81895228988536672</v>
      </c>
    </row>
    <row r="204" spans="1:10">
      <c r="B204" s="42" t="s">
        <v>7</v>
      </c>
      <c r="C204" s="73">
        <f>C10/$C$12</f>
        <v>9.2344961907187051E-2</v>
      </c>
      <c r="D204" s="73">
        <f t="shared" ref="D203:D205" si="15">D10/$D$12</f>
        <v>0.11334778281132268</v>
      </c>
      <c r="E204" s="73">
        <f t="shared" ref="E204:E205" si="16">E10/$E$12</f>
        <v>0.12543779672889402</v>
      </c>
    </row>
    <row r="205" spans="1:10">
      <c r="B205" s="42" t="s">
        <v>8</v>
      </c>
      <c r="C205" s="73">
        <f t="shared" ref="C204:C205" si="17">C11/$C$12</f>
        <v>6.0907207697019336E-2</v>
      </c>
      <c r="D205" s="73">
        <f t="shared" si="15"/>
        <v>6.2594766560311071E-2</v>
      </c>
      <c r="E205" s="73">
        <f t="shared" si="16"/>
        <v>5.5609913385739222E-2</v>
      </c>
    </row>
    <row r="206" spans="1:10">
      <c r="B206" s="49" t="s">
        <v>9</v>
      </c>
      <c r="C206" s="74">
        <f>SUM(C203:C205)</f>
        <v>1.0000000000000002</v>
      </c>
      <c r="D206" s="74">
        <f>SUM(D203:D205)</f>
        <v>1</v>
      </c>
      <c r="E206" s="74">
        <f t="shared" ref="C206:E206" si="18">SUM(E203:E205)</f>
        <v>0.99999999999999989</v>
      </c>
    </row>
    <row r="207" spans="1:10">
      <c r="C207" s="46"/>
      <c r="D207" s="46"/>
      <c r="E207" s="46"/>
    </row>
    <row r="208" spans="1:10">
      <c r="B208" s="42" t="s">
        <v>10</v>
      </c>
      <c r="C208" s="73">
        <f>C14/$C$12</f>
        <v>-0.30070611067906378</v>
      </c>
      <c r="D208" s="73">
        <f>D14/$D$12</f>
        <v>-0.31991640387841352</v>
      </c>
      <c r="E208" s="73">
        <f>E14/$E$12</f>
        <v>-0.31713439108729252</v>
      </c>
    </row>
    <row r="209" spans="2:5">
      <c r="B209" s="42" t="s">
        <v>11</v>
      </c>
      <c r="C209" s="73">
        <f t="shared" ref="C209:D213" si="19">C15/$C$12</f>
        <v>-0.41055243181489715</v>
      </c>
      <c r="D209" s="73">
        <f t="shared" ref="D209:D213" si="20">D15/$D$12</f>
        <v>-0.42051701844634004</v>
      </c>
      <c r="E209" s="73">
        <f t="shared" ref="E209:E213" si="21">E15/$E$12</f>
        <v>-0.40917455164055638</v>
      </c>
    </row>
    <row r="210" spans="2:5">
      <c r="B210" s="42" t="s">
        <v>12</v>
      </c>
      <c r="C210" s="73">
        <f t="shared" si="19"/>
        <v>-1.2370701224338108E-2</v>
      </c>
      <c r="D210" s="73">
        <f t="shared" si="20"/>
        <v>-1.4309944403617951E-2</v>
      </c>
      <c r="E210" s="73">
        <f t="shared" si="21"/>
        <v>-1.4993495591456431E-2</v>
      </c>
    </row>
    <row r="211" spans="2:5">
      <c r="B211" s="42" t="s">
        <v>13</v>
      </c>
      <c r="C211" s="73">
        <f t="shared" si="19"/>
        <v>-4.9610125049035468E-2</v>
      </c>
      <c r="D211" s="73">
        <f t="shared" si="20"/>
        <v>-4.489570639652965E-2</v>
      </c>
      <c r="E211" s="73">
        <f t="shared" si="21"/>
        <v>-3.7875671288317633E-2</v>
      </c>
    </row>
    <row r="212" spans="2:5">
      <c r="B212" s="42" t="s">
        <v>14</v>
      </c>
      <c r="C212" s="73">
        <f t="shared" si="19"/>
        <v>-6.6502412200711611E-2</v>
      </c>
      <c r="D212" s="73">
        <f t="shared" si="20"/>
        <v>-6.300716582481404E-2</v>
      </c>
      <c r="E212" s="73">
        <f t="shared" si="21"/>
        <v>-6.7859882809459759E-2</v>
      </c>
    </row>
    <row r="213" spans="2:5">
      <c r="B213" s="42" t="s">
        <v>15</v>
      </c>
      <c r="C213" s="73">
        <f t="shared" si="19"/>
        <v>-5.8636091477808445E-3</v>
      </c>
      <c r="D213" s="73">
        <f t="shared" si="20"/>
        <v>-1.4263433208373255E-3</v>
      </c>
      <c r="E213" s="73">
        <f t="shared" si="21"/>
        <v>-6.0596626602475018E-4</v>
      </c>
    </row>
    <row r="214" spans="2:5">
      <c r="B214" s="49" t="s">
        <v>16</v>
      </c>
      <c r="C214" s="74">
        <f>SUM(C208:C213)</f>
        <v>-0.84560539011582703</v>
      </c>
      <c r="D214" s="74">
        <f>SUM(D208:D213)</f>
        <v>-0.8640725822705525</v>
      </c>
      <c r="E214" s="74">
        <f>SUM(E208:E213)</f>
        <v>-0.84764395868310738</v>
      </c>
    </row>
    <row r="215" spans="2:5">
      <c r="C215" s="46"/>
      <c r="D215" s="46"/>
      <c r="E215" s="46"/>
    </row>
    <row r="216" spans="2:5">
      <c r="B216" s="42" t="s">
        <v>17</v>
      </c>
      <c r="C216" s="73">
        <f>C22/$C$12</f>
        <v>1.325850120093873E-2</v>
      </c>
      <c r="D216" s="73">
        <f>D22/$D$12</f>
        <v>7.2588472045221281E-3</v>
      </c>
      <c r="E216" s="73">
        <f>E22/$E$12</f>
        <v>8.2945107239351112E-3</v>
      </c>
    </row>
    <row r="217" spans="2:5">
      <c r="B217" s="42" t="s">
        <v>18</v>
      </c>
      <c r="C217" s="73">
        <f>C23/$C$12</f>
        <v>0</v>
      </c>
      <c r="D217" s="73">
        <f>D23/$D$12</f>
        <v>0</v>
      </c>
      <c r="E217" s="73">
        <f>E23/$E$12</f>
        <v>2.5378311966999857E-3</v>
      </c>
    </row>
    <row r="218" spans="2:5">
      <c r="B218" s="49" t="s">
        <v>117</v>
      </c>
      <c r="C218" s="74">
        <f>C206+C214+C216+C217</f>
        <v>0.16765311108511194</v>
      </c>
      <c r="D218" s="74">
        <f t="shared" ref="D218:E218" si="22">D206+D214+D216+D217</f>
        <v>0.14318626493396963</v>
      </c>
      <c r="E218" s="74">
        <f t="shared" si="22"/>
        <v>0.1631883832375276</v>
      </c>
    </row>
    <row r="219" spans="2:5">
      <c r="C219" s="43"/>
      <c r="D219" s="43"/>
      <c r="E219" s="43"/>
    </row>
    <row r="220" spans="2:5">
      <c r="B220" s="42" t="s">
        <v>72</v>
      </c>
      <c r="C220" s="73">
        <f>C26/$C$12</f>
        <v>2.9748181386482043E-2</v>
      </c>
      <c r="D220" s="73">
        <f>D26/$D$12</f>
        <v>0</v>
      </c>
      <c r="E220" s="73">
        <f>E26/$E$12</f>
        <v>0</v>
      </c>
    </row>
    <row r="221" spans="2:5">
      <c r="B221" s="42" t="s">
        <v>19</v>
      </c>
      <c r="C221" s="73">
        <f t="shared" ref="C221:C222" si="23">C27/$C$12</f>
        <v>3.1004177477409276E-3</v>
      </c>
      <c r="D221" s="73">
        <f t="shared" ref="D221:D222" si="24">D27/$D$12</f>
        <v>3.007723959156969E-3</v>
      </c>
      <c r="E221" s="73">
        <f t="shared" ref="E221:E222" si="25">E27/$E$12</f>
        <v>2.2570853578536567E-3</v>
      </c>
    </row>
    <row r="222" spans="2:5">
      <c r="B222" s="42" t="s">
        <v>20</v>
      </c>
      <c r="C222" s="73">
        <f t="shared" si="23"/>
        <v>-1.6166218178564794E-2</v>
      </c>
      <c r="D222" s="73">
        <f t="shared" si="24"/>
        <v>-1.4973504122442272E-2</v>
      </c>
      <c r="E222" s="73">
        <f t="shared" si="25"/>
        <v>-1.5290919400927297E-2</v>
      </c>
    </row>
    <row r="223" spans="2:5">
      <c r="B223" s="49" t="s">
        <v>21</v>
      </c>
      <c r="C223" s="74">
        <f>SUM(C220:C222)+C218</f>
        <v>0.18433549204077013</v>
      </c>
      <c r="D223" s="74">
        <f t="shared" ref="D223:E223" si="26">SUM(D220:D222)+D218</f>
        <v>0.13122048477068432</v>
      </c>
      <c r="E223" s="74">
        <f t="shared" si="26"/>
        <v>0.15015454919445395</v>
      </c>
    </row>
    <row r="224" spans="2:5">
      <c r="B224" s="49"/>
      <c r="C224" s="50"/>
      <c r="D224" s="50"/>
      <c r="E224" s="50"/>
    </row>
    <row r="225" spans="2:7">
      <c r="B225" s="42" t="s">
        <v>22</v>
      </c>
      <c r="C225" s="73">
        <f>C31/$C$12</f>
        <v>-3.9799591199080539E-2</v>
      </c>
      <c r="D225" s="73">
        <f>D31/$D$12</f>
        <v>-3.5832224816513332E-2</v>
      </c>
      <c r="E225" s="73">
        <f>E31/$E$12</f>
        <v>-3.2093974805145711E-2</v>
      </c>
    </row>
    <row r="226" spans="2:7">
      <c r="B226" s="49" t="s">
        <v>23</v>
      </c>
      <c r="C226" s="74">
        <f>SUM(C223:C225)</f>
        <v>0.1445359008416896</v>
      </c>
      <c r="D226" s="74">
        <f t="shared" ref="D226:E226" si="27">SUM(D223:D225)</f>
        <v>9.5388259954170995E-2</v>
      </c>
      <c r="E226" s="74">
        <f t="shared" si="27"/>
        <v>0.11806057438930824</v>
      </c>
    </row>
    <row r="227" spans="2:7">
      <c r="C227" s="46"/>
      <c r="D227" s="46"/>
      <c r="E227" s="46"/>
    </row>
    <row r="228" spans="2:7">
      <c r="B228" t="s">
        <v>24</v>
      </c>
      <c r="C228" s="73">
        <f>C34/$C$12</f>
        <v>-3.4410851806225616E-5</v>
      </c>
      <c r="D228" s="73">
        <f>D34/$D$12</f>
        <v>-5.5813434293634477E-5</v>
      </c>
      <c r="E228" s="73">
        <f>E34/$E$12</f>
        <v>-5.559323541511469E-6</v>
      </c>
    </row>
    <row r="229" spans="2:7" ht="15.6" thickBot="1">
      <c r="B229" s="49" t="s">
        <v>25</v>
      </c>
      <c r="C229" s="75">
        <f>SUM(C226:C228)</f>
        <v>0.14450148998988338</v>
      </c>
      <c r="D229" s="75">
        <f t="shared" ref="D229:E229" si="28">SUM(D226:D228)</f>
        <v>9.5332446519877365E-2</v>
      </c>
      <c r="E229" s="75">
        <f t="shared" si="28"/>
        <v>0.11805501506576672</v>
      </c>
    </row>
    <row r="230" spans="2:7">
      <c r="C230" s="45"/>
      <c r="D230" s="45"/>
      <c r="E230" s="45"/>
    </row>
    <row r="231" spans="2:7">
      <c r="B231" s="53"/>
      <c r="C231" s="53"/>
      <c r="D231" s="53"/>
      <c r="E231" s="53"/>
      <c r="F231" s="53"/>
      <c r="G231" s="53"/>
    </row>
  </sheetData>
  <printOptions horizontalCentered="1"/>
  <pageMargins left="0.25" right="0.25" top="0.25" bottom="0.25" header="0.3" footer="0.3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Financial Statements &amp; Ratios</vt:lpstr>
      <vt:lpstr>'Financial Statements &amp; Ratios'!Print_Area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Schmidt</dc:creator>
  <cp:lastModifiedBy>Ayur Ayushman</cp:lastModifiedBy>
  <cp:lastPrinted>2024-04-29T21:06:44Z</cp:lastPrinted>
  <dcterms:created xsi:type="dcterms:W3CDTF">2024-04-29T19:24:49Z</dcterms:created>
  <dcterms:modified xsi:type="dcterms:W3CDTF">2025-01-05T18:50:40Z</dcterms:modified>
</cp:coreProperties>
</file>