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71501684-916E-4F5E-BA2F-BB5DC2A8BAC4}" xr6:coauthVersionLast="47" xr6:coauthVersionMax="47" xr10:uidLastSave="{00000000-0000-0000-0000-000000000000}"/>
  <bookViews>
    <workbookView xWindow="588" yWindow="696" windowWidth="17280" windowHeight="9420" activeTab="1" xr2:uid="{61570032-4E72-43E9-8ED4-48A5B0DFC973}"/>
  </bookViews>
  <sheets>
    <sheet name="Cover" sheetId="1" r:id="rId1"/>
    <sheet name="Model" sheetId="2" r:id="rId2"/>
  </sheets>
  <definedNames>
    <definedName name="_xlnm.Print_Area" localSheetId="0">Cover!$B$2:$M$39</definedName>
    <definedName name="_xlnm.Print_Area" localSheetId="1">Model!$B$3:$L$76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K76" i="2"/>
  <c r="J76" i="2"/>
  <c r="I76" i="2"/>
  <c r="D76" i="2"/>
  <c r="E76" i="2"/>
  <c r="C76" i="2"/>
  <c r="J17" i="2"/>
  <c r="I17" i="2" s="1"/>
  <c r="K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L16" i="2"/>
  <c r="I16" i="2"/>
  <c r="K16" i="2"/>
  <c r="J16" i="2"/>
  <c r="L15" i="2"/>
  <c r="F15" i="2"/>
  <c r="I12" i="2"/>
  <c r="C10" i="2"/>
  <c r="I10" i="2"/>
  <c r="E16" i="2" l="1"/>
  <c r="D16" i="2" s="1"/>
  <c r="F16" i="2" s="1"/>
  <c r="E17" i="2" s="1"/>
  <c r="D17" i="2" s="1"/>
  <c r="F17" i="2" s="1"/>
  <c r="E18" i="2" s="1"/>
  <c r="D18" i="2" s="1"/>
  <c r="F18" i="2" s="1"/>
  <c r="L17" i="2"/>
  <c r="K18" i="2" l="1"/>
  <c r="I18" i="2" s="1"/>
  <c r="L18" i="2"/>
  <c r="E19" i="2"/>
  <c r="D19" i="2" s="1"/>
  <c r="F19" i="2" s="1"/>
  <c r="K19" i="2" l="1"/>
  <c r="I19" i="2" s="1"/>
  <c r="L19" i="2"/>
  <c r="E20" i="2"/>
  <c r="D20" i="2" s="1"/>
  <c r="F20" i="2" s="1"/>
  <c r="K20" i="2" l="1"/>
  <c r="I20" i="2" s="1"/>
  <c r="L20" i="2"/>
  <c r="E21" i="2"/>
  <c r="D21" i="2" s="1"/>
  <c r="F21" i="2" s="1"/>
  <c r="K21" i="2" l="1"/>
  <c r="I21" i="2" s="1"/>
  <c r="L21" i="2"/>
  <c r="E22" i="2"/>
  <c r="D22" i="2" s="1"/>
  <c r="F22" i="2" s="1"/>
  <c r="K22" i="2" l="1"/>
  <c r="I22" i="2" s="1"/>
  <c r="L22" i="2"/>
  <c r="E23" i="2"/>
  <c r="D23" i="2" s="1"/>
  <c r="F23" i="2" s="1"/>
  <c r="K23" i="2" l="1"/>
  <c r="I23" i="2" s="1"/>
  <c r="L23" i="2"/>
  <c r="E24" i="2"/>
  <c r="D24" i="2" s="1"/>
  <c r="F24" i="2" s="1"/>
  <c r="L24" i="2" l="1"/>
  <c r="K24" i="2"/>
  <c r="I24" i="2" s="1"/>
  <c r="E25" i="2"/>
  <c r="D25" i="2" s="1"/>
  <c r="F25" i="2" s="1"/>
  <c r="K25" i="2" l="1"/>
  <c r="I25" i="2" s="1"/>
  <c r="L25" i="2"/>
  <c r="E26" i="2"/>
  <c r="D26" i="2" s="1"/>
  <c r="F26" i="2" s="1"/>
  <c r="K26" i="2" l="1"/>
  <c r="I26" i="2" s="1"/>
  <c r="L26" i="2"/>
  <c r="E27" i="2"/>
  <c r="D27" i="2" s="1"/>
  <c r="F27" i="2" s="1"/>
  <c r="K27" i="2" l="1"/>
  <c r="I27" i="2" s="1"/>
  <c r="L27" i="2"/>
  <c r="E28" i="2"/>
  <c r="D28" i="2" s="1"/>
  <c r="F28" i="2" s="1"/>
  <c r="K28" i="2" l="1"/>
  <c r="I28" i="2" s="1"/>
  <c r="L28" i="2"/>
  <c r="E29" i="2"/>
  <c r="D29" i="2" s="1"/>
  <c r="F29" i="2" s="1"/>
  <c r="K29" i="2" l="1"/>
  <c r="I29" i="2" s="1"/>
  <c r="L29" i="2"/>
  <c r="E30" i="2"/>
  <c r="D30" i="2" s="1"/>
  <c r="F30" i="2" s="1"/>
  <c r="K30" i="2" l="1"/>
  <c r="I30" i="2" s="1"/>
  <c r="L30" i="2"/>
  <c r="E31" i="2"/>
  <c r="D31" i="2" s="1"/>
  <c r="F31" i="2" s="1"/>
  <c r="K31" i="2" l="1"/>
  <c r="I31" i="2" s="1"/>
  <c r="L31" i="2"/>
  <c r="E32" i="2"/>
  <c r="D32" i="2" s="1"/>
  <c r="F32" i="2" s="1"/>
  <c r="L32" i="2" l="1"/>
  <c r="K32" i="2"/>
  <c r="I32" i="2" s="1"/>
  <c r="E33" i="2"/>
  <c r="D33" i="2" s="1"/>
  <c r="F33" i="2" s="1"/>
  <c r="K33" i="2" l="1"/>
  <c r="I33" i="2" s="1"/>
  <c r="L33" i="2"/>
  <c r="E34" i="2"/>
  <c r="D34" i="2" s="1"/>
  <c r="F34" i="2" s="1"/>
  <c r="K34" i="2" l="1"/>
  <c r="I34" i="2" s="1"/>
  <c r="L34" i="2"/>
  <c r="E35" i="2"/>
  <c r="D35" i="2" s="1"/>
  <c r="F35" i="2" s="1"/>
  <c r="K35" i="2" l="1"/>
  <c r="I35" i="2" s="1"/>
  <c r="L35" i="2"/>
  <c r="E36" i="2"/>
  <c r="D36" i="2" s="1"/>
  <c r="F36" i="2" s="1"/>
  <c r="K36" i="2" l="1"/>
  <c r="I36" i="2" s="1"/>
  <c r="L36" i="2"/>
  <c r="E37" i="2"/>
  <c r="D37" i="2" s="1"/>
  <c r="F37" i="2" s="1"/>
  <c r="K37" i="2" l="1"/>
  <c r="I37" i="2" s="1"/>
  <c r="L37" i="2"/>
  <c r="E38" i="2"/>
  <c r="D38" i="2" s="1"/>
  <c r="F38" i="2" s="1"/>
  <c r="K38" i="2" l="1"/>
  <c r="I38" i="2" s="1"/>
  <c r="L38" i="2"/>
  <c r="E39" i="2"/>
  <c r="D39" i="2" s="1"/>
  <c r="F39" i="2" s="1"/>
  <c r="K39" i="2" l="1"/>
  <c r="I39" i="2" s="1"/>
  <c r="L39" i="2"/>
  <c r="E40" i="2"/>
  <c r="D40" i="2" s="1"/>
  <c r="F40" i="2" s="1"/>
  <c r="L40" i="2" l="1"/>
  <c r="K40" i="2"/>
  <c r="I40" i="2" s="1"/>
  <c r="E41" i="2"/>
  <c r="D41" i="2" s="1"/>
  <c r="F41" i="2" s="1"/>
  <c r="K41" i="2" l="1"/>
  <c r="I41" i="2" s="1"/>
  <c r="L41" i="2"/>
  <c r="E42" i="2"/>
  <c r="D42" i="2" s="1"/>
  <c r="F42" i="2" s="1"/>
  <c r="K42" i="2" l="1"/>
  <c r="I42" i="2" s="1"/>
  <c r="L42" i="2"/>
  <c r="E43" i="2"/>
  <c r="D43" i="2" s="1"/>
  <c r="F43" i="2" s="1"/>
  <c r="K43" i="2" l="1"/>
  <c r="I43" i="2" s="1"/>
  <c r="L43" i="2"/>
  <c r="E44" i="2"/>
  <c r="D44" i="2" s="1"/>
  <c r="F44" i="2" s="1"/>
  <c r="L44" i="2" l="1"/>
  <c r="K44" i="2"/>
  <c r="I44" i="2" s="1"/>
  <c r="E45" i="2"/>
  <c r="D45" i="2" s="1"/>
  <c r="F45" i="2" s="1"/>
  <c r="K45" i="2" l="1"/>
  <c r="I45" i="2" s="1"/>
  <c r="L45" i="2"/>
  <c r="E46" i="2"/>
  <c r="D46" i="2" s="1"/>
  <c r="F46" i="2" s="1"/>
  <c r="K46" i="2" l="1"/>
  <c r="I46" i="2" s="1"/>
  <c r="L46" i="2"/>
  <c r="E47" i="2"/>
  <c r="D47" i="2" s="1"/>
  <c r="F47" i="2" s="1"/>
  <c r="K47" i="2" l="1"/>
  <c r="I47" i="2" s="1"/>
  <c r="L47" i="2"/>
  <c r="E48" i="2"/>
  <c r="D48" i="2" s="1"/>
  <c r="F48" i="2" s="1"/>
  <c r="L48" i="2" l="1"/>
  <c r="K48" i="2"/>
  <c r="I48" i="2" s="1"/>
  <c r="E49" i="2"/>
  <c r="D49" i="2" s="1"/>
  <c r="F49" i="2" s="1"/>
  <c r="K49" i="2" l="1"/>
  <c r="I49" i="2" s="1"/>
  <c r="L49" i="2"/>
  <c r="E50" i="2"/>
  <c r="D50" i="2" s="1"/>
  <c r="F50" i="2" s="1"/>
  <c r="K50" i="2" l="1"/>
  <c r="I50" i="2" s="1"/>
  <c r="L50" i="2"/>
  <c r="E51" i="2"/>
  <c r="D51" i="2" s="1"/>
  <c r="F51" i="2" s="1"/>
  <c r="K51" i="2" l="1"/>
  <c r="I51" i="2" s="1"/>
  <c r="L51" i="2"/>
  <c r="E52" i="2"/>
  <c r="D52" i="2" s="1"/>
  <c r="F52" i="2" s="1"/>
  <c r="L52" i="2" l="1"/>
  <c r="K52" i="2"/>
  <c r="I52" i="2" s="1"/>
  <c r="E53" i="2"/>
  <c r="D53" i="2" s="1"/>
  <c r="F53" i="2" s="1"/>
  <c r="K53" i="2" l="1"/>
  <c r="I53" i="2" s="1"/>
  <c r="L53" i="2"/>
  <c r="E54" i="2"/>
  <c r="D54" i="2" s="1"/>
  <c r="F54" i="2" s="1"/>
  <c r="K54" i="2" l="1"/>
  <c r="I54" i="2" s="1"/>
  <c r="L54" i="2"/>
  <c r="E55" i="2"/>
  <c r="D55" i="2" s="1"/>
  <c r="F55" i="2" s="1"/>
  <c r="K55" i="2" l="1"/>
  <c r="I55" i="2" s="1"/>
  <c r="L55" i="2"/>
  <c r="E56" i="2"/>
  <c r="D56" i="2" s="1"/>
  <c r="F56" i="2" s="1"/>
  <c r="K56" i="2" l="1"/>
  <c r="I56" i="2" s="1"/>
  <c r="L56" i="2"/>
  <c r="E57" i="2"/>
  <c r="D57" i="2" s="1"/>
  <c r="F57" i="2" s="1"/>
  <c r="K57" i="2" l="1"/>
  <c r="I57" i="2" s="1"/>
  <c r="L57" i="2"/>
  <c r="E58" i="2"/>
  <c r="D58" i="2" s="1"/>
  <c r="F58" i="2" s="1"/>
  <c r="L58" i="2" l="1"/>
  <c r="K58" i="2"/>
  <c r="I58" i="2" s="1"/>
  <c r="E59" i="2"/>
  <c r="D59" i="2" s="1"/>
  <c r="F59" i="2" s="1"/>
  <c r="L59" i="2" l="1"/>
  <c r="K59" i="2"/>
  <c r="I59" i="2" s="1"/>
  <c r="E60" i="2"/>
  <c r="D60" i="2" s="1"/>
  <c r="F60" i="2" s="1"/>
  <c r="K60" i="2" l="1"/>
  <c r="I60" i="2" s="1"/>
  <c r="L60" i="2"/>
  <c r="E61" i="2"/>
  <c r="D61" i="2" s="1"/>
  <c r="F61" i="2" s="1"/>
  <c r="K61" i="2" l="1"/>
  <c r="I61" i="2" s="1"/>
  <c r="L61" i="2"/>
  <c r="E62" i="2"/>
  <c r="D62" i="2" s="1"/>
  <c r="F62" i="2" s="1"/>
  <c r="K62" i="2" l="1"/>
  <c r="I62" i="2" s="1"/>
  <c r="L62" i="2"/>
  <c r="E63" i="2"/>
  <c r="D63" i="2" s="1"/>
  <c r="F63" i="2" s="1"/>
  <c r="L63" i="2" l="1"/>
  <c r="K63" i="2"/>
  <c r="I63" i="2" s="1"/>
  <c r="E64" i="2"/>
  <c r="D64" i="2" s="1"/>
  <c r="F64" i="2" s="1"/>
  <c r="K64" i="2" l="1"/>
  <c r="I64" i="2" s="1"/>
  <c r="L64" i="2"/>
  <c r="E65" i="2"/>
  <c r="D65" i="2" s="1"/>
  <c r="F65" i="2" s="1"/>
  <c r="K65" i="2" l="1"/>
  <c r="I65" i="2" s="1"/>
  <c r="L65" i="2"/>
  <c r="E66" i="2"/>
  <c r="D66" i="2" s="1"/>
  <c r="F66" i="2" s="1"/>
  <c r="K66" i="2" l="1"/>
  <c r="I66" i="2" s="1"/>
  <c r="L66" i="2"/>
  <c r="E67" i="2"/>
  <c r="D67" i="2" s="1"/>
  <c r="F67" i="2" s="1"/>
  <c r="L67" i="2" l="1"/>
  <c r="K67" i="2"/>
  <c r="I67" i="2" s="1"/>
  <c r="E68" i="2"/>
  <c r="D68" i="2" s="1"/>
  <c r="F68" i="2" s="1"/>
  <c r="K68" i="2" l="1"/>
  <c r="I68" i="2" s="1"/>
  <c r="L68" i="2"/>
  <c r="E69" i="2"/>
  <c r="D69" i="2" s="1"/>
  <c r="F69" i="2" s="1"/>
  <c r="K69" i="2" l="1"/>
  <c r="I69" i="2" s="1"/>
  <c r="L69" i="2"/>
  <c r="E70" i="2"/>
  <c r="D70" i="2" s="1"/>
  <c r="F70" i="2" s="1"/>
  <c r="L70" i="2" l="1"/>
  <c r="K70" i="2"/>
  <c r="I70" i="2" s="1"/>
  <c r="E71" i="2"/>
  <c r="D71" i="2" s="1"/>
  <c r="F71" i="2" s="1"/>
  <c r="K71" i="2" l="1"/>
  <c r="I71" i="2" s="1"/>
  <c r="L71" i="2"/>
  <c r="E72" i="2"/>
  <c r="D72" i="2" s="1"/>
  <c r="F72" i="2" s="1"/>
  <c r="K72" i="2" l="1"/>
  <c r="I72" i="2" s="1"/>
  <c r="L72" i="2"/>
  <c r="E73" i="2"/>
  <c r="D73" i="2" s="1"/>
  <c r="F73" i="2" s="1"/>
  <c r="K73" i="2" l="1"/>
  <c r="I73" i="2" s="1"/>
  <c r="L73" i="2"/>
  <c r="E74" i="2"/>
  <c r="D74" i="2" s="1"/>
  <c r="F74" i="2" s="1"/>
  <c r="L74" i="2" l="1"/>
  <c r="K74" i="2"/>
  <c r="I74" i="2" s="1"/>
  <c r="E75" i="2"/>
  <c r="D75" i="2" s="1"/>
  <c r="F75" i="2" s="1"/>
  <c r="K75" i="2" l="1"/>
  <c r="I75" i="2" s="1"/>
  <c r="L75" i="2"/>
</calcChain>
</file>

<file path=xl/sharedStrings.xml><?xml version="1.0" encoding="utf-8"?>
<sst xmlns="http://schemas.openxmlformats.org/spreadsheetml/2006/main" count="41" uniqueCount="26">
  <si>
    <t>Loan Amortization Schedule</t>
  </si>
  <si>
    <t>Strictly Confidential</t>
  </si>
  <si>
    <t>Table of Contents</t>
  </si>
  <si>
    <t>Model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</si>
  <si>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</si>
  <si>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</si>
  <si>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</si>
  <si>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</si>
  <si>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</si>
  <si>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</si>
  <si>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</si>
  <si>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</si>
  <si>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Reducing</t>
  </si>
  <si>
    <t>Equal Payments (Blended)</t>
  </si>
  <si>
    <t>Equal Amortizing (P+I)</t>
  </si>
  <si>
    <t>Loan Amount</t>
  </si>
  <si>
    <t>Rate (Annual)</t>
  </si>
  <si>
    <t>Rate (Monthly)</t>
  </si>
  <si>
    <t>Term (Months)</t>
  </si>
  <si>
    <t>Month</t>
  </si>
  <si>
    <t>Payment</t>
  </si>
  <si>
    <t>Principal</t>
  </si>
  <si>
    <t>Interest</t>
  </si>
  <si>
    <t>Balance</t>
  </si>
  <si>
    <t>Principal PMT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</si>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</sst>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#,##0_)_%;\(#,##0\)_%;_(&quot;–&quot;_)_%;_(@_)_%"/>
    <numFmt numFmtId="165" formatCode="[$$-540A]#,##0;\([$$-540A]#,##0\)"/>
    <numFmt numFmtId="166" formatCode="_([$$]#,##0_);\([$$]#,##0\);_(&quot;–&quot;_);_(@_)"/>
    <numFmt numFmtId="167" formatCode="_(#,##0.00%_);\(#,##0.00%\);_(&quot;–&quot;_)_%;_(@_)_%"/>
    <numFmt numFmtId="168" formatCode="_(#,##0_);\(#,##0\);_(&quot;–&quot;_);_(@_)"/>
    <numFmt numFmtId="169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Open Sans"/>
      <family val="2"/>
    </font>
    <font>
      <u/>
      <sz val="12"/>
      <color rgb="FF3271D2"/>
      <name val="Open Sans"/>
      <family val="2"/>
    </font>
    <font>
      <sz val="12"/>
      <color theme="1"/>
      <name val="Open Sans"/>
      <family val="2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rgb="FF3271D2"/>
      <name val="Open Sans"/>
      <family val="2"/>
    </font>
    <font>
      <b/>
      <sz val="10"/>
      <color rgb="FF3271D2"/>
      <name val="Open Sans"/>
      <family val="2"/>
    </font>
    <font>
      <b/>
      <sz val="14"/>
      <color rgb="FF3271D2"/>
      <name val="Open Sans"/>
      <family val="2"/>
    </font>
    <font>
      <b/>
      <sz val="10"/>
      <name val="Open Sans"/>
      <family val="2"/>
    </font>
    <font>
      <sz val="10"/>
      <name val="Arial"/>
      <family val="2"/>
    </font>
    <font>
      <b/>
      <sz val="10"/>
      <color rgb="FF000000"/>
      <name val="Open Sans"/>
      <family val="2"/>
    </font>
    <font>
      <i/>
      <sz val="10"/>
      <color rgb="FFFF0000"/>
      <name val="Open Sans"/>
      <family val="2"/>
    </font>
    <font>
      <sz val="10"/>
      <color rgb="FF000000"/>
      <name val="Open Sans"/>
      <family val="2"/>
    </font>
    <font>
      <b/>
      <u/>
      <sz val="10"/>
      <color rgb="FF000000"/>
      <name val="Open Sans"/>
      <family val="2"/>
    </font>
    <font>
      <u/>
      <sz val="10"/>
      <color theme="1"/>
      <name val="Open Sans"/>
      <family val="2"/>
    </font>
    <font>
      <u val="singleAccounting"/>
      <sz val="10"/>
      <color theme="1"/>
      <name val="Open Sans"/>
      <family val="2"/>
    </font>
    <font>
      <sz val="10"/>
      <color theme="4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9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3" fillId="0" borderId="0"/>
  </cellStyleXfs>
  <cellXfs count="75">
    <xf numFmtId="0" fontId="0" fillId="0" borderId="0" xfId="0"/>
    <xf numFmtId="0" fontId="3" fillId="0" borderId="0" xfId="5" applyFont="1"/>
    <xf numFmtId="0" fontId="3" fillId="2" borderId="1" xfId="5" applyFont="1" applyFill="1" applyBorder="1"/>
    <xf numFmtId="0" fontId="3" fillId="2" borderId="2" xfId="5" applyFont="1" applyFill="1" applyBorder="1"/>
    <xf numFmtId="0" fontId="3" fillId="2" borderId="3" xfId="5" applyFont="1" applyFill="1" applyBorder="1"/>
    <xf numFmtId="0" fontId="3" fillId="2" borderId="4" xfId="5" applyFont="1" applyFill="1" applyBorder="1"/>
    <xf numFmtId="0" fontId="3" fillId="2" borderId="0" xfId="5" applyFont="1" applyFill="1"/>
    <xf numFmtId="0" fontId="3" fillId="2" borderId="5" xfId="5" applyFont="1" applyFill="1" applyBorder="1"/>
    <xf numFmtId="0" fontId="3" fillId="0" borderId="4" xfId="5" applyFont="1" applyBorder="1"/>
    <xf numFmtId="0" fontId="3" fillId="0" borderId="5" xfId="5" applyFont="1" applyBorder="1"/>
    <xf numFmtId="0" fontId="4" fillId="0" borderId="0" xfId="5" applyFont="1" applyProtection="1">
      <protection locked="0"/>
    </xf>
    <xf numFmtId="0" fontId="5" fillId="0" borderId="0" xfId="5" applyFont="1" applyAlignment="1">
      <alignment horizontal="right"/>
    </xf>
    <xf numFmtId="0" fontId="1" fillId="0" borderId="0" xfId="5" applyProtection="1">
      <protection locked="0"/>
    </xf>
    <xf numFmtId="0" fontId="6" fillId="0" borderId="0" xfId="5" applyFont="1"/>
    <xf numFmtId="0" fontId="5" fillId="0" borderId="6" xfId="5" applyFont="1" applyBorder="1" applyProtection="1">
      <protection locked="0"/>
    </xf>
    <xf numFmtId="0" fontId="7" fillId="0" borderId="0" xfId="5" applyFont="1"/>
    <xf numFmtId="0" fontId="8" fillId="0" borderId="0" xfId="5" applyFont="1" applyAlignment="1">
      <alignment horizontal="left"/>
    </xf>
    <xf numFmtId="0" fontId="7" fillId="0" borderId="0" xfId="5" applyFont="1" applyAlignment="1">
      <alignment horizontal="left"/>
    </xf>
    <xf numFmtId="0" fontId="9" fillId="0" borderId="0" xfId="5" applyFont="1" applyAlignment="1">
      <alignment horizontal="left"/>
    </xf>
    <xf numFmtId="0" fontId="1" fillId="0" borderId="0" xfId="5"/>
    <xf numFmtId="164" fontId="10" fillId="0" borderId="0" xfId="4" applyNumberFormat="1" applyFont="1" applyFill="1" applyBorder="1" applyProtection="1">
      <protection locked="0"/>
    </xf>
    <xf numFmtId="164" fontId="11" fillId="0" borderId="0" xfId="4" applyNumberFormat="1" applyFont="1" applyFill="1" applyBorder="1" applyProtection="1">
      <protection locked="0"/>
    </xf>
    <xf numFmtId="164" fontId="12" fillId="0" borderId="0" xfId="5" applyNumberFormat="1" applyFont="1"/>
    <xf numFmtId="164" fontId="13" fillId="0" borderId="0" xfId="6" applyNumberFormat="1" applyFill="1" applyBorder="1"/>
    <xf numFmtId="0" fontId="7" fillId="0" borderId="0" xfId="6" applyFont="1" applyFill="1" applyBorder="1"/>
    <xf numFmtId="0" fontId="14" fillId="3" borderId="0" xfId="5" applyFont="1" applyFill="1"/>
    <xf numFmtId="0" fontId="7" fillId="3" borderId="0" xfId="5" applyFont="1" applyFill="1"/>
    <xf numFmtId="164" fontId="15" fillId="3" borderId="0" xfId="5" applyNumberFormat="1" applyFont="1" applyFill="1"/>
    <xf numFmtId="0" fontId="16" fillId="3" borderId="0" xfId="5" applyFont="1" applyFill="1"/>
    <xf numFmtId="0" fontId="3" fillId="0" borderId="7" xfId="5" applyFont="1" applyBorder="1"/>
    <xf numFmtId="0" fontId="3" fillId="0" borderId="8" xfId="5" applyFont="1" applyBorder="1"/>
    <xf numFmtId="0" fontId="3" fillId="0" borderId="9" xfId="5" applyFont="1" applyBorder="1"/>
    <xf numFmtId="0" fontId="8" fillId="0" borderId="0" xfId="0" applyFont="1"/>
    <xf numFmtId="0" fontId="8" fillId="2" borderId="0" xfId="0" applyFont="1" applyFill="1"/>
    <xf numFmtId="0" fontId="17" fillId="2" borderId="0" xfId="6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7" fillId="0" borderId="0" xfId="0" applyFont="1"/>
    <xf numFmtId="165" fontId="19" fillId="0" borderId="0" xfId="0" applyNumberFormat="1" applyFont="1"/>
    <xf numFmtId="0" fontId="20" fillId="0" borderId="0" xfId="0" applyFont="1" applyAlignment="1">
      <alignment vertical="center"/>
    </xf>
    <xf numFmtId="0" fontId="21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0" borderId="0" xfId="0" applyFont="1" applyAlignment="1">
      <alignment horizontal="right"/>
    </xf>
    <xf numFmtId="0" fontId="24" fillId="0" borderId="0" xfId="7" applyFont="1" applyAlignment="1">
      <alignment horizontal="centerContinuous"/>
    </xf>
    <xf numFmtId="0" fontId="9" fillId="0" borderId="0" xfId="0" applyFont="1"/>
    <xf numFmtId="0" fontId="22" fillId="0" borderId="0" xfId="0" applyFont="1" applyAlignment="1">
      <alignment horizontal="centerContinuous"/>
    </xf>
    <xf numFmtId="0" fontId="9" fillId="0" borderId="10" xfId="0" applyFont="1" applyBorder="1"/>
    <xf numFmtId="0" fontId="7" fillId="0" borderId="11" xfId="0" applyFont="1" applyBorder="1"/>
    <xf numFmtId="0" fontId="24" fillId="0" borderId="0" xfId="0" applyFont="1" applyAlignment="1">
      <alignment horizontal="right"/>
    </xf>
    <xf numFmtId="0" fontId="7" fillId="0" borderId="12" xfId="0" applyFont="1" applyBorder="1"/>
    <xf numFmtId="166" fontId="19" fillId="0" borderId="13" xfId="2" applyNumberFormat="1" applyFont="1" applyBorder="1"/>
    <xf numFmtId="0" fontId="19" fillId="0" borderId="0" xfId="0" applyFont="1" applyAlignment="1">
      <alignment horizontal="center"/>
    </xf>
    <xf numFmtId="0" fontId="7" fillId="0" borderId="14" xfId="0" applyFont="1" applyBorder="1"/>
    <xf numFmtId="167" fontId="19" fillId="0" borderId="15" xfId="3" applyNumberFormat="1" applyFont="1" applyBorder="1"/>
    <xf numFmtId="0" fontId="25" fillId="0" borderId="0" xfId="0" applyFont="1" applyAlignment="1">
      <alignment horizontal="centerContinuous"/>
    </xf>
    <xf numFmtId="0" fontId="26" fillId="0" borderId="0" xfId="0" applyFont="1"/>
    <xf numFmtId="167" fontId="26" fillId="0" borderId="15" xfId="3" applyNumberFormat="1" applyFont="1" applyBorder="1"/>
    <xf numFmtId="0" fontId="7" fillId="0" borderId="16" xfId="0" applyFont="1" applyBorder="1"/>
    <xf numFmtId="0" fontId="27" fillId="0" borderId="0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0" xfId="1" applyNumberFormat="1" applyFont="1" applyFill="1" applyBorder="1" applyAlignment="1">
      <alignment horizontal="centerContinuous"/>
    </xf>
    <xf numFmtId="168" fontId="19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166" fontId="26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left"/>
    </xf>
    <xf numFmtId="0" fontId="26" fillId="0" borderId="0" xfId="1" applyNumberFormat="1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28" fillId="0" borderId="0" xfId="0" applyFont="1"/>
    <xf numFmtId="166" fontId="24" fillId="0" borderId="0" xfId="0" applyNumberFormat="1" applyFont="1" applyAlignment="1">
      <alignment horizontal="left"/>
    </xf>
    <xf numFmtId="0" fontId="29" fillId="0" borderId="0" xfId="0" applyFont="1"/>
    <xf numFmtId="169" fontId="30" fillId="0" borderId="15" xfId="1" applyNumberFormat="1" applyFont="1" applyBorder="1"/>
    <xf numFmtId="168" fontId="26" fillId="0" borderId="17" xfId="1" applyNumberFormat="1" applyFont="1" applyBorder="1"/>
    <xf numFmtId="169" fontId="19" fillId="0" borderId="15" xfId="1" applyNumberFormat="1" applyFont="1" applyBorder="1"/>
    <xf numFmtId="166" fontId="19" fillId="0" borderId="0" xfId="0" applyNumberFormat="1" applyFont="1" applyAlignment="1">
      <alignment horizontal="left"/>
    </xf>
    <xf numFmtId="166" fontId="26" fillId="0" borderId="18" xfId="0" applyNumberFormat="1" applyFont="1" applyBorder="1" applyAlignment="1">
      <alignment horizontal="left"/>
    </xf>
  </cellXfs>
  <cellStyles count="8">
    <cellStyle name="Comma" xfId="1" builtinId="3"/>
    <cellStyle name="Currency" xfId="2" builtinId="4"/>
    <cellStyle name="Hyperlink" xfId="4" builtinId="8"/>
    <cellStyle name="Hyperlink 2 2" xfId="6" xr:uid="{CC702371-01D0-4612-AAA1-991A0E32626F}"/>
    <cellStyle name="Normal" xfId="0" builtinId="0"/>
    <cellStyle name="Normal 2" xfId="7" xr:uid="{4D082D57-3CB7-4F93-B142-839D83A0BC71}"/>
    <cellStyle name="Normal 2 2 2" xfId="5" xr:uid="{10F2347A-6DCE-4494-A43F-8C0ED2785B2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://www.macabacus.com" TargetMode="Externa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108493</xdr:rowOff>
    </xdr:from>
    <xdr:to>
      <xdr:col>3</xdr:col>
      <xdr:colOff>118457</xdr:colOff>
      <xdr:row>7</xdr:row>
      <xdr:rowOff>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C70C0-ADC6-4648-89BD-B3A745440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8175" y="965743"/>
          <a:ext cx="2566382" cy="520157"/>
        </a:xfrm>
        <a:prstGeom prst="rect">
          <a:avLst/>
        </a:prstGeom>
      </xdr:spPr>
    </xdr:pic>
    <xdr:clientData/>
  </xdr:twoCellAnchor>
  <xdr:twoCellAnchor editAs="oneCell">
    <xdr:from>
      <xdr:col>11</xdr:col>
      <xdr:colOff>228211</xdr:colOff>
      <xdr:row>4</xdr:row>
      <xdr:rowOff>170293</xdr:rowOff>
    </xdr:from>
    <xdr:to>
      <xdr:col>12</xdr:col>
      <xdr:colOff>126547</xdr:colOff>
      <xdr:row>7</xdr:row>
      <xdr:rowOff>7800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6B359A-D7E0-48BC-8EF6-C6F267F9C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29311" y="1027543"/>
          <a:ext cx="2346261" cy="466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105575</xdr:colOff>
      <xdr:row>0</xdr:row>
      <xdr:rowOff>141873</xdr:rowOff>
    </xdr:from>
    <xdr:to>
      <xdr:col>11</xdr:col>
      <xdr:colOff>739605</xdr:colOff>
      <xdr:row>0</xdr:row>
      <xdr:rowOff>426524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9EB641-6E11-43C6-8EBD-2EA8085619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97050" y="141873"/>
          <a:ext cx="1481755" cy="284651"/>
        </a:xfrm>
        <a:prstGeom prst="rect">
          <a:avLst/>
        </a:prstGeom>
      </xdr:spPr>
    </xdr:pic>
    <xdr:clientData/>
  </xdr:twoCellAnchor>
  <xdr:twoCellAnchor editAs="oneCell">
    <xdr:from>
      <xdr:col>1</xdr:col>
      <xdr:colOff>140153</xdr:colOff>
      <xdr:row>0</xdr:row>
      <xdr:rowOff>121103</xdr:rowOff>
    </xdr:from>
    <xdr:to>
      <xdr:col>2</xdr:col>
      <xdr:colOff>822107</xdr:colOff>
      <xdr:row>0</xdr:row>
      <xdr:rowOff>442182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7A5BE8E-BFB2-4E4D-87F5-66A7F56BB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2103" y="121103"/>
          <a:ext cx="1529679" cy="321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B90C-D50D-43EF-A3E5-AD6B7BAB209E}">
  <sheetPr>
    <pageSetUpPr fitToPage="1"/>
  </sheetPr>
  <dimension ref="B1:N40"/>
  <sheetViews>
    <sheetView showGridLines="0" topLeftCell="A11" zoomScaleNormal="100" workbookViewId="0"/>
  </sheetViews>
  <sheetFormatPr defaultColWidth="9.21875" defaultRowHeight="19.5" customHeight="1" x14ac:dyDescent="0.35"/>
  <cols>
    <col min="1" max="2" width="4.77734375" style="1" customWidth="1"/>
    <col min="3" max="3" width="36.77734375" style="1" customWidth="1"/>
    <col min="4" max="11" width="10.77734375" style="1" customWidth="1"/>
    <col min="12" max="12" width="36.77734375" style="1" customWidth="1"/>
    <col min="13" max="13" width="4.77734375" style="1" customWidth="1"/>
    <col min="14" max="14" width="11" style="1" customWidth="1"/>
    <col min="15" max="16384" width="9.21875" style="1"/>
  </cols>
  <sheetData>
    <row r="1" spans="2:13" ht="16.2" thickBot="1" x14ac:dyDescent="0.4"/>
    <row r="2" spans="2:13" ht="16.2" thickTop="1" x14ac:dyDescent="0.3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15.6" x14ac:dyDescent="0.3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5.6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ht="15.6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2:13" ht="15.6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3" ht="15.6" x14ac:dyDescent="0.3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2:13" ht="15.6" x14ac:dyDescent="0.3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2:13" ht="15.6" x14ac:dyDescent="0.3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2:13" ht="15.6" x14ac:dyDescent="0.35">
      <c r="B10" s="8"/>
      <c r="M10" s="9"/>
    </row>
    <row r="11" spans="2:13" ht="28.8" x14ac:dyDescent="0.65">
      <c r="B11" s="8"/>
      <c r="C11" s="10" t="s">
        <v>0</v>
      </c>
      <c r="L11" s="11" t="s">
        <v>1</v>
      </c>
      <c r="M11" s="9"/>
    </row>
    <row r="12" spans="2:13" ht="15.6" x14ac:dyDescent="0.35">
      <c r="B12" s="8"/>
      <c r="C12" s="12"/>
      <c r="K12" s="13"/>
      <c r="M12" s="9"/>
    </row>
    <row r="13" spans="2:13" ht="21" x14ac:dyDescent="0.5">
      <c r="B13" s="8"/>
      <c r="C13" s="14" t="s">
        <v>2</v>
      </c>
      <c r="D13" s="15"/>
      <c r="E13" s="15"/>
      <c r="F13" s="15"/>
      <c r="G13" s="16"/>
      <c r="H13" s="17"/>
      <c r="I13" s="17"/>
      <c r="J13" s="17"/>
      <c r="K13" s="18"/>
      <c r="M13" s="9"/>
    </row>
    <row r="14" spans="2:13" ht="15.6" x14ac:dyDescent="0.35">
      <c r="B14" s="8"/>
      <c r="C14" s="19"/>
      <c r="D14" s="15"/>
      <c r="E14" s="15"/>
      <c r="F14" s="15"/>
      <c r="G14" s="16"/>
      <c r="H14" s="17"/>
      <c r="I14" s="17"/>
      <c r="J14" s="17"/>
      <c r="K14" s="18"/>
      <c r="M14" s="9"/>
    </row>
    <row r="15" spans="2:13" ht="15.6" x14ac:dyDescent="0.35">
      <c r="B15" s="8"/>
      <c r="C15" s="20" t="s">
        <v>3</v>
      </c>
      <c r="D15" s="15"/>
      <c r="E15" s="15"/>
      <c r="F15" s="15"/>
      <c r="G15" s="16"/>
      <c r="H15" s="17"/>
      <c r="I15" s="17"/>
      <c r="J15" s="17"/>
      <c r="K15" s="18"/>
      <c r="M15" s="9"/>
    </row>
    <row r="16" spans="2:13" ht="17.399999999999999" x14ac:dyDescent="0.4">
      <c r="B16" s="8"/>
      <c r="C16" s="21"/>
      <c r="D16" s="15"/>
      <c r="E16" s="15"/>
      <c r="F16" s="15"/>
      <c r="G16" s="16"/>
      <c r="H16" s="17"/>
      <c r="I16" s="17"/>
      <c r="J16" s="17"/>
      <c r="K16" s="18"/>
      <c r="M16" s="9"/>
    </row>
    <row r="17" spans="2:13" ht="17.399999999999999" x14ac:dyDescent="0.4">
      <c r="B17" s="8"/>
      <c r="C17" s="21"/>
      <c r="D17" s="15"/>
      <c r="E17" s="15"/>
      <c r="F17" s="15"/>
      <c r="G17" s="16"/>
      <c r="H17" s="17"/>
      <c r="I17" s="17"/>
      <c r="J17" s="17"/>
      <c r="K17" s="18"/>
      <c r="M17" s="9"/>
    </row>
    <row r="18" spans="2:13" ht="17.399999999999999" x14ac:dyDescent="0.4">
      <c r="B18" s="8"/>
      <c r="C18" s="21"/>
      <c r="D18" s="15"/>
      <c r="E18" s="15"/>
      <c r="F18" s="15"/>
      <c r="G18" s="16"/>
      <c r="H18" s="17"/>
      <c r="I18" s="17"/>
      <c r="J18" s="17"/>
      <c r="K18" s="18"/>
      <c r="M18" s="9"/>
    </row>
    <row r="19" spans="2:13" ht="17.399999999999999" x14ac:dyDescent="0.4">
      <c r="B19" s="8"/>
      <c r="C19" s="21"/>
      <c r="D19" s="15"/>
      <c r="E19" s="15"/>
      <c r="F19" s="15"/>
      <c r="G19" s="16"/>
      <c r="H19" s="17"/>
      <c r="I19" s="17"/>
      <c r="J19" s="17"/>
      <c r="K19" s="18"/>
      <c r="M19" s="9"/>
    </row>
    <row r="20" spans="2:13" ht="17.399999999999999" x14ac:dyDescent="0.4">
      <c r="B20" s="8"/>
      <c r="C20" s="21"/>
      <c r="D20" s="15"/>
      <c r="E20" s="15"/>
      <c r="F20" s="15"/>
      <c r="G20" s="16"/>
      <c r="H20" s="17"/>
      <c r="I20" s="17"/>
      <c r="J20" s="17"/>
      <c r="K20" s="18"/>
      <c r="M20" s="9"/>
    </row>
    <row r="21" spans="2:13" ht="17.399999999999999" x14ac:dyDescent="0.4">
      <c r="B21" s="8"/>
      <c r="C21" s="21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2:13" ht="17.399999999999999" x14ac:dyDescent="0.4">
      <c r="B22" s="8"/>
      <c r="C22" s="21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2:13" ht="17.399999999999999" x14ac:dyDescent="0.4">
      <c r="B23" s="8"/>
      <c r="C23" s="21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2:13" ht="17.399999999999999" x14ac:dyDescent="0.4">
      <c r="B24" s="8"/>
      <c r="C24" s="21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2:13" ht="17.399999999999999" x14ac:dyDescent="0.4">
      <c r="B25" s="8"/>
      <c r="C25" s="21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2:13" ht="17.399999999999999" x14ac:dyDescent="0.4">
      <c r="B26" s="8"/>
      <c r="C26" s="22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2:13" ht="17.399999999999999" x14ac:dyDescent="0.4">
      <c r="B27" s="8"/>
      <c r="C27" s="22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5.6" x14ac:dyDescent="0.35">
      <c r="B28" s="8"/>
      <c r="C28" s="23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2:13" ht="15.6" x14ac:dyDescent="0.35">
      <c r="B29" s="8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2:13" ht="15.6" x14ac:dyDescent="0.35">
      <c r="B30" s="8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2:13" ht="17.399999999999999" x14ac:dyDescent="0.4">
      <c r="B31" s="8"/>
      <c r="C31" s="25" t="s">
        <v>4</v>
      </c>
      <c r="D31" s="26"/>
      <c r="E31" s="26"/>
      <c r="F31" s="26"/>
      <c r="G31" s="26"/>
      <c r="H31" s="26"/>
      <c r="I31" s="26"/>
      <c r="J31" s="26"/>
      <c r="K31" s="26"/>
      <c r="L31" s="26"/>
      <c r="M31" s="9"/>
    </row>
    <row r="32" spans="2:13" ht="15.6" x14ac:dyDescent="0.35">
      <c r="B32" s="8"/>
      <c r="C32" s="27" t="s">
        <v>5</v>
      </c>
      <c r="D32" s="28"/>
      <c r="E32" s="28"/>
      <c r="F32" s="28"/>
      <c r="G32" s="28"/>
      <c r="H32" s="28"/>
      <c r="I32" s="28"/>
      <c r="J32" s="28"/>
      <c r="K32" s="28"/>
      <c r="L32" s="28"/>
      <c r="M32" s="9"/>
    </row>
    <row r="33" spans="2:14" ht="15.6" x14ac:dyDescent="0.35">
      <c r="B33" s="8"/>
      <c r="C33" s="27" t="s">
        <v>6</v>
      </c>
      <c r="D33" s="28"/>
      <c r="E33" s="28"/>
      <c r="F33" s="28"/>
      <c r="G33" s="28"/>
      <c r="H33" s="28"/>
      <c r="I33" s="28"/>
      <c r="J33" s="28"/>
      <c r="K33" s="28"/>
      <c r="L33" s="28"/>
      <c r="M33" s="9"/>
    </row>
    <row r="34" spans="2:14" ht="15.6" x14ac:dyDescent="0.35">
      <c r="B34" s="8"/>
      <c r="C34" s="27" t="s">
        <v>7</v>
      </c>
      <c r="D34" s="28"/>
      <c r="E34" s="28"/>
      <c r="F34" s="28"/>
      <c r="G34" s="28"/>
      <c r="H34" s="28"/>
      <c r="I34" s="28"/>
      <c r="J34" s="28"/>
      <c r="K34" s="28"/>
      <c r="L34" s="28"/>
      <c r="M34" s="9"/>
    </row>
    <row r="35" spans="2:14" ht="15.6" x14ac:dyDescent="0.35">
      <c r="B35" s="8"/>
      <c r="C35" s="27" t="s">
        <v>8</v>
      </c>
      <c r="D35" s="28"/>
      <c r="E35" s="28"/>
      <c r="F35" s="28"/>
      <c r="G35" s="28"/>
      <c r="H35" s="28"/>
      <c r="I35" s="28"/>
      <c r="J35" s="28"/>
      <c r="K35" s="28"/>
      <c r="L35" s="28"/>
      <c r="M35" s="9"/>
    </row>
    <row r="36" spans="2:14" ht="15.6" x14ac:dyDescent="0.35">
      <c r="B36" s="8"/>
      <c r="C36" s="27" t="s">
        <v>9</v>
      </c>
      <c r="D36" s="28"/>
      <c r="E36" s="28"/>
      <c r="F36" s="28"/>
      <c r="G36" s="28"/>
      <c r="H36" s="28"/>
      <c r="I36" s="28"/>
      <c r="J36" s="28"/>
      <c r="K36" s="28"/>
      <c r="L36" s="28"/>
      <c r="M36" s="9"/>
    </row>
    <row r="37" spans="2:14" ht="15.6" x14ac:dyDescent="0.35">
      <c r="B37" s="8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9"/>
    </row>
    <row r="38" spans="2:14" ht="15.6" x14ac:dyDescent="0.35">
      <c r="B38" s="8"/>
      <c r="C38" s="27" t="s">
        <v>10</v>
      </c>
      <c r="D38" s="28"/>
      <c r="E38" s="28"/>
      <c r="F38" s="28"/>
      <c r="G38" s="28"/>
      <c r="H38" s="28"/>
      <c r="I38" s="28"/>
      <c r="J38" s="28"/>
      <c r="K38" s="28"/>
      <c r="L38" s="28"/>
      <c r="M38" s="9"/>
    </row>
    <row r="39" spans="2:14" ht="16.2" thickBot="1" x14ac:dyDescent="0.4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11</v>
      </c>
    </row>
    <row r="40" spans="2:14" ht="16.2" thickTop="1" x14ac:dyDescent="0.35">
      <c r="N40" s="1" t="s">
        <v>11</v>
      </c>
    </row>
  </sheetData>
  <hyperlinks>
    <hyperlink ref="C38" r:id="rId1" xr:uid="{F7BEF448-CA4F-4A90-BE34-2ABFE35655AC}"/>
    <hyperlink ref="C15" location="Model!A1" tooltip="Summary" display="Model" xr:uid="{DF9AFAD4-0C65-4BF1-B649-E7220F51CD83}"/>
  </hyperlinks>
  <pageMargins left="0.7" right="0.7" top="0.75" bottom="0.75" header="0.3" footer="0.3"/>
  <pageSetup scale="72" fitToHeight="0" orientation="landscape" r:id="rId2"/>
  <colBreaks count="1" manualBreakCount="1">
    <brk id="13" max="39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90FD-E12B-423B-A9C5-8CA8B2A8D788}">
  <sheetPr>
    <pageSetUpPr autoPageBreaks="0"/>
  </sheetPr>
  <dimension ref="A1:M77"/>
  <sheetViews>
    <sheetView showGridLines="0" tabSelected="1" zoomScaleNormal="100" zoomScaleSheetLayoutView="100" workbookViewId="0">
      <pane ySplit="1" topLeftCell="A2" activePane="bottomLeft" state="frozen"/>
      <selection pane="bottomLeft" activeCell="C12" sqref="C12"/>
    </sheetView>
  </sheetViews>
  <sheetFormatPr defaultColWidth="9.21875" defaultRowHeight="15" customHeight="1" x14ac:dyDescent="0.35"/>
  <cols>
    <col min="1" max="1" width="5.44140625" style="36" customWidth="1"/>
    <col min="2" max="12" width="12.77734375" style="36" customWidth="1"/>
    <col min="13" max="13" width="10.77734375" style="36" bestFit="1" customWidth="1"/>
    <col min="14" max="16384" width="9.21875" style="36"/>
  </cols>
  <sheetData>
    <row r="1" spans="1:13" ht="40.049999999999997" customHeight="1" x14ac:dyDescent="0.35">
      <c r="A1" s="32"/>
      <c r="B1" s="33"/>
      <c r="C1" s="33"/>
      <c r="D1" s="33"/>
      <c r="E1" s="33"/>
      <c r="F1" s="34"/>
      <c r="G1" s="34"/>
      <c r="H1" s="33"/>
      <c r="I1" s="33"/>
      <c r="J1" s="33"/>
      <c r="K1" s="33"/>
      <c r="L1" s="33"/>
      <c r="M1" s="35"/>
    </row>
    <row r="2" spans="1:13" ht="15" customHeight="1" x14ac:dyDescent="0.35">
      <c r="A2" s="32"/>
      <c r="C2" s="37"/>
      <c r="D2" s="38"/>
      <c r="E2" s="38"/>
      <c r="F2" s="38"/>
      <c r="G2" s="38"/>
      <c r="H2" s="38"/>
      <c r="I2" s="38"/>
      <c r="J2" s="38"/>
      <c r="K2" s="38"/>
      <c r="L2" s="38"/>
    </row>
    <row r="3" spans="1:13" ht="15" customHeight="1" x14ac:dyDescent="0.35">
      <c r="A3" s="32" t="s">
        <v>11</v>
      </c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38"/>
    </row>
    <row r="4" spans="1:13" ht="15" customHeight="1" x14ac:dyDescent="0.35">
      <c r="A4" s="32"/>
      <c r="C4" s="37"/>
      <c r="D4" s="41"/>
      <c r="E4" s="41"/>
      <c r="F4" s="41"/>
      <c r="G4" s="42"/>
      <c r="H4" s="42"/>
      <c r="I4" s="42"/>
      <c r="J4" s="42"/>
      <c r="K4" s="42"/>
      <c r="L4" s="42"/>
    </row>
    <row r="5" spans="1:13" ht="15" customHeight="1" x14ac:dyDescent="0.35">
      <c r="A5" s="32"/>
      <c r="B5" s="43" t="s">
        <v>12</v>
      </c>
      <c r="C5" s="43"/>
      <c r="G5" s="44"/>
      <c r="H5" s="43" t="s">
        <v>12</v>
      </c>
      <c r="I5" s="43"/>
      <c r="J5" s="44"/>
      <c r="K5" s="44"/>
      <c r="L5" s="44"/>
    </row>
    <row r="6" spans="1:13" ht="15" customHeight="1" x14ac:dyDescent="0.35">
      <c r="A6" s="32"/>
      <c r="B6" s="45" t="s">
        <v>13</v>
      </c>
      <c r="C6" s="45"/>
      <c r="G6" s="44"/>
      <c r="H6" s="45" t="s">
        <v>14</v>
      </c>
      <c r="I6" s="45"/>
      <c r="J6" s="44"/>
      <c r="K6" s="44"/>
      <c r="L6" s="44"/>
    </row>
    <row r="7" spans="1:13" ht="15" customHeight="1" x14ac:dyDescent="0.35">
      <c r="A7" s="32"/>
      <c r="B7" s="46"/>
      <c r="C7" s="46"/>
      <c r="G7" s="47"/>
      <c r="H7" s="47"/>
      <c r="I7" s="47"/>
      <c r="J7" s="47"/>
      <c r="K7" s="47"/>
      <c r="L7" s="47"/>
      <c r="M7" s="35"/>
    </row>
    <row r="8" spans="1:13" ht="15" customHeight="1" x14ac:dyDescent="0.35">
      <c r="A8" s="32"/>
      <c r="B8" s="48" t="s">
        <v>15</v>
      </c>
      <c r="C8" s="49">
        <v>1000000</v>
      </c>
      <c r="G8" s="50"/>
      <c r="H8" s="48" t="s">
        <v>15</v>
      </c>
      <c r="I8" s="49">
        <v>1000000</v>
      </c>
      <c r="J8" s="50"/>
      <c r="K8" s="50"/>
      <c r="L8" s="50"/>
      <c r="M8" s="35"/>
    </row>
    <row r="9" spans="1:13" s="32" customFormat="1" ht="15" customHeight="1" x14ac:dyDescent="0.35">
      <c r="B9" s="51" t="s">
        <v>16</v>
      </c>
      <c r="C9" s="52">
        <v>0.05</v>
      </c>
      <c r="D9" s="36"/>
      <c r="E9" s="36"/>
      <c r="F9" s="36"/>
      <c r="G9" s="53"/>
      <c r="H9" s="51" t="s">
        <v>16</v>
      </c>
      <c r="I9" s="52">
        <v>0.05</v>
      </c>
      <c r="J9" s="54"/>
      <c r="K9" s="54"/>
      <c r="L9" s="54"/>
      <c r="M9" s="35"/>
    </row>
    <row r="10" spans="1:13" s="32" customFormat="1" ht="15" customHeight="1" x14ac:dyDescent="0.35">
      <c r="B10" s="51" t="s">
        <v>17</v>
      </c>
      <c r="C10" s="55">
        <f>C9/12</f>
        <v>4.1666666666666666E-3</v>
      </c>
      <c r="D10" s="36"/>
      <c r="E10" s="36"/>
      <c r="F10" s="36"/>
      <c r="G10" s="38"/>
      <c r="H10" s="51" t="s">
        <v>17</v>
      </c>
      <c r="I10" s="55">
        <f>I9/12</f>
        <v>4.1666666666666666E-3</v>
      </c>
      <c r="J10" s="38"/>
      <c r="K10" s="38"/>
      <c r="L10" s="38"/>
      <c r="M10" s="36"/>
    </row>
    <row r="11" spans="1:13" s="32" customFormat="1" ht="15" customHeight="1" x14ac:dyDescent="0.35">
      <c r="B11" s="51" t="s">
        <v>18</v>
      </c>
      <c r="C11" s="70">
        <v>60</v>
      </c>
      <c r="D11" s="36"/>
      <c r="E11" s="36"/>
      <c r="F11" s="36"/>
      <c r="G11" s="38"/>
      <c r="H11" s="51" t="s">
        <v>18</v>
      </c>
      <c r="I11" s="72">
        <v>60</v>
      </c>
      <c r="J11" s="38"/>
      <c r="K11" s="38"/>
      <c r="L11" s="38"/>
      <c r="M11" s="36"/>
    </row>
    <row r="12" spans="1:13" s="32" customFormat="1" ht="15" customHeight="1" x14ac:dyDescent="0.35">
      <c r="B12" s="56" t="s">
        <v>20</v>
      </c>
      <c r="C12" s="71">
        <f>-PMT(C10,C11,C8,0,0)</f>
        <v>18871.233644010932</v>
      </c>
      <c r="D12" s="36"/>
      <c r="E12" s="36"/>
      <c r="F12" s="36"/>
      <c r="G12" s="57"/>
      <c r="H12" s="56" t="s">
        <v>24</v>
      </c>
      <c r="I12" s="71">
        <f>I8/I11</f>
        <v>16666.666666666668</v>
      </c>
      <c r="J12" s="57"/>
      <c r="K12" s="57"/>
      <c r="L12" s="57"/>
      <c r="M12" s="36"/>
    </row>
    <row r="13" spans="1:13" ht="15" customHeight="1" x14ac:dyDescent="0.35">
      <c r="G13" s="58"/>
      <c r="H13" s="58"/>
      <c r="I13" s="58"/>
      <c r="J13" s="58"/>
      <c r="K13" s="58"/>
      <c r="L13" s="58"/>
    </row>
    <row r="14" spans="1:13" ht="15" customHeight="1" x14ac:dyDescent="0.35">
      <c r="B14" s="59" t="s">
        <v>19</v>
      </c>
      <c r="C14" s="59" t="s">
        <v>20</v>
      </c>
      <c r="D14" s="59" t="s">
        <v>21</v>
      </c>
      <c r="E14" s="59" t="s">
        <v>22</v>
      </c>
      <c r="F14" s="59" t="s">
        <v>23</v>
      </c>
      <c r="G14" s="60"/>
      <c r="H14" s="59" t="s">
        <v>19</v>
      </c>
      <c r="I14" s="59" t="s">
        <v>20</v>
      </c>
      <c r="J14" s="59" t="s">
        <v>21</v>
      </c>
      <c r="K14" s="59" t="s">
        <v>22</v>
      </c>
      <c r="L14" s="59" t="s">
        <v>23</v>
      </c>
    </row>
    <row r="15" spans="1:13" ht="15" customHeight="1" x14ac:dyDescent="0.35">
      <c r="B15" s="61">
        <v>0</v>
      </c>
      <c r="C15" s="62"/>
      <c r="D15" s="62"/>
      <c r="E15" s="62"/>
      <c r="F15" s="63">
        <f>$C$8</f>
        <v>1000000</v>
      </c>
      <c r="G15" s="60"/>
      <c r="H15" s="61">
        <v>0</v>
      </c>
      <c r="I15" s="62"/>
      <c r="J15" s="62"/>
      <c r="K15" s="62"/>
      <c r="L15" s="63">
        <f>$I$8</f>
        <v>1000000</v>
      </c>
    </row>
    <row r="16" spans="1:13" ht="15" customHeight="1" x14ac:dyDescent="0.35">
      <c r="B16" s="64">
        <v>1</v>
      </c>
      <c r="C16" s="73">
        <v>18871.233644010932</v>
      </c>
      <c r="D16" s="63">
        <f>C16-E16</f>
        <v>14704.566977344264</v>
      </c>
      <c r="E16" s="63">
        <f>$C$10*F15</f>
        <v>4166.666666666667</v>
      </c>
      <c r="F16" s="63">
        <f>F15-D16</f>
        <v>985295.43302265578</v>
      </c>
      <c r="G16" s="65"/>
      <c r="H16" s="64">
        <v>1</v>
      </c>
      <c r="I16" s="63">
        <f>J16+K16</f>
        <v>20833.333333333336</v>
      </c>
      <c r="J16" s="63">
        <f>$I$12</f>
        <v>16666.666666666668</v>
      </c>
      <c r="K16" s="63">
        <f>$I$10*L15</f>
        <v>4166.666666666667</v>
      </c>
      <c r="L16" s="63">
        <f>L15-J16</f>
        <v>983333.33333333337</v>
      </c>
    </row>
    <row r="17" spans="2:12" ht="15" customHeight="1" x14ac:dyDescent="0.35">
      <c r="B17" s="64">
        <v>2</v>
      </c>
      <c r="C17" s="63">
        <v>18871.233644010932</v>
      </c>
      <c r="D17" s="63">
        <f t="shared" ref="D17:D75" si="0">C17-E17</f>
        <v>14765.836006416532</v>
      </c>
      <c r="E17" s="63">
        <f t="shared" ref="E17:E75" si="1">$C$10*F16</f>
        <v>4105.3976375943994</v>
      </c>
      <c r="F17" s="63">
        <f t="shared" ref="F17:F75" si="2">F16-D17</f>
        <v>970529.59701623931</v>
      </c>
      <c r="H17" s="64">
        <v>2</v>
      </c>
      <c r="I17" s="63">
        <f t="shared" ref="I17:I75" si="3">J17+K17</f>
        <v>20763.888888888891</v>
      </c>
      <c r="J17" s="63">
        <f t="shared" ref="J17:J75" si="4">$I$12</f>
        <v>16666.666666666668</v>
      </c>
      <c r="K17" s="63">
        <f t="shared" ref="K17:K75" si="5">$I$10*L16</f>
        <v>4097.2222222222226</v>
      </c>
      <c r="L17" s="63">
        <f t="shared" ref="L17:L75" si="6">L16-J17</f>
        <v>966666.66666666674</v>
      </c>
    </row>
    <row r="18" spans="2:12" ht="15" customHeight="1" x14ac:dyDescent="0.35">
      <c r="B18" s="64">
        <v>3</v>
      </c>
      <c r="C18" s="63">
        <v>18871.233644010932</v>
      </c>
      <c r="D18" s="63">
        <f t="shared" si="0"/>
        <v>14827.360323109935</v>
      </c>
      <c r="E18" s="63">
        <f t="shared" si="1"/>
        <v>4043.873320900997</v>
      </c>
      <c r="F18" s="63">
        <f t="shared" si="2"/>
        <v>955702.23669312941</v>
      </c>
      <c r="H18" s="64">
        <v>3</v>
      </c>
      <c r="I18" s="63">
        <f t="shared" si="3"/>
        <v>20694.444444444445</v>
      </c>
      <c r="J18" s="63">
        <f t="shared" si="4"/>
        <v>16666.666666666668</v>
      </c>
      <c r="K18" s="63">
        <f t="shared" si="5"/>
        <v>4027.7777777777778</v>
      </c>
      <c r="L18" s="63">
        <f t="shared" si="6"/>
        <v>950000.00000000012</v>
      </c>
    </row>
    <row r="19" spans="2:12" ht="15" customHeight="1" x14ac:dyDescent="0.35">
      <c r="B19" s="64">
        <v>4</v>
      </c>
      <c r="C19" s="63">
        <v>18871.233644010932</v>
      </c>
      <c r="D19" s="63">
        <f t="shared" si="0"/>
        <v>14889.140991122893</v>
      </c>
      <c r="E19" s="63">
        <f t="shared" si="1"/>
        <v>3982.0926528880391</v>
      </c>
      <c r="F19" s="63">
        <f t="shared" si="2"/>
        <v>940813.09570200648</v>
      </c>
      <c r="H19" s="64">
        <v>4</v>
      </c>
      <c r="I19" s="63">
        <f t="shared" si="3"/>
        <v>20625</v>
      </c>
      <c r="J19" s="63">
        <f t="shared" si="4"/>
        <v>16666.666666666668</v>
      </c>
      <c r="K19" s="63">
        <f t="shared" si="5"/>
        <v>3958.3333333333339</v>
      </c>
      <c r="L19" s="63">
        <f t="shared" si="6"/>
        <v>933333.33333333349</v>
      </c>
    </row>
    <row r="20" spans="2:12" ht="15" customHeight="1" x14ac:dyDescent="0.35">
      <c r="B20" s="64">
        <v>5</v>
      </c>
      <c r="C20" s="63">
        <v>18871.233644010932</v>
      </c>
      <c r="D20" s="63">
        <f t="shared" si="0"/>
        <v>14951.179078585905</v>
      </c>
      <c r="E20" s="63">
        <f t="shared" si="1"/>
        <v>3920.0545654250268</v>
      </c>
      <c r="F20" s="63">
        <f t="shared" si="2"/>
        <v>925861.91662342055</v>
      </c>
      <c r="H20" s="64">
        <v>5</v>
      </c>
      <c r="I20" s="63">
        <f t="shared" si="3"/>
        <v>20555.555555555558</v>
      </c>
      <c r="J20" s="63">
        <f t="shared" si="4"/>
        <v>16666.666666666668</v>
      </c>
      <c r="K20" s="63">
        <f t="shared" si="5"/>
        <v>3888.8888888888896</v>
      </c>
      <c r="L20" s="63">
        <f t="shared" si="6"/>
        <v>916666.66666666686</v>
      </c>
    </row>
    <row r="21" spans="2:12" ht="15" customHeight="1" x14ac:dyDescent="0.35">
      <c r="B21" s="64">
        <v>6</v>
      </c>
      <c r="C21" s="63">
        <v>18871.233644010932</v>
      </c>
      <c r="D21" s="63">
        <f t="shared" si="0"/>
        <v>15013.475658080013</v>
      </c>
      <c r="E21" s="63">
        <f t="shared" si="1"/>
        <v>3857.7579859309189</v>
      </c>
      <c r="F21" s="63">
        <f t="shared" si="2"/>
        <v>910848.44096534059</v>
      </c>
      <c r="H21" s="64">
        <v>6</v>
      </c>
      <c r="I21" s="63">
        <f t="shared" si="3"/>
        <v>20486.111111111113</v>
      </c>
      <c r="J21" s="63">
        <f t="shared" si="4"/>
        <v>16666.666666666668</v>
      </c>
      <c r="K21" s="63">
        <f t="shared" si="5"/>
        <v>3819.4444444444453</v>
      </c>
      <c r="L21" s="63">
        <f t="shared" si="6"/>
        <v>900000.00000000023</v>
      </c>
    </row>
    <row r="22" spans="2:12" ht="15" customHeight="1" x14ac:dyDescent="0.35">
      <c r="B22" s="64">
        <v>7</v>
      </c>
      <c r="C22" s="63">
        <v>18871.233644010932</v>
      </c>
      <c r="D22" s="63">
        <f t="shared" si="0"/>
        <v>15076.031806655346</v>
      </c>
      <c r="E22" s="63">
        <f t="shared" si="1"/>
        <v>3795.2018373555857</v>
      </c>
      <c r="F22" s="63">
        <f t="shared" si="2"/>
        <v>895772.40915868524</v>
      </c>
      <c r="H22" s="64">
        <v>7</v>
      </c>
      <c r="I22" s="63">
        <f t="shared" si="3"/>
        <v>20416.666666666668</v>
      </c>
      <c r="J22" s="63">
        <f t="shared" si="4"/>
        <v>16666.666666666668</v>
      </c>
      <c r="K22" s="63">
        <f t="shared" si="5"/>
        <v>3750.0000000000009</v>
      </c>
      <c r="L22" s="63">
        <f t="shared" si="6"/>
        <v>883333.3333333336</v>
      </c>
    </row>
    <row r="23" spans="2:12" ht="15" customHeight="1" x14ac:dyDescent="0.35">
      <c r="B23" s="64">
        <v>8</v>
      </c>
      <c r="C23" s="63">
        <v>18871.233644010932</v>
      </c>
      <c r="D23" s="63">
        <f t="shared" si="0"/>
        <v>15138.848605849744</v>
      </c>
      <c r="E23" s="63">
        <f t="shared" si="1"/>
        <v>3732.3850381611883</v>
      </c>
      <c r="F23" s="63">
        <f t="shared" si="2"/>
        <v>880633.56055283546</v>
      </c>
      <c r="H23" s="64">
        <v>8</v>
      </c>
      <c r="I23" s="63">
        <f t="shared" si="3"/>
        <v>20347.222222222226</v>
      </c>
      <c r="J23" s="63">
        <f t="shared" si="4"/>
        <v>16666.666666666668</v>
      </c>
      <c r="K23" s="63">
        <f t="shared" si="5"/>
        <v>3680.5555555555566</v>
      </c>
      <c r="L23" s="63">
        <f t="shared" si="6"/>
        <v>866666.66666666698</v>
      </c>
    </row>
    <row r="24" spans="2:12" ht="15" customHeight="1" x14ac:dyDescent="0.35">
      <c r="B24" s="64">
        <v>9</v>
      </c>
      <c r="C24" s="63">
        <v>18871.233644010932</v>
      </c>
      <c r="D24" s="63">
        <f t="shared" si="0"/>
        <v>15201.927141707451</v>
      </c>
      <c r="E24" s="63">
        <f t="shared" si="1"/>
        <v>3669.306502303481</v>
      </c>
      <c r="F24" s="63">
        <f t="shared" si="2"/>
        <v>865431.63341112796</v>
      </c>
      <c r="H24" s="64">
        <v>9</v>
      </c>
      <c r="I24" s="63">
        <f t="shared" si="3"/>
        <v>20277.777777777781</v>
      </c>
      <c r="J24" s="63">
        <f t="shared" si="4"/>
        <v>16666.666666666668</v>
      </c>
      <c r="K24" s="63">
        <f t="shared" si="5"/>
        <v>3611.1111111111122</v>
      </c>
      <c r="L24" s="63">
        <f t="shared" si="6"/>
        <v>850000.00000000035</v>
      </c>
    </row>
    <row r="25" spans="2:12" ht="15" customHeight="1" x14ac:dyDescent="0.35">
      <c r="B25" s="64">
        <v>10</v>
      </c>
      <c r="C25" s="63">
        <v>18871.233644010932</v>
      </c>
      <c r="D25" s="63">
        <f t="shared" si="0"/>
        <v>15265.268504797899</v>
      </c>
      <c r="E25" s="63">
        <f t="shared" si="1"/>
        <v>3605.9651392130331</v>
      </c>
      <c r="F25" s="63">
        <f t="shared" si="2"/>
        <v>850166.36490633001</v>
      </c>
      <c r="H25" s="64">
        <v>10</v>
      </c>
      <c r="I25" s="63">
        <f t="shared" si="3"/>
        <v>20208.333333333336</v>
      </c>
      <c r="J25" s="63">
        <f t="shared" si="4"/>
        <v>16666.666666666668</v>
      </c>
      <c r="K25" s="63">
        <f t="shared" si="5"/>
        <v>3541.6666666666679</v>
      </c>
      <c r="L25" s="63">
        <f t="shared" si="6"/>
        <v>833333.33333333372</v>
      </c>
    </row>
    <row r="26" spans="2:12" ht="15" customHeight="1" x14ac:dyDescent="0.35">
      <c r="B26" s="64">
        <v>11</v>
      </c>
      <c r="C26" s="63">
        <v>18871.233644010932</v>
      </c>
      <c r="D26" s="63">
        <f t="shared" si="0"/>
        <v>15328.873790234557</v>
      </c>
      <c r="E26" s="63">
        <f t="shared" si="1"/>
        <v>3542.3598537763751</v>
      </c>
      <c r="F26" s="63">
        <f t="shared" si="2"/>
        <v>834837.49111609545</v>
      </c>
      <c r="H26" s="64">
        <v>11</v>
      </c>
      <c r="I26" s="63">
        <f t="shared" si="3"/>
        <v>20138.888888888891</v>
      </c>
      <c r="J26" s="63">
        <f t="shared" si="4"/>
        <v>16666.666666666668</v>
      </c>
      <c r="K26" s="63">
        <f t="shared" si="5"/>
        <v>3472.222222222224</v>
      </c>
      <c r="L26" s="63">
        <f t="shared" si="6"/>
        <v>816666.66666666709</v>
      </c>
    </row>
    <row r="27" spans="2:12" ht="15" customHeight="1" x14ac:dyDescent="0.35">
      <c r="B27" s="64">
        <v>12</v>
      </c>
      <c r="C27" s="63">
        <v>18871.233644010932</v>
      </c>
      <c r="D27" s="63">
        <f t="shared" si="0"/>
        <v>15392.744097693867</v>
      </c>
      <c r="E27" s="63">
        <f t="shared" si="1"/>
        <v>3478.4895463170642</v>
      </c>
      <c r="F27" s="63">
        <f t="shared" si="2"/>
        <v>819444.74701840163</v>
      </c>
      <c r="H27" s="64">
        <v>12</v>
      </c>
      <c r="I27" s="63">
        <f t="shared" si="3"/>
        <v>20069.444444444449</v>
      </c>
      <c r="J27" s="63">
        <f t="shared" si="4"/>
        <v>16666.666666666668</v>
      </c>
      <c r="K27" s="63">
        <f t="shared" si="5"/>
        <v>3402.7777777777796</v>
      </c>
      <c r="L27" s="63">
        <f t="shared" si="6"/>
        <v>800000.00000000047</v>
      </c>
    </row>
    <row r="28" spans="2:12" ht="15" customHeight="1" x14ac:dyDescent="0.35">
      <c r="B28" s="64">
        <v>13</v>
      </c>
      <c r="C28" s="63">
        <v>18871.233644010932</v>
      </c>
      <c r="D28" s="63">
        <f t="shared" si="0"/>
        <v>15456.880531434259</v>
      </c>
      <c r="E28" s="63">
        <f t="shared" si="1"/>
        <v>3414.3531125766735</v>
      </c>
      <c r="F28" s="63">
        <f t="shared" si="2"/>
        <v>803987.86648696742</v>
      </c>
      <c r="H28" s="64">
        <v>13</v>
      </c>
      <c r="I28" s="63">
        <f t="shared" si="3"/>
        <v>20000.000000000004</v>
      </c>
      <c r="J28" s="63">
        <f t="shared" si="4"/>
        <v>16666.666666666668</v>
      </c>
      <c r="K28" s="63">
        <f t="shared" si="5"/>
        <v>3333.3333333333353</v>
      </c>
      <c r="L28" s="63">
        <f t="shared" si="6"/>
        <v>783333.33333333384</v>
      </c>
    </row>
    <row r="29" spans="2:12" ht="15" customHeight="1" x14ac:dyDescent="0.35">
      <c r="B29" s="64">
        <v>14</v>
      </c>
      <c r="C29" s="63">
        <v>18871.233644010932</v>
      </c>
      <c r="D29" s="63">
        <f t="shared" si="0"/>
        <v>15521.284200315235</v>
      </c>
      <c r="E29" s="63">
        <f t="shared" si="1"/>
        <v>3349.9494436956975</v>
      </c>
      <c r="F29" s="63">
        <f t="shared" si="2"/>
        <v>788466.58228665218</v>
      </c>
      <c r="H29" s="64">
        <v>14</v>
      </c>
      <c r="I29" s="63">
        <f t="shared" si="3"/>
        <v>19930.555555555558</v>
      </c>
      <c r="J29" s="63">
        <f t="shared" si="4"/>
        <v>16666.666666666668</v>
      </c>
      <c r="K29" s="63">
        <f t="shared" si="5"/>
        <v>3263.888888888891</v>
      </c>
      <c r="L29" s="63">
        <f t="shared" si="6"/>
        <v>766666.66666666721</v>
      </c>
    </row>
    <row r="30" spans="2:12" ht="15" customHeight="1" x14ac:dyDescent="0.35">
      <c r="B30" s="64">
        <v>15</v>
      </c>
      <c r="C30" s="63">
        <v>18871.233644010932</v>
      </c>
      <c r="D30" s="63">
        <f t="shared" si="0"/>
        <v>15585.956217816547</v>
      </c>
      <c r="E30" s="63">
        <f t="shared" si="1"/>
        <v>3285.2774261943841</v>
      </c>
      <c r="F30" s="63">
        <f t="shared" si="2"/>
        <v>772880.62606883561</v>
      </c>
      <c r="H30" s="64">
        <v>15</v>
      </c>
      <c r="I30" s="63">
        <f t="shared" si="3"/>
        <v>19861.111111111113</v>
      </c>
      <c r="J30" s="63">
        <f t="shared" si="4"/>
        <v>16666.666666666668</v>
      </c>
      <c r="K30" s="63">
        <f t="shared" si="5"/>
        <v>3194.4444444444466</v>
      </c>
      <c r="L30" s="63">
        <f t="shared" si="6"/>
        <v>750000.00000000058</v>
      </c>
    </row>
    <row r="31" spans="2:12" ht="15" customHeight="1" x14ac:dyDescent="0.35">
      <c r="B31" s="64">
        <v>16</v>
      </c>
      <c r="C31" s="63">
        <v>18871.233644010932</v>
      </c>
      <c r="D31" s="63">
        <f t="shared" si="0"/>
        <v>15650.897702057449</v>
      </c>
      <c r="E31" s="63">
        <f t="shared" si="1"/>
        <v>3220.3359419534818</v>
      </c>
      <c r="F31" s="63">
        <f t="shared" si="2"/>
        <v>757229.72836677812</v>
      </c>
      <c r="H31" s="64">
        <v>16</v>
      </c>
      <c r="I31" s="63">
        <f t="shared" si="3"/>
        <v>19791.666666666672</v>
      </c>
      <c r="J31" s="63">
        <f t="shared" si="4"/>
        <v>16666.666666666668</v>
      </c>
      <c r="K31" s="63">
        <f t="shared" si="5"/>
        <v>3125.0000000000023</v>
      </c>
      <c r="L31" s="63">
        <f t="shared" si="6"/>
        <v>733333.33333333395</v>
      </c>
    </row>
    <row r="32" spans="2:12" ht="15" customHeight="1" x14ac:dyDescent="0.35">
      <c r="B32" s="64">
        <v>17</v>
      </c>
      <c r="C32" s="63">
        <v>18871.233644010932</v>
      </c>
      <c r="D32" s="63">
        <f t="shared" si="0"/>
        <v>15716.109775816023</v>
      </c>
      <c r="E32" s="63">
        <f t="shared" si="1"/>
        <v>3155.1238681949089</v>
      </c>
      <c r="F32" s="63">
        <f t="shared" si="2"/>
        <v>741513.61859096214</v>
      </c>
      <c r="H32" s="64">
        <v>17</v>
      </c>
      <c r="I32" s="63">
        <f t="shared" si="3"/>
        <v>19722.222222222226</v>
      </c>
      <c r="J32" s="63">
        <f t="shared" si="4"/>
        <v>16666.666666666668</v>
      </c>
      <c r="K32" s="63">
        <f t="shared" si="5"/>
        <v>3055.5555555555579</v>
      </c>
      <c r="L32" s="63">
        <f t="shared" si="6"/>
        <v>716666.66666666733</v>
      </c>
    </row>
    <row r="33" spans="2:12" ht="15" customHeight="1" x14ac:dyDescent="0.35">
      <c r="B33" s="64">
        <v>18</v>
      </c>
      <c r="C33" s="63">
        <v>18871.233644010932</v>
      </c>
      <c r="D33" s="63">
        <f t="shared" si="0"/>
        <v>15781.59356654859</v>
      </c>
      <c r="E33" s="63">
        <f t="shared" si="1"/>
        <v>3089.6400774623421</v>
      </c>
      <c r="F33" s="63">
        <f t="shared" si="2"/>
        <v>725732.0250244136</v>
      </c>
      <c r="H33" s="64">
        <v>18</v>
      </c>
      <c r="I33" s="63">
        <f t="shared" si="3"/>
        <v>19652.777777777781</v>
      </c>
      <c r="J33" s="63">
        <f t="shared" si="4"/>
        <v>16666.666666666668</v>
      </c>
      <c r="K33" s="63">
        <f t="shared" si="5"/>
        <v>2986.111111111114</v>
      </c>
      <c r="L33" s="63">
        <f t="shared" si="6"/>
        <v>700000.0000000007</v>
      </c>
    </row>
    <row r="34" spans="2:12" ht="15" customHeight="1" x14ac:dyDescent="0.35">
      <c r="B34" s="64">
        <v>19</v>
      </c>
      <c r="C34" s="63">
        <v>18871.233644010932</v>
      </c>
      <c r="D34" s="63">
        <f t="shared" si="0"/>
        <v>15847.350206409208</v>
      </c>
      <c r="E34" s="63">
        <f t="shared" si="1"/>
        <v>3023.8834376017235</v>
      </c>
      <c r="F34" s="63">
        <f t="shared" si="2"/>
        <v>709884.67481800437</v>
      </c>
      <c r="H34" s="64">
        <v>19</v>
      </c>
      <c r="I34" s="63">
        <f t="shared" si="3"/>
        <v>19583.333333333336</v>
      </c>
      <c r="J34" s="63">
        <f t="shared" si="4"/>
        <v>16666.666666666668</v>
      </c>
      <c r="K34" s="63">
        <f t="shared" si="5"/>
        <v>2916.6666666666697</v>
      </c>
      <c r="L34" s="63">
        <f t="shared" si="6"/>
        <v>683333.33333333407</v>
      </c>
    </row>
    <row r="35" spans="2:12" ht="15" customHeight="1" x14ac:dyDescent="0.35">
      <c r="B35" s="64">
        <v>20</v>
      </c>
      <c r="C35" s="63">
        <v>18871.233644010932</v>
      </c>
      <c r="D35" s="63">
        <f t="shared" si="0"/>
        <v>15913.380832269248</v>
      </c>
      <c r="E35" s="63">
        <f t="shared" si="1"/>
        <v>2957.8528117416849</v>
      </c>
      <c r="F35" s="63">
        <f t="shared" si="2"/>
        <v>693971.29398573516</v>
      </c>
      <c r="H35" s="64">
        <v>20</v>
      </c>
      <c r="I35" s="63">
        <f t="shared" si="3"/>
        <v>19513.888888888894</v>
      </c>
      <c r="J35" s="63">
        <f t="shared" si="4"/>
        <v>16666.666666666668</v>
      </c>
      <c r="K35" s="63">
        <f t="shared" si="5"/>
        <v>2847.2222222222254</v>
      </c>
      <c r="L35" s="63">
        <f t="shared" si="6"/>
        <v>666666.66666666744</v>
      </c>
    </row>
    <row r="36" spans="2:12" ht="15" customHeight="1" x14ac:dyDescent="0.35">
      <c r="B36" s="64">
        <v>21</v>
      </c>
      <c r="C36" s="63">
        <v>18871.233644010932</v>
      </c>
      <c r="D36" s="63">
        <f t="shared" si="0"/>
        <v>15979.686585737036</v>
      </c>
      <c r="E36" s="63">
        <f t="shared" si="1"/>
        <v>2891.5470582738963</v>
      </c>
      <c r="F36" s="63">
        <f t="shared" si="2"/>
        <v>677991.60739999812</v>
      </c>
      <c r="H36" s="64">
        <v>21</v>
      </c>
      <c r="I36" s="63">
        <f t="shared" si="3"/>
        <v>19444.444444444449</v>
      </c>
      <c r="J36" s="63">
        <f t="shared" si="4"/>
        <v>16666.666666666668</v>
      </c>
      <c r="K36" s="63">
        <f t="shared" si="5"/>
        <v>2777.777777777781</v>
      </c>
      <c r="L36" s="63">
        <f t="shared" si="6"/>
        <v>650000.00000000081</v>
      </c>
    </row>
    <row r="37" spans="2:12" ht="15" customHeight="1" x14ac:dyDescent="0.35">
      <c r="B37" s="64">
        <v>22</v>
      </c>
      <c r="C37" s="63">
        <v>18871.233644010932</v>
      </c>
      <c r="D37" s="63">
        <f t="shared" si="0"/>
        <v>16046.268613177606</v>
      </c>
      <c r="E37" s="63">
        <f t="shared" si="1"/>
        <v>2824.9650308333253</v>
      </c>
      <c r="F37" s="63">
        <f t="shared" si="2"/>
        <v>661945.33878682053</v>
      </c>
      <c r="H37" s="64">
        <v>22</v>
      </c>
      <c r="I37" s="63">
        <f t="shared" si="3"/>
        <v>19375.000000000004</v>
      </c>
      <c r="J37" s="63">
        <f t="shared" si="4"/>
        <v>16666.666666666668</v>
      </c>
      <c r="K37" s="63">
        <f t="shared" si="5"/>
        <v>2708.3333333333367</v>
      </c>
      <c r="L37" s="63">
        <f t="shared" si="6"/>
        <v>633333.33333333419</v>
      </c>
    </row>
    <row r="38" spans="2:12" ht="15" customHeight="1" x14ac:dyDescent="0.35">
      <c r="B38" s="64">
        <v>23</v>
      </c>
      <c r="C38" s="63">
        <v>18871.233644010932</v>
      </c>
      <c r="D38" s="63">
        <f t="shared" si="0"/>
        <v>16113.128065732513</v>
      </c>
      <c r="E38" s="63">
        <f t="shared" si="1"/>
        <v>2758.1055782784188</v>
      </c>
      <c r="F38" s="63">
        <f t="shared" si="2"/>
        <v>645832.21072108799</v>
      </c>
      <c r="H38" s="64">
        <v>23</v>
      </c>
      <c r="I38" s="63">
        <f t="shared" si="3"/>
        <v>19305.555555555562</v>
      </c>
      <c r="J38" s="63">
        <f t="shared" si="4"/>
        <v>16666.666666666668</v>
      </c>
      <c r="K38" s="63">
        <f t="shared" si="5"/>
        <v>2638.8888888888923</v>
      </c>
      <c r="L38" s="63">
        <f t="shared" si="6"/>
        <v>616666.66666666756</v>
      </c>
    </row>
    <row r="39" spans="2:12" ht="15" customHeight="1" x14ac:dyDescent="0.35">
      <c r="B39" s="64">
        <v>24</v>
      </c>
      <c r="C39" s="63">
        <v>18871.233644010932</v>
      </c>
      <c r="D39" s="63">
        <f t="shared" si="0"/>
        <v>16180.266099339733</v>
      </c>
      <c r="E39" s="63">
        <f t="shared" si="1"/>
        <v>2690.9675446711999</v>
      </c>
      <c r="F39" s="63">
        <f t="shared" si="2"/>
        <v>629651.94462174829</v>
      </c>
      <c r="H39" s="64">
        <v>24</v>
      </c>
      <c r="I39" s="63">
        <f t="shared" si="3"/>
        <v>19236.111111111117</v>
      </c>
      <c r="J39" s="63">
        <f t="shared" si="4"/>
        <v>16666.666666666668</v>
      </c>
      <c r="K39" s="63">
        <f t="shared" si="5"/>
        <v>2569.444444444448</v>
      </c>
      <c r="L39" s="63">
        <f t="shared" si="6"/>
        <v>600000.00000000093</v>
      </c>
    </row>
    <row r="40" spans="2:12" ht="15" customHeight="1" x14ac:dyDescent="0.35">
      <c r="B40" s="64">
        <v>25</v>
      </c>
      <c r="C40" s="63">
        <v>18871.233644010932</v>
      </c>
      <c r="D40" s="63">
        <f t="shared" si="0"/>
        <v>16247.683874753648</v>
      </c>
      <c r="E40" s="63">
        <f t="shared" si="1"/>
        <v>2623.5497692572844</v>
      </c>
      <c r="F40" s="63">
        <f t="shared" si="2"/>
        <v>613404.26074699464</v>
      </c>
      <c r="H40" s="64">
        <v>25</v>
      </c>
      <c r="I40" s="63">
        <f t="shared" si="3"/>
        <v>19166.666666666672</v>
      </c>
      <c r="J40" s="63">
        <f t="shared" si="4"/>
        <v>16666.666666666668</v>
      </c>
      <c r="K40" s="63">
        <f t="shared" si="5"/>
        <v>2500.0000000000036</v>
      </c>
      <c r="L40" s="63">
        <f t="shared" si="6"/>
        <v>583333.3333333343</v>
      </c>
    </row>
    <row r="41" spans="2:12" ht="15" customHeight="1" x14ac:dyDescent="0.35">
      <c r="B41" s="64">
        <v>26</v>
      </c>
      <c r="C41" s="63">
        <v>18871.233644010932</v>
      </c>
      <c r="D41" s="63">
        <f t="shared" si="0"/>
        <v>16315.382557565121</v>
      </c>
      <c r="E41" s="63">
        <f t="shared" si="1"/>
        <v>2555.8510864458108</v>
      </c>
      <c r="F41" s="63">
        <f t="shared" si="2"/>
        <v>597088.87818942952</v>
      </c>
      <c r="H41" s="64">
        <v>26</v>
      </c>
      <c r="I41" s="63">
        <f t="shared" si="3"/>
        <v>19097.222222222226</v>
      </c>
      <c r="J41" s="63">
        <f t="shared" si="4"/>
        <v>16666.666666666668</v>
      </c>
      <c r="K41" s="63">
        <f t="shared" si="5"/>
        <v>2430.5555555555597</v>
      </c>
      <c r="L41" s="63">
        <f t="shared" si="6"/>
        <v>566666.66666666768</v>
      </c>
    </row>
    <row r="42" spans="2:12" ht="15" customHeight="1" x14ac:dyDescent="0.35">
      <c r="B42" s="64">
        <v>27</v>
      </c>
      <c r="C42" s="63">
        <v>18871.233644010932</v>
      </c>
      <c r="D42" s="63">
        <f t="shared" si="0"/>
        <v>16383.363318221642</v>
      </c>
      <c r="E42" s="63">
        <f t="shared" si="1"/>
        <v>2487.8703257892898</v>
      </c>
      <c r="F42" s="63">
        <f t="shared" si="2"/>
        <v>580705.51487120788</v>
      </c>
      <c r="H42" s="64">
        <v>27</v>
      </c>
      <c r="I42" s="63">
        <f t="shared" si="3"/>
        <v>19027.777777777785</v>
      </c>
      <c r="J42" s="63">
        <f t="shared" si="4"/>
        <v>16666.666666666668</v>
      </c>
      <c r="K42" s="63">
        <f t="shared" si="5"/>
        <v>2361.1111111111154</v>
      </c>
      <c r="L42" s="63">
        <f t="shared" si="6"/>
        <v>550000.00000000105</v>
      </c>
    </row>
    <row r="43" spans="2:12" ht="15" customHeight="1" x14ac:dyDescent="0.35">
      <c r="B43" s="64">
        <v>28</v>
      </c>
      <c r="C43" s="63">
        <v>18871.233644010932</v>
      </c>
      <c r="D43" s="63">
        <f t="shared" si="0"/>
        <v>16451.627332047567</v>
      </c>
      <c r="E43" s="63">
        <f t="shared" si="1"/>
        <v>2419.6063119633664</v>
      </c>
      <c r="F43" s="63">
        <f t="shared" si="2"/>
        <v>564253.88753916032</v>
      </c>
      <c r="H43" s="64">
        <v>28</v>
      </c>
      <c r="I43" s="63">
        <f t="shared" si="3"/>
        <v>18958.333333333339</v>
      </c>
      <c r="J43" s="63">
        <f t="shared" si="4"/>
        <v>16666.666666666668</v>
      </c>
      <c r="K43" s="63">
        <f t="shared" si="5"/>
        <v>2291.6666666666711</v>
      </c>
      <c r="L43" s="63">
        <f t="shared" si="6"/>
        <v>533333.33333333442</v>
      </c>
    </row>
    <row r="44" spans="2:12" ht="15" customHeight="1" x14ac:dyDescent="0.35">
      <c r="B44" s="64">
        <v>29</v>
      </c>
      <c r="C44" s="63">
        <v>18871.233644010932</v>
      </c>
      <c r="D44" s="63">
        <f t="shared" si="0"/>
        <v>16520.175779264431</v>
      </c>
      <c r="E44" s="63">
        <f t="shared" si="1"/>
        <v>2351.0578647465013</v>
      </c>
      <c r="F44" s="63">
        <f t="shared" si="2"/>
        <v>547733.7117598959</v>
      </c>
      <c r="H44" s="64">
        <v>29</v>
      </c>
      <c r="I44" s="63">
        <f t="shared" si="3"/>
        <v>18888.888888888894</v>
      </c>
      <c r="J44" s="63">
        <f t="shared" si="4"/>
        <v>16666.666666666668</v>
      </c>
      <c r="K44" s="63">
        <f t="shared" si="5"/>
        <v>2222.2222222222267</v>
      </c>
      <c r="L44" s="63">
        <f t="shared" si="6"/>
        <v>516666.66666666773</v>
      </c>
    </row>
    <row r="45" spans="2:12" ht="15" customHeight="1" x14ac:dyDescent="0.35">
      <c r="B45" s="64">
        <v>30</v>
      </c>
      <c r="C45" s="63">
        <v>18871.233644010932</v>
      </c>
      <c r="D45" s="63">
        <f t="shared" si="0"/>
        <v>16589.009845011366</v>
      </c>
      <c r="E45" s="63">
        <f t="shared" si="1"/>
        <v>2282.223798999566</v>
      </c>
      <c r="F45" s="63">
        <f t="shared" si="2"/>
        <v>531144.7019148845</v>
      </c>
      <c r="H45" s="64">
        <v>30</v>
      </c>
      <c r="I45" s="63">
        <f t="shared" si="3"/>
        <v>18819.444444444449</v>
      </c>
      <c r="J45" s="63">
        <f t="shared" si="4"/>
        <v>16666.666666666668</v>
      </c>
      <c r="K45" s="63">
        <f t="shared" si="5"/>
        <v>2152.7777777777824</v>
      </c>
      <c r="L45" s="63">
        <f t="shared" si="6"/>
        <v>500000.00000000105</v>
      </c>
    </row>
    <row r="46" spans="2:12" ht="15" customHeight="1" x14ac:dyDescent="0.35">
      <c r="B46" s="64">
        <v>31</v>
      </c>
      <c r="C46" s="63">
        <v>18871.233644010932</v>
      </c>
      <c r="D46" s="63">
        <f t="shared" si="0"/>
        <v>16658.130719365581</v>
      </c>
      <c r="E46" s="63">
        <f t="shared" si="1"/>
        <v>2213.1029246453522</v>
      </c>
      <c r="F46" s="63">
        <f t="shared" si="2"/>
        <v>514486.57119551895</v>
      </c>
      <c r="H46" s="64">
        <v>31</v>
      </c>
      <c r="I46" s="63">
        <f t="shared" si="3"/>
        <v>18750.000000000007</v>
      </c>
      <c r="J46" s="63">
        <f t="shared" si="4"/>
        <v>16666.666666666668</v>
      </c>
      <c r="K46" s="63">
        <f t="shared" si="5"/>
        <v>2083.3333333333376</v>
      </c>
      <c r="L46" s="63">
        <f t="shared" si="6"/>
        <v>483333.33333333436</v>
      </c>
    </row>
    <row r="47" spans="2:12" ht="15" customHeight="1" x14ac:dyDescent="0.35">
      <c r="B47" s="64">
        <v>32</v>
      </c>
      <c r="C47" s="63">
        <v>18871.233644010932</v>
      </c>
      <c r="D47" s="63">
        <f t="shared" si="0"/>
        <v>16727.539597362935</v>
      </c>
      <c r="E47" s="63">
        <f t="shared" si="1"/>
        <v>2143.6940466479955</v>
      </c>
      <c r="F47" s="63">
        <f t="shared" si="2"/>
        <v>497759.03159815603</v>
      </c>
      <c r="H47" s="64">
        <v>32</v>
      </c>
      <c r="I47" s="63">
        <f t="shared" si="3"/>
        <v>18680.555555555562</v>
      </c>
      <c r="J47" s="63">
        <f t="shared" si="4"/>
        <v>16666.666666666668</v>
      </c>
      <c r="K47" s="63">
        <f t="shared" si="5"/>
        <v>2013.8888888888932</v>
      </c>
      <c r="L47" s="63">
        <f t="shared" si="6"/>
        <v>466666.66666666768</v>
      </c>
    </row>
    <row r="48" spans="2:12" ht="15" customHeight="1" x14ac:dyDescent="0.35">
      <c r="B48" s="64">
        <v>33</v>
      </c>
      <c r="C48" s="63">
        <v>18871.233644010932</v>
      </c>
      <c r="D48" s="63">
        <f t="shared" si="0"/>
        <v>16797.237679018617</v>
      </c>
      <c r="E48" s="63">
        <f t="shared" si="1"/>
        <v>2073.9959649923167</v>
      </c>
      <c r="F48" s="63">
        <f t="shared" si="2"/>
        <v>480961.79391913739</v>
      </c>
      <c r="H48" s="64">
        <v>33</v>
      </c>
      <c r="I48" s="63">
        <f t="shared" si="3"/>
        <v>18611.111111111117</v>
      </c>
      <c r="J48" s="63">
        <f t="shared" si="4"/>
        <v>16666.666666666668</v>
      </c>
      <c r="K48" s="63">
        <f t="shared" si="5"/>
        <v>1944.4444444444487</v>
      </c>
      <c r="L48" s="63">
        <f t="shared" si="6"/>
        <v>450000.00000000099</v>
      </c>
    </row>
    <row r="49" spans="2:12" ht="15" customHeight="1" x14ac:dyDescent="0.35">
      <c r="B49" s="64">
        <v>34</v>
      </c>
      <c r="C49" s="63">
        <v>18871.233644010932</v>
      </c>
      <c r="D49" s="63">
        <f t="shared" si="0"/>
        <v>16867.226169347861</v>
      </c>
      <c r="E49" s="63">
        <f t="shared" si="1"/>
        <v>2004.0074746630723</v>
      </c>
      <c r="F49" s="63">
        <f t="shared" si="2"/>
        <v>464094.56774978951</v>
      </c>
      <c r="H49" s="64">
        <v>34</v>
      </c>
      <c r="I49" s="63">
        <f t="shared" si="3"/>
        <v>18541.666666666672</v>
      </c>
      <c r="J49" s="63">
        <f t="shared" si="4"/>
        <v>16666.666666666668</v>
      </c>
      <c r="K49" s="63">
        <f t="shared" si="5"/>
        <v>1875.0000000000041</v>
      </c>
      <c r="L49" s="63">
        <f t="shared" si="6"/>
        <v>433333.3333333343</v>
      </c>
    </row>
    <row r="50" spans="2:12" ht="15" customHeight="1" x14ac:dyDescent="0.35">
      <c r="B50" s="64">
        <v>35</v>
      </c>
      <c r="C50" s="63">
        <v>18871.233644010932</v>
      </c>
      <c r="D50" s="63">
        <f t="shared" si="0"/>
        <v>16937.506278386809</v>
      </c>
      <c r="E50" s="63">
        <f t="shared" si="1"/>
        <v>1933.727365624123</v>
      </c>
      <c r="F50" s="63">
        <f t="shared" si="2"/>
        <v>447157.0614714027</v>
      </c>
      <c r="H50" s="64">
        <v>35</v>
      </c>
      <c r="I50" s="63">
        <f t="shared" si="3"/>
        <v>18472.222222222226</v>
      </c>
      <c r="J50" s="63">
        <f t="shared" si="4"/>
        <v>16666.666666666668</v>
      </c>
      <c r="K50" s="63">
        <f t="shared" si="5"/>
        <v>1805.5555555555595</v>
      </c>
      <c r="L50" s="63">
        <f t="shared" si="6"/>
        <v>416666.66666666762</v>
      </c>
    </row>
    <row r="51" spans="2:12" ht="15" customHeight="1" x14ac:dyDescent="0.35">
      <c r="B51" s="64">
        <v>36</v>
      </c>
      <c r="C51" s="63">
        <v>18871.233644010932</v>
      </c>
      <c r="D51" s="63">
        <f t="shared" si="0"/>
        <v>17008.079221213422</v>
      </c>
      <c r="E51" s="63">
        <f t="shared" si="1"/>
        <v>1863.1544227975112</v>
      </c>
      <c r="F51" s="63">
        <f t="shared" si="2"/>
        <v>430148.98225018929</v>
      </c>
      <c r="H51" s="64">
        <v>36</v>
      </c>
      <c r="I51" s="63">
        <f t="shared" si="3"/>
        <v>18402.777777777781</v>
      </c>
      <c r="J51" s="63">
        <f t="shared" si="4"/>
        <v>16666.666666666668</v>
      </c>
      <c r="K51" s="63">
        <f t="shared" si="5"/>
        <v>1736.111111111115</v>
      </c>
      <c r="L51" s="63">
        <f t="shared" si="6"/>
        <v>400000.00000000093</v>
      </c>
    </row>
    <row r="52" spans="2:12" ht="15" customHeight="1" x14ac:dyDescent="0.35">
      <c r="B52" s="64">
        <v>37</v>
      </c>
      <c r="C52" s="63">
        <v>18871.233644010932</v>
      </c>
      <c r="D52" s="63">
        <f t="shared" si="0"/>
        <v>17078.946217968478</v>
      </c>
      <c r="E52" s="63">
        <f t="shared" si="1"/>
        <v>1792.2874260424553</v>
      </c>
      <c r="F52" s="63">
        <f t="shared" si="2"/>
        <v>413070.03603222081</v>
      </c>
      <c r="H52" s="64">
        <v>37</v>
      </c>
      <c r="I52" s="63">
        <f t="shared" si="3"/>
        <v>18333.333333333339</v>
      </c>
      <c r="J52" s="63">
        <f t="shared" si="4"/>
        <v>16666.666666666668</v>
      </c>
      <c r="K52" s="63">
        <f t="shared" si="5"/>
        <v>1666.6666666666706</v>
      </c>
      <c r="L52" s="63">
        <f t="shared" si="6"/>
        <v>383333.33333333425</v>
      </c>
    </row>
    <row r="53" spans="2:12" ht="15" customHeight="1" x14ac:dyDescent="0.35">
      <c r="B53" s="64">
        <v>38</v>
      </c>
      <c r="C53" s="63">
        <v>18871.233644010932</v>
      </c>
      <c r="D53" s="63">
        <f t="shared" si="0"/>
        <v>17150.10849387668</v>
      </c>
      <c r="E53" s="63">
        <f t="shared" si="1"/>
        <v>1721.1251501342533</v>
      </c>
      <c r="F53" s="63">
        <f t="shared" si="2"/>
        <v>395919.92753834411</v>
      </c>
      <c r="H53" s="64">
        <v>38</v>
      </c>
      <c r="I53" s="63">
        <f t="shared" si="3"/>
        <v>18263.888888888894</v>
      </c>
      <c r="J53" s="63">
        <f t="shared" si="4"/>
        <v>16666.666666666668</v>
      </c>
      <c r="K53" s="63">
        <f t="shared" si="5"/>
        <v>1597.222222222226</v>
      </c>
      <c r="L53" s="63">
        <f t="shared" si="6"/>
        <v>366666.66666666756</v>
      </c>
    </row>
    <row r="54" spans="2:12" ht="15" customHeight="1" x14ac:dyDescent="0.35">
      <c r="B54" s="64">
        <v>39</v>
      </c>
      <c r="C54" s="63">
        <v>18871.233644010932</v>
      </c>
      <c r="D54" s="63">
        <f t="shared" si="0"/>
        <v>17221.567279267831</v>
      </c>
      <c r="E54" s="63">
        <f t="shared" si="1"/>
        <v>1649.6663647431005</v>
      </c>
      <c r="F54" s="63">
        <f t="shared" si="2"/>
        <v>378698.36025907629</v>
      </c>
      <c r="H54" s="64">
        <v>39</v>
      </c>
      <c r="I54" s="63">
        <f t="shared" si="3"/>
        <v>18194.444444444449</v>
      </c>
      <c r="J54" s="63">
        <f t="shared" si="4"/>
        <v>16666.666666666668</v>
      </c>
      <c r="K54" s="63">
        <f t="shared" si="5"/>
        <v>1527.7777777777815</v>
      </c>
      <c r="L54" s="63">
        <f t="shared" si="6"/>
        <v>350000.00000000087</v>
      </c>
    </row>
    <row r="55" spans="2:12" ht="15" customHeight="1" x14ac:dyDescent="0.35">
      <c r="B55" s="64">
        <v>40</v>
      </c>
      <c r="C55" s="63">
        <v>18871.233644010932</v>
      </c>
      <c r="D55" s="63">
        <f t="shared" si="0"/>
        <v>17293.323809598114</v>
      </c>
      <c r="E55" s="63">
        <f t="shared" si="1"/>
        <v>1577.9098344128179</v>
      </c>
      <c r="F55" s="63">
        <f t="shared" si="2"/>
        <v>361405.03644947818</v>
      </c>
      <c r="H55" s="64">
        <v>40</v>
      </c>
      <c r="I55" s="63">
        <f t="shared" si="3"/>
        <v>18125.000000000004</v>
      </c>
      <c r="J55" s="63">
        <f t="shared" si="4"/>
        <v>16666.666666666668</v>
      </c>
      <c r="K55" s="63">
        <f t="shared" si="5"/>
        <v>1458.3333333333369</v>
      </c>
      <c r="L55" s="63">
        <f t="shared" si="6"/>
        <v>333333.33333333419</v>
      </c>
    </row>
    <row r="56" spans="2:12" ht="15" customHeight="1" x14ac:dyDescent="0.35">
      <c r="B56" s="64">
        <v>41</v>
      </c>
      <c r="C56" s="63">
        <v>18871.233644010932</v>
      </c>
      <c r="D56" s="63">
        <f t="shared" si="0"/>
        <v>17365.37932547144</v>
      </c>
      <c r="E56" s="63">
        <f t="shared" si="1"/>
        <v>1505.8543185394924</v>
      </c>
      <c r="F56" s="63">
        <f t="shared" si="2"/>
        <v>344039.65712400677</v>
      </c>
      <c r="H56" s="64">
        <v>41</v>
      </c>
      <c r="I56" s="63">
        <f t="shared" si="3"/>
        <v>18055.555555555562</v>
      </c>
      <c r="J56" s="63">
        <f t="shared" si="4"/>
        <v>16666.666666666668</v>
      </c>
      <c r="K56" s="63">
        <f t="shared" si="5"/>
        <v>1388.8888888888923</v>
      </c>
      <c r="L56" s="63">
        <f t="shared" si="6"/>
        <v>316666.6666666675</v>
      </c>
    </row>
    <row r="57" spans="2:12" ht="15" customHeight="1" x14ac:dyDescent="0.35">
      <c r="B57" s="64">
        <v>42</v>
      </c>
      <c r="C57" s="63">
        <v>18871.233644010932</v>
      </c>
      <c r="D57" s="63">
        <f t="shared" si="0"/>
        <v>17437.735072660904</v>
      </c>
      <c r="E57" s="63">
        <f t="shared" si="1"/>
        <v>1433.4985713500282</v>
      </c>
      <c r="F57" s="63">
        <f t="shared" si="2"/>
        <v>326601.92205134587</v>
      </c>
      <c r="H57" s="64">
        <v>42</v>
      </c>
      <c r="I57" s="63">
        <f t="shared" si="3"/>
        <v>17986.111111111117</v>
      </c>
      <c r="J57" s="63">
        <f t="shared" si="4"/>
        <v>16666.666666666668</v>
      </c>
      <c r="K57" s="63">
        <f t="shared" si="5"/>
        <v>1319.444444444448</v>
      </c>
      <c r="L57" s="63">
        <f t="shared" si="6"/>
        <v>300000.00000000081</v>
      </c>
    </row>
    <row r="58" spans="2:12" ht="15" customHeight="1" x14ac:dyDescent="0.35">
      <c r="B58" s="64">
        <v>43</v>
      </c>
      <c r="C58" s="63">
        <v>18871.233644010932</v>
      </c>
      <c r="D58" s="63">
        <f t="shared" si="0"/>
        <v>17510.392302130324</v>
      </c>
      <c r="E58" s="63">
        <f t="shared" si="1"/>
        <v>1360.8413418806078</v>
      </c>
      <c r="F58" s="63">
        <f t="shared" si="2"/>
        <v>309091.52974921552</v>
      </c>
      <c r="H58" s="64">
        <v>43</v>
      </c>
      <c r="I58" s="63">
        <f t="shared" si="3"/>
        <v>17916.666666666672</v>
      </c>
      <c r="J58" s="63">
        <f t="shared" si="4"/>
        <v>16666.666666666668</v>
      </c>
      <c r="K58" s="63">
        <f t="shared" si="5"/>
        <v>1250.0000000000034</v>
      </c>
      <c r="L58" s="63">
        <f t="shared" si="6"/>
        <v>283333.33333333413</v>
      </c>
    </row>
    <row r="59" spans="2:12" ht="15" customHeight="1" x14ac:dyDescent="0.35">
      <c r="B59" s="64">
        <v>44</v>
      </c>
      <c r="C59" s="63">
        <v>18871.233644010932</v>
      </c>
      <c r="D59" s="63">
        <f t="shared" si="0"/>
        <v>17583.352270055868</v>
      </c>
      <c r="E59" s="63">
        <f t="shared" si="1"/>
        <v>1287.8813739550646</v>
      </c>
      <c r="F59" s="63">
        <f t="shared" si="2"/>
        <v>291508.17747915967</v>
      </c>
      <c r="H59" s="64">
        <v>44</v>
      </c>
      <c r="I59" s="63">
        <f t="shared" si="3"/>
        <v>17847.222222222226</v>
      </c>
      <c r="J59" s="63">
        <f t="shared" si="4"/>
        <v>16666.666666666668</v>
      </c>
      <c r="K59" s="63">
        <f t="shared" si="5"/>
        <v>1180.5555555555588</v>
      </c>
      <c r="L59" s="63">
        <f t="shared" si="6"/>
        <v>266666.66666666744</v>
      </c>
    </row>
    <row r="60" spans="2:12" ht="15" customHeight="1" x14ac:dyDescent="0.35">
      <c r="B60" s="64">
        <v>45</v>
      </c>
      <c r="C60" s="63">
        <v>18871.233644010932</v>
      </c>
      <c r="D60" s="63">
        <f t="shared" si="0"/>
        <v>17656.616237847767</v>
      </c>
      <c r="E60" s="63">
        <f t="shared" si="1"/>
        <v>1214.6174061631652</v>
      </c>
      <c r="F60" s="63">
        <f t="shared" si="2"/>
        <v>273851.56124131189</v>
      </c>
      <c r="H60" s="64">
        <v>45</v>
      </c>
      <c r="I60" s="63">
        <f t="shared" si="3"/>
        <v>17777.777777777781</v>
      </c>
      <c r="J60" s="63">
        <f t="shared" si="4"/>
        <v>16666.666666666668</v>
      </c>
      <c r="K60" s="63">
        <f t="shared" si="5"/>
        <v>1111.1111111111143</v>
      </c>
      <c r="L60" s="63">
        <f t="shared" si="6"/>
        <v>250000.00000000079</v>
      </c>
    </row>
    <row r="61" spans="2:12" ht="15" customHeight="1" x14ac:dyDescent="0.35">
      <c r="B61" s="64">
        <v>46</v>
      </c>
      <c r="C61" s="63">
        <v>18871.233644010932</v>
      </c>
      <c r="D61" s="63">
        <f t="shared" si="0"/>
        <v>17730.185472172132</v>
      </c>
      <c r="E61" s="63">
        <f t="shared" si="1"/>
        <v>1141.0481718387996</v>
      </c>
      <c r="F61" s="63">
        <f t="shared" si="2"/>
        <v>256121.37576913976</v>
      </c>
      <c r="H61" s="64">
        <v>46</v>
      </c>
      <c r="I61" s="63">
        <f t="shared" si="3"/>
        <v>17708.333333333339</v>
      </c>
      <c r="J61" s="63">
        <f t="shared" si="4"/>
        <v>16666.666666666668</v>
      </c>
      <c r="K61" s="63">
        <f t="shared" si="5"/>
        <v>1041.6666666666699</v>
      </c>
      <c r="L61" s="63">
        <f t="shared" si="6"/>
        <v>233333.33333333413</v>
      </c>
    </row>
    <row r="62" spans="2:12" ht="15" customHeight="1" x14ac:dyDescent="0.35">
      <c r="B62" s="64">
        <v>47</v>
      </c>
      <c r="C62" s="63">
        <v>18871.233644010932</v>
      </c>
      <c r="D62" s="63">
        <f t="shared" si="0"/>
        <v>17804.061244972851</v>
      </c>
      <c r="E62" s="63">
        <f t="shared" si="1"/>
        <v>1067.1723990380824</v>
      </c>
      <c r="F62" s="63">
        <f t="shared" si="2"/>
        <v>238317.31452416693</v>
      </c>
      <c r="H62" s="64">
        <v>47</v>
      </c>
      <c r="I62" s="63">
        <f t="shared" si="3"/>
        <v>17638.888888888894</v>
      </c>
      <c r="J62" s="63">
        <f t="shared" si="4"/>
        <v>16666.666666666668</v>
      </c>
      <c r="K62" s="63">
        <f t="shared" si="5"/>
        <v>972.22222222222547</v>
      </c>
      <c r="L62" s="63">
        <f t="shared" si="6"/>
        <v>216666.66666666747</v>
      </c>
    </row>
    <row r="63" spans="2:12" ht="15" customHeight="1" x14ac:dyDescent="0.35">
      <c r="B63" s="64">
        <v>48</v>
      </c>
      <c r="C63" s="63">
        <v>18871.233644010932</v>
      </c>
      <c r="D63" s="63">
        <f t="shared" si="0"/>
        <v>17878.244833493569</v>
      </c>
      <c r="E63" s="63">
        <f t="shared" si="1"/>
        <v>992.98881051736214</v>
      </c>
      <c r="F63" s="63">
        <f t="shared" si="2"/>
        <v>220439.06969067335</v>
      </c>
      <c r="H63" s="64">
        <v>48</v>
      </c>
      <c r="I63" s="63">
        <f t="shared" si="3"/>
        <v>17569.444444444449</v>
      </c>
      <c r="J63" s="63">
        <f t="shared" si="4"/>
        <v>16666.666666666668</v>
      </c>
      <c r="K63" s="63">
        <f t="shared" si="5"/>
        <v>902.77777777778113</v>
      </c>
      <c r="L63" s="63">
        <f t="shared" si="6"/>
        <v>200000.00000000081</v>
      </c>
    </row>
    <row r="64" spans="2:12" ht="15" customHeight="1" x14ac:dyDescent="0.35">
      <c r="B64" s="64">
        <v>49</v>
      </c>
      <c r="C64" s="63">
        <v>18871.233644010932</v>
      </c>
      <c r="D64" s="63">
        <f t="shared" si="0"/>
        <v>17952.737520299794</v>
      </c>
      <c r="E64" s="63">
        <f t="shared" si="1"/>
        <v>918.49612371113892</v>
      </c>
      <c r="F64" s="63">
        <f t="shared" si="2"/>
        <v>202486.33217037356</v>
      </c>
      <c r="H64" s="64">
        <v>49</v>
      </c>
      <c r="I64" s="63">
        <f t="shared" si="3"/>
        <v>17500.000000000004</v>
      </c>
      <c r="J64" s="63">
        <f t="shared" si="4"/>
        <v>16666.666666666668</v>
      </c>
      <c r="K64" s="63">
        <f t="shared" si="5"/>
        <v>833.33333333333667</v>
      </c>
      <c r="L64" s="63">
        <f t="shared" si="6"/>
        <v>183333.33333333416</v>
      </c>
    </row>
    <row r="65" spans="2:12" ht="15" customHeight="1" x14ac:dyDescent="0.35">
      <c r="B65" s="64">
        <v>50</v>
      </c>
      <c r="C65" s="63">
        <v>18871.233644010932</v>
      </c>
      <c r="D65" s="63">
        <f t="shared" si="0"/>
        <v>18027.540593301041</v>
      </c>
      <c r="E65" s="63">
        <f t="shared" si="1"/>
        <v>843.6930507098898</v>
      </c>
      <c r="F65" s="63">
        <f t="shared" si="2"/>
        <v>184458.79157707252</v>
      </c>
      <c r="H65" s="64">
        <v>50</v>
      </c>
      <c r="I65" s="63">
        <f t="shared" si="3"/>
        <v>17430.555555555562</v>
      </c>
      <c r="J65" s="63">
        <f t="shared" si="4"/>
        <v>16666.666666666668</v>
      </c>
      <c r="K65" s="63">
        <f t="shared" si="5"/>
        <v>763.88888888889232</v>
      </c>
      <c r="L65" s="63">
        <f t="shared" si="6"/>
        <v>166666.6666666675</v>
      </c>
    </row>
    <row r="66" spans="2:12" ht="15" customHeight="1" x14ac:dyDescent="0.35">
      <c r="B66" s="64">
        <v>51</v>
      </c>
      <c r="C66" s="63">
        <v>18871.233644010932</v>
      </c>
      <c r="D66" s="63">
        <f t="shared" si="0"/>
        <v>18102.655345773132</v>
      </c>
      <c r="E66" s="63">
        <f t="shared" si="1"/>
        <v>768.57829823780219</v>
      </c>
      <c r="F66" s="63">
        <f t="shared" si="2"/>
        <v>166356.1362312994</v>
      </c>
      <c r="H66" s="64">
        <v>51</v>
      </c>
      <c r="I66" s="63">
        <f t="shared" si="3"/>
        <v>17361.111111111117</v>
      </c>
      <c r="J66" s="63">
        <f t="shared" si="4"/>
        <v>16666.666666666668</v>
      </c>
      <c r="K66" s="63">
        <f t="shared" si="5"/>
        <v>694.44444444444787</v>
      </c>
      <c r="L66" s="63">
        <f t="shared" si="6"/>
        <v>150000.00000000084</v>
      </c>
    </row>
    <row r="67" spans="2:12" ht="15" customHeight="1" x14ac:dyDescent="0.35">
      <c r="B67" s="64">
        <v>52</v>
      </c>
      <c r="C67" s="63">
        <v>18871.233644010932</v>
      </c>
      <c r="D67" s="63">
        <f t="shared" si="0"/>
        <v>18178.083076380517</v>
      </c>
      <c r="E67" s="63">
        <f t="shared" si="1"/>
        <v>693.15056763041412</v>
      </c>
      <c r="F67" s="63">
        <f t="shared" si="2"/>
        <v>148178.05315491889</v>
      </c>
      <c r="H67" s="64">
        <v>52</v>
      </c>
      <c r="I67" s="63">
        <f t="shared" si="3"/>
        <v>17291.666666666672</v>
      </c>
      <c r="J67" s="63">
        <f t="shared" si="4"/>
        <v>16666.666666666668</v>
      </c>
      <c r="K67" s="63">
        <f t="shared" si="5"/>
        <v>625.00000000000352</v>
      </c>
      <c r="L67" s="63">
        <f t="shared" si="6"/>
        <v>133333.33333333419</v>
      </c>
    </row>
    <row r="68" spans="2:12" ht="15" customHeight="1" x14ac:dyDescent="0.35">
      <c r="B68" s="64">
        <v>53</v>
      </c>
      <c r="C68" s="63">
        <v>18871.233644010932</v>
      </c>
      <c r="D68" s="63">
        <f t="shared" si="0"/>
        <v>18253.82508919877</v>
      </c>
      <c r="E68" s="63">
        <f t="shared" si="1"/>
        <v>617.40855481216204</v>
      </c>
      <c r="F68" s="63">
        <f t="shared" si="2"/>
        <v>129924.22806572012</v>
      </c>
      <c r="H68" s="64">
        <v>53</v>
      </c>
      <c r="I68" s="63">
        <f t="shared" si="3"/>
        <v>17222.222222222226</v>
      </c>
      <c r="J68" s="63">
        <f t="shared" si="4"/>
        <v>16666.666666666668</v>
      </c>
      <c r="K68" s="63">
        <f t="shared" si="5"/>
        <v>555.55555555555907</v>
      </c>
      <c r="L68" s="63">
        <f t="shared" si="6"/>
        <v>116666.66666666752</v>
      </c>
    </row>
    <row r="69" spans="2:12" ht="15" customHeight="1" x14ac:dyDescent="0.35">
      <c r="B69" s="64">
        <v>54</v>
      </c>
      <c r="C69" s="63">
        <v>18871.233644010932</v>
      </c>
      <c r="D69" s="63">
        <f t="shared" si="0"/>
        <v>18329.882693737098</v>
      </c>
      <c r="E69" s="63">
        <f t="shared" si="1"/>
        <v>541.35095027383386</v>
      </c>
      <c r="F69" s="63">
        <f t="shared" si="2"/>
        <v>111594.34537198301</v>
      </c>
      <c r="H69" s="64">
        <v>54</v>
      </c>
      <c r="I69" s="63">
        <f t="shared" si="3"/>
        <v>17152.777777777781</v>
      </c>
      <c r="J69" s="63">
        <f t="shared" si="4"/>
        <v>16666.666666666668</v>
      </c>
      <c r="K69" s="63">
        <f t="shared" si="5"/>
        <v>486.11111111111467</v>
      </c>
      <c r="L69" s="63">
        <f t="shared" si="6"/>
        <v>100000.00000000084</v>
      </c>
    </row>
    <row r="70" spans="2:12" ht="15" customHeight="1" x14ac:dyDescent="0.35">
      <c r="B70" s="64">
        <v>55</v>
      </c>
      <c r="C70" s="63">
        <v>18871.233644010932</v>
      </c>
      <c r="D70" s="63">
        <f t="shared" si="0"/>
        <v>18406.257204961003</v>
      </c>
      <c r="E70" s="63">
        <f t="shared" si="1"/>
        <v>464.97643904992924</v>
      </c>
      <c r="F70" s="63">
        <f t="shared" si="2"/>
        <v>93188.088167022011</v>
      </c>
      <c r="H70" s="64">
        <v>55</v>
      </c>
      <c r="I70" s="63">
        <f t="shared" si="3"/>
        <v>17083.333333333339</v>
      </c>
      <c r="J70" s="63">
        <f t="shared" si="4"/>
        <v>16666.666666666668</v>
      </c>
      <c r="K70" s="63">
        <f t="shared" si="5"/>
        <v>416.66666666667015</v>
      </c>
      <c r="L70" s="63">
        <f t="shared" si="6"/>
        <v>83333.333333334172</v>
      </c>
    </row>
    <row r="71" spans="2:12" ht="15" customHeight="1" x14ac:dyDescent="0.35">
      <c r="B71" s="64">
        <v>56</v>
      </c>
      <c r="C71" s="63">
        <v>18871.233644010932</v>
      </c>
      <c r="D71" s="63">
        <f t="shared" si="0"/>
        <v>18482.949943315009</v>
      </c>
      <c r="E71" s="63">
        <f t="shared" si="1"/>
        <v>388.28370069592506</v>
      </c>
      <c r="F71" s="63">
        <f t="shared" si="2"/>
        <v>74705.138223707007</v>
      </c>
      <c r="H71" s="64">
        <v>56</v>
      </c>
      <c r="I71" s="63">
        <f t="shared" si="3"/>
        <v>17013.888888888894</v>
      </c>
      <c r="J71" s="63">
        <f t="shared" si="4"/>
        <v>16666.666666666668</v>
      </c>
      <c r="K71" s="63">
        <f t="shared" si="5"/>
        <v>347.2222222222257</v>
      </c>
      <c r="L71" s="63">
        <f t="shared" si="6"/>
        <v>66666.666666667501</v>
      </c>
    </row>
    <row r="72" spans="2:12" ht="15" customHeight="1" x14ac:dyDescent="0.35">
      <c r="B72" s="64">
        <v>57</v>
      </c>
      <c r="C72" s="63">
        <v>18871.233644010932</v>
      </c>
      <c r="D72" s="63">
        <f t="shared" si="0"/>
        <v>18559.962234745486</v>
      </c>
      <c r="E72" s="63">
        <f t="shared" si="1"/>
        <v>311.27140926544587</v>
      </c>
      <c r="F72" s="63">
        <f t="shared" si="2"/>
        <v>56145.17598896152</v>
      </c>
      <c r="H72" s="64">
        <v>57</v>
      </c>
      <c r="I72" s="63">
        <f t="shared" si="3"/>
        <v>16944.444444444449</v>
      </c>
      <c r="J72" s="63">
        <f t="shared" si="4"/>
        <v>16666.666666666668</v>
      </c>
      <c r="K72" s="63">
        <f t="shared" si="5"/>
        <v>277.77777777778124</v>
      </c>
      <c r="L72" s="63">
        <f t="shared" si="6"/>
        <v>50000.000000000829</v>
      </c>
    </row>
    <row r="73" spans="2:12" ht="15" customHeight="1" x14ac:dyDescent="0.35">
      <c r="B73" s="64">
        <v>58</v>
      </c>
      <c r="C73" s="63">
        <v>18871.233644010932</v>
      </c>
      <c r="D73" s="63">
        <f t="shared" si="0"/>
        <v>18637.295410723593</v>
      </c>
      <c r="E73" s="63">
        <f t="shared" si="1"/>
        <v>233.93823328733967</v>
      </c>
      <c r="F73" s="63">
        <f t="shared" si="2"/>
        <v>37507.880578237928</v>
      </c>
      <c r="H73" s="64">
        <v>58</v>
      </c>
      <c r="I73" s="63">
        <f t="shared" si="3"/>
        <v>16875.000000000004</v>
      </c>
      <c r="J73" s="63">
        <f t="shared" si="4"/>
        <v>16666.666666666668</v>
      </c>
      <c r="K73" s="63">
        <f t="shared" si="5"/>
        <v>208.33333333333678</v>
      </c>
      <c r="L73" s="63">
        <f t="shared" si="6"/>
        <v>33333.333333334158</v>
      </c>
    </row>
    <row r="74" spans="2:12" ht="15" customHeight="1" x14ac:dyDescent="0.35">
      <c r="B74" s="64">
        <v>59</v>
      </c>
      <c r="C74" s="63">
        <v>18871.233644010932</v>
      </c>
      <c r="D74" s="63">
        <f t="shared" si="0"/>
        <v>18714.950808268273</v>
      </c>
      <c r="E74" s="63">
        <f t="shared" si="1"/>
        <v>156.28283574265802</v>
      </c>
      <c r="F74" s="63">
        <f t="shared" si="2"/>
        <v>18792.929769969654</v>
      </c>
      <c r="H74" s="64">
        <v>59</v>
      </c>
      <c r="I74" s="63">
        <f t="shared" si="3"/>
        <v>16805.555555555562</v>
      </c>
      <c r="J74" s="63">
        <f t="shared" si="4"/>
        <v>16666.666666666668</v>
      </c>
      <c r="K74" s="63">
        <f t="shared" si="5"/>
        <v>138.88888888889232</v>
      </c>
      <c r="L74" s="63">
        <f t="shared" si="6"/>
        <v>16666.66666666749</v>
      </c>
    </row>
    <row r="75" spans="2:12" ht="15" customHeight="1" x14ac:dyDescent="0.5">
      <c r="B75" s="64">
        <v>60</v>
      </c>
      <c r="C75" s="74">
        <v>18871.233644010932</v>
      </c>
      <c r="D75" s="74">
        <f t="shared" si="0"/>
        <v>18792.929769969393</v>
      </c>
      <c r="E75" s="74">
        <f t="shared" si="1"/>
        <v>78.303874041540226</v>
      </c>
      <c r="F75" s="74">
        <f t="shared" si="2"/>
        <v>2.6193447411060333E-10</v>
      </c>
      <c r="G75" s="69"/>
      <c r="H75" s="64">
        <v>60</v>
      </c>
      <c r="I75" s="74">
        <f t="shared" si="3"/>
        <v>16736.111111111117</v>
      </c>
      <c r="J75" s="74">
        <f t="shared" si="4"/>
        <v>16666.666666666668</v>
      </c>
      <c r="K75" s="74">
        <f t="shared" si="5"/>
        <v>69.444444444447868</v>
      </c>
      <c r="L75" s="74">
        <f t="shared" si="6"/>
        <v>8.2218321040272713E-10</v>
      </c>
    </row>
    <row r="76" spans="2:12" ht="15" customHeight="1" x14ac:dyDescent="0.35">
      <c r="B76" s="66" t="s">
        <v>25</v>
      </c>
      <c r="C76" s="68">
        <f>SUM(C16:C75)</f>
        <v>1132274.0186406565</v>
      </c>
      <c r="D76" s="68">
        <f t="shared" ref="D76:E76" si="7">SUM(D16:D75)</f>
        <v>1000000</v>
      </c>
      <c r="E76" s="68">
        <f t="shared" si="7"/>
        <v>132274.01864065597</v>
      </c>
      <c r="F76" s="68"/>
      <c r="H76" s="66" t="s">
        <v>25</v>
      </c>
      <c r="I76" s="68">
        <f>SUM(I16:I75)</f>
        <v>1127083.3333333335</v>
      </c>
      <c r="J76" s="68">
        <f t="shared" ref="J76" si="8">SUM(J16:J75)</f>
        <v>999999.99999999919</v>
      </c>
      <c r="K76" s="68">
        <f t="shared" ref="K76" si="9">SUM(K16:K75)</f>
        <v>127083.3333333335</v>
      </c>
      <c r="L76" s="68"/>
    </row>
    <row r="77" spans="2:12" ht="15" customHeight="1" x14ac:dyDescent="0.35">
      <c r="D77" s="67"/>
    </row>
  </sheetData>
  <printOptions horizontalCentered="1"/>
  <pageMargins left="0.11811023622047245" right="0.11811023622047245" top="0.11811023622047245" bottom="0.11811023622047245" header="0.11811023622047245" footer="0.11811023622047245"/>
  <pageSetup scale="85" fitToWidth="0" fitToHeight="0" orientation="landscape" r:id="rId1"/>
  <headerFooter>
    <oddFooter>&amp;L&amp;"Open Sans,Bold"&amp;K002060Loan Amortization Schedule&amp;C&amp;"Open Sans,Bold"&amp;K002060Page &amp;P of &amp;N&amp;R&amp;"Open Sans,Bold"&amp;K002060&amp;G</oddFooter>
  </headerFooter>
  <rowBreaks count="1" manualBreakCount="1">
    <brk id="45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Ayur Ayushman</cp:lastModifiedBy>
  <cp:lastPrinted>2022-05-02T16:29:28Z</cp:lastPrinted>
  <dcterms:created xsi:type="dcterms:W3CDTF">2022-05-02T16:25:38Z</dcterms:created>
  <dcterms:modified xsi:type="dcterms:W3CDTF">2025-01-08T15:54:19Z</dcterms:modified>
</cp:coreProperties>
</file>