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ff-my.sharepoint.com/personal/nguyen_pham_iff_com/Documents/Projects/Microbes/Sparkle Too/2022/Data files/"/>
    </mc:Choice>
  </mc:AlternateContent>
  <xr:revisionPtr revIDLastSave="0" documentId="8_{4BE16B71-CC41-4425-8634-DD158D185D0D}" xr6:coauthVersionLast="45" xr6:coauthVersionMax="45" xr10:uidLastSave="{00000000-0000-0000-0000-000000000000}"/>
  <bookViews>
    <workbookView xWindow="-110" yWindow="-110" windowWidth="19420" windowHeight="10420" firstSheet="2" activeTab="2" xr2:uid="{9EF3DF20-4577-4882-A2C2-842EFEC644C7}"/>
  </bookViews>
  <sheets>
    <sheet name="0119" sheetId="1" r:id="rId1"/>
    <sheet name="0126" sheetId="2" r:id="rId2"/>
    <sheet name="0227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K9" i="3"/>
  <c r="M9" i="3" s="1"/>
  <c r="L8" i="3"/>
  <c r="K8" i="3"/>
  <c r="M8" i="3" s="1"/>
  <c r="L7" i="3"/>
  <c r="K7" i="3"/>
  <c r="M7" i="3" s="1"/>
  <c r="L5" i="3"/>
  <c r="K5" i="3"/>
  <c r="M5" i="3" s="1"/>
  <c r="M3" i="3"/>
  <c r="L3" i="3"/>
  <c r="K3" i="3"/>
  <c r="L6" i="3"/>
  <c r="K6" i="3"/>
  <c r="M6" i="3" s="1"/>
  <c r="L4" i="3" l="1"/>
  <c r="K4" i="3"/>
  <c r="M4" i="3" s="1"/>
  <c r="L2" i="3"/>
  <c r="K2" i="3"/>
  <c r="M2" i="3" l="1"/>
  <c r="M2" i="2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tc={6953A857-B704-4AD0-BC7F-60938AF82E73}</author>
    <author>tc={6132C11F-307F-4004-87C0-7A78273951DE}</author>
    <author>tc={11AE9AB2-0CC9-45E3-9A75-D4D51C74936B}</author>
  </authors>
  <commentList>
    <comment ref="B1" authorId="0" shapeId="0" xr:uid="{6953A857-B704-4AD0-BC7F-60938AF82E7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Erik, FD sample ID looks good to you?</t>
      </text>
    </comment>
    <comment ref="D1" authorId="1" shapeId="0" xr:uid="{6132C11F-307F-4004-87C0-7A78273951D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Erik provide this piece of information?</t>
      </text>
    </comment>
    <comment ref="E1" authorId="2" shapeId="0" xr:uid="{11AE9AB2-0CC9-45E3-9A75-D4D51C74936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with Erik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tc={9917F71B-BABC-4FD7-A726-41534D24C7E2}</author>
    <author>tc={06A0BBC9-CD14-4BB0-BF33-BECFB1D455E0}</author>
    <author>tc={BCC50837-1859-4E9C-A95E-961A89167AA2}</author>
  </authors>
  <commentList>
    <comment ref="B1" authorId="0" shapeId="0" xr:uid="{9917F71B-BABC-4FD7-A726-41534D24C7E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Erik, FD sample ID looks good to you?</t>
      </text>
    </comment>
    <comment ref="D1" authorId="1" shapeId="0" xr:uid="{06A0BBC9-CD14-4BB0-BF33-BECFB1D455E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Erik provide this piece of information?</t>
      </text>
    </comment>
    <comment ref="E1" authorId="2" shapeId="0" xr:uid="{BCC50837-1859-4E9C-A95E-961A89167AA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with Erik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tc={6535B19F-3BA0-40DD-9E15-F025BE67F890}</author>
    <author>tc={69191672-F85D-4B5D-9622-2968B23858B5}</author>
    <author>tc={7368B2C6-A4E7-4058-94DD-89155D255FF1}</author>
  </authors>
  <commentList>
    <comment ref="B1" authorId="0" shapeId="0" xr:uid="{6535B19F-3BA0-40DD-9E15-F025BE67F89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Erik, FD sample ID looks good to you?</t>
      </text>
    </comment>
    <comment ref="D1" authorId="1" shapeId="0" xr:uid="{69191672-F85D-4B5D-9622-2968B23858B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Erik provide this piece of information?</t>
      </text>
    </comment>
    <comment ref="E1" authorId="2" shapeId="0" xr:uid="{7368B2C6-A4E7-4058-94DD-89155D255FF1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with Erik</t>
      </text>
    </comment>
  </commentList>
</comments>
</file>

<file path=xl/sharedStrings.xml><?xml version="1.0" encoding="utf-8"?>
<sst xmlns="http://schemas.openxmlformats.org/spreadsheetml/2006/main" count="281" uniqueCount="78">
  <si>
    <t xml:space="preserve">Label on the bottle </t>
  </si>
  <si>
    <t>FD sample ID</t>
  </si>
  <si>
    <t xml:space="preserve">Organism </t>
  </si>
  <si>
    <t>Pelletization date</t>
  </si>
  <si>
    <t>Ferm broth ID</t>
  </si>
  <si>
    <t>EOF</t>
  </si>
  <si>
    <t>Broth age</t>
  </si>
  <si>
    <t>Formulated broth holding</t>
  </si>
  <si>
    <t>Cryo mix</t>
  </si>
  <si>
    <t>broth:cryo mix mass ratio</t>
  </si>
  <si>
    <t>Mass of broth (g)</t>
  </si>
  <si>
    <t>Mass of cryo mix (g)</t>
  </si>
  <si>
    <t>Frozen pellet quantity (g)</t>
  </si>
  <si>
    <t>23PT0119_1</t>
  </si>
  <si>
    <t>KS</t>
  </si>
  <si>
    <t>P010-23-Y001</t>
  </si>
  <si>
    <t>48 hr</t>
  </si>
  <si>
    <t>0 day</t>
  </si>
  <si>
    <t>repeat of P080-22-Y005, tryptone + potato peptone</t>
  </si>
  <si>
    <t>SKP</t>
  </si>
  <si>
    <t>1:0.5</t>
  </si>
  <si>
    <t>23PT0119_2</t>
  </si>
  <si>
    <t>PVT 70%</t>
  </si>
  <si>
    <t>1:0.28</t>
  </si>
  <si>
    <t>23PT0119_3</t>
  </si>
  <si>
    <t>DSR</t>
  </si>
  <si>
    <t>23PT0119_4</t>
  </si>
  <si>
    <t>P010-23-Y002</t>
  </si>
  <si>
    <t>tryptone only</t>
  </si>
  <si>
    <t>23PT0119_5</t>
  </si>
  <si>
    <t>23PT0119_6</t>
  </si>
  <si>
    <t>23PT0119_7</t>
  </si>
  <si>
    <t>KV</t>
  </si>
  <si>
    <t>P010-23-Y003</t>
  </si>
  <si>
    <t>repeat of P080-22-Y007, tryptone + potato peptone</t>
  </si>
  <si>
    <t>23PT0119_8</t>
  </si>
  <si>
    <t>23PT0119_9</t>
  </si>
  <si>
    <t>23PT0119_10</t>
  </si>
  <si>
    <t>P010-23-Y004</t>
  </si>
  <si>
    <t>23PT0119_11</t>
  </si>
  <si>
    <t>23PT0119_12</t>
  </si>
  <si>
    <t>Note: please rinse the dripper when pelletizing different strains</t>
  </si>
  <si>
    <t>23PT0126_1</t>
  </si>
  <si>
    <t>P010-23-Y005</t>
  </si>
  <si>
    <t>1 day</t>
  </si>
  <si>
    <t>Tryptone + potato peptone, lower top feed rate, no EPS</t>
  </si>
  <si>
    <t>23PT0126_2</t>
  </si>
  <si>
    <t>23PT0126_3</t>
  </si>
  <si>
    <t>23PT0126_4</t>
  </si>
  <si>
    <t>P010-23-Y005-XG</t>
  </si>
  <si>
    <t>tryptone + potato peptone, low top feed rate, no EPS, w 0.7% XG</t>
  </si>
  <si>
    <t>23PT0126_5</t>
  </si>
  <si>
    <t>23PT0126_6</t>
  </si>
  <si>
    <t>Xanthan gum addition</t>
  </si>
  <si>
    <t>Background</t>
  </si>
  <si>
    <t>Previous study shows that 0.5% XG in stablized broth has ~80 cp viscosity</t>
  </si>
  <si>
    <t>Prepare 2% xanthan gum solution in water</t>
  </si>
  <si>
    <t>1. Overnight sitr 10 g xanthan gum in 500 mL sterile water</t>
  </si>
  <si>
    <t>2. Mix broth and 2% xanthan gum solution at mass ratio of 13:7 to target a final XG concentration at 0.7% w/w</t>
  </si>
  <si>
    <t xml:space="preserve">3. Mix broth and excipient as in table above. </t>
  </si>
  <si>
    <t>23PT0227_1</t>
  </si>
  <si>
    <t>P010-23-Y010</t>
  </si>
  <si>
    <t>3 day</t>
  </si>
  <si>
    <t>Tryptone+peptone</t>
  </si>
  <si>
    <t>23PT0227_2</t>
  </si>
  <si>
    <t>Tryptone + peptone</t>
  </si>
  <si>
    <t>23PT0227_3</t>
  </si>
  <si>
    <t>P010-23-Y011</t>
  </si>
  <si>
    <t>Tryptone only</t>
  </si>
  <si>
    <t>23PT0227_4</t>
  </si>
  <si>
    <t>23PT0227_5</t>
  </si>
  <si>
    <t>P010-23-Y012</t>
  </si>
  <si>
    <t>Peptone only</t>
  </si>
  <si>
    <t>23PT0227_6</t>
  </si>
  <si>
    <t>23PT0227_7</t>
  </si>
  <si>
    <t>P010-23-Y012-Con</t>
  </si>
  <si>
    <t>Peptone only, concentrate</t>
  </si>
  <si>
    <t>23PT0227_8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</si>
</sst>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4" fillId="2" borderId="1" xfId="0" applyFont="1" applyFill="1" applyBorder="1"/>
    <xf numFmtId="14" fontId="4" fillId="2" borderId="1" xfId="0" applyNumberFormat="1" applyFont="1" applyFill="1" applyBorder="1"/>
    <xf numFmtId="49" fontId="4" fillId="2" borderId="1" xfId="0" applyNumberFormat="1" applyFont="1" applyFill="1" applyBorder="1"/>
    <xf numFmtId="0" fontId="4" fillId="4" borderId="1" xfId="0" applyFont="1" applyFill="1" applyBorder="1"/>
    <xf numFmtId="14" fontId="4" fillId="4" borderId="1" xfId="0" applyNumberFormat="1" applyFont="1" applyFill="1" applyBorder="1"/>
    <xf numFmtId="49" fontId="4" fillId="4" borderId="1" xfId="0" applyNumberFormat="1" applyFont="1" applyFill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49" fontId="4" fillId="3" borderId="1" xfId="0" applyNumberFormat="1" applyFont="1" applyFill="1" applyBorder="1"/>
    <xf numFmtId="0" fontId="6" fillId="0" borderId="0" xfId="0" applyFont="1" applyAlignment="1">
      <alignment horizontal="left"/>
    </xf>
    <xf numFmtId="0" fontId="4" fillId="5" borderId="1" xfId="0" applyFont="1" applyFill="1" applyBorder="1"/>
    <xf numFmtId="14" fontId="4" fillId="5" borderId="1" xfId="0" applyNumberFormat="1" applyFont="1" applyFill="1" applyBorder="1"/>
    <xf numFmtId="49" fontId="4" fillId="5" borderId="1" xfId="0" applyNumberFormat="1" applyFont="1" applyFill="1" applyBorder="1"/>
    <xf numFmtId="0" fontId="7" fillId="0" borderId="0" xfId="0" applyFont="1"/>
    <xf numFmtId="49" fontId="4" fillId="6" borderId="1" xfId="0" applyNumberFormat="1" applyFont="1" applyFill="1" applyBorder="1"/>
    <xf numFmtId="0" fontId="4" fillId="6" borderId="1" xfId="0" applyFont="1" applyFill="1" applyBorder="1"/>
  </cellXfs>
  <cellStyles count="3">
    <cellStyle name="Normal" xfId="0" builtinId="0"/>
    <cellStyle name="Normal 2" xfId="1" xr:uid="{BCF3A757-B2A5-48AA-B40F-BF8D10318153}"/>
    <cellStyle name="Percent 2" xfId="2" xr:uid="{AF7BD74A-3C81-46FE-892C-6091F525A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10</xdr:row>
      <xdr:rowOff>31750</xdr:rowOff>
    </xdr:from>
    <xdr:to>
      <xdr:col>6</xdr:col>
      <xdr:colOff>574675</xdr:colOff>
      <xdr:row>33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24268B-2E3D-4252-A28D-0F4842BF1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4175"/>
          <a:ext cx="7153275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yi Wang" id="{105559C2-7CA8-440E-9FB3-55098940105C}" userId="Anyi W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7-12T23:03:08.88" personId="{105559C2-7CA8-440E-9FB3-55098940105C}" id="{6953A857-B704-4AD0-BC7F-60938AF82E73}">
    <text>To Erik, FD sample ID looks good to you?</text>
  </threadedComment>
  <threadedComment ref="D1" dT="2022-07-12T23:04:52.89" personId="{105559C2-7CA8-440E-9FB3-55098940105C}" id="{6132C11F-307F-4004-87C0-7A78273951DE}">
    <text>Can Erik provide this piece of information?</text>
  </threadedComment>
  <threadedComment ref="E1" dT="2022-07-12T23:06:20.05" personId="{105559C2-7CA8-440E-9FB3-55098940105C}" id="{11AE9AB2-0CC9-45E3-9A75-D4D51C74936B}">
    <text>Check with Erik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2T23:03:08.88" personId="{105559C2-7CA8-440E-9FB3-55098940105C}" id="{9917F71B-BABC-4FD7-A726-41534D24C7E2}">
    <text>To Erik, FD sample ID looks good to you?</text>
  </threadedComment>
  <threadedComment ref="D1" dT="2022-07-12T23:04:52.89" personId="{105559C2-7CA8-440E-9FB3-55098940105C}" id="{06A0BBC9-CD14-4BB0-BF33-BECFB1D455E0}">
    <text>Can Erik provide this piece of information?</text>
  </threadedComment>
  <threadedComment ref="E1" dT="2022-07-12T23:06:20.05" personId="{105559C2-7CA8-440E-9FB3-55098940105C}" id="{BCC50837-1859-4E9C-A95E-961A89167AA2}">
    <text>Check with Erik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2T23:03:08.88" personId="{105559C2-7CA8-440E-9FB3-55098940105C}" id="{6535B19F-3BA0-40DD-9E15-F025BE67F890}">
    <text>To Erik, FD sample ID looks good to you?</text>
  </threadedComment>
  <threadedComment ref="D1" dT="2022-07-12T23:04:52.89" personId="{105559C2-7CA8-440E-9FB3-55098940105C}" id="{69191672-F85D-4B5D-9622-2968B23858B5}">
    <text>Can Erik provide this piece of information?</text>
  </threadedComment>
  <threadedComment ref="E1" dT="2022-07-12T23:06:20.05" personId="{105559C2-7CA8-440E-9FB3-55098940105C}" id="{7368B2C6-A4E7-4058-94DD-89155D255FF1}">
    <text>Check with Erik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D36A-339C-4FD5-ACF8-14EB65790E12}">
  <sheetPr codeName="Sheet1">
    <pageSetUpPr fitToPage="1"/>
  </sheetPr>
  <dimension ref="A1:M45"/>
  <sheetViews>
    <sheetView zoomScale="83" workbookViewId="0">
      <selection sqref="A1:XFD13"/>
    </sheetView>
  </sheetViews>
  <sheetFormatPr defaultColWidth="8.7265625" defaultRowHeight="14.5" x14ac:dyDescent="0.35"/>
  <cols>
    <col min="1" max="1" width="24.81640625" style="1" bestFit="1" customWidth="1"/>
    <col min="2" max="2" width="16.81640625" style="1" bestFit="1" customWidth="1"/>
    <col min="3" max="3" width="14" style="1" bestFit="1" customWidth="1"/>
    <col min="4" max="4" width="19.81640625" style="1" bestFit="1" customWidth="1"/>
    <col min="5" max="5" width="15.81640625" style="1" bestFit="1" customWidth="1"/>
    <col min="6" max="6" width="5.1796875" style="1" bestFit="1" customWidth="1"/>
    <col min="7" max="7" width="13.26953125" style="1" customWidth="1"/>
    <col min="8" max="8" width="44.54296875" style="1" bestFit="1" customWidth="1"/>
    <col min="9" max="9" width="10.26953125" style="1" bestFit="1" customWidth="1"/>
    <col min="10" max="10" width="28.54296875" style="1" bestFit="1" customWidth="1"/>
    <col min="11" max="11" width="19.1796875" style="1" bestFit="1" customWidth="1"/>
    <col min="12" max="12" width="22.453125" style="1" bestFit="1" customWidth="1"/>
    <col min="13" max="13" width="28" style="1" bestFit="1" customWidth="1"/>
    <col min="14" max="14" width="8.7265625" style="1"/>
    <col min="15" max="15" width="10" style="1" bestFit="1" customWidth="1"/>
    <col min="16" max="16384" width="8.7265625" style="1"/>
  </cols>
  <sheetData>
    <row r="1" spans="1:13" s="4" customFormat="1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5" customFormat="1" x14ac:dyDescent="0.35">
      <c r="A2" s="16" t="s">
        <v>13</v>
      </c>
      <c r="B2" s="16" t="s">
        <v>13</v>
      </c>
      <c r="C2" s="16" t="s">
        <v>14</v>
      </c>
      <c r="D2" s="17">
        <v>44945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8" t="s">
        <v>20</v>
      </c>
      <c r="K2" s="16">
        <v>180</v>
      </c>
      <c r="L2" s="16">
        <v>90</v>
      </c>
      <c r="M2" s="16">
        <v>270</v>
      </c>
    </row>
    <row r="3" spans="1:13" s="5" customFormat="1" x14ac:dyDescent="0.35">
      <c r="A3" s="16" t="s">
        <v>21</v>
      </c>
      <c r="B3" s="16" t="s">
        <v>21</v>
      </c>
      <c r="C3" s="16" t="s">
        <v>14</v>
      </c>
      <c r="D3" s="17">
        <v>44945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22</v>
      </c>
      <c r="J3" s="18" t="s">
        <v>23</v>
      </c>
      <c r="K3" s="16">
        <v>200</v>
      </c>
      <c r="L3" s="16">
        <v>56</v>
      </c>
      <c r="M3" s="16">
        <v>256</v>
      </c>
    </row>
    <row r="4" spans="1:13" s="5" customFormat="1" x14ac:dyDescent="0.35">
      <c r="A4" s="16" t="s">
        <v>24</v>
      </c>
      <c r="B4" s="16" t="s">
        <v>24</v>
      </c>
      <c r="C4" s="16" t="s">
        <v>14</v>
      </c>
      <c r="D4" s="17">
        <v>44945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25</v>
      </c>
      <c r="J4" s="18" t="s">
        <v>20</v>
      </c>
      <c r="K4" s="16">
        <v>180</v>
      </c>
      <c r="L4" s="16">
        <v>90</v>
      </c>
      <c r="M4" s="16">
        <v>270</v>
      </c>
    </row>
    <row r="5" spans="1:13" s="5" customFormat="1" x14ac:dyDescent="0.35">
      <c r="A5" s="6" t="s">
        <v>26</v>
      </c>
      <c r="B5" s="6" t="s">
        <v>26</v>
      </c>
      <c r="C5" s="6" t="s">
        <v>14</v>
      </c>
      <c r="D5" s="7">
        <v>44945</v>
      </c>
      <c r="E5" s="6" t="s">
        <v>27</v>
      </c>
      <c r="F5" s="6" t="s">
        <v>16</v>
      </c>
      <c r="G5" s="6" t="s">
        <v>17</v>
      </c>
      <c r="H5" s="6" t="s">
        <v>28</v>
      </c>
      <c r="I5" s="6" t="s">
        <v>19</v>
      </c>
      <c r="J5" s="8" t="s">
        <v>20</v>
      </c>
      <c r="K5" s="6">
        <v>180</v>
      </c>
      <c r="L5" s="6">
        <v>90</v>
      </c>
      <c r="M5" s="6">
        <v>270</v>
      </c>
    </row>
    <row r="6" spans="1:13" s="5" customFormat="1" x14ac:dyDescent="0.35">
      <c r="A6" s="6" t="s">
        <v>29</v>
      </c>
      <c r="B6" s="6" t="s">
        <v>29</v>
      </c>
      <c r="C6" s="6" t="s">
        <v>14</v>
      </c>
      <c r="D6" s="7">
        <v>44945</v>
      </c>
      <c r="E6" s="6" t="s">
        <v>27</v>
      </c>
      <c r="F6" s="6" t="s">
        <v>16</v>
      </c>
      <c r="G6" s="6" t="s">
        <v>17</v>
      </c>
      <c r="H6" s="6" t="s">
        <v>28</v>
      </c>
      <c r="I6" s="6" t="s">
        <v>22</v>
      </c>
      <c r="J6" s="8" t="s">
        <v>23</v>
      </c>
      <c r="K6" s="6">
        <v>200</v>
      </c>
      <c r="L6" s="6">
        <v>56</v>
      </c>
      <c r="M6" s="6">
        <v>256</v>
      </c>
    </row>
    <row r="7" spans="1:13" s="5" customFormat="1" x14ac:dyDescent="0.35">
      <c r="A7" s="6" t="s">
        <v>30</v>
      </c>
      <c r="B7" s="6" t="s">
        <v>30</v>
      </c>
      <c r="C7" s="6" t="s">
        <v>14</v>
      </c>
      <c r="D7" s="7">
        <v>44945</v>
      </c>
      <c r="E7" s="6" t="s">
        <v>27</v>
      </c>
      <c r="F7" s="6" t="s">
        <v>16</v>
      </c>
      <c r="G7" s="6" t="s">
        <v>17</v>
      </c>
      <c r="H7" s="6" t="s">
        <v>28</v>
      </c>
      <c r="I7" s="6" t="s">
        <v>25</v>
      </c>
      <c r="J7" s="8" t="s">
        <v>20</v>
      </c>
      <c r="K7" s="6">
        <v>180</v>
      </c>
      <c r="L7" s="6">
        <v>90</v>
      </c>
      <c r="M7" s="6">
        <v>270</v>
      </c>
    </row>
    <row r="8" spans="1:13" s="5" customFormat="1" x14ac:dyDescent="0.35">
      <c r="A8" s="9" t="s">
        <v>31</v>
      </c>
      <c r="B8" s="9" t="s">
        <v>31</v>
      </c>
      <c r="C8" s="9" t="s">
        <v>32</v>
      </c>
      <c r="D8" s="10">
        <v>44945</v>
      </c>
      <c r="E8" s="9" t="s">
        <v>33</v>
      </c>
      <c r="F8" s="9" t="s">
        <v>16</v>
      </c>
      <c r="G8" s="9" t="s">
        <v>17</v>
      </c>
      <c r="H8" s="9" t="s">
        <v>34</v>
      </c>
      <c r="I8" s="9" t="s">
        <v>19</v>
      </c>
      <c r="J8" s="11" t="s">
        <v>20</v>
      </c>
      <c r="K8" s="9">
        <v>180</v>
      </c>
      <c r="L8" s="9">
        <v>90</v>
      </c>
      <c r="M8" s="9">
        <v>270</v>
      </c>
    </row>
    <row r="9" spans="1:13" s="5" customFormat="1" x14ac:dyDescent="0.35">
      <c r="A9" s="9" t="s">
        <v>35</v>
      </c>
      <c r="B9" s="9" t="s">
        <v>35</v>
      </c>
      <c r="C9" s="9" t="s">
        <v>32</v>
      </c>
      <c r="D9" s="10">
        <v>44945</v>
      </c>
      <c r="E9" s="9" t="s">
        <v>33</v>
      </c>
      <c r="F9" s="9" t="s">
        <v>16</v>
      </c>
      <c r="G9" s="9" t="s">
        <v>17</v>
      </c>
      <c r="H9" s="9" t="s">
        <v>34</v>
      </c>
      <c r="I9" s="9" t="s">
        <v>22</v>
      </c>
      <c r="J9" s="11" t="s">
        <v>23</v>
      </c>
      <c r="K9" s="9">
        <v>200</v>
      </c>
      <c r="L9" s="9">
        <v>56</v>
      </c>
      <c r="M9" s="9">
        <v>256</v>
      </c>
    </row>
    <row r="10" spans="1:13" s="5" customFormat="1" x14ac:dyDescent="0.35">
      <c r="A10" s="9" t="s">
        <v>36</v>
      </c>
      <c r="B10" s="9" t="s">
        <v>36</v>
      </c>
      <c r="C10" s="9" t="s">
        <v>32</v>
      </c>
      <c r="D10" s="10">
        <v>44945</v>
      </c>
      <c r="E10" s="9" t="s">
        <v>33</v>
      </c>
      <c r="F10" s="9" t="s">
        <v>16</v>
      </c>
      <c r="G10" s="9" t="s">
        <v>17</v>
      </c>
      <c r="H10" s="9" t="s">
        <v>34</v>
      </c>
      <c r="I10" s="9" t="s">
        <v>25</v>
      </c>
      <c r="J10" s="11" t="s">
        <v>20</v>
      </c>
      <c r="K10" s="9">
        <v>180</v>
      </c>
      <c r="L10" s="9">
        <v>90</v>
      </c>
      <c r="M10" s="9">
        <v>270</v>
      </c>
    </row>
    <row r="11" spans="1:13" s="5" customFormat="1" x14ac:dyDescent="0.35">
      <c r="A11" s="12" t="s">
        <v>37</v>
      </c>
      <c r="B11" s="12" t="s">
        <v>37</v>
      </c>
      <c r="C11" s="12" t="s">
        <v>32</v>
      </c>
      <c r="D11" s="13">
        <v>44945</v>
      </c>
      <c r="E11" s="12" t="s">
        <v>38</v>
      </c>
      <c r="F11" s="12" t="s">
        <v>16</v>
      </c>
      <c r="G11" s="12" t="s">
        <v>17</v>
      </c>
      <c r="H11" s="12" t="s">
        <v>28</v>
      </c>
      <c r="I11" s="12" t="s">
        <v>19</v>
      </c>
      <c r="J11" s="14" t="s">
        <v>20</v>
      </c>
      <c r="K11" s="12">
        <v>180</v>
      </c>
      <c r="L11" s="12">
        <v>90</v>
      </c>
      <c r="M11" s="12">
        <v>270</v>
      </c>
    </row>
    <row r="12" spans="1:13" s="5" customFormat="1" x14ac:dyDescent="0.35">
      <c r="A12" s="12" t="s">
        <v>39</v>
      </c>
      <c r="B12" s="12" t="s">
        <v>39</v>
      </c>
      <c r="C12" s="12" t="s">
        <v>32</v>
      </c>
      <c r="D12" s="13">
        <v>44945</v>
      </c>
      <c r="E12" s="12" t="s">
        <v>38</v>
      </c>
      <c r="F12" s="12" t="s">
        <v>16</v>
      </c>
      <c r="G12" s="12" t="s">
        <v>17</v>
      </c>
      <c r="H12" s="12" t="s">
        <v>28</v>
      </c>
      <c r="I12" s="12" t="s">
        <v>22</v>
      </c>
      <c r="J12" s="14" t="s">
        <v>23</v>
      </c>
      <c r="K12" s="12">
        <v>200</v>
      </c>
      <c r="L12" s="12">
        <v>56</v>
      </c>
      <c r="M12" s="12">
        <v>256</v>
      </c>
    </row>
    <row r="13" spans="1:13" s="5" customFormat="1" x14ac:dyDescent="0.35">
      <c r="A13" s="12" t="s">
        <v>40</v>
      </c>
      <c r="B13" s="12" t="s">
        <v>40</v>
      </c>
      <c r="C13" s="12" t="s">
        <v>32</v>
      </c>
      <c r="D13" s="13">
        <v>44945</v>
      </c>
      <c r="E13" s="12" t="s">
        <v>38</v>
      </c>
      <c r="F13" s="12" t="s">
        <v>16</v>
      </c>
      <c r="G13" s="12" t="s">
        <v>17</v>
      </c>
      <c r="H13" s="12" t="s">
        <v>28</v>
      </c>
      <c r="I13" s="12" t="s">
        <v>25</v>
      </c>
      <c r="J13" s="14" t="s">
        <v>20</v>
      </c>
      <c r="K13" s="12">
        <v>180</v>
      </c>
      <c r="L13" s="12">
        <v>90</v>
      </c>
      <c r="M13" s="12">
        <v>270</v>
      </c>
    </row>
    <row r="15" spans="1:13" ht="18.5" x14ac:dyDescent="0.45">
      <c r="A15" s="15" t="s">
        <v>41</v>
      </c>
    </row>
    <row r="44" spans="1:6" x14ac:dyDescent="0.35">
      <c r="A44"/>
      <c r="B44"/>
      <c r="C44"/>
      <c r="D44"/>
      <c r="F44" s="2"/>
    </row>
    <row r="45" spans="1:6" x14ac:dyDescent="0.35">
      <c r="A45"/>
      <c r="B45"/>
      <c r="C45"/>
      <c r="D45"/>
      <c r="F45" s="2"/>
    </row>
  </sheetData>
  <phoneticPr fontId="1" type="noConversion"/>
  <pageMargins left="0.7" right="0.7" top="0.75" bottom="0.75" header="0.3" footer="0.3"/>
  <pageSetup scale="4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8D51-04C4-4362-9F7A-3E2FCBDE9325}">
  <sheetPr>
    <pageSetUpPr fitToPage="1"/>
  </sheetPr>
  <dimension ref="A1:M39"/>
  <sheetViews>
    <sheetView zoomScale="83" workbookViewId="0">
      <selection activeCell="B1" sqref="B1"/>
    </sheetView>
  </sheetViews>
  <sheetFormatPr defaultColWidth="8.7265625" defaultRowHeight="14.5" x14ac:dyDescent="0.35"/>
  <cols>
    <col min="1" max="1" width="24.81640625" style="1" bestFit="1" customWidth="1"/>
    <col min="2" max="2" width="16.81640625" style="1" bestFit="1" customWidth="1"/>
    <col min="3" max="3" width="14" style="1" bestFit="1" customWidth="1"/>
    <col min="4" max="4" width="19.81640625" style="1" bestFit="1" customWidth="1"/>
    <col min="5" max="5" width="15.81640625" style="1" bestFit="1" customWidth="1"/>
    <col min="6" max="6" width="5.1796875" style="1" bestFit="1" customWidth="1"/>
    <col min="7" max="7" width="13.26953125" style="1" customWidth="1"/>
    <col min="8" max="8" width="56.1796875" style="1" bestFit="1" customWidth="1"/>
    <col min="9" max="9" width="10.26953125" style="1" bestFit="1" customWidth="1"/>
    <col min="10" max="10" width="28.54296875" style="1" bestFit="1" customWidth="1"/>
    <col min="11" max="11" width="19.1796875" style="1" bestFit="1" customWidth="1"/>
    <col min="12" max="12" width="22.453125" style="1" bestFit="1" customWidth="1"/>
    <col min="13" max="13" width="28" style="1" bestFit="1" customWidth="1"/>
    <col min="14" max="14" width="8.7265625" style="1"/>
    <col min="15" max="15" width="10" style="1" bestFit="1" customWidth="1"/>
    <col min="16" max="16384" width="8.7265625" style="1"/>
  </cols>
  <sheetData>
    <row r="1" spans="1:13" s="4" customFormat="1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5" customFormat="1" x14ac:dyDescent="0.35">
      <c r="A2" s="16" t="s">
        <v>42</v>
      </c>
      <c r="B2" s="16" t="s">
        <v>42</v>
      </c>
      <c r="C2" s="16" t="s">
        <v>14</v>
      </c>
      <c r="D2" s="17">
        <v>44952</v>
      </c>
      <c r="E2" s="16" t="s">
        <v>43</v>
      </c>
      <c r="F2" s="16" t="s">
        <v>16</v>
      </c>
      <c r="G2" s="16" t="s">
        <v>44</v>
      </c>
      <c r="H2" s="16" t="s">
        <v>45</v>
      </c>
      <c r="I2" s="16" t="s">
        <v>19</v>
      </c>
      <c r="J2" s="18" t="s">
        <v>20</v>
      </c>
      <c r="K2" s="16">
        <f>180*4</f>
        <v>720</v>
      </c>
      <c r="L2" s="16">
        <f>90*4</f>
        <v>360</v>
      </c>
      <c r="M2" s="16">
        <f>270*4</f>
        <v>1080</v>
      </c>
    </row>
    <row r="3" spans="1:13" s="5" customFormat="1" x14ac:dyDescent="0.35">
      <c r="A3" s="16" t="s">
        <v>46</v>
      </c>
      <c r="B3" s="16" t="s">
        <v>46</v>
      </c>
      <c r="C3" s="16" t="s">
        <v>14</v>
      </c>
      <c r="D3" s="17">
        <v>44952</v>
      </c>
      <c r="E3" s="16" t="s">
        <v>43</v>
      </c>
      <c r="F3" s="16" t="s">
        <v>16</v>
      </c>
      <c r="G3" s="16" t="s">
        <v>44</v>
      </c>
      <c r="H3" s="16" t="s">
        <v>45</v>
      </c>
      <c r="I3" s="16" t="s">
        <v>22</v>
      </c>
      <c r="J3" s="18" t="s">
        <v>23</v>
      </c>
      <c r="K3" s="16">
        <v>200</v>
      </c>
      <c r="L3" s="16">
        <v>56</v>
      </c>
      <c r="M3" s="16">
        <v>256</v>
      </c>
    </row>
    <row r="4" spans="1:13" s="5" customFormat="1" x14ac:dyDescent="0.35">
      <c r="A4" s="16" t="s">
        <v>47</v>
      </c>
      <c r="B4" s="16" t="s">
        <v>47</v>
      </c>
      <c r="C4" s="16" t="s">
        <v>14</v>
      </c>
      <c r="D4" s="17">
        <v>44952</v>
      </c>
      <c r="E4" s="16" t="s">
        <v>43</v>
      </c>
      <c r="F4" s="16" t="s">
        <v>16</v>
      </c>
      <c r="G4" s="16" t="s">
        <v>44</v>
      </c>
      <c r="H4" s="16" t="s">
        <v>45</v>
      </c>
      <c r="I4" s="16" t="s">
        <v>25</v>
      </c>
      <c r="J4" s="18" t="s">
        <v>20</v>
      </c>
      <c r="K4" s="16">
        <v>180</v>
      </c>
      <c r="L4" s="16">
        <v>90</v>
      </c>
      <c r="M4" s="16">
        <v>270</v>
      </c>
    </row>
    <row r="5" spans="1:13" s="5" customFormat="1" x14ac:dyDescent="0.35">
      <c r="A5" s="6" t="s">
        <v>48</v>
      </c>
      <c r="B5" s="6" t="s">
        <v>48</v>
      </c>
      <c r="C5" s="6" t="s">
        <v>14</v>
      </c>
      <c r="D5" s="7">
        <v>44952</v>
      </c>
      <c r="E5" s="6" t="s">
        <v>49</v>
      </c>
      <c r="F5" s="6" t="s">
        <v>16</v>
      </c>
      <c r="G5" s="6" t="s">
        <v>44</v>
      </c>
      <c r="H5" s="6" t="s">
        <v>50</v>
      </c>
      <c r="I5" s="6" t="s">
        <v>19</v>
      </c>
      <c r="J5" s="8" t="s">
        <v>20</v>
      </c>
      <c r="K5" s="6">
        <v>180</v>
      </c>
      <c r="L5" s="6">
        <v>90</v>
      </c>
      <c r="M5" s="6">
        <v>270</v>
      </c>
    </row>
    <row r="6" spans="1:13" s="5" customFormat="1" x14ac:dyDescent="0.35">
      <c r="A6" s="6" t="s">
        <v>51</v>
      </c>
      <c r="B6" s="6" t="s">
        <v>51</v>
      </c>
      <c r="C6" s="6" t="s">
        <v>14</v>
      </c>
      <c r="D6" s="7">
        <v>44952</v>
      </c>
      <c r="E6" s="6" t="s">
        <v>49</v>
      </c>
      <c r="F6" s="6" t="s">
        <v>16</v>
      </c>
      <c r="G6" s="6" t="s">
        <v>44</v>
      </c>
      <c r="H6" s="6" t="s">
        <v>50</v>
      </c>
      <c r="I6" s="6" t="s">
        <v>22</v>
      </c>
      <c r="J6" s="8" t="s">
        <v>23</v>
      </c>
      <c r="K6" s="6">
        <v>200</v>
      </c>
      <c r="L6" s="6">
        <v>56</v>
      </c>
      <c r="M6" s="6">
        <v>256</v>
      </c>
    </row>
    <row r="7" spans="1:13" s="5" customFormat="1" x14ac:dyDescent="0.35">
      <c r="A7" s="6" t="s">
        <v>52</v>
      </c>
      <c r="B7" s="6" t="s">
        <v>52</v>
      </c>
      <c r="C7" s="6" t="s">
        <v>14</v>
      </c>
      <c r="D7" s="7">
        <v>44952</v>
      </c>
      <c r="E7" s="6" t="s">
        <v>49</v>
      </c>
      <c r="F7" s="6" t="s">
        <v>16</v>
      </c>
      <c r="G7" s="6" t="s">
        <v>44</v>
      </c>
      <c r="H7" s="6" t="s">
        <v>50</v>
      </c>
      <c r="I7" s="6" t="s">
        <v>25</v>
      </c>
      <c r="J7" s="8" t="s">
        <v>20</v>
      </c>
      <c r="K7" s="6">
        <v>180</v>
      </c>
      <c r="L7" s="6">
        <v>90</v>
      </c>
      <c r="M7" s="6">
        <v>270</v>
      </c>
    </row>
    <row r="9" spans="1:13" customFormat="1" x14ac:dyDescent="0.35">
      <c r="A9" s="19" t="s">
        <v>53</v>
      </c>
    </row>
    <row r="10" spans="1:13" customFormat="1" x14ac:dyDescent="0.35">
      <c r="A10" s="19" t="s">
        <v>54</v>
      </c>
      <c r="B10" s="19" t="s">
        <v>55</v>
      </c>
    </row>
    <row r="11" spans="1:13" customFormat="1" x14ac:dyDescent="0.35"/>
    <row r="12" spans="1:13" customFormat="1" x14ac:dyDescent="0.35"/>
    <row r="13" spans="1:13" customFormat="1" x14ac:dyDescent="0.35"/>
    <row r="14" spans="1:13" customFormat="1" x14ac:dyDescent="0.35"/>
    <row r="15" spans="1:13" customFormat="1" x14ac:dyDescent="0.35"/>
    <row r="16" spans="1:13" customFormat="1" x14ac:dyDescent="0.35"/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spans="1:1" customFormat="1" x14ac:dyDescent="0.35"/>
    <row r="34" spans="1:1" customFormat="1" x14ac:dyDescent="0.35"/>
    <row r="35" spans="1:1" customFormat="1" x14ac:dyDescent="0.35"/>
    <row r="36" spans="1:1" customFormat="1" x14ac:dyDescent="0.35">
      <c r="A36" t="s">
        <v>56</v>
      </c>
    </row>
    <row r="37" spans="1:1" customFormat="1" x14ac:dyDescent="0.35">
      <c r="A37" t="s">
        <v>57</v>
      </c>
    </row>
    <row r="38" spans="1:1" customFormat="1" x14ac:dyDescent="0.35">
      <c r="A38" t="s">
        <v>58</v>
      </c>
    </row>
    <row r="39" spans="1:1" customFormat="1" x14ac:dyDescent="0.35">
      <c r="A39" t="s">
        <v>59</v>
      </c>
    </row>
  </sheetData>
  <phoneticPr fontId="1" type="noConversion"/>
  <pageMargins left="0.7" right="0.7" top="0.75" bottom="0.75" header="0.3" footer="0.3"/>
  <pageSetup scale="46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873C-CB77-49EA-BBDF-59FEBFE96234}">
  <sheetPr>
    <pageSetUpPr fitToPage="1"/>
  </sheetPr>
  <dimension ref="A1:M9"/>
  <sheetViews>
    <sheetView tabSelected="1" workbookViewId="0">
      <selection activeCell="E12" sqref="E12"/>
    </sheetView>
  </sheetViews>
  <sheetFormatPr defaultRowHeight="14.5" x14ac:dyDescent="0.35"/>
  <cols>
    <col min="1" max="1" width="24.81640625" bestFit="1" customWidth="1"/>
    <col min="2" max="2" width="16.81640625" bestFit="1" customWidth="1"/>
    <col min="3" max="3" width="14" bestFit="1" customWidth="1"/>
    <col min="4" max="4" width="19.81640625" bestFit="1" customWidth="1"/>
    <col min="5" max="5" width="16.1796875" bestFit="1" customWidth="1"/>
    <col min="6" max="6" width="5.1796875" bestFit="1" customWidth="1"/>
    <col min="7" max="7" width="13.26953125" customWidth="1"/>
    <col min="8" max="8" width="28.54296875" bestFit="1" customWidth="1"/>
    <col min="9" max="9" width="10.26953125" bestFit="1" customWidth="1"/>
    <col min="10" max="10" width="28.54296875" bestFit="1" customWidth="1"/>
    <col min="11" max="11" width="19.1796875" bestFit="1" customWidth="1"/>
    <col min="12" max="12" width="22.453125" bestFit="1" customWidth="1"/>
    <col min="13" max="13" width="28" bestFit="1" customWidth="1"/>
    <col min="15" max="15" width="10" bestFit="1" customWidth="1"/>
  </cols>
  <sheetData>
    <row r="1" spans="1:13" s="4" customFormat="1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5" customFormat="1" x14ac:dyDescent="0.35">
      <c r="A2" s="6" t="s">
        <v>60</v>
      </c>
      <c r="B2" s="6" t="s">
        <v>60</v>
      </c>
      <c r="C2" s="6" t="s">
        <v>32</v>
      </c>
      <c r="D2" s="7">
        <v>44984</v>
      </c>
      <c r="E2" s="6" t="s">
        <v>61</v>
      </c>
      <c r="F2" s="6" t="s">
        <v>16</v>
      </c>
      <c r="G2" s="6" t="s">
        <v>62</v>
      </c>
      <c r="H2" s="6" t="s">
        <v>63</v>
      </c>
      <c r="I2" s="6" t="s">
        <v>19</v>
      </c>
      <c r="J2" s="8" t="s">
        <v>20</v>
      </c>
      <c r="K2" s="6">
        <f>180*1.8</f>
        <v>324</v>
      </c>
      <c r="L2" s="6">
        <f>90*1.8</f>
        <v>162</v>
      </c>
      <c r="M2" s="6">
        <f t="shared" ref="M2:M9" si="0">K2+L2</f>
        <v>486</v>
      </c>
    </row>
    <row r="3" spans="1:13" s="5" customFormat="1" x14ac:dyDescent="0.35">
      <c r="A3" s="6" t="s">
        <v>64</v>
      </c>
      <c r="B3" s="6" t="s">
        <v>64</v>
      </c>
      <c r="C3" s="6" t="s">
        <v>32</v>
      </c>
      <c r="D3" s="7">
        <v>44984</v>
      </c>
      <c r="E3" s="6" t="s">
        <v>61</v>
      </c>
      <c r="F3" s="6" t="s">
        <v>16</v>
      </c>
      <c r="G3" s="6" t="s">
        <v>62</v>
      </c>
      <c r="H3" s="6" t="s">
        <v>65</v>
      </c>
      <c r="I3" s="6" t="s">
        <v>22</v>
      </c>
      <c r="J3" s="8" t="s">
        <v>23</v>
      </c>
      <c r="K3" s="6">
        <f>200*2</f>
        <v>400</v>
      </c>
      <c r="L3" s="6">
        <f>56*2</f>
        <v>112</v>
      </c>
      <c r="M3" s="6">
        <f t="shared" si="0"/>
        <v>512</v>
      </c>
    </row>
    <row r="4" spans="1:13" s="5" customFormat="1" x14ac:dyDescent="0.35">
      <c r="A4" s="9" t="s">
        <v>66</v>
      </c>
      <c r="B4" s="9" t="s">
        <v>66</v>
      </c>
      <c r="C4" s="9" t="s">
        <v>14</v>
      </c>
      <c r="D4" s="10">
        <v>44984</v>
      </c>
      <c r="E4" s="9" t="s">
        <v>67</v>
      </c>
      <c r="F4" s="9" t="s">
        <v>16</v>
      </c>
      <c r="G4" s="9" t="s">
        <v>62</v>
      </c>
      <c r="H4" s="9" t="s">
        <v>68</v>
      </c>
      <c r="I4" s="9" t="s">
        <v>19</v>
      </c>
      <c r="J4" s="20" t="s">
        <v>20</v>
      </c>
      <c r="K4" s="21">
        <f>180*1.8</f>
        <v>324</v>
      </c>
      <c r="L4" s="21">
        <f>90*1.8</f>
        <v>162</v>
      </c>
      <c r="M4" s="21">
        <f t="shared" si="0"/>
        <v>486</v>
      </c>
    </row>
    <row r="5" spans="1:13" s="5" customFormat="1" x14ac:dyDescent="0.35">
      <c r="A5" s="9" t="s">
        <v>69</v>
      </c>
      <c r="B5" s="9" t="s">
        <v>69</v>
      </c>
      <c r="C5" s="9" t="s">
        <v>14</v>
      </c>
      <c r="D5" s="10">
        <v>44984</v>
      </c>
      <c r="E5" s="9" t="s">
        <v>67</v>
      </c>
      <c r="F5" s="9" t="s">
        <v>16</v>
      </c>
      <c r="G5" s="9" t="s">
        <v>62</v>
      </c>
      <c r="H5" s="9" t="s">
        <v>68</v>
      </c>
      <c r="I5" s="9" t="s">
        <v>22</v>
      </c>
      <c r="J5" s="20" t="s">
        <v>23</v>
      </c>
      <c r="K5" s="21">
        <f>200*2</f>
        <v>400</v>
      </c>
      <c r="L5" s="21">
        <f>56*2</f>
        <v>112</v>
      </c>
      <c r="M5" s="21">
        <f t="shared" si="0"/>
        <v>512</v>
      </c>
    </row>
    <row r="6" spans="1:13" s="5" customFormat="1" x14ac:dyDescent="0.35">
      <c r="A6" s="12" t="s">
        <v>70</v>
      </c>
      <c r="B6" s="12" t="s">
        <v>70</v>
      </c>
      <c r="C6" s="12" t="s">
        <v>14</v>
      </c>
      <c r="D6" s="13">
        <v>44984</v>
      </c>
      <c r="E6" s="12" t="s">
        <v>71</v>
      </c>
      <c r="F6" s="12" t="s">
        <v>16</v>
      </c>
      <c r="G6" s="12" t="s">
        <v>62</v>
      </c>
      <c r="H6" s="12" t="s">
        <v>72</v>
      </c>
      <c r="I6" s="12" t="s">
        <v>19</v>
      </c>
      <c r="J6" s="14" t="s">
        <v>20</v>
      </c>
      <c r="K6" s="12">
        <f>180*1.8</f>
        <v>324</v>
      </c>
      <c r="L6" s="12">
        <f>90*1.8</f>
        <v>162</v>
      </c>
      <c r="M6" s="12">
        <f t="shared" si="0"/>
        <v>486</v>
      </c>
    </row>
    <row r="7" spans="1:13" s="5" customFormat="1" x14ac:dyDescent="0.35">
      <c r="A7" s="12" t="s">
        <v>73</v>
      </c>
      <c r="B7" s="12" t="s">
        <v>73</v>
      </c>
      <c r="C7" s="12" t="s">
        <v>14</v>
      </c>
      <c r="D7" s="13">
        <v>44984</v>
      </c>
      <c r="E7" s="12" t="s">
        <v>71</v>
      </c>
      <c r="F7" s="12" t="s">
        <v>16</v>
      </c>
      <c r="G7" s="12" t="s">
        <v>62</v>
      </c>
      <c r="H7" s="12" t="s">
        <v>72</v>
      </c>
      <c r="I7" s="12" t="s">
        <v>22</v>
      </c>
      <c r="J7" s="14" t="s">
        <v>23</v>
      </c>
      <c r="K7" s="12">
        <f>200*2</f>
        <v>400</v>
      </c>
      <c r="L7" s="12">
        <f>56*2</f>
        <v>112</v>
      </c>
      <c r="M7" s="12">
        <f t="shared" si="0"/>
        <v>512</v>
      </c>
    </row>
    <row r="8" spans="1:13" s="5" customFormat="1" x14ac:dyDescent="0.35">
      <c r="A8" s="16" t="s">
        <v>74</v>
      </c>
      <c r="B8" s="16" t="s">
        <v>74</v>
      </c>
      <c r="C8" s="16" t="s">
        <v>14</v>
      </c>
      <c r="D8" s="17">
        <v>44984</v>
      </c>
      <c r="E8" s="16" t="s">
        <v>75</v>
      </c>
      <c r="F8" s="16" t="s">
        <v>16</v>
      </c>
      <c r="G8" s="16" t="s">
        <v>62</v>
      </c>
      <c r="H8" s="16" t="s">
        <v>76</v>
      </c>
      <c r="I8" s="16" t="s">
        <v>19</v>
      </c>
      <c r="J8" s="18" t="s">
        <v>20</v>
      </c>
      <c r="K8" s="16">
        <f>180*1.8</f>
        <v>324</v>
      </c>
      <c r="L8" s="16">
        <f>90*1.8</f>
        <v>162</v>
      </c>
      <c r="M8" s="16">
        <f t="shared" si="0"/>
        <v>486</v>
      </c>
    </row>
    <row r="9" spans="1:13" s="5" customFormat="1" x14ac:dyDescent="0.35">
      <c r="A9" s="16" t="s">
        <v>77</v>
      </c>
      <c r="B9" s="16" t="s">
        <v>77</v>
      </c>
      <c r="C9" s="16" t="s">
        <v>14</v>
      </c>
      <c r="D9" s="17">
        <v>44984</v>
      </c>
      <c r="E9" s="16" t="s">
        <v>75</v>
      </c>
      <c r="F9" s="16" t="s">
        <v>16</v>
      </c>
      <c r="G9" s="16" t="s">
        <v>62</v>
      </c>
      <c r="H9" s="16" t="s">
        <v>76</v>
      </c>
      <c r="I9" s="16" t="s">
        <v>22</v>
      </c>
      <c r="J9" s="18" t="s">
        <v>23</v>
      </c>
      <c r="K9" s="16">
        <f>200*2</f>
        <v>400</v>
      </c>
      <c r="L9" s="16">
        <f>56*2</f>
        <v>112</v>
      </c>
      <c r="M9" s="16">
        <f t="shared" si="0"/>
        <v>512</v>
      </c>
    </row>
  </sheetData>
  <phoneticPr fontId="1" type="noConversion"/>
  <pageMargins left="0.7" right="0.7" top="0.75" bottom="0.75" header="0.3" footer="0.3"/>
  <pageSetup scale="49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slides5_x002f_910_x002f_2022 xmlns="e4bfeef5-e2d0-43a0-bd9a-27da104197ff">
      <Url xsi:nil="true"/>
      <Description xsi:nil="true"/>
    </STslides5_x002f_910_x002f_2022>
    <createdby xmlns="e4bfeef5-e2d0-43a0-bd9a-27da104197ff">
      <UserInfo>
        <DisplayName/>
        <AccountId xsi:nil="true"/>
        <AccountType/>
      </UserInfo>
    </createdby>
    <TaxCatchAll xmlns="f958beaa-7422-467c-a750-f9fd988104ff">
      <Value>1</Value>
      <Value>3</Value>
    </TaxCatchAll>
    <lcf76f155ced4ddcb4097134ff3c332f xmlns="e4bfeef5-e2d0-43a0-bd9a-27da104197ff">
      <Terms xmlns="http://schemas.microsoft.com/office/infopath/2007/PartnerControls"/>
    </lcf76f155ced4ddcb4097134ff3c332f>
    <c5ddba9d9fff4eef9dbb6846e08177f0 xmlns="0a57408e-50cc-4a1a-9d15-7cc4017506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Use Only</TermName>
          <TermId xmlns="http://schemas.microsoft.com/office/infopath/2007/PartnerControls">e25b6e48-bffb-4ac6-8a1b-eeef4c649ccd</TermId>
        </TermInfo>
      </Terms>
    </c5ddba9d9fff4eef9dbb6846e08177f0>
    <d12837e9aeab4f91a93cdd9aefab344b xmlns="0a57408e-50cc-4a1a-9d15-7cc4017506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3</TermName>
          <TermId xmlns="http://schemas.microsoft.com/office/infopath/2007/PartnerControls">f007ab5b-9d57-43cc-8679-26ce9eeabccd</TermId>
        </TermInfo>
      </Terms>
    </d12837e9aeab4f91a93cdd9aefab344b>
    <Notes xmlns="e4bfeef5-e2d0-43a0-bd9a-27da104197ff" xsi:nil="true"/>
    <date xmlns="e4bfeef5-e2d0-43a0-bd9a-27da104197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uPont Document" ma:contentTypeID="0x010100EEA5A63A46E70F4E8B6A0D486950C0E900A478D9FC84CD4B48B4B6AD7FCB9DC17E" ma:contentTypeVersion="33" ma:contentTypeDescription="DuPont Content Type" ma:contentTypeScope="" ma:versionID="b42e8c36ee6e5c23851fc8c15747155f">
  <xsd:schema xmlns:xsd="http://www.w3.org/2001/XMLSchema" xmlns:xs="http://www.w3.org/2001/XMLSchema" xmlns:p="http://schemas.microsoft.com/office/2006/metadata/properties" xmlns:ns2="0a57408e-50cc-4a1a-9d15-7cc401750660" xmlns:ns3="f958beaa-7422-467c-a750-f9fd988104ff" xmlns:ns4="e4bfeef5-e2d0-43a0-bd9a-27da104197ff" targetNamespace="http://schemas.microsoft.com/office/2006/metadata/properties" ma:root="true" ma:fieldsID="0da9a1fabe2ac09176d5a501c2c4128a" ns2:_="" ns3:_="" ns4:_="">
    <xsd:import namespace="0a57408e-50cc-4a1a-9d15-7cc401750660"/>
    <xsd:import namespace="f958beaa-7422-467c-a750-f9fd988104ff"/>
    <xsd:import namespace="e4bfeef5-e2d0-43a0-bd9a-27da104197ff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2:d12837e9aeab4f91a93cdd9aefab344b" minOccurs="0"/>
                <xsd:element ref="ns2:c5ddba9d9fff4eef9dbb6846e08177f0" minOccurs="0"/>
                <xsd:element ref="ns2:SharedWithUsers" minOccurs="0"/>
                <xsd:element ref="ns2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STslides5_x002f_910_x002f_2022" minOccurs="0"/>
                <xsd:element ref="ns4:Notes" minOccurs="0"/>
                <xsd:element ref="ns4:lcf76f155ced4ddcb4097134ff3c332f" minOccurs="0"/>
                <xsd:element ref="ns4:createdby" minOccurs="0"/>
                <xsd:element ref="ns4:date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7408e-50cc-4a1a-9d15-7cc401750660" elementFormDefault="qualified">
    <xsd:import namespace="http://schemas.microsoft.com/office/2006/documentManagement/types"/>
    <xsd:import namespace="http://schemas.microsoft.com/office/infopath/2007/PartnerControls"/>
    <xsd:element name="d12837e9aeab4f91a93cdd9aefab344b" ma:index="10" ma:taxonomy="true" ma:internalName="d12837e9aeab4f91a93cdd9aefab344b" ma:taxonomyFieldName="RCSExpiration" ma:displayName="CRIM Retention Years" ma:readOnly="false" ma:default="-1;#3|f007ab5b-9d57-43cc-8679-26ce9eeabccd" ma:fieldId="{d12837e9-aeab-4f91-a93c-dd9aefab344b}" ma:sspId="31d45d5a-0efd-4c16-8dbd-2223f7fedf61" ma:termSetId="a4526a8e-8103-4ad2-9813-cca032243f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5ddba9d9fff4eef9dbb6846e08177f0" ma:index="12" ma:taxonomy="true" ma:internalName="c5ddba9d9fff4eef9dbb6846e08177f0" ma:taxonomyFieldName="DISO" ma:displayName="DISO" ma:readOnly="false" ma:default="-1;#Internal Use Only|e25b6e48-bffb-4ac6-8a1b-eeef4c649ccd" ma:fieldId="{c5ddba9d-9fff-4eef-9dbb-6846e08177f0}" ma:sspId="31d45d5a-0efd-4c16-8dbd-2223f7fedf61" ma:termSetId="46fedb48-b317-447d-b2fa-5597593669b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8beaa-7422-467c-a750-f9fd988104ff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3f367898-c1af-494b-8cc2-a0880bb0296c}" ma:internalName="TaxCatchAll" ma:readOnly="false" ma:showField="CatchAllData" ma:web="0a57408e-50cc-4a1a-9d15-7cc4017506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3f367898-c1af-494b-8cc2-a0880bb0296c}" ma:internalName="TaxCatchAllLabel" ma:readOnly="true" ma:showField="CatchAllDataLabel" ma:web="0a57408e-50cc-4a1a-9d15-7cc4017506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eef5-e2d0-43a0-bd9a-27da104197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STslides5_x002f_910_x002f_2022" ma:index="27" nillable="true" ma:displayName="ST slides 5/9&amp;10/2022" ma:description="Test" ma:format="Hyperlink" ma:internalName="STslides5_x002f_910_x002f_2022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Notes" ma:index="28" nillable="true" ma:displayName="Presentation description" ma:description="short description of slide content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31d45d5a-0efd-4c16-8dbd-2223f7fedf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reatedby" ma:index="31" nillable="true" ma:displayName="created by" ma:description="who put this presentation together" ma:format="Dropdown" ma:list="UserInfo" ma:SharePointGroup="0" ma:internalName="creat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te" ma:index="32" nillable="true" ma:displayName="meeting date" ma:format="DateOnly" ma:internalName="date">
      <xsd:simpleType>
        <xsd:restriction base="dms:DateTime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CF1D7-703B-4F41-B007-144D0830B1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958beaa-7422-467c-a750-f9fd988104ff"/>
    <ds:schemaRef ds:uri="0a57408e-50cc-4a1a-9d15-7cc401750660"/>
    <ds:schemaRef ds:uri="e4bfeef5-e2d0-43a0-bd9a-27da104197f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90C986-D658-4CF2-8FE6-752B96F090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084916-9FBF-4761-A008-AE9C8EFCF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7408e-50cc-4a1a-9d15-7cc401750660"/>
    <ds:schemaRef ds:uri="f958beaa-7422-467c-a750-f9fd988104ff"/>
    <ds:schemaRef ds:uri="e4bfeef5-e2d0-43a0-bd9a-27da10419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0119</vt:lpstr>
      <vt:lpstr>0126</vt:lpstr>
      <vt:lpstr>0227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Sligar, Jacob</dc:creator>
  <cp:keywords/>
  <dc:description/>
  <cp:lastModifiedBy>Nguyen Pham</cp:lastModifiedBy>
  <cp:revision/>
  <dcterms:created xsi:type="dcterms:W3CDTF">2022-06-22T16:53:10Z</dcterms:created>
  <dcterms:modified xsi:type="dcterms:W3CDTF">2023-04-12T23:06:29Z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0x010100EEA5A63A46E70F4E8B6A0D486950C0E900A478D9FC84CD4B48B4B6AD7FCB9DC17E</vt:lpwstr>
  </property>
  <property fmtid="{D5CDD505-2E9C-101B-9397-08002B2CF9AE}" pid="3" name="MediaServiceImageTags">
    <vt:lpwstr/>
  </property>
  <property fmtid="{D5CDD505-2E9C-101B-9397-08002B2CF9AE}" pid="4" name="RCSExpiration">
    <vt:lpwstr>3;#3|f007ab5b-9d57-43cc-8679-26ce9eeabccd</vt:lpwstr>
  </property>
  <property fmtid="{D5CDD505-2E9C-101B-9397-08002B2CF9AE}" pid="5" name="DISO">
    <vt:lpwstr>1;#Internal Use Only|e25b6e48-bffb-4ac6-8a1b-eeef4c649ccd</vt:lpwstr>
  </property>
</Properties>
</file>