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__WACS\10_работа с ИАЭС\Режимы\"/>
    </mc:Choice>
  </mc:AlternateContent>
  <bookViews>
    <workbookView xWindow="0" yWindow="0" windowWidth="9645" windowHeight="9630" tabRatio="893"/>
  </bookViews>
  <sheets>
    <sheet name="Сравнение схем" sheetId="5" r:id="rId1"/>
    <sheet name="Таблицы Модель 16 узлов" sheetId="6" r:id="rId2"/>
    <sheet name="Таблицы Модель 20 узлов" sheetId="7" r:id="rId3"/>
  </sheets>
  <definedNames>
    <definedName name="_xlnm.Print_Area" localSheetId="0">'Сравнение схем'!$C$2:$R$30</definedName>
  </definedNames>
  <calcPr calcId="162913"/>
</workbook>
</file>

<file path=xl/calcChain.xml><?xml version="1.0" encoding="utf-8"?>
<calcChain xmlns="http://schemas.openxmlformats.org/spreadsheetml/2006/main">
  <c r="R4" i="5" l="1"/>
  <c r="R8" i="5"/>
  <c r="R12" i="5"/>
  <c r="R16" i="5"/>
  <c r="R20" i="5"/>
  <c r="R24" i="5"/>
  <c r="N24" i="5" l="1"/>
  <c r="M24" i="5"/>
  <c r="N23" i="5"/>
  <c r="M23" i="5"/>
  <c r="N21" i="5"/>
  <c r="M21" i="5"/>
  <c r="N20" i="5"/>
  <c r="M20" i="5"/>
  <c r="N18" i="5"/>
  <c r="M18" i="5"/>
  <c r="N17" i="5"/>
  <c r="M17" i="5"/>
  <c r="N15" i="5"/>
  <c r="M15" i="5"/>
  <c r="N14" i="5"/>
  <c r="M14" i="5"/>
  <c r="N12" i="5"/>
  <c r="M12" i="5"/>
  <c r="N11" i="5"/>
  <c r="M11" i="5"/>
  <c r="N9" i="5"/>
  <c r="M9" i="5"/>
  <c r="N8" i="5"/>
  <c r="M8" i="5"/>
  <c r="T24" i="5"/>
  <c r="T20" i="5"/>
  <c r="T16" i="5"/>
  <c r="T12" i="5"/>
  <c r="T8" i="5"/>
  <c r="T4" i="5"/>
  <c r="F14" i="5" l="1"/>
  <c r="F15" i="5"/>
  <c r="F11" i="5"/>
  <c r="F12" i="5"/>
  <c r="F8" i="5"/>
  <c r="S24" i="5"/>
  <c r="S20" i="5"/>
  <c r="S16" i="5"/>
  <c r="S12" i="5"/>
  <c r="S8" i="5"/>
  <c r="S4" i="5"/>
  <c r="K24" i="5" l="1"/>
  <c r="J24" i="5"/>
  <c r="K23" i="5"/>
  <c r="J23" i="5"/>
  <c r="K21" i="5" l="1"/>
  <c r="J21" i="5"/>
  <c r="K20" i="5"/>
  <c r="J20" i="5"/>
  <c r="K18" i="5"/>
  <c r="J18" i="5"/>
  <c r="K17" i="5"/>
  <c r="J17" i="5"/>
  <c r="K15" i="5"/>
  <c r="J15" i="5"/>
  <c r="K14" i="5"/>
  <c r="J14" i="5"/>
  <c r="K12" i="5"/>
  <c r="J12" i="5"/>
  <c r="K11" i="5"/>
  <c r="J11" i="5"/>
  <c r="K9" i="5"/>
  <c r="J9" i="5"/>
  <c r="K8" i="5"/>
  <c r="J8" i="5"/>
  <c r="G24" i="5"/>
  <c r="H24" i="5"/>
  <c r="G21" i="5"/>
  <c r="H21" i="5"/>
  <c r="G20" i="5"/>
  <c r="G14" i="5"/>
  <c r="H14" i="5"/>
  <c r="G15" i="5"/>
  <c r="H15" i="5"/>
  <c r="G17" i="5"/>
  <c r="H17" i="5"/>
  <c r="G18" i="5"/>
  <c r="H18" i="5"/>
  <c r="H20" i="5" l="1"/>
  <c r="H8" i="5"/>
  <c r="G11" i="5"/>
  <c r="H11" i="5"/>
  <c r="G12" i="5"/>
  <c r="H12" i="5"/>
  <c r="G8" i="5" l="1"/>
  <c r="H23" i="5"/>
  <c r="G23" i="5"/>
  <c r="G9" i="5"/>
  <c r="H9" i="5" l="1"/>
</calcChain>
</file>

<file path=xl/sharedStrings.xml><?xml version="1.0" encoding="utf-8"?>
<sst xmlns="http://schemas.openxmlformats.org/spreadsheetml/2006/main" count="304" uniqueCount="112">
  <si>
    <t>Отключена Л-5300 (Л-5320) ЮКГРЭС-Агадырь</t>
  </si>
  <si>
    <t>Отключена Л-5170 Экибастузская-Агадырь</t>
  </si>
  <si>
    <t>№</t>
  </si>
  <si>
    <t>Схема сети</t>
  </si>
  <si>
    <t>Переток, МВт</t>
  </si>
  <si>
    <t>Рпред</t>
  </si>
  <si>
    <t>Р8%</t>
  </si>
  <si>
    <t>Р20%</t>
  </si>
  <si>
    <t>1.</t>
  </si>
  <si>
    <t>Нормальная.</t>
  </si>
  <si>
    <t>2.</t>
  </si>
  <si>
    <t>3.</t>
  </si>
  <si>
    <t>Контролируемое сечение</t>
  </si>
  <si>
    <t>Полная схема</t>
  </si>
  <si>
    <t>Сечение 1</t>
  </si>
  <si>
    <t>Сечение 2</t>
  </si>
  <si>
    <t>4.</t>
  </si>
  <si>
    <t>Примечание. Состав реакторов на ПС-500 кВ</t>
  </si>
  <si>
    <t xml:space="preserve">5. </t>
  </si>
  <si>
    <t>Отключена Л-5370 Экибастузская-Семей</t>
  </si>
  <si>
    <t>Взаимный угол</t>
  </si>
  <si>
    <t>Объекты</t>
  </si>
  <si>
    <t>Отключена Л-5120 ЭГРЭС1-Нура</t>
  </si>
  <si>
    <t xml:space="preserve">Сечение 1: 3 ВЛ-500 кВ: Л5170 "Экибастузская-Агадырь", Л5120 "ЭГРЭС 1-Нура", Л "Семей-Актогай". </t>
  </si>
  <si>
    <t xml:space="preserve">Сечение 2: 3 ВЛ-500 кВ: Л-5300 "ЮКГРЭС-Агадырь", Л-5320 "ЮКГРЭС-Агадырь", Л "Актогай-Талдыкорган". </t>
  </si>
  <si>
    <t>Эквивалентная схема 16 узлов</t>
  </si>
  <si>
    <t>ПС Экибастуз</t>
  </si>
  <si>
    <t>ПС Алматы</t>
  </si>
  <si>
    <t>1. Нормальная схема:  
ПС Агадырь - 2 ШР, 2 УШР; 
ПС ЮКГРЭС - 2 ШР, 1 УШР; 
ПС Алматы - 1 ШР; 
ПС Алма - 1  УШР, 1 ШР; 
ПС Семей - 1 ШР, 1 УШР.</t>
  </si>
  <si>
    <t>2. Отключена ВЛ Семей-Актогай (Актогай-Талдыкорган): 
ПС Агадырь - 0 ШР, 2 УШР; 
ПС ЮКГРЭС - 1 ШР, 1 УШР; 
ПС Алматы - 1 ШР; 
ПС Алма - 1  УШР, 1 ШР; 
ПС Семей - 1 ШР, 1 УШР.</t>
  </si>
  <si>
    <t>3. Отключена Л-5300 (Л-5320) ЮКГРЭС-Агадырь: 
ПС Агадырь - 1 ШР, 2 УШР; 
ПС ЮКГРЭС - 1 ШР, 1 УШР; 
ПС Алматы - 1 ШР; 
ПС Алма - 1  УШР, 1 ШР; 
ПС Семей - 1 ШР, 1 УШР.</t>
  </si>
  <si>
    <t>4. Отключена Л-5170 Экибастузская-Агадырь:                 
ПС Агадырь - 0 ШР, 2 УШР; 
ПС ЮКГРЭС - 2 ШР, 1 УШР; 
ПС Алматы - 1 ШР; 
ПС Алма - 1  УШР, 1 ШР; 
ПС Семей - 1 ШР, 1 УШР.</t>
  </si>
  <si>
    <t>5. Отключена Л-5120 Экибастузская-Нура:                      
ПС Агадырь - 1 ШР, 2 УШР; 
ПС ЮКГРЭС - 2 ШР, 1 УШР; 
ПС Алматы - 1 ШР; 
ПС Алма - 1  УШР, 1 ШР; 
ПС Семей - 1 ШР, 1 УШР.</t>
  </si>
  <si>
    <t>6. Ортключена Л-5370 Экибастузская-Семей:                       
ПС Агадырь - 2 ШР, 2 УШР; 
ПС ЮКГРЭС - 2 ШР, 1 УШР; 
ПС Алматы - 1 ШР; 
ПС Алма - 1  УШР, 1 ШР; 
ПС Семей - 0 ШР, 1 УШР.</t>
  </si>
  <si>
    <t>Отключены Л-5394 и Л-5400 Семей-Актогай-Талдыкорган</t>
  </si>
  <si>
    <t>Тип</t>
  </si>
  <si>
    <t>Номер</t>
  </si>
  <si>
    <t>Название</t>
  </si>
  <si>
    <t>U_ном</t>
  </si>
  <si>
    <t>Район</t>
  </si>
  <si>
    <t>P_н</t>
  </si>
  <si>
    <t>Q_н</t>
  </si>
  <si>
    <t>Р_г</t>
  </si>
  <si>
    <t>Q_г</t>
  </si>
  <si>
    <t>V_зд</t>
  </si>
  <si>
    <t>Q_min</t>
  </si>
  <si>
    <t>Q_max</t>
  </si>
  <si>
    <t>B_ш</t>
  </si>
  <si>
    <t>V</t>
  </si>
  <si>
    <t>Delta</t>
  </si>
  <si>
    <t>База</t>
  </si>
  <si>
    <t>ЭК-1150</t>
  </si>
  <si>
    <t>Ген</t>
  </si>
  <si>
    <t>ЭГРЭС-1</t>
  </si>
  <si>
    <t>Нура</t>
  </si>
  <si>
    <t>Агадырь</t>
  </si>
  <si>
    <t>Ген-</t>
  </si>
  <si>
    <t>ЮКГРЭС</t>
  </si>
  <si>
    <t>Алматы</t>
  </si>
  <si>
    <t>Алма</t>
  </si>
  <si>
    <t>Нагр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</si>
  <si>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</si>
  <si>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</si>
  <si>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</si>
  <si>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</si>
  <si>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</si>
  <si>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</si>
  <si>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</si>
  <si>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</si>
  <si>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</si>
  <si>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Эквивалентная схема 20 узлов</t>
  </si>
  <si>
    <t>Сечение</t>
  </si>
  <si>
    <t>Узлы нормальный режим</t>
  </si>
  <si>
    <t>Tип</t>
  </si>
  <si>
    <t>N_нач</t>
  </si>
  <si>
    <t>N_кон</t>
  </si>
  <si>
    <t>R</t>
  </si>
  <si>
    <t>X</t>
  </si>
  <si>
    <t>B</t>
  </si>
  <si>
    <t>P_нач</t>
  </si>
  <si>
    <t>Q_нач</t>
  </si>
  <si>
    <t>ЛЭП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</si>
  <si>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</si>
  <si>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</si>
  <si>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</si>
  <si>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</si>
  <si>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</si>
  <si>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</si>
  <si>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</si>
  <si>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</si>
  <si>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</si>
  <si>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</si>
  <si>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</si>
  <si>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</si>
  <si>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</si>
  <si>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</si>
  <si>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</si>
  <si>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</si>
  <si>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</si>
  <si>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</si>
  <si>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</si>
  <si>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Ветви нормальный режим</t>
  </si>
  <si>
    <t>Ген+</t>
  </si>
  <si>
    <t>ЦГПП</t>
  </si>
  <si>
    <t>ЕЭК</t>
  </si>
  <si>
    <t>Рубцовск</t>
  </si>
  <si>
    <t>Алтай</t>
  </si>
  <si>
    <t>ЭГРЭС-1 - ЦГПП</t>
  </si>
  <si>
    <t>ЭГРЭС-1 - ЕЭК</t>
  </si>
  <si>
    <t>ЕЭК - Рубцовск</t>
  </si>
  <si>
    <t>Рубцовск - Усть-Каменогорск</t>
  </si>
  <si>
    <t>ЭК-1150 - Алтай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</si>
</sst>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1" fontId="2" fillId="0" borderId="27" xfId="0" applyNumberFormat="1" applyFont="1" applyFill="1" applyBorder="1" applyAlignment="1">
      <alignment wrapText="1"/>
    </xf>
    <xf numFmtId="1" fontId="2" fillId="0" borderId="25" xfId="0" applyNumberFormat="1" applyFont="1" applyFill="1" applyBorder="1" applyAlignment="1">
      <alignment wrapText="1"/>
    </xf>
    <xf numFmtId="1" fontId="2" fillId="0" borderId="10" xfId="0" applyNumberFormat="1" applyFont="1" applyFill="1" applyBorder="1" applyAlignment="1">
      <alignment wrapText="1"/>
    </xf>
    <xf numFmtId="1" fontId="2" fillId="0" borderId="27" xfId="0" applyNumberFormat="1" applyFont="1" applyFill="1" applyBorder="1"/>
    <xf numFmtId="1" fontId="2" fillId="0" borderId="0" xfId="0" applyNumberFormat="1" applyFont="1" applyFill="1" applyBorder="1" applyAlignment="1">
      <alignment wrapText="1"/>
    </xf>
    <xf numFmtId="0" fontId="3" fillId="3" borderId="28" xfId="0" applyFont="1" applyFill="1" applyBorder="1" applyAlignment="1">
      <alignment horizontal="center"/>
    </xf>
    <xf numFmtId="0" fontId="2" fillId="0" borderId="19" xfId="0" applyFont="1" applyFill="1" applyBorder="1" applyAlignment="1">
      <alignment wrapText="1"/>
    </xf>
    <xf numFmtId="1" fontId="2" fillId="0" borderId="8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1" fontId="2" fillId="0" borderId="7" xfId="0" applyNumberFormat="1" applyFont="1" applyFill="1" applyBorder="1" applyAlignment="1">
      <alignment wrapText="1"/>
    </xf>
    <xf numFmtId="1" fontId="2" fillId="0" borderId="8" xfId="0" applyNumberFormat="1" applyFont="1" applyFill="1" applyBorder="1"/>
    <xf numFmtId="0" fontId="3" fillId="3" borderId="29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1" fontId="3" fillId="0" borderId="0" xfId="0" applyNumberFormat="1" applyFont="1" applyFill="1" applyBorder="1"/>
    <xf numFmtId="0" fontId="3" fillId="3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/>
    </xf>
    <xf numFmtId="0" fontId="2" fillId="0" borderId="20" xfId="0" applyFont="1" applyFill="1" applyBorder="1" applyAlignment="1">
      <alignment wrapText="1"/>
    </xf>
    <xf numFmtId="1" fontId="2" fillId="0" borderId="9" xfId="0" applyNumberFormat="1" applyFont="1" applyFill="1" applyBorder="1" applyAlignment="1">
      <alignment wrapText="1"/>
    </xf>
    <xf numFmtId="1" fontId="2" fillId="0" borderId="16" xfId="0" applyNumberFormat="1" applyFont="1" applyFill="1" applyBorder="1" applyAlignment="1">
      <alignment wrapText="1"/>
    </xf>
    <xf numFmtId="1" fontId="2" fillId="0" borderId="17" xfId="0" applyNumberFormat="1" applyFont="1" applyFill="1" applyBorder="1" applyAlignment="1">
      <alignment wrapText="1"/>
    </xf>
    <xf numFmtId="0" fontId="5" fillId="2" borderId="3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3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3" fillId="0" borderId="43" xfId="0" applyFont="1" applyBorder="1"/>
    <xf numFmtId="0" fontId="3" fillId="0" borderId="37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1" fontId="2" fillId="0" borderId="9" xfId="0" applyNumberFormat="1" applyFont="1" applyFill="1" applyBorder="1"/>
    <xf numFmtId="0" fontId="3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4" fillId="0" borderId="24" xfId="0" applyFont="1" applyFill="1" applyBorder="1" applyAlignment="1">
      <alignment horizontal="center" wrapText="1"/>
    </xf>
    <xf numFmtId="0" fontId="4" fillId="0" borderId="35" xfId="0" applyFont="1" applyFill="1" applyBorder="1" applyAlignment="1">
      <alignment horizontal="center" wrapText="1"/>
    </xf>
    <xf numFmtId="0" fontId="4" fillId="0" borderId="2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34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C1" zoomScale="70" zoomScaleNormal="70" workbookViewId="0">
      <selection activeCell="C3" sqref="C3:N4"/>
    </sheetView>
  </sheetViews>
  <sheetFormatPr defaultRowHeight="15" x14ac:dyDescent="0.25"/>
  <cols>
    <col min="1" max="2" width="0" style="5" hidden="1" customWidth="1"/>
    <col min="3" max="3" width="3.28515625" style="37" customWidth="1"/>
    <col min="4" max="4" width="30.140625" style="5" customWidth="1"/>
    <col min="5" max="5" width="11.42578125" style="5" customWidth="1"/>
    <col min="6" max="6" width="10.28515625" style="5" customWidth="1"/>
    <col min="7" max="7" width="9.5703125" style="5" customWidth="1"/>
    <col min="8" max="8" width="9.7109375" style="5" customWidth="1"/>
    <col min="9" max="9" width="11.140625" style="5" customWidth="1"/>
    <col min="10" max="10" width="10.5703125" style="5" customWidth="1"/>
    <col min="11" max="11" width="9.7109375" style="5" customWidth="1"/>
    <col min="12" max="12" width="11" style="5" customWidth="1"/>
    <col min="13" max="13" width="10.7109375" style="5" customWidth="1"/>
    <col min="14" max="15" width="9.7109375" style="5" customWidth="1"/>
    <col min="16" max="16" width="4" style="5" customWidth="1"/>
    <col min="17" max="17" width="29.85546875" style="5" customWidth="1"/>
    <col min="18" max="18" width="18.28515625" style="5" customWidth="1"/>
    <col min="19" max="19" width="16.85546875" style="5" customWidth="1"/>
    <col min="20" max="20" width="17.28515625" style="5" customWidth="1"/>
    <col min="21" max="21" width="14.5703125" style="5" customWidth="1"/>
    <col min="22" max="16384" width="9.140625" style="5"/>
  </cols>
  <sheetData>
    <row r="1" spans="3:21" ht="31.5" x14ac:dyDescent="0.25">
      <c r="P1" s="39" t="s">
        <v>2</v>
      </c>
      <c r="Q1" s="40" t="s">
        <v>3</v>
      </c>
      <c r="R1" s="41" t="s">
        <v>13</v>
      </c>
      <c r="S1" s="49" t="s">
        <v>25</v>
      </c>
      <c r="T1" s="50" t="s">
        <v>70</v>
      </c>
      <c r="U1" s="55" t="s">
        <v>21</v>
      </c>
    </row>
    <row r="2" spans="3:21" ht="18.75" customHeight="1" x14ac:dyDescent="0.3">
      <c r="C2" s="90" t="s">
        <v>12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2"/>
      <c r="P2" s="65" t="s">
        <v>8</v>
      </c>
      <c r="Q2" s="68" t="s">
        <v>9</v>
      </c>
      <c r="R2" s="42">
        <v>-37.83</v>
      </c>
      <c r="S2" s="17">
        <v>0</v>
      </c>
      <c r="T2" s="61">
        <v>-3.5</v>
      </c>
      <c r="U2" s="56" t="s">
        <v>26</v>
      </c>
    </row>
    <row r="3" spans="3:21" ht="16.5" customHeight="1" x14ac:dyDescent="0.25">
      <c r="C3" s="90" t="s">
        <v>23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3"/>
      <c r="P3" s="66"/>
      <c r="Q3" s="69"/>
      <c r="R3" s="43">
        <v>-100.09</v>
      </c>
      <c r="S3" s="23">
        <v>-61.28</v>
      </c>
      <c r="T3" s="51">
        <v>-63</v>
      </c>
      <c r="U3" s="57" t="s">
        <v>27</v>
      </c>
    </row>
    <row r="4" spans="3:21" ht="21.75" customHeight="1" thickBot="1" x14ac:dyDescent="0.3">
      <c r="C4" s="90" t="s">
        <v>24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3"/>
      <c r="P4" s="67"/>
      <c r="Q4" s="70"/>
      <c r="R4" s="44">
        <f>R2-R3</f>
        <v>62.260000000000005</v>
      </c>
      <c r="S4" s="24">
        <f>S2-S3</f>
        <v>61.28</v>
      </c>
      <c r="T4" s="52">
        <f>T2-T3</f>
        <v>59.5</v>
      </c>
      <c r="U4" s="58" t="s">
        <v>20</v>
      </c>
    </row>
    <row r="5" spans="3:21" ht="18.75" x14ac:dyDescent="0.3">
      <c r="C5" s="98" t="s">
        <v>2</v>
      </c>
      <c r="D5" s="95" t="s">
        <v>3</v>
      </c>
      <c r="E5" s="92" t="s">
        <v>71</v>
      </c>
      <c r="F5" s="79" t="s">
        <v>13</v>
      </c>
      <c r="G5" s="80"/>
      <c r="H5" s="81"/>
      <c r="I5" s="85" t="s">
        <v>25</v>
      </c>
      <c r="J5" s="86"/>
      <c r="K5" s="87"/>
      <c r="L5" s="85" t="s">
        <v>70</v>
      </c>
      <c r="M5" s="86"/>
      <c r="N5" s="87"/>
      <c r="O5" s="4"/>
      <c r="P5" s="62"/>
      <c r="Q5" s="63"/>
      <c r="R5" s="63"/>
      <c r="S5" s="63"/>
      <c r="T5" s="63"/>
      <c r="U5" s="64"/>
    </row>
    <row r="6" spans="3:21" ht="18.75" customHeight="1" x14ac:dyDescent="0.25">
      <c r="C6" s="99"/>
      <c r="D6" s="96"/>
      <c r="E6" s="93"/>
      <c r="F6" s="82" t="s">
        <v>4</v>
      </c>
      <c r="G6" s="83"/>
      <c r="H6" s="84"/>
      <c r="I6" s="82" t="s">
        <v>4</v>
      </c>
      <c r="J6" s="83"/>
      <c r="K6" s="84"/>
      <c r="L6" s="82" t="s">
        <v>4</v>
      </c>
      <c r="M6" s="83"/>
      <c r="N6" s="84"/>
      <c r="O6" s="6"/>
      <c r="P6" s="65" t="s">
        <v>10</v>
      </c>
      <c r="Q6" s="68" t="s">
        <v>34</v>
      </c>
      <c r="R6" s="45">
        <v>-14.77</v>
      </c>
      <c r="S6" s="26">
        <v>0</v>
      </c>
      <c r="T6" s="53">
        <v>-3.5</v>
      </c>
      <c r="U6" s="56" t="s">
        <v>26</v>
      </c>
    </row>
    <row r="7" spans="3:21" ht="18" customHeight="1" thickBot="1" x14ac:dyDescent="0.3">
      <c r="C7" s="100"/>
      <c r="D7" s="97"/>
      <c r="E7" s="94"/>
      <c r="F7" s="7" t="s">
        <v>5</v>
      </c>
      <c r="G7" s="8" t="s">
        <v>6</v>
      </c>
      <c r="H7" s="9" t="s">
        <v>7</v>
      </c>
      <c r="I7" s="7" t="s">
        <v>5</v>
      </c>
      <c r="J7" s="8" t="s">
        <v>6</v>
      </c>
      <c r="K7" s="9" t="s">
        <v>7</v>
      </c>
      <c r="L7" s="7" t="s">
        <v>5</v>
      </c>
      <c r="M7" s="8" t="s">
        <v>6</v>
      </c>
      <c r="N7" s="9" t="s">
        <v>7</v>
      </c>
      <c r="O7" s="10"/>
      <c r="P7" s="66"/>
      <c r="Q7" s="69"/>
      <c r="R7" s="43">
        <v>-95.47</v>
      </c>
      <c r="S7" s="23">
        <v>-74.45</v>
      </c>
      <c r="T7" s="51">
        <v>-78.72</v>
      </c>
      <c r="U7" s="57" t="s">
        <v>27</v>
      </c>
    </row>
    <row r="8" spans="3:21" ht="16.149999999999999" customHeight="1" x14ac:dyDescent="0.25">
      <c r="C8" s="88" t="s">
        <v>8</v>
      </c>
      <c r="D8" s="89" t="s">
        <v>9</v>
      </c>
      <c r="E8" s="11" t="s">
        <v>14</v>
      </c>
      <c r="F8" s="12">
        <f>1004.1+1043.9+841.5</f>
        <v>2889.5</v>
      </c>
      <c r="G8" s="13">
        <f>(F8-200)/1.08</f>
        <v>2490.2777777777778</v>
      </c>
      <c r="H8" s="14">
        <f>(F8-200)/1.2</f>
        <v>2241.25</v>
      </c>
      <c r="I8" s="15">
        <v>2903.3</v>
      </c>
      <c r="J8" s="13">
        <f>(I8-200)/1.08</f>
        <v>2503.0555555555557</v>
      </c>
      <c r="K8" s="14">
        <f>(I8-200)/1.2</f>
        <v>2252.7500000000005</v>
      </c>
      <c r="L8" s="15">
        <v>2903</v>
      </c>
      <c r="M8" s="13">
        <f>(L8-200)/1.08</f>
        <v>2502.7777777777778</v>
      </c>
      <c r="N8" s="14">
        <f>(L8-200)/1.2</f>
        <v>2252.5</v>
      </c>
      <c r="O8" s="16"/>
      <c r="P8" s="67"/>
      <c r="Q8" s="70"/>
      <c r="R8" s="44">
        <f>R6-R7</f>
        <v>80.7</v>
      </c>
      <c r="S8" s="24">
        <f>S6-S7</f>
        <v>74.45</v>
      </c>
      <c r="T8" s="52">
        <f>T6-T7</f>
        <v>75.22</v>
      </c>
      <c r="U8" s="58" t="s">
        <v>20</v>
      </c>
    </row>
    <row r="9" spans="3:21" ht="16.149999999999999" customHeight="1" x14ac:dyDescent="0.25">
      <c r="C9" s="67"/>
      <c r="D9" s="78"/>
      <c r="E9" s="18" t="s">
        <v>15</v>
      </c>
      <c r="F9" s="19">
        <v>2188</v>
      </c>
      <c r="G9" s="20">
        <f>(F9-200)/1.08</f>
        <v>1840.7407407407406</v>
      </c>
      <c r="H9" s="21">
        <f>(F9-200)/1.2</f>
        <v>1656.6666666666667</v>
      </c>
      <c r="I9" s="22">
        <v>2113</v>
      </c>
      <c r="J9" s="20">
        <f>(I9-200)/1.08</f>
        <v>1771.2962962962961</v>
      </c>
      <c r="K9" s="21">
        <f>(I9-200)/1.2</f>
        <v>1594.1666666666667</v>
      </c>
      <c r="L9" s="22">
        <v>2114</v>
      </c>
      <c r="M9" s="20">
        <f>(L9-200)/1.08</f>
        <v>1772.2222222222222</v>
      </c>
      <c r="N9" s="21">
        <f>(L9-200)/1.2</f>
        <v>1595</v>
      </c>
      <c r="O9" s="16"/>
      <c r="P9" s="62"/>
      <c r="Q9" s="63"/>
      <c r="R9" s="63"/>
      <c r="S9" s="63"/>
      <c r="T9" s="63"/>
      <c r="U9" s="64"/>
    </row>
    <row r="10" spans="3:21" ht="16.5" customHeight="1" x14ac:dyDescent="0.25"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16"/>
      <c r="P10" s="65" t="s">
        <v>11</v>
      </c>
      <c r="Q10" s="68" t="s">
        <v>0</v>
      </c>
      <c r="R10" s="46">
        <v>-28.11</v>
      </c>
      <c r="S10" s="27">
        <v>0</v>
      </c>
      <c r="T10" s="53">
        <v>-3.5</v>
      </c>
      <c r="U10" s="56" t="s">
        <v>26</v>
      </c>
    </row>
    <row r="11" spans="3:21" ht="15.75" customHeight="1" x14ac:dyDescent="0.25">
      <c r="C11" s="65" t="s">
        <v>10</v>
      </c>
      <c r="D11" s="76" t="s">
        <v>34</v>
      </c>
      <c r="E11" s="18" t="s">
        <v>14</v>
      </c>
      <c r="F11" s="22">
        <f>1172.4+1164.1</f>
        <v>2336.5</v>
      </c>
      <c r="G11" s="20">
        <f t="shared" ref="G11:G12" si="0">(F11-200)/1.08</f>
        <v>1978.2407407407406</v>
      </c>
      <c r="H11" s="21">
        <f t="shared" ref="H11:H12" si="1">(F11-200)/1.2</f>
        <v>1780.4166666666667</v>
      </c>
      <c r="I11" s="22">
        <v>2441</v>
      </c>
      <c r="J11" s="20">
        <f>(I11-200)/1.08</f>
        <v>2075</v>
      </c>
      <c r="K11" s="21">
        <f>(I11-200)/1.2</f>
        <v>1867.5</v>
      </c>
      <c r="L11" s="22">
        <v>2439</v>
      </c>
      <c r="M11" s="20">
        <f>(L11-200)/1.08</f>
        <v>2073.1481481481478</v>
      </c>
      <c r="N11" s="21">
        <f>(L11-200)/1.2</f>
        <v>1865.8333333333335</v>
      </c>
      <c r="O11" s="25"/>
      <c r="P11" s="66"/>
      <c r="Q11" s="69"/>
      <c r="R11" s="47">
        <v>-100.23</v>
      </c>
      <c r="S11" s="28">
        <v>-65.650000000000006</v>
      </c>
      <c r="T11" s="31">
        <v>-67.48</v>
      </c>
      <c r="U11" s="57" t="s">
        <v>27</v>
      </c>
    </row>
    <row r="12" spans="3:21" ht="15.6" customHeight="1" x14ac:dyDescent="0.25">
      <c r="C12" s="67"/>
      <c r="D12" s="78"/>
      <c r="E12" s="18" t="s">
        <v>15</v>
      </c>
      <c r="F12" s="19">
        <f>849.5+870.1</f>
        <v>1719.6</v>
      </c>
      <c r="G12" s="20">
        <f t="shared" si="0"/>
        <v>1407.037037037037</v>
      </c>
      <c r="H12" s="21">
        <f t="shared" si="1"/>
        <v>1266.3333333333333</v>
      </c>
      <c r="I12" s="22">
        <v>1753.3</v>
      </c>
      <c r="J12" s="20">
        <f>(I12-200)/1.08</f>
        <v>1438.2407407407406</v>
      </c>
      <c r="K12" s="21">
        <f>(I12-200)/1.2</f>
        <v>1294.4166666666667</v>
      </c>
      <c r="L12" s="22">
        <v>1752</v>
      </c>
      <c r="M12" s="20">
        <f>(L12-200)/1.08</f>
        <v>1437.037037037037</v>
      </c>
      <c r="N12" s="21">
        <f>(L12-200)/1.2</f>
        <v>1293.3333333333335</v>
      </c>
      <c r="O12" s="16"/>
      <c r="P12" s="67"/>
      <c r="Q12" s="70"/>
      <c r="R12" s="44">
        <f>R10-R11</f>
        <v>72.12</v>
      </c>
      <c r="S12" s="24">
        <f>S10-S11</f>
        <v>65.650000000000006</v>
      </c>
      <c r="T12" s="52">
        <f>T10-T11</f>
        <v>63.980000000000004</v>
      </c>
      <c r="U12" s="58" t="s">
        <v>20</v>
      </c>
    </row>
    <row r="13" spans="3:21" ht="16.149999999999999" customHeight="1" x14ac:dyDescent="0.25"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  <c r="O13" s="16"/>
      <c r="P13" s="62"/>
      <c r="Q13" s="63"/>
      <c r="R13" s="63"/>
      <c r="S13" s="63"/>
      <c r="T13" s="63"/>
      <c r="U13" s="64"/>
    </row>
    <row r="14" spans="3:21" ht="15.75" customHeight="1" x14ac:dyDescent="0.25">
      <c r="C14" s="65" t="s">
        <v>11</v>
      </c>
      <c r="D14" s="76" t="s">
        <v>0</v>
      </c>
      <c r="E14" s="18" t="s">
        <v>14</v>
      </c>
      <c r="F14" s="22">
        <f>897.8+927+883.2</f>
        <v>2708</v>
      </c>
      <c r="G14" s="20">
        <f t="shared" ref="G14:G18" si="2">(F14-200)/1.08</f>
        <v>2322.2222222222222</v>
      </c>
      <c r="H14" s="21">
        <f t="shared" ref="H14:H18" si="3">(F14-200)/1.2</f>
        <v>2090</v>
      </c>
      <c r="I14" s="22">
        <v>2626</v>
      </c>
      <c r="J14" s="20">
        <f>(I14-200)/1.08</f>
        <v>2246.2962962962961</v>
      </c>
      <c r="K14" s="21">
        <f>(I14-200)/1.2</f>
        <v>2021.6666666666667</v>
      </c>
      <c r="L14" s="22">
        <v>2634</v>
      </c>
      <c r="M14" s="20">
        <f>(L14-200)/1.08</f>
        <v>2253.7037037037035</v>
      </c>
      <c r="N14" s="21">
        <f>(L14-200)/1.2</f>
        <v>2028.3333333333335</v>
      </c>
      <c r="O14" s="16"/>
      <c r="P14" s="65" t="s">
        <v>16</v>
      </c>
      <c r="Q14" s="68" t="s">
        <v>1</v>
      </c>
      <c r="R14" s="46">
        <v>-23.77</v>
      </c>
      <c r="S14" s="27">
        <v>0</v>
      </c>
      <c r="T14" s="53">
        <v>-3.5</v>
      </c>
      <c r="U14" s="56" t="s">
        <v>26</v>
      </c>
    </row>
    <row r="15" spans="3:21" ht="15.75" customHeight="1" x14ac:dyDescent="0.25">
      <c r="C15" s="67"/>
      <c r="D15" s="78"/>
      <c r="E15" s="18" t="s">
        <v>15</v>
      </c>
      <c r="F15" s="19">
        <f>1091.9+862.6</f>
        <v>1954.5</v>
      </c>
      <c r="G15" s="20">
        <f t="shared" si="2"/>
        <v>1624.537037037037</v>
      </c>
      <c r="H15" s="21">
        <f t="shared" si="3"/>
        <v>1462.0833333333335</v>
      </c>
      <c r="I15" s="22">
        <v>1930</v>
      </c>
      <c r="J15" s="20">
        <f>(I15-200)/1.08</f>
        <v>1601.8518518518517</v>
      </c>
      <c r="K15" s="21">
        <f>(I15-200)/1.2</f>
        <v>1441.6666666666667</v>
      </c>
      <c r="L15" s="22">
        <v>1935.7</v>
      </c>
      <c r="M15" s="20">
        <f>(L15-200)/1.08</f>
        <v>1607.1296296296296</v>
      </c>
      <c r="N15" s="21">
        <f>(L15-200)/1.2</f>
        <v>1446.4166666666667</v>
      </c>
      <c r="O15" s="25"/>
      <c r="P15" s="66"/>
      <c r="Q15" s="69"/>
      <c r="R15" s="47">
        <v>-99.16</v>
      </c>
      <c r="S15" s="28">
        <v>-78.540000000000006</v>
      </c>
      <c r="T15" s="31">
        <v>-80.5</v>
      </c>
      <c r="U15" s="57" t="s">
        <v>27</v>
      </c>
    </row>
    <row r="16" spans="3:21" ht="16.149999999999999" customHeight="1" x14ac:dyDescent="0.25"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4"/>
      <c r="O16" s="16"/>
      <c r="P16" s="67"/>
      <c r="Q16" s="70"/>
      <c r="R16" s="44">
        <f>R14-R15</f>
        <v>75.39</v>
      </c>
      <c r="S16" s="24">
        <f>S14-S15</f>
        <v>78.540000000000006</v>
      </c>
      <c r="T16" s="52">
        <f>T14-T15</f>
        <v>77</v>
      </c>
      <c r="U16" s="58" t="s">
        <v>20</v>
      </c>
    </row>
    <row r="17" spans="1:21" ht="16.149999999999999" customHeight="1" x14ac:dyDescent="0.25">
      <c r="C17" s="65" t="s">
        <v>16</v>
      </c>
      <c r="D17" s="76" t="s">
        <v>1</v>
      </c>
      <c r="E17" s="18" t="s">
        <v>14</v>
      </c>
      <c r="F17" s="22">
        <v>2446.5</v>
      </c>
      <c r="G17" s="20">
        <f t="shared" si="2"/>
        <v>2080.0925925925926</v>
      </c>
      <c r="H17" s="21">
        <f t="shared" si="3"/>
        <v>1872.0833333333335</v>
      </c>
      <c r="I17" s="22">
        <v>2603.3000000000002</v>
      </c>
      <c r="J17" s="20">
        <f>(I17-200)/1.08</f>
        <v>2225.2777777777778</v>
      </c>
      <c r="K17" s="21">
        <f>(I17-200)/1.2</f>
        <v>2002.7500000000002</v>
      </c>
      <c r="L17" s="22">
        <v>2616</v>
      </c>
      <c r="M17" s="20">
        <f>(L17-200)/1.08</f>
        <v>2237.037037037037</v>
      </c>
      <c r="N17" s="21">
        <f>(L17-200)/1.2</f>
        <v>2013.3333333333335</v>
      </c>
      <c r="O17" s="16"/>
      <c r="P17" s="62"/>
      <c r="Q17" s="63"/>
      <c r="R17" s="63"/>
      <c r="S17" s="63"/>
      <c r="T17" s="63"/>
      <c r="U17" s="64"/>
    </row>
    <row r="18" spans="1:21" ht="16.5" customHeight="1" x14ac:dyDescent="0.25">
      <c r="C18" s="67"/>
      <c r="D18" s="78"/>
      <c r="E18" s="18" t="s">
        <v>15</v>
      </c>
      <c r="F18" s="19">
        <v>1918.9</v>
      </c>
      <c r="G18" s="20">
        <f t="shared" si="2"/>
        <v>1591.5740740740741</v>
      </c>
      <c r="H18" s="21">
        <f t="shared" si="3"/>
        <v>1432.4166666666667</v>
      </c>
      <c r="I18" s="22">
        <v>1827</v>
      </c>
      <c r="J18" s="20">
        <f>(I18-200)/1.08</f>
        <v>1506.4814814814813</v>
      </c>
      <c r="K18" s="21">
        <f>(I18-200)/1.2</f>
        <v>1355.8333333333335</v>
      </c>
      <c r="L18" s="22">
        <v>1839</v>
      </c>
      <c r="M18" s="20">
        <f>(L18-200)/1.08</f>
        <v>1517.5925925925924</v>
      </c>
      <c r="N18" s="21">
        <f>(L18-200)/1.2</f>
        <v>1365.8333333333335</v>
      </c>
      <c r="O18" s="16"/>
      <c r="P18" s="65" t="s">
        <v>18</v>
      </c>
      <c r="Q18" s="68" t="s">
        <v>22</v>
      </c>
      <c r="R18" s="46">
        <v>-25.77</v>
      </c>
      <c r="S18" s="27">
        <v>0</v>
      </c>
      <c r="T18" s="53">
        <v>-3.5</v>
      </c>
      <c r="U18" s="56" t="s">
        <v>26</v>
      </c>
    </row>
    <row r="19" spans="1:21" ht="15" customHeight="1" x14ac:dyDescent="0.25">
      <c r="C19" s="6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  <c r="O19" s="25"/>
      <c r="P19" s="66"/>
      <c r="Q19" s="69"/>
      <c r="R19" s="47">
        <v>-101.3</v>
      </c>
      <c r="S19" s="28">
        <v>-74.5</v>
      </c>
      <c r="T19" s="31">
        <v>-76.5</v>
      </c>
      <c r="U19" s="57" t="s">
        <v>27</v>
      </c>
    </row>
    <row r="20" spans="1:21" ht="16.149999999999999" customHeight="1" x14ac:dyDescent="0.25">
      <c r="C20" s="65" t="s">
        <v>18</v>
      </c>
      <c r="D20" s="76" t="s">
        <v>22</v>
      </c>
      <c r="E20" s="18" t="s">
        <v>14</v>
      </c>
      <c r="F20" s="19">
        <v>2351.6999999999998</v>
      </c>
      <c r="G20" s="20">
        <f t="shared" ref="G20" si="4">(F20-200)/1.08</f>
        <v>1992.3148148148146</v>
      </c>
      <c r="H20" s="21">
        <f t="shared" ref="H20" si="5">(F20-200)/1.2</f>
        <v>1793.0833333333333</v>
      </c>
      <c r="I20" s="22">
        <v>2524</v>
      </c>
      <c r="J20" s="20">
        <f>(I20-200)/1.08</f>
        <v>2151.8518518518517</v>
      </c>
      <c r="K20" s="21">
        <f>(I20-200)/1.2</f>
        <v>1936.6666666666667</v>
      </c>
      <c r="L20" s="22">
        <v>2530</v>
      </c>
      <c r="M20" s="20">
        <f>(L20-200)/1.08</f>
        <v>2157.4074074074074</v>
      </c>
      <c r="N20" s="21">
        <f>(L20-200)/1.2</f>
        <v>1941.6666666666667</v>
      </c>
      <c r="O20" s="16"/>
      <c r="P20" s="67"/>
      <c r="Q20" s="70"/>
      <c r="R20" s="44">
        <f>R18-R19</f>
        <v>75.53</v>
      </c>
      <c r="S20" s="24">
        <f>S18-S19</f>
        <v>74.5</v>
      </c>
      <c r="T20" s="52">
        <f>T18-T19</f>
        <v>73</v>
      </c>
      <c r="U20" s="58" t="s">
        <v>20</v>
      </c>
    </row>
    <row r="21" spans="1:21" ht="16.149999999999999" customHeight="1" x14ac:dyDescent="0.25">
      <c r="A21" s="29"/>
      <c r="B21" s="29"/>
      <c r="C21" s="67"/>
      <c r="D21" s="78"/>
      <c r="E21" s="18" t="s">
        <v>15</v>
      </c>
      <c r="F21" s="19">
        <v>1975</v>
      </c>
      <c r="G21" s="20">
        <f t="shared" ref="G21" si="6">(F21-200)/1.08</f>
        <v>1643.5185185185185</v>
      </c>
      <c r="H21" s="21">
        <f t="shared" ref="H21" si="7">(F21-200)/1.2</f>
        <v>1479.1666666666667</v>
      </c>
      <c r="I21" s="22">
        <v>1785</v>
      </c>
      <c r="J21" s="20">
        <f>(I21-200)/1.08</f>
        <v>1467.5925925925926</v>
      </c>
      <c r="K21" s="21">
        <f>(I21-200)/1.2</f>
        <v>1320.8333333333335</v>
      </c>
      <c r="L21" s="22">
        <v>1792</v>
      </c>
      <c r="M21" s="20">
        <f>(L21-200)/1.08</f>
        <v>1474.0740740740739</v>
      </c>
      <c r="N21" s="21">
        <f>(L21-200)/1.2</f>
        <v>1326.6666666666667</v>
      </c>
      <c r="O21" s="16"/>
      <c r="P21" s="62"/>
      <c r="Q21" s="63"/>
      <c r="R21" s="63"/>
      <c r="S21" s="63"/>
      <c r="T21" s="63"/>
      <c r="U21" s="64"/>
    </row>
    <row r="22" spans="1:21" s="29" customFormat="1" ht="15" customHeight="1" x14ac:dyDescent="0.25">
      <c r="A22" s="5"/>
      <c r="B22" s="5"/>
      <c r="C22" s="6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/>
      <c r="O22" s="16"/>
      <c r="P22" s="71">
        <v>6</v>
      </c>
      <c r="Q22" s="73" t="s">
        <v>19</v>
      </c>
      <c r="R22" s="46">
        <v>-36.799999999999997</v>
      </c>
      <c r="S22" s="27">
        <v>0</v>
      </c>
      <c r="T22" s="53">
        <v>-3.5</v>
      </c>
      <c r="U22" s="56" t="s">
        <v>26</v>
      </c>
    </row>
    <row r="23" spans="1:21" ht="15.75" customHeight="1" x14ac:dyDescent="0.25">
      <c r="A23" s="29"/>
      <c r="B23" s="29"/>
      <c r="C23" s="65">
        <v>6</v>
      </c>
      <c r="D23" s="76" t="s">
        <v>19</v>
      </c>
      <c r="E23" s="18" t="s">
        <v>14</v>
      </c>
      <c r="F23" s="19">
        <v>2863.8</v>
      </c>
      <c r="G23" s="20">
        <f>(F23-200)/1.08</f>
        <v>2466.4814814814813</v>
      </c>
      <c r="H23" s="21">
        <f>(F23-200)/1.2</f>
        <v>2219.8333333333335</v>
      </c>
      <c r="I23" s="22">
        <v>2443</v>
      </c>
      <c r="J23" s="20">
        <f>(I23-200)/1.08</f>
        <v>2076.8518518518517</v>
      </c>
      <c r="K23" s="21">
        <f>(I23-200)/1.2</f>
        <v>1869.1666666666667</v>
      </c>
      <c r="L23" s="22">
        <v>2827</v>
      </c>
      <c r="M23" s="20">
        <f>(L23-200)/1.08</f>
        <v>2432.4074074074074</v>
      </c>
      <c r="N23" s="21">
        <f>(L23-200)/1.2</f>
        <v>2189.166666666667</v>
      </c>
      <c r="O23" s="25"/>
      <c r="P23" s="71"/>
      <c r="Q23" s="73"/>
      <c r="R23" s="47">
        <v>-103.91</v>
      </c>
      <c r="S23" s="28">
        <v>-70.150000000000006</v>
      </c>
      <c r="T23" s="31">
        <v>-72.63</v>
      </c>
      <c r="U23" s="57" t="s">
        <v>27</v>
      </c>
    </row>
    <row r="24" spans="1:21" s="29" customFormat="1" ht="16.149999999999999" customHeight="1" thickBot="1" x14ac:dyDescent="0.3">
      <c r="C24" s="75"/>
      <c r="D24" s="77"/>
      <c r="E24" s="32" t="s">
        <v>15</v>
      </c>
      <c r="F24" s="33">
        <v>2163</v>
      </c>
      <c r="G24" s="34">
        <f>(F24-200)/1.08</f>
        <v>1817.5925925925924</v>
      </c>
      <c r="H24" s="35">
        <f>(F24-200)/1.2</f>
        <v>1635.8333333333335</v>
      </c>
      <c r="I24" s="60">
        <v>1767.4</v>
      </c>
      <c r="J24" s="34">
        <f>(I24-200)/1.08</f>
        <v>1451.2962962962963</v>
      </c>
      <c r="K24" s="35">
        <f>(I24-200)/1.2</f>
        <v>1306.1666666666667</v>
      </c>
      <c r="L24" s="60">
        <v>2050</v>
      </c>
      <c r="M24" s="34">
        <f>(L24-200)/1.08</f>
        <v>1712.9629629629628</v>
      </c>
      <c r="N24" s="35">
        <f>(L24-200)/1.2</f>
        <v>1541.6666666666667</v>
      </c>
      <c r="O24" s="16"/>
      <c r="P24" s="72"/>
      <c r="Q24" s="74"/>
      <c r="R24" s="48">
        <f>R22-R23</f>
        <v>67.11</v>
      </c>
      <c r="S24" s="36">
        <f>S22-S23</f>
        <v>70.150000000000006</v>
      </c>
      <c r="T24" s="54">
        <f>T22-T23</f>
        <v>69.13</v>
      </c>
      <c r="U24" s="59" t="s">
        <v>20</v>
      </c>
    </row>
    <row r="25" spans="1:21" s="29" customFormat="1" ht="16.149999999999999" customHeight="1" x14ac:dyDescent="0.25">
      <c r="C25" s="3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6"/>
    </row>
    <row r="26" spans="1:21" s="29" customFormat="1" ht="31.5" x14ac:dyDescent="0.25">
      <c r="C26" s="37"/>
      <c r="D26" s="30" t="s">
        <v>17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16"/>
    </row>
    <row r="27" spans="1:21" s="29" customFormat="1" ht="90" x14ac:dyDescent="0.25">
      <c r="C27" s="37"/>
      <c r="D27" s="38" t="s">
        <v>28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25"/>
    </row>
    <row r="28" spans="1:21" s="29" customFormat="1" ht="104.25" customHeight="1" x14ac:dyDescent="0.25">
      <c r="C28" s="37"/>
      <c r="D28" s="38" t="s">
        <v>29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16"/>
      <c r="P28" s="5"/>
      <c r="Q28" s="5"/>
      <c r="R28" s="5"/>
      <c r="S28" s="5"/>
      <c r="T28" s="5"/>
      <c r="U28" s="5"/>
    </row>
    <row r="29" spans="1:21" s="29" customFormat="1" ht="105" x14ac:dyDescent="0.25">
      <c r="A29" s="5"/>
      <c r="B29" s="5"/>
      <c r="C29" s="37"/>
      <c r="D29" s="38" t="s">
        <v>30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16"/>
      <c r="P29" s="5"/>
      <c r="Q29" s="5"/>
      <c r="R29" s="5"/>
      <c r="S29" s="5"/>
      <c r="T29" s="5"/>
      <c r="U29" s="5"/>
    </row>
    <row r="30" spans="1:21" ht="105" x14ac:dyDescent="0.25">
      <c r="D30" s="38" t="s">
        <v>31</v>
      </c>
      <c r="O30" s="16"/>
    </row>
    <row r="31" spans="1:21" ht="105" x14ac:dyDescent="0.25">
      <c r="D31" s="38" t="s">
        <v>32</v>
      </c>
    </row>
    <row r="32" spans="1:21" ht="105" x14ac:dyDescent="0.25">
      <c r="D32" s="38" t="s">
        <v>33</v>
      </c>
    </row>
    <row r="36" ht="92.25" customHeight="1" x14ac:dyDescent="0.25"/>
    <row r="38" ht="90" customHeight="1" x14ac:dyDescent="0.25"/>
  </sheetData>
  <mergeCells count="46">
    <mergeCell ref="C2:N2"/>
    <mergeCell ref="C3:N3"/>
    <mergeCell ref="C4:N4"/>
    <mergeCell ref="E5:E7"/>
    <mergeCell ref="D5:D7"/>
    <mergeCell ref="C5:C7"/>
    <mergeCell ref="I6:K6"/>
    <mergeCell ref="I5:K5"/>
    <mergeCell ref="F5:H5"/>
    <mergeCell ref="F6:H6"/>
    <mergeCell ref="C10:N10"/>
    <mergeCell ref="C19:N19"/>
    <mergeCell ref="C16:N16"/>
    <mergeCell ref="C13:N13"/>
    <mergeCell ref="L5:N5"/>
    <mergeCell ref="L6:N6"/>
    <mergeCell ref="C8:C9"/>
    <mergeCell ref="D11:D12"/>
    <mergeCell ref="D8:D9"/>
    <mergeCell ref="C17:C18"/>
    <mergeCell ref="D17:D18"/>
    <mergeCell ref="D14:D15"/>
    <mergeCell ref="C14:C15"/>
    <mergeCell ref="C11:C12"/>
    <mergeCell ref="C22:N22"/>
    <mergeCell ref="C23:C24"/>
    <mergeCell ref="D23:D24"/>
    <mergeCell ref="D20:D21"/>
    <mergeCell ref="C20:C21"/>
    <mergeCell ref="P22:P24"/>
    <mergeCell ref="Q22:Q24"/>
    <mergeCell ref="P21:U21"/>
    <mergeCell ref="P18:P20"/>
    <mergeCell ref="Q18:Q20"/>
    <mergeCell ref="P17:U17"/>
    <mergeCell ref="P2:P4"/>
    <mergeCell ref="Q2:Q4"/>
    <mergeCell ref="P5:U5"/>
    <mergeCell ref="P9:U9"/>
    <mergeCell ref="P13:U13"/>
    <mergeCell ref="Q14:Q16"/>
    <mergeCell ref="P14:P16"/>
    <mergeCell ref="Q10:Q12"/>
    <mergeCell ref="P10:P12"/>
    <mergeCell ref="P6:P8"/>
    <mergeCell ref="Q6:Q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85" zoomScaleNormal="85" workbookViewId="0">
      <selection activeCell="D15" sqref="D15"/>
    </sheetView>
  </sheetViews>
  <sheetFormatPr defaultRowHeight="15" x14ac:dyDescent="0.25"/>
  <cols>
    <col min="2" max="2" width="6.7109375" bestFit="1" customWidth="1"/>
    <col min="3" max="3" width="7.42578125" bestFit="1" customWidth="1"/>
    <col min="4" max="4" width="25.5703125" bestFit="1" customWidth="1"/>
    <col min="5" max="5" width="7" bestFit="1" customWidth="1"/>
    <col min="6" max="6" width="6.5703125" bestFit="1" customWidth="1"/>
    <col min="7" max="7" width="7.85546875" bestFit="1" customWidth="1"/>
    <col min="8" max="8" width="6.42578125" bestFit="1" customWidth="1"/>
    <col min="9" max="9" width="6.7109375" bestFit="1" customWidth="1"/>
    <col min="10" max="10" width="7.7109375" bestFit="1" customWidth="1"/>
    <col min="11" max="11" width="6" bestFit="1" customWidth="1"/>
    <col min="12" max="12" width="6.85546875" bestFit="1" customWidth="1"/>
    <col min="13" max="13" width="7.140625" bestFit="1" customWidth="1"/>
    <col min="14" max="14" width="5" bestFit="1" customWidth="1"/>
    <col min="15" max="15" width="7" bestFit="1" customWidth="1"/>
    <col min="16" max="16" width="6.7109375" bestFit="1" customWidth="1"/>
    <col min="18" max="18" width="4.7109375" bestFit="1" customWidth="1"/>
    <col min="19" max="19" width="6.5703125" bestFit="1" customWidth="1"/>
    <col min="20" max="20" width="6.7109375" bestFit="1" customWidth="1"/>
    <col min="21" max="21" width="25.5703125" bestFit="1" customWidth="1"/>
    <col min="22" max="22" width="5" bestFit="1" customWidth="1"/>
    <col min="23" max="23" width="7" bestFit="1" customWidth="1"/>
    <col min="24" max="24" width="7.7109375" bestFit="1" customWidth="1"/>
    <col min="25" max="25" width="6.28515625" bestFit="1" customWidth="1"/>
    <col min="26" max="26" width="6.5703125" bestFit="1" customWidth="1"/>
  </cols>
  <sheetData>
    <row r="1" spans="2:16" x14ac:dyDescent="0.25">
      <c r="B1" s="101" t="s">
        <v>72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2:16" x14ac:dyDescent="0.25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2:16" x14ac:dyDescent="0.25">
      <c r="B3" s="1" t="s">
        <v>50</v>
      </c>
      <c r="C3" s="1">
        <v>1</v>
      </c>
      <c r="D3" s="1" t="s">
        <v>51</v>
      </c>
      <c r="E3" s="1">
        <v>500</v>
      </c>
      <c r="F3" s="1">
        <v>4</v>
      </c>
      <c r="G3" s="1"/>
      <c r="H3" s="1"/>
      <c r="I3" s="1">
        <v>509.6</v>
      </c>
      <c r="J3" s="1">
        <v>-1083.0999999999999</v>
      </c>
      <c r="K3" s="1">
        <v>512</v>
      </c>
      <c r="L3" s="1"/>
      <c r="M3" s="1"/>
      <c r="N3" s="1"/>
      <c r="O3" s="1">
        <v>512</v>
      </c>
      <c r="P3" s="1"/>
    </row>
    <row r="4" spans="2:16" x14ac:dyDescent="0.25">
      <c r="B4" s="1" t="s">
        <v>52</v>
      </c>
      <c r="C4" s="1">
        <v>2</v>
      </c>
      <c r="D4" s="1" t="s">
        <v>53</v>
      </c>
      <c r="E4" s="1">
        <v>500</v>
      </c>
      <c r="F4" s="1">
        <v>4</v>
      </c>
      <c r="G4" s="1">
        <v>1150</v>
      </c>
      <c r="H4" s="1">
        <v>-35</v>
      </c>
      <c r="I4" s="1">
        <v>2120</v>
      </c>
      <c r="J4" s="1">
        <v>1090.8</v>
      </c>
      <c r="K4" s="1">
        <v>514.5</v>
      </c>
      <c r="L4" s="1">
        <v>-420</v>
      </c>
      <c r="M4" s="1">
        <v>1200</v>
      </c>
      <c r="N4" s="1">
        <v>1959</v>
      </c>
      <c r="O4" s="1">
        <v>514.5</v>
      </c>
      <c r="P4" s="1">
        <v>0.11</v>
      </c>
    </row>
    <row r="5" spans="2:16" x14ac:dyDescent="0.25">
      <c r="B5" s="1" t="s">
        <v>52</v>
      </c>
      <c r="C5" s="1">
        <v>3</v>
      </c>
      <c r="D5" s="1" t="s">
        <v>54</v>
      </c>
      <c r="E5" s="1">
        <v>500</v>
      </c>
      <c r="F5" s="1">
        <v>2</v>
      </c>
      <c r="G5" s="1">
        <v>1250</v>
      </c>
      <c r="H5" s="1">
        <v>180</v>
      </c>
      <c r="I5" s="1">
        <v>1150</v>
      </c>
      <c r="J5" s="1">
        <v>-55.2</v>
      </c>
      <c r="K5" s="1">
        <v>507</v>
      </c>
      <c r="L5" s="1">
        <v>-360</v>
      </c>
      <c r="M5" s="1">
        <v>150</v>
      </c>
      <c r="N5" s="1"/>
      <c r="O5" s="1">
        <v>507</v>
      </c>
      <c r="P5" s="1">
        <v>-10.4</v>
      </c>
    </row>
    <row r="6" spans="2:16" x14ac:dyDescent="0.25">
      <c r="B6" s="1" t="s">
        <v>52</v>
      </c>
      <c r="C6" s="1">
        <v>4</v>
      </c>
      <c r="D6" s="1" t="s">
        <v>55</v>
      </c>
      <c r="E6" s="1">
        <v>500</v>
      </c>
      <c r="F6" s="1">
        <v>4</v>
      </c>
      <c r="G6" s="1">
        <v>300</v>
      </c>
      <c r="H6" s="1">
        <v>-200</v>
      </c>
      <c r="I6" s="1"/>
      <c r="J6" s="1">
        <v>-356.4</v>
      </c>
      <c r="K6" s="1">
        <v>513</v>
      </c>
      <c r="L6" s="1">
        <v>-360</v>
      </c>
      <c r="M6" s="1"/>
      <c r="N6" s="1">
        <v>1306</v>
      </c>
      <c r="O6" s="1">
        <v>513</v>
      </c>
      <c r="P6" s="1">
        <v>-19.25</v>
      </c>
    </row>
    <row r="7" spans="2:16" x14ac:dyDescent="0.25">
      <c r="B7" s="1" t="s">
        <v>56</v>
      </c>
      <c r="C7" s="1">
        <v>5</v>
      </c>
      <c r="D7" s="1" t="s">
        <v>57</v>
      </c>
      <c r="E7" s="1">
        <v>500</v>
      </c>
      <c r="F7" s="1">
        <v>4</v>
      </c>
      <c r="G7" s="1">
        <v>62</v>
      </c>
      <c r="H7" s="1">
        <v>0.5</v>
      </c>
      <c r="I7" s="1"/>
      <c r="J7" s="1">
        <v>-180</v>
      </c>
      <c r="K7" s="1">
        <v>512</v>
      </c>
      <c r="L7" s="1">
        <v>-180</v>
      </c>
      <c r="M7" s="1"/>
      <c r="N7" s="1">
        <v>1306</v>
      </c>
      <c r="O7" s="1">
        <v>514.95000000000005</v>
      </c>
      <c r="P7" s="1">
        <v>-29.57</v>
      </c>
    </row>
    <row r="8" spans="2:16" x14ac:dyDescent="0.25">
      <c r="B8" s="1" t="s">
        <v>52</v>
      </c>
      <c r="C8" s="1">
        <v>6</v>
      </c>
      <c r="D8" s="1" t="s">
        <v>58</v>
      </c>
      <c r="E8" s="1">
        <v>500</v>
      </c>
      <c r="F8" s="1">
        <v>1</v>
      </c>
      <c r="G8" s="1">
        <v>820</v>
      </c>
      <c r="H8" s="1">
        <v>100</v>
      </c>
      <c r="I8" s="1">
        <v>560</v>
      </c>
      <c r="J8" s="1">
        <v>-91.2</v>
      </c>
      <c r="K8" s="1">
        <v>505</v>
      </c>
      <c r="L8" s="1">
        <v>-200</v>
      </c>
      <c r="M8" s="1">
        <v>60</v>
      </c>
      <c r="N8" s="1">
        <v>653</v>
      </c>
      <c r="O8" s="1">
        <v>505</v>
      </c>
      <c r="P8" s="1">
        <v>-33.15</v>
      </c>
    </row>
    <row r="9" spans="2:16" x14ac:dyDescent="0.25">
      <c r="B9" s="1" t="s">
        <v>52</v>
      </c>
      <c r="C9" s="1">
        <v>7</v>
      </c>
      <c r="D9" s="1" t="s">
        <v>59</v>
      </c>
      <c r="E9" s="1">
        <v>500</v>
      </c>
      <c r="F9" s="1">
        <v>1</v>
      </c>
      <c r="G9" s="1">
        <v>820</v>
      </c>
      <c r="H9" s="1">
        <v>6</v>
      </c>
      <c r="I9" s="1">
        <v>545</v>
      </c>
      <c r="J9" s="1">
        <v>-113.2</v>
      </c>
      <c r="K9" s="1">
        <v>505</v>
      </c>
      <c r="L9" s="1">
        <v>-180</v>
      </c>
      <c r="M9" s="1"/>
      <c r="N9" s="1">
        <v>653</v>
      </c>
      <c r="O9" s="1">
        <v>505</v>
      </c>
      <c r="P9" s="1">
        <v>-32.340000000000003</v>
      </c>
    </row>
    <row r="10" spans="2:16" x14ac:dyDescent="0.25">
      <c r="B10" s="1" t="s">
        <v>60</v>
      </c>
      <c r="C10" s="1">
        <v>8</v>
      </c>
      <c r="D10" s="1" t="s">
        <v>61</v>
      </c>
      <c r="E10" s="1">
        <v>500</v>
      </c>
      <c r="F10" s="1">
        <v>1</v>
      </c>
      <c r="G10" s="1">
        <v>180</v>
      </c>
      <c r="H10" s="1">
        <v>11</v>
      </c>
      <c r="I10" s="1"/>
      <c r="J10" s="1"/>
      <c r="K10" s="1">
        <v>510</v>
      </c>
      <c r="L10" s="1"/>
      <c r="M10" s="1"/>
      <c r="N10" s="1">
        <v>653</v>
      </c>
      <c r="O10" s="1">
        <v>511.63</v>
      </c>
      <c r="P10" s="1">
        <v>-35.11</v>
      </c>
    </row>
    <row r="11" spans="2:16" x14ac:dyDescent="0.25">
      <c r="B11" s="1" t="s">
        <v>52</v>
      </c>
      <c r="C11" s="1">
        <v>9</v>
      </c>
      <c r="D11" s="1" t="s">
        <v>62</v>
      </c>
      <c r="E11" s="1">
        <v>500</v>
      </c>
      <c r="F11" s="1">
        <v>4</v>
      </c>
      <c r="G11" s="1">
        <v>520</v>
      </c>
      <c r="H11" s="1">
        <v>50</v>
      </c>
      <c r="I11" s="1">
        <v>330</v>
      </c>
      <c r="J11" s="1">
        <v>104.4</v>
      </c>
      <c r="K11" s="1">
        <v>510</v>
      </c>
      <c r="L11" s="1">
        <v>-122</v>
      </c>
      <c r="M11" s="1">
        <v>198</v>
      </c>
      <c r="N11" s="1">
        <v>653</v>
      </c>
      <c r="O11" s="1">
        <v>510</v>
      </c>
      <c r="P11" s="1">
        <v>-37.229999999999997</v>
      </c>
    </row>
    <row r="12" spans="2:16" x14ac:dyDescent="0.25">
      <c r="B12" s="1" t="s">
        <v>52</v>
      </c>
      <c r="C12" s="1">
        <v>10</v>
      </c>
      <c r="D12" s="1" t="s">
        <v>63</v>
      </c>
      <c r="E12" s="1">
        <v>500</v>
      </c>
      <c r="F12" s="1">
        <v>3</v>
      </c>
      <c r="G12" s="1">
        <v>410</v>
      </c>
      <c r="H12" s="1">
        <v>40</v>
      </c>
      <c r="I12" s="1">
        <v>240</v>
      </c>
      <c r="J12" s="1">
        <v>25.4</v>
      </c>
      <c r="K12" s="1">
        <v>505</v>
      </c>
      <c r="L12" s="1">
        <v>-200</v>
      </c>
      <c r="M12" s="1">
        <v>150</v>
      </c>
      <c r="N12" s="1">
        <v>653</v>
      </c>
      <c r="O12" s="1">
        <v>505</v>
      </c>
      <c r="P12" s="1">
        <v>-39.39</v>
      </c>
    </row>
    <row r="13" spans="2:16" x14ac:dyDescent="0.25">
      <c r="B13" s="1" t="s">
        <v>52</v>
      </c>
      <c r="C13" s="1">
        <v>11</v>
      </c>
      <c r="D13" s="1" t="s">
        <v>64</v>
      </c>
      <c r="E13" s="1">
        <v>500</v>
      </c>
      <c r="F13" s="1">
        <v>4</v>
      </c>
      <c r="G13" s="1">
        <v>420</v>
      </c>
      <c r="H13" s="1">
        <v>63.4</v>
      </c>
      <c r="I13" s="1"/>
      <c r="J13" s="1">
        <v>31.4</v>
      </c>
      <c r="K13" s="1">
        <v>503</v>
      </c>
      <c r="L13" s="1"/>
      <c r="M13" s="1">
        <v>60</v>
      </c>
      <c r="N13" s="1"/>
      <c r="O13" s="1">
        <v>503</v>
      </c>
      <c r="P13" s="1">
        <v>-39.049999999999997</v>
      </c>
    </row>
    <row r="14" spans="2:16" x14ac:dyDescent="0.25">
      <c r="B14" s="1" t="s">
        <v>56</v>
      </c>
      <c r="C14" s="1">
        <v>12</v>
      </c>
      <c r="D14" s="1" t="s">
        <v>65</v>
      </c>
      <c r="E14" s="1">
        <v>500</v>
      </c>
      <c r="F14" s="1">
        <v>4</v>
      </c>
      <c r="G14" s="1">
        <v>160</v>
      </c>
      <c r="H14" s="1">
        <v>-20</v>
      </c>
      <c r="I14" s="1">
        <v>150</v>
      </c>
      <c r="J14" s="1">
        <v>-300</v>
      </c>
      <c r="K14" s="1">
        <v>503</v>
      </c>
      <c r="L14" s="1">
        <v>-300</v>
      </c>
      <c r="M14" s="1">
        <v>90</v>
      </c>
      <c r="N14" s="1">
        <v>653</v>
      </c>
      <c r="O14" s="1">
        <v>505.15</v>
      </c>
      <c r="P14" s="1">
        <v>-6.39</v>
      </c>
    </row>
    <row r="15" spans="2:16" x14ac:dyDescent="0.25">
      <c r="B15" s="1" t="s">
        <v>56</v>
      </c>
      <c r="C15" s="1">
        <v>13</v>
      </c>
      <c r="D15" s="1" t="s">
        <v>66</v>
      </c>
      <c r="E15" s="1">
        <v>500</v>
      </c>
      <c r="F15" s="1">
        <v>4</v>
      </c>
      <c r="G15" s="1"/>
      <c r="H15" s="1"/>
      <c r="I15" s="1"/>
      <c r="J15" s="1">
        <v>-180</v>
      </c>
      <c r="K15" s="1">
        <v>505</v>
      </c>
      <c r="L15" s="1">
        <v>-180</v>
      </c>
      <c r="M15" s="1"/>
      <c r="N15" s="1"/>
      <c r="O15" s="1">
        <v>511.78</v>
      </c>
      <c r="P15" s="1">
        <v>-18.8</v>
      </c>
    </row>
    <row r="16" spans="2:16" x14ac:dyDescent="0.25">
      <c r="B16" s="1" t="s">
        <v>56</v>
      </c>
      <c r="C16" s="1">
        <v>14</v>
      </c>
      <c r="D16" s="1" t="s">
        <v>67</v>
      </c>
      <c r="E16" s="1">
        <v>500</v>
      </c>
      <c r="F16" s="1">
        <v>1</v>
      </c>
      <c r="G16" s="1">
        <v>160</v>
      </c>
      <c r="H16" s="1">
        <v>9</v>
      </c>
      <c r="I16" s="1">
        <v>40</v>
      </c>
      <c r="J16" s="1">
        <v>-180</v>
      </c>
      <c r="K16" s="1">
        <v>505</v>
      </c>
      <c r="L16" s="1">
        <v>-180</v>
      </c>
      <c r="M16" s="1"/>
      <c r="N16" s="1"/>
      <c r="O16" s="1">
        <v>506.2</v>
      </c>
      <c r="P16" s="1">
        <v>-27.7</v>
      </c>
    </row>
    <row r="17" spans="1:16" x14ac:dyDescent="0.25">
      <c r="B17" s="1" t="s">
        <v>52</v>
      </c>
      <c r="C17" s="1">
        <v>15</v>
      </c>
      <c r="D17" s="1" t="s">
        <v>68</v>
      </c>
      <c r="E17" s="1">
        <v>500</v>
      </c>
      <c r="F17" s="1">
        <v>4</v>
      </c>
      <c r="G17" s="1">
        <v>990</v>
      </c>
      <c r="H17" s="1">
        <v>440</v>
      </c>
      <c r="I17" s="1">
        <v>1230</v>
      </c>
      <c r="J17" s="1">
        <v>330</v>
      </c>
      <c r="K17" s="1">
        <v>505</v>
      </c>
      <c r="L17" s="1">
        <v>-480</v>
      </c>
      <c r="M17" s="1">
        <v>350</v>
      </c>
      <c r="N17" s="1"/>
      <c r="O17" s="1">
        <v>505</v>
      </c>
      <c r="P17" s="1">
        <v>-3.21</v>
      </c>
    </row>
    <row r="18" spans="1:16" x14ac:dyDescent="0.25">
      <c r="B18" s="1" t="s">
        <v>52</v>
      </c>
      <c r="C18" s="1">
        <v>16</v>
      </c>
      <c r="D18" s="1" t="s">
        <v>69</v>
      </c>
      <c r="E18" s="1">
        <v>500</v>
      </c>
      <c r="F18" s="1">
        <v>4</v>
      </c>
      <c r="G18" s="1"/>
      <c r="H18" s="1"/>
      <c r="I18" s="1">
        <v>450</v>
      </c>
      <c r="J18" s="1">
        <v>-153.4</v>
      </c>
      <c r="K18" s="1">
        <v>498.5</v>
      </c>
      <c r="L18" s="1">
        <v>-200</v>
      </c>
      <c r="M18" s="1">
        <v>20</v>
      </c>
      <c r="N18" s="1"/>
      <c r="O18" s="1">
        <v>498.5</v>
      </c>
      <c r="P18" s="1">
        <v>-35.64</v>
      </c>
    </row>
    <row r="21" spans="1:16" x14ac:dyDescent="0.25">
      <c r="A21" s="101" t="s">
        <v>101</v>
      </c>
      <c r="B21" s="101"/>
      <c r="C21" s="101"/>
      <c r="D21" s="101"/>
      <c r="E21" s="101"/>
      <c r="F21" s="101"/>
      <c r="G21" s="101"/>
      <c r="H21" s="101"/>
      <c r="I21" s="101"/>
    </row>
    <row r="22" spans="1:16" x14ac:dyDescent="0.25">
      <c r="A22" s="1" t="s">
        <v>73</v>
      </c>
      <c r="B22" s="1" t="s">
        <v>74</v>
      </c>
      <c r="C22" s="1" t="s">
        <v>75</v>
      </c>
      <c r="D22" s="1" t="s">
        <v>37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</row>
    <row r="23" spans="1:16" x14ac:dyDescent="0.25">
      <c r="A23" s="1" t="s">
        <v>81</v>
      </c>
      <c r="B23" s="1">
        <v>1</v>
      </c>
      <c r="C23" s="1">
        <v>2</v>
      </c>
      <c r="D23" s="1" t="s">
        <v>82</v>
      </c>
      <c r="E23" s="1">
        <v>0.31</v>
      </c>
      <c r="F23" s="1">
        <v>3.81</v>
      </c>
      <c r="G23" s="1">
        <v>-48.1</v>
      </c>
      <c r="H23" s="1">
        <v>162</v>
      </c>
      <c r="I23" s="1">
        <v>329</v>
      </c>
    </row>
    <row r="24" spans="1:16" x14ac:dyDescent="0.25">
      <c r="A24" s="1" t="s">
        <v>81</v>
      </c>
      <c r="B24" s="1">
        <v>1</v>
      </c>
      <c r="C24" s="1">
        <v>2</v>
      </c>
      <c r="D24" s="1" t="s">
        <v>82</v>
      </c>
      <c r="E24" s="1">
        <v>0.25</v>
      </c>
      <c r="F24" s="1">
        <v>3.15</v>
      </c>
      <c r="G24" s="1">
        <v>-39.700000000000003</v>
      </c>
      <c r="H24" s="1">
        <v>195</v>
      </c>
      <c r="I24" s="1">
        <v>396</v>
      </c>
    </row>
    <row r="25" spans="1:16" x14ac:dyDescent="0.25">
      <c r="A25" s="1" t="s">
        <v>81</v>
      </c>
      <c r="B25" s="1">
        <v>2</v>
      </c>
      <c r="C25" s="1">
        <v>3</v>
      </c>
      <c r="D25" s="1" t="s">
        <v>83</v>
      </c>
      <c r="E25" s="1">
        <v>8.3000000000000007</v>
      </c>
      <c r="F25" s="1">
        <v>78.3</v>
      </c>
      <c r="G25" s="1">
        <v>-1050</v>
      </c>
      <c r="H25" s="1">
        <v>-612</v>
      </c>
      <c r="I25" s="1">
        <v>99</v>
      </c>
    </row>
    <row r="26" spans="1:16" x14ac:dyDescent="0.25">
      <c r="A26" s="1" t="s">
        <v>81</v>
      </c>
      <c r="B26" s="1">
        <v>3</v>
      </c>
      <c r="C26" s="1">
        <v>4</v>
      </c>
      <c r="D26" s="1" t="s">
        <v>84</v>
      </c>
      <c r="E26" s="1">
        <v>6.86</v>
      </c>
      <c r="F26" s="1">
        <v>79.400000000000006</v>
      </c>
      <c r="G26" s="1">
        <v>-1001</v>
      </c>
      <c r="H26" s="1">
        <v>-500</v>
      </c>
      <c r="I26" s="1">
        <v>171</v>
      </c>
    </row>
    <row r="27" spans="1:16" x14ac:dyDescent="0.25">
      <c r="A27" s="1" t="s">
        <v>81</v>
      </c>
      <c r="B27" s="1">
        <v>1</v>
      </c>
      <c r="C27" s="1">
        <v>4</v>
      </c>
      <c r="D27" s="1" t="s">
        <v>85</v>
      </c>
      <c r="E27" s="1">
        <v>11.6</v>
      </c>
      <c r="F27" s="1">
        <v>138.30000000000001</v>
      </c>
      <c r="G27" s="1">
        <v>-1757.4</v>
      </c>
      <c r="H27" s="1">
        <v>-630</v>
      </c>
      <c r="I27" s="1">
        <v>181</v>
      </c>
    </row>
    <row r="28" spans="1:16" x14ac:dyDescent="0.25">
      <c r="A28" s="1" t="s">
        <v>81</v>
      </c>
      <c r="B28" s="1">
        <v>4</v>
      </c>
      <c r="C28" s="1">
        <v>5</v>
      </c>
      <c r="D28" s="1" t="s">
        <v>86</v>
      </c>
      <c r="E28" s="1">
        <v>12.7</v>
      </c>
      <c r="F28" s="1">
        <v>115.6</v>
      </c>
      <c r="G28" s="1">
        <v>-1526</v>
      </c>
      <c r="H28" s="1">
        <v>-408</v>
      </c>
      <c r="I28" s="1">
        <v>217</v>
      </c>
    </row>
    <row r="29" spans="1:16" x14ac:dyDescent="0.25">
      <c r="A29" s="1" t="s">
        <v>81</v>
      </c>
      <c r="B29" s="1">
        <v>4</v>
      </c>
      <c r="C29" s="1">
        <v>5</v>
      </c>
      <c r="D29" s="1" t="s">
        <v>86</v>
      </c>
      <c r="E29" s="1">
        <v>11.5</v>
      </c>
      <c r="F29" s="1">
        <v>118.41</v>
      </c>
      <c r="G29" s="1">
        <v>-1447.2</v>
      </c>
      <c r="H29" s="1">
        <v>-399</v>
      </c>
      <c r="I29" s="1">
        <v>202</v>
      </c>
    </row>
    <row r="30" spans="1:16" x14ac:dyDescent="0.25">
      <c r="A30" s="1" t="s">
        <v>81</v>
      </c>
      <c r="B30" s="1">
        <v>5</v>
      </c>
      <c r="C30" s="1">
        <v>6</v>
      </c>
      <c r="D30" s="1" t="s">
        <v>87</v>
      </c>
      <c r="E30" s="1">
        <v>9.35</v>
      </c>
      <c r="F30" s="1">
        <v>85</v>
      </c>
      <c r="G30" s="1">
        <v>-1125</v>
      </c>
      <c r="H30" s="1">
        <v>-196</v>
      </c>
      <c r="I30" s="1">
        <v>104</v>
      </c>
    </row>
    <row r="31" spans="1:16" x14ac:dyDescent="0.25">
      <c r="A31" s="1" t="s">
        <v>81</v>
      </c>
      <c r="B31" s="1">
        <v>5</v>
      </c>
      <c r="C31" s="1">
        <v>7</v>
      </c>
      <c r="D31" s="1" t="s">
        <v>88</v>
      </c>
      <c r="E31" s="1">
        <v>9.1999999999999993</v>
      </c>
      <c r="F31" s="1">
        <v>98.2</v>
      </c>
      <c r="G31" s="1">
        <v>-1148</v>
      </c>
      <c r="H31" s="1">
        <v>-132</v>
      </c>
      <c r="I31" s="1">
        <v>109</v>
      </c>
    </row>
    <row r="32" spans="1:16" x14ac:dyDescent="0.25">
      <c r="A32" s="1" t="s">
        <v>81</v>
      </c>
      <c r="B32" s="1">
        <v>5</v>
      </c>
      <c r="C32" s="1">
        <v>8</v>
      </c>
      <c r="D32" s="1" t="s">
        <v>89</v>
      </c>
      <c r="E32" s="1">
        <v>5.2</v>
      </c>
      <c r="F32" s="1">
        <v>63.6</v>
      </c>
      <c r="G32" s="1">
        <v>-788</v>
      </c>
      <c r="H32" s="1">
        <v>-401</v>
      </c>
      <c r="I32" s="1">
        <v>91</v>
      </c>
    </row>
    <row r="33" spans="1:9" x14ac:dyDescent="0.25">
      <c r="A33" s="1" t="s">
        <v>81</v>
      </c>
      <c r="B33" s="1">
        <v>6</v>
      </c>
      <c r="C33" s="1">
        <v>8</v>
      </c>
      <c r="D33" s="1" t="s">
        <v>90</v>
      </c>
      <c r="E33" s="1">
        <v>7.1</v>
      </c>
      <c r="F33" s="1">
        <v>72.41</v>
      </c>
      <c r="G33" s="1">
        <v>-911</v>
      </c>
      <c r="H33" s="1">
        <v>-117</v>
      </c>
      <c r="I33" s="1">
        <v>172</v>
      </c>
    </row>
    <row r="34" spans="1:9" x14ac:dyDescent="0.25">
      <c r="A34" s="1" t="s">
        <v>81</v>
      </c>
      <c r="B34" s="1">
        <v>6</v>
      </c>
      <c r="C34" s="1">
        <v>7</v>
      </c>
      <c r="D34" s="1" t="s">
        <v>91</v>
      </c>
      <c r="E34" s="1">
        <v>1.8</v>
      </c>
      <c r="F34" s="1">
        <v>19.5</v>
      </c>
      <c r="G34" s="1">
        <v>-227</v>
      </c>
      <c r="H34" s="1">
        <v>182</v>
      </c>
      <c r="I34" s="1">
        <v>11</v>
      </c>
    </row>
    <row r="35" spans="1:9" x14ac:dyDescent="0.25">
      <c r="A35" s="1" t="s">
        <v>81</v>
      </c>
      <c r="B35" s="1">
        <v>8</v>
      </c>
      <c r="C35" s="1">
        <v>9</v>
      </c>
      <c r="D35" s="1" t="s">
        <v>92</v>
      </c>
      <c r="E35" s="1">
        <v>2.82</v>
      </c>
      <c r="F35" s="1">
        <v>28.85</v>
      </c>
      <c r="G35" s="1">
        <v>-362</v>
      </c>
      <c r="H35" s="1">
        <v>-334</v>
      </c>
      <c r="I35" s="1">
        <v>45</v>
      </c>
    </row>
    <row r="36" spans="1:9" x14ac:dyDescent="0.25">
      <c r="A36" s="1" t="s">
        <v>81</v>
      </c>
      <c r="B36" s="1">
        <v>9</v>
      </c>
      <c r="C36" s="1">
        <v>10</v>
      </c>
      <c r="D36" s="1" t="s">
        <v>93</v>
      </c>
      <c r="E36" s="1">
        <v>6</v>
      </c>
      <c r="F36" s="1">
        <v>69</v>
      </c>
      <c r="G36" s="1">
        <v>-811</v>
      </c>
      <c r="H36" s="1">
        <v>-143</v>
      </c>
      <c r="I36" s="1">
        <v>78</v>
      </c>
    </row>
    <row r="37" spans="1:9" x14ac:dyDescent="0.25">
      <c r="A37" s="1" t="s">
        <v>81</v>
      </c>
      <c r="B37" s="1">
        <v>10</v>
      </c>
      <c r="C37" s="1">
        <v>11</v>
      </c>
      <c r="D37" s="1" t="s">
        <v>94</v>
      </c>
      <c r="E37" s="1">
        <v>4.0999999999999996</v>
      </c>
      <c r="F37" s="1">
        <v>51.6</v>
      </c>
      <c r="G37" s="1">
        <v>-612</v>
      </c>
      <c r="H37" s="1">
        <v>27</v>
      </c>
      <c r="I37" s="1">
        <v>56</v>
      </c>
    </row>
    <row r="38" spans="1:9" x14ac:dyDescent="0.25">
      <c r="A38" s="1" t="s">
        <v>81</v>
      </c>
      <c r="B38" s="1">
        <v>12</v>
      </c>
      <c r="C38" s="1">
        <v>1</v>
      </c>
      <c r="D38" s="1" t="s">
        <v>95</v>
      </c>
      <c r="E38" s="1">
        <v>10.1</v>
      </c>
      <c r="F38" s="1">
        <v>122.52</v>
      </c>
      <c r="G38" s="1">
        <v>-1523.8</v>
      </c>
      <c r="H38" s="1">
        <v>235</v>
      </c>
      <c r="I38" s="1">
        <v>190</v>
      </c>
    </row>
    <row r="39" spans="1:9" x14ac:dyDescent="0.25">
      <c r="A39" s="1" t="s">
        <v>81</v>
      </c>
      <c r="B39" s="1">
        <v>12</v>
      </c>
      <c r="C39" s="1">
        <v>13</v>
      </c>
      <c r="D39" s="1" t="s">
        <v>96</v>
      </c>
      <c r="E39" s="1">
        <v>9.77</v>
      </c>
      <c r="F39" s="1">
        <v>119.59</v>
      </c>
      <c r="G39" s="1">
        <v>-1414.8</v>
      </c>
      <c r="H39" s="1">
        <v>-463</v>
      </c>
      <c r="I39" s="1">
        <v>196</v>
      </c>
    </row>
    <row r="40" spans="1:9" x14ac:dyDescent="0.25">
      <c r="A40" s="1" t="s">
        <v>81</v>
      </c>
      <c r="B40" s="1">
        <v>13</v>
      </c>
      <c r="C40" s="1">
        <v>14</v>
      </c>
      <c r="D40" s="1" t="s">
        <v>97</v>
      </c>
      <c r="E40" s="1">
        <v>8.33</v>
      </c>
      <c r="F40" s="1">
        <v>88.52</v>
      </c>
      <c r="G40" s="1">
        <v>-1034.7</v>
      </c>
      <c r="H40" s="1">
        <v>-455</v>
      </c>
      <c r="I40" s="1">
        <v>111</v>
      </c>
    </row>
    <row r="41" spans="1:9" x14ac:dyDescent="0.25">
      <c r="A41" s="1" t="s">
        <v>81</v>
      </c>
      <c r="B41" s="1">
        <v>14</v>
      </c>
      <c r="C41" s="1">
        <v>7</v>
      </c>
      <c r="D41" s="1" t="s">
        <v>98</v>
      </c>
      <c r="E41" s="1">
        <v>5.91</v>
      </c>
      <c r="F41" s="1">
        <v>62.76</v>
      </c>
      <c r="G41" s="1">
        <v>-733.6</v>
      </c>
      <c r="H41" s="1">
        <v>-329</v>
      </c>
      <c r="I41" s="1">
        <v>102</v>
      </c>
    </row>
    <row r="42" spans="1:9" x14ac:dyDescent="0.25">
      <c r="A42" s="1" t="s">
        <v>81</v>
      </c>
      <c r="B42" s="1">
        <v>12</v>
      </c>
      <c r="C42" s="1">
        <v>15</v>
      </c>
      <c r="D42" s="1" t="s">
        <v>99</v>
      </c>
      <c r="E42" s="1">
        <v>5.72</v>
      </c>
      <c r="F42" s="1">
        <v>58.55</v>
      </c>
      <c r="G42" s="1">
        <v>-720.8</v>
      </c>
      <c r="H42" s="1">
        <v>239</v>
      </c>
      <c r="I42" s="1">
        <v>61</v>
      </c>
    </row>
    <row r="43" spans="1:9" x14ac:dyDescent="0.25">
      <c r="A43" s="1" t="s">
        <v>81</v>
      </c>
      <c r="B43" s="1">
        <v>16</v>
      </c>
      <c r="C43" s="1">
        <v>11</v>
      </c>
      <c r="D43" s="1" t="s">
        <v>100</v>
      </c>
      <c r="E43" s="1">
        <v>3</v>
      </c>
      <c r="F43" s="1">
        <v>32.5</v>
      </c>
      <c r="G43" s="1">
        <v>-455</v>
      </c>
      <c r="H43" s="1">
        <v>-450</v>
      </c>
      <c r="I43" s="1">
        <v>153</v>
      </c>
    </row>
  </sheetData>
  <mergeCells count="2">
    <mergeCell ref="B1:P1"/>
    <mergeCell ref="A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5" zoomScaleNormal="85" workbookViewId="0">
      <selection activeCell="L31" sqref="L31"/>
    </sheetView>
  </sheetViews>
  <sheetFormatPr defaultRowHeight="15" x14ac:dyDescent="0.25"/>
  <cols>
    <col min="1" max="1" width="4.7109375" bestFit="1" customWidth="1"/>
    <col min="2" max="2" width="6.7109375" bestFit="1" customWidth="1"/>
    <col min="3" max="3" width="7.42578125" bestFit="1" customWidth="1"/>
    <col min="4" max="4" width="28" bestFit="1" customWidth="1"/>
    <col min="5" max="5" width="7" bestFit="1" customWidth="1"/>
    <col min="6" max="6" width="7.140625" bestFit="1" customWidth="1"/>
    <col min="7" max="7" width="7.85546875" bestFit="1" customWidth="1"/>
    <col min="8" max="8" width="6.42578125" bestFit="1" customWidth="1"/>
    <col min="9" max="9" width="7.140625" bestFit="1" customWidth="1"/>
    <col min="10" max="10" width="7.7109375" bestFit="1" customWidth="1"/>
    <col min="11" max="11" width="6" bestFit="1" customWidth="1"/>
    <col min="12" max="12" width="6.85546875" bestFit="1" customWidth="1"/>
    <col min="13" max="13" width="7.140625" bestFit="1" customWidth="1"/>
    <col min="14" max="14" width="5" bestFit="1" customWidth="1"/>
    <col min="15" max="15" width="7" bestFit="1" customWidth="1"/>
    <col min="16" max="16" width="6.7109375" bestFit="1" customWidth="1"/>
    <col min="18" max="18" width="4.7109375" bestFit="1" customWidth="1"/>
    <col min="19" max="19" width="6.5703125" bestFit="1" customWidth="1"/>
    <col min="20" max="20" width="6.7109375" bestFit="1" customWidth="1"/>
    <col min="21" max="21" width="25.5703125" bestFit="1" customWidth="1"/>
    <col min="22" max="22" width="5" bestFit="1" customWidth="1"/>
    <col min="23" max="23" width="7" bestFit="1" customWidth="1"/>
    <col min="24" max="24" width="7.7109375" bestFit="1" customWidth="1"/>
    <col min="25" max="25" width="6.28515625" bestFit="1" customWidth="1"/>
    <col min="26" max="26" width="6.5703125" bestFit="1" customWidth="1"/>
  </cols>
  <sheetData>
    <row r="1" spans="2:16" x14ac:dyDescent="0.25">
      <c r="B1" s="101" t="s">
        <v>72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2:16" x14ac:dyDescent="0.25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2:16" x14ac:dyDescent="0.25">
      <c r="B3" s="1" t="s">
        <v>50</v>
      </c>
      <c r="C3" s="1">
        <v>1</v>
      </c>
      <c r="D3" s="1" t="s">
        <v>51</v>
      </c>
      <c r="E3" s="1">
        <v>500</v>
      </c>
      <c r="F3" s="1">
        <v>4</v>
      </c>
      <c r="G3" s="1"/>
      <c r="H3" s="1"/>
      <c r="I3" s="1">
        <v>1642.3</v>
      </c>
      <c r="J3" s="1">
        <v>-1238.5</v>
      </c>
      <c r="K3" s="1">
        <v>512</v>
      </c>
      <c r="L3" s="1"/>
      <c r="M3" s="1"/>
      <c r="N3" s="1"/>
      <c r="O3" s="1">
        <v>512</v>
      </c>
      <c r="P3" s="1">
        <v>-3.5</v>
      </c>
    </row>
    <row r="4" spans="2:16" x14ac:dyDescent="0.25">
      <c r="B4" s="1" t="s">
        <v>102</v>
      </c>
      <c r="C4" s="1">
        <v>2</v>
      </c>
      <c r="D4" s="1" t="s">
        <v>53</v>
      </c>
      <c r="E4" s="1">
        <v>500</v>
      </c>
      <c r="F4" s="1">
        <v>4</v>
      </c>
      <c r="G4" s="1">
        <v>470</v>
      </c>
      <c r="H4" s="1">
        <v>-100</v>
      </c>
      <c r="I4" s="1">
        <v>2120</v>
      </c>
      <c r="J4" s="1">
        <v>1200</v>
      </c>
      <c r="K4" s="1">
        <v>514.5</v>
      </c>
      <c r="L4" s="1">
        <v>-420</v>
      </c>
      <c r="M4" s="1">
        <v>1200</v>
      </c>
      <c r="N4" s="1">
        <v>1959</v>
      </c>
      <c r="O4" s="1">
        <v>514.49</v>
      </c>
      <c r="P4" s="1">
        <v>-3.61</v>
      </c>
    </row>
    <row r="5" spans="2:16" x14ac:dyDescent="0.25">
      <c r="B5" s="1" t="s">
        <v>102</v>
      </c>
      <c r="C5" s="1">
        <v>3</v>
      </c>
      <c r="D5" s="1" t="s">
        <v>54</v>
      </c>
      <c r="E5" s="1">
        <v>500</v>
      </c>
      <c r="F5" s="1">
        <v>2</v>
      </c>
      <c r="G5" s="1">
        <v>1511.2</v>
      </c>
      <c r="H5" s="1">
        <v>284.5</v>
      </c>
      <c r="I5" s="1">
        <v>1150</v>
      </c>
      <c r="J5" s="1">
        <v>150</v>
      </c>
      <c r="K5" s="1">
        <v>507</v>
      </c>
      <c r="L5" s="1">
        <v>-360</v>
      </c>
      <c r="M5" s="1">
        <v>150</v>
      </c>
      <c r="N5" s="1"/>
      <c r="O5" s="1">
        <v>485.11</v>
      </c>
      <c r="P5" s="1">
        <v>-23.27</v>
      </c>
    </row>
    <row r="6" spans="2:16" x14ac:dyDescent="0.25">
      <c r="B6" s="1" t="s">
        <v>102</v>
      </c>
      <c r="C6" s="1">
        <v>4</v>
      </c>
      <c r="D6" s="1" t="s">
        <v>55</v>
      </c>
      <c r="E6" s="1">
        <v>500</v>
      </c>
      <c r="F6" s="1">
        <v>4</v>
      </c>
      <c r="G6" s="1">
        <v>300</v>
      </c>
      <c r="H6" s="1">
        <v>-200</v>
      </c>
      <c r="I6" s="1"/>
      <c r="J6" s="1"/>
      <c r="K6" s="1">
        <v>513</v>
      </c>
      <c r="L6" s="1">
        <v>-360</v>
      </c>
      <c r="M6" s="1"/>
      <c r="N6" s="1">
        <v>1306</v>
      </c>
      <c r="O6" s="1">
        <v>490.32</v>
      </c>
      <c r="P6" s="1">
        <v>-36.770000000000003</v>
      </c>
    </row>
    <row r="7" spans="2:16" x14ac:dyDescent="0.25">
      <c r="B7" s="1" t="s">
        <v>102</v>
      </c>
      <c r="C7" s="1">
        <v>5</v>
      </c>
      <c r="D7" s="1" t="s">
        <v>57</v>
      </c>
      <c r="E7" s="1">
        <v>500</v>
      </c>
      <c r="F7" s="1">
        <v>4</v>
      </c>
      <c r="G7" s="1">
        <v>62</v>
      </c>
      <c r="H7" s="1">
        <v>0.5</v>
      </c>
      <c r="I7" s="1"/>
      <c r="J7" s="1"/>
      <c r="K7" s="1">
        <v>512</v>
      </c>
      <c r="L7" s="1">
        <v>-180</v>
      </c>
      <c r="M7" s="1"/>
      <c r="N7" s="1">
        <v>1306</v>
      </c>
      <c r="O7" s="1">
        <v>488.89</v>
      </c>
      <c r="P7" s="1">
        <v>-55.94</v>
      </c>
    </row>
    <row r="8" spans="2:16" x14ac:dyDescent="0.25">
      <c r="B8" s="1" t="s">
        <v>102</v>
      </c>
      <c r="C8" s="1">
        <v>6</v>
      </c>
      <c r="D8" s="1" t="s">
        <v>58</v>
      </c>
      <c r="E8" s="1">
        <v>500</v>
      </c>
      <c r="F8" s="1">
        <v>1</v>
      </c>
      <c r="G8" s="1">
        <v>1036.4000000000001</v>
      </c>
      <c r="H8" s="1">
        <v>265.89999999999998</v>
      </c>
      <c r="I8" s="1">
        <v>560</v>
      </c>
      <c r="J8" s="1">
        <v>60</v>
      </c>
      <c r="K8" s="1">
        <v>505</v>
      </c>
      <c r="L8" s="1">
        <v>-200</v>
      </c>
      <c r="M8" s="1">
        <v>60</v>
      </c>
      <c r="N8" s="1">
        <v>653</v>
      </c>
      <c r="O8" s="1">
        <v>480.75</v>
      </c>
      <c r="P8" s="1">
        <v>-63</v>
      </c>
    </row>
    <row r="9" spans="2:16" x14ac:dyDescent="0.25">
      <c r="B9" s="1" t="s">
        <v>102</v>
      </c>
      <c r="C9" s="1">
        <v>7</v>
      </c>
      <c r="D9" s="1" t="s">
        <v>59</v>
      </c>
      <c r="E9" s="1">
        <v>500</v>
      </c>
      <c r="F9" s="1">
        <v>1</v>
      </c>
      <c r="G9" s="1">
        <v>1036.4000000000001</v>
      </c>
      <c r="H9" s="1">
        <v>16</v>
      </c>
      <c r="I9" s="1">
        <v>545</v>
      </c>
      <c r="J9" s="1"/>
      <c r="K9" s="1">
        <v>505</v>
      </c>
      <c r="L9" s="1">
        <v>-180</v>
      </c>
      <c r="M9" s="1"/>
      <c r="N9" s="1">
        <v>653</v>
      </c>
      <c r="O9" s="1">
        <v>484.09</v>
      </c>
      <c r="P9" s="1">
        <v>-61.53</v>
      </c>
    </row>
    <row r="10" spans="2:16" x14ac:dyDescent="0.25">
      <c r="B10" s="1" t="s">
        <v>60</v>
      </c>
      <c r="C10" s="1">
        <v>8</v>
      </c>
      <c r="D10" s="1" t="s">
        <v>61</v>
      </c>
      <c r="E10" s="1">
        <v>500</v>
      </c>
      <c r="F10" s="1">
        <v>1</v>
      </c>
      <c r="G10" s="1">
        <v>227.5</v>
      </c>
      <c r="H10" s="1">
        <v>29.2</v>
      </c>
      <c r="I10" s="1"/>
      <c r="J10" s="1"/>
      <c r="K10" s="1">
        <v>510</v>
      </c>
      <c r="L10" s="1"/>
      <c r="M10" s="1"/>
      <c r="N10" s="1">
        <v>653</v>
      </c>
      <c r="O10" s="1">
        <v>487.66</v>
      </c>
      <c r="P10" s="1">
        <v>-66.17</v>
      </c>
    </row>
    <row r="11" spans="2:16" x14ac:dyDescent="0.25">
      <c r="B11" s="1" t="s">
        <v>102</v>
      </c>
      <c r="C11" s="1">
        <v>9</v>
      </c>
      <c r="D11" s="1" t="s">
        <v>62</v>
      </c>
      <c r="E11" s="1">
        <v>500</v>
      </c>
      <c r="F11" s="1">
        <v>4</v>
      </c>
      <c r="G11" s="1">
        <v>520</v>
      </c>
      <c r="H11" s="1">
        <v>50</v>
      </c>
      <c r="I11" s="1">
        <v>330</v>
      </c>
      <c r="J11" s="1">
        <v>198</v>
      </c>
      <c r="K11" s="1">
        <v>510</v>
      </c>
      <c r="L11" s="1">
        <v>-122</v>
      </c>
      <c r="M11" s="1">
        <v>198</v>
      </c>
      <c r="N11" s="1">
        <v>653</v>
      </c>
      <c r="O11" s="1">
        <v>492.13</v>
      </c>
      <c r="P11" s="1">
        <v>-70.400000000000006</v>
      </c>
    </row>
    <row r="12" spans="2:16" x14ac:dyDescent="0.25">
      <c r="B12" s="1" t="s">
        <v>102</v>
      </c>
      <c r="C12" s="1">
        <v>10</v>
      </c>
      <c r="D12" s="1" t="s">
        <v>63</v>
      </c>
      <c r="E12" s="1">
        <v>500</v>
      </c>
      <c r="F12" s="1">
        <v>3</v>
      </c>
      <c r="G12" s="1">
        <v>671.2</v>
      </c>
      <c r="H12" s="1">
        <v>144.5</v>
      </c>
      <c r="I12" s="1">
        <v>240</v>
      </c>
      <c r="J12" s="1">
        <v>150</v>
      </c>
      <c r="K12" s="1">
        <v>505</v>
      </c>
      <c r="L12" s="1">
        <v>-200</v>
      </c>
      <c r="M12" s="1">
        <v>150</v>
      </c>
      <c r="N12" s="1">
        <v>653</v>
      </c>
      <c r="O12" s="1">
        <v>494.08</v>
      </c>
      <c r="P12" s="1">
        <v>-77.08</v>
      </c>
    </row>
    <row r="13" spans="2:16" x14ac:dyDescent="0.25">
      <c r="B13" s="1" t="s">
        <v>102</v>
      </c>
      <c r="C13" s="1">
        <v>11</v>
      </c>
      <c r="D13" s="1" t="s">
        <v>64</v>
      </c>
      <c r="E13" s="1">
        <v>500</v>
      </c>
      <c r="F13" s="1">
        <v>4</v>
      </c>
      <c r="G13" s="1">
        <v>420</v>
      </c>
      <c r="H13" s="1">
        <v>63.4</v>
      </c>
      <c r="I13" s="1"/>
      <c r="J13" s="1">
        <v>60</v>
      </c>
      <c r="K13" s="1">
        <v>503</v>
      </c>
      <c r="L13" s="1"/>
      <c r="M13" s="1">
        <v>60</v>
      </c>
      <c r="N13" s="1"/>
      <c r="O13" s="1">
        <v>499.87</v>
      </c>
      <c r="P13" s="1">
        <v>-76.8</v>
      </c>
    </row>
    <row r="14" spans="2:16" x14ac:dyDescent="0.25">
      <c r="B14" s="1" t="s">
        <v>52</v>
      </c>
      <c r="C14" s="1">
        <v>12</v>
      </c>
      <c r="D14" s="1" t="s">
        <v>65</v>
      </c>
      <c r="E14" s="1">
        <v>500</v>
      </c>
      <c r="F14" s="1">
        <v>4</v>
      </c>
      <c r="G14" s="1">
        <v>160</v>
      </c>
      <c r="H14" s="1">
        <v>-20</v>
      </c>
      <c r="I14" s="1">
        <v>150</v>
      </c>
      <c r="J14" s="1">
        <v>-154.5</v>
      </c>
      <c r="K14" s="1">
        <v>503</v>
      </c>
      <c r="L14" s="1">
        <v>-300</v>
      </c>
      <c r="M14" s="1">
        <v>90</v>
      </c>
      <c r="N14" s="1">
        <v>653</v>
      </c>
      <c r="O14" s="1">
        <v>503</v>
      </c>
      <c r="P14" s="1">
        <v>-16.100000000000001</v>
      </c>
    </row>
    <row r="15" spans="2:16" x14ac:dyDescent="0.25">
      <c r="B15" s="1" t="s">
        <v>52</v>
      </c>
      <c r="C15" s="1">
        <v>13</v>
      </c>
      <c r="D15" s="1" t="s">
        <v>66</v>
      </c>
      <c r="E15" s="1">
        <v>500</v>
      </c>
      <c r="F15" s="1">
        <v>4</v>
      </c>
      <c r="G15" s="1"/>
      <c r="H15" s="1"/>
      <c r="I15" s="1"/>
      <c r="J15" s="1">
        <v>-9.1</v>
      </c>
      <c r="K15" s="1">
        <v>505</v>
      </c>
      <c r="L15" s="1">
        <v>-180</v>
      </c>
      <c r="M15" s="1"/>
      <c r="N15" s="1"/>
      <c r="O15" s="1">
        <v>505</v>
      </c>
      <c r="P15" s="1">
        <v>-37.54</v>
      </c>
    </row>
    <row r="16" spans="2:16" x14ac:dyDescent="0.25">
      <c r="B16" s="1" t="s">
        <v>102</v>
      </c>
      <c r="C16" s="1">
        <v>14</v>
      </c>
      <c r="D16" s="1" t="s">
        <v>67</v>
      </c>
      <c r="E16" s="1">
        <v>500</v>
      </c>
      <c r="F16" s="1">
        <v>1</v>
      </c>
      <c r="G16" s="1">
        <v>202.2</v>
      </c>
      <c r="H16" s="1">
        <v>23.9</v>
      </c>
      <c r="I16" s="1">
        <v>40</v>
      </c>
      <c r="J16" s="1"/>
      <c r="K16" s="1">
        <v>505</v>
      </c>
      <c r="L16" s="1">
        <v>-180</v>
      </c>
      <c r="M16" s="1"/>
      <c r="N16" s="1"/>
      <c r="O16" s="1">
        <v>495.24</v>
      </c>
      <c r="P16" s="1">
        <v>-52.94</v>
      </c>
    </row>
    <row r="17" spans="1:16" x14ac:dyDescent="0.25">
      <c r="B17" s="1" t="s">
        <v>102</v>
      </c>
      <c r="C17" s="1">
        <v>15</v>
      </c>
      <c r="D17" s="1" t="s">
        <v>68</v>
      </c>
      <c r="E17" s="1">
        <v>500</v>
      </c>
      <c r="F17" s="1">
        <v>4</v>
      </c>
      <c r="G17" s="1">
        <v>990</v>
      </c>
      <c r="H17" s="1">
        <v>440</v>
      </c>
      <c r="I17" s="1">
        <v>1120</v>
      </c>
      <c r="J17" s="1">
        <v>350</v>
      </c>
      <c r="K17" s="1">
        <v>505</v>
      </c>
      <c r="L17" s="1">
        <v>-480</v>
      </c>
      <c r="M17" s="1">
        <v>350</v>
      </c>
      <c r="N17" s="1"/>
      <c r="O17" s="1">
        <v>504.06</v>
      </c>
      <c r="P17" s="1">
        <v>-11.57</v>
      </c>
    </row>
    <row r="18" spans="1:16" x14ac:dyDescent="0.25">
      <c r="B18" s="1" t="s">
        <v>52</v>
      </c>
      <c r="C18" s="1">
        <v>16</v>
      </c>
      <c r="D18" s="1" t="s">
        <v>69</v>
      </c>
      <c r="E18" s="1">
        <v>500</v>
      </c>
      <c r="F18" s="1">
        <v>4</v>
      </c>
      <c r="G18" s="1"/>
      <c r="H18" s="1"/>
      <c r="I18" s="1">
        <v>450</v>
      </c>
      <c r="J18" s="1">
        <v>-105.6</v>
      </c>
      <c r="K18" s="1">
        <v>498.5</v>
      </c>
      <c r="L18" s="1">
        <v>-200</v>
      </c>
      <c r="M18" s="1">
        <v>20</v>
      </c>
      <c r="N18" s="1"/>
      <c r="O18" s="1">
        <v>498.5</v>
      </c>
      <c r="P18" s="1">
        <v>-73.400000000000006</v>
      </c>
    </row>
    <row r="19" spans="1:16" x14ac:dyDescent="0.25">
      <c r="B19" s="1" t="s">
        <v>102</v>
      </c>
      <c r="C19" s="1">
        <v>17</v>
      </c>
      <c r="D19" s="1" t="s">
        <v>103</v>
      </c>
      <c r="E19" s="1">
        <v>500</v>
      </c>
      <c r="F19" s="1">
        <v>4</v>
      </c>
      <c r="G19" s="1">
        <v>930</v>
      </c>
      <c r="H19" s="1">
        <v>12</v>
      </c>
      <c r="I19" s="1">
        <v>300</v>
      </c>
      <c r="J19" s="1">
        <v>140</v>
      </c>
      <c r="K19" s="1">
        <v>513</v>
      </c>
      <c r="L19" s="1">
        <v>-120</v>
      </c>
      <c r="M19" s="1">
        <v>140</v>
      </c>
      <c r="N19" s="1">
        <v>653</v>
      </c>
      <c r="O19" s="1">
        <v>510.01</v>
      </c>
      <c r="P19" s="1">
        <v>-16.21</v>
      </c>
    </row>
    <row r="20" spans="1:16" x14ac:dyDescent="0.25">
      <c r="B20" s="1" t="s">
        <v>52</v>
      </c>
      <c r="C20" s="1">
        <v>18</v>
      </c>
      <c r="D20" s="1" t="s">
        <v>104</v>
      </c>
      <c r="E20" s="1">
        <v>500</v>
      </c>
      <c r="F20" s="1">
        <v>4</v>
      </c>
      <c r="G20" s="1">
        <v>820</v>
      </c>
      <c r="H20" s="1">
        <v>-100</v>
      </c>
      <c r="I20" s="1">
        <v>890</v>
      </c>
      <c r="J20" s="1">
        <v>-351.8</v>
      </c>
      <c r="K20" s="1">
        <v>509</v>
      </c>
      <c r="L20" s="1">
        <v>-400</v>
      </c>
      <c r="M20" s="1">
        <v>150</v>
      </c>
      <c r="N20" s="1"/>
      <c r="O20" s="1">
        <v>509</v>
      </c>
      <c r="P20" s="1">
        <v>-4.72</v>
      </c>
    </row>
    <row r="21" spans="1:16" x14ac:dyDescent="0.25">
      <c r="B21" s="1" t="s">
        <v>60</v>
      </c>
      <c r="C21" s="1">
        <v>19</v>
      </c>
      <c r="D21" s="1" t="s">
        <v>105</v>
      </c>
      <c r="E21" s="1">
        <v>500</v>
      </c>
      <c r="F21" s="1">
        <v>4</v>
      </c>
      <c r="G21" s="1"/>
      <c r="H21" s="1"/>
      <c r="I21" s="1"/>
      <c r="J21" s="1"/>
      <c r="K21" s="1">
        <v>517</v>
      </c>
      <c r="L21" s="1"/>
      <c r="M21" s="1"/>
      <c r="N21" s="1">
        <v>1306</v>
      </c>
      <c r="O21" s="1">
        <v>498.95</v>
      </c>
      <c r="P21" s="1">
        <v>-9.3800000000000008</v>
      </c>
    </row>
    <row r="22" spans="1:16" x14ac:dyDescent="0.25">
      <c r="B22" s="1" t="s">
        <v>60</v>
      </c>
      <c r="C22" s="1">
        <v>20</v>
      </c>
      <c r="D22" s="1" t="s">
        <v>106</v>
      </c>
      <c r="E22" s="1">
        <v>500</v>
      </c>
      <c r="F22" s="1">
        <v>4</v>
      </c>
      <c r="G22" s="1"/>
      <c r="H22" s="1"/>
      <c r="I22" s="1">
        <v>77</v>
      </c>
      <c r="J22" s="1">
        <v>-373</v>
      </c>
      <c r="K22" s="1">
        <v>516</v>
      </c>
      <c r="L22" s="1"/>
      <c r="M22" s="1"/>
      <c r="N22" s="1"/>
      <c r="O22" s="1">
        <v>517.91</v>
      </c>
      <c r="P22" s="1">
        <v>0</v>
      </c>
    </row>
    <row r="25" spans="1:16" x14ac:dyDescent="0.25">
      <c r="A25" s="101" t="s">
        <v>101</v>
      </c>
      <c r="B25" s="101"/>
      <c r="C25" s="101"/>
      <c r="D25" s="101"/>
      <c r="E25" s="101"/>
      <c r="F25" s="101"/>
      <c r="G25" s="101"/>
      <c r="H25" s="101"/>
      <c r="I25" s="101"/>
    </row>
    <row r="26" spans="1:16" x14ac:dyDescent="0.25">
      <c r="A26" s="1" t="s">
        <v>73</v>
      </c>
      <c r="B26" s="1" t="s">
        <v>74</v>
      </c>
      <c r="C26" s="1" t="s">
        <v>75</v>
      </c>
      <c r="D26" s="1" t="s">
        <v>37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</row>
    <row r="27" spans="1:16" x14ac:dyDescent="0.25">
      <c r="A27" s="1" t="s">
        <v>81</v>
      </c>
      <c r="B27" s="1">
        <v>1</v>
      </c>
      <c r="C27" s="1">
        <v>2</v>
      </c>
      <c r="D27" s="1" t="s">
        <v>82</v>
      </c>
      <c r="E27" s="1">
        <v>0.31</v>
      </c>
      <c r="F27" s="1">
        <v>3.81</v>
      </c>
      <c r="G27" s="1">
        <v>-48.1</v>
      </c>
      <c r="H27" s="1">
        <v>-106</v>
      </c>
      <c r="I27" s="1">
        <v>349</v>
      </c>
    </row>
    <row r="28" spans="1:16" x14ac:dyDescent="0.25">
      <c r="A28" s="1" t="s">
        <v>81</v>
      </c>
      <c r="B28" s="1">
        <v>1</v>
      </c>
      <c r="C28" s="1">
        <v>2</v>
      </c>
      <c r="D28" s="1" t="s">
        <v>82</v>
      </c>
      <c r="E28" s="1">
        <v>0.25</v>
      </c>
      <c r="F28" s="1">
        <v>3.15</v>
      </c>
      <c r="G28" s="1">
        <v>-39.700000000000003</v>
      </c>
      <c r="H28" s="1">
        <v>-129</v>
      </c>
      <c r="I28" s="1">
        <v>420</v>
      </c>
    </row>
    <row r="29" spans="1:16" x14ac:dyDescent="0.25">
      <c r="A29" s="1" t="s">
        <v>81</v>
      </c>
      <c r="B29" s="1">
        <v>2</v>
      </c>
      <c r="C29" s="1">
        <v>3</v>
      </c>
      <c r="D29" s="1" t="s">
        <v>83</v>
      </c>
      <c r="E29" s="1">
        <v>8.3000000000000007</v>
      </c>
      <c r="F29" s="1">
        <v>78.3</v>
      </c>
      <c r="G29" s="1">
        <v>-1050</v>
      </c>
      <c r="H29" s="1">
        <v>-1100</v>
      </c>
      <c r="I29" s="1">
        <v>-123</v>
      </c>
    </row>
    <row r="30" spans="1:16" x14ac:dyDescent="0.25">
      <c r="A30" s="1" t="s">
        <v>81</v>
      </c>
      <c r="B30" s="1">
        <v>3</v>
      </c>
      <c r="C30" s="1">
        <v>4</v>
      </c>
      <c r="D30" s="1" t="s">
        <v>84</v>
      </c>
      <c r="E30" s="1">
        <v>6.86</v>
      </c>
      <c r="F30" s="1">
        <v>79.400000000000006</v>
      </c>
      <c r="G30" s="1">
        <v>-1001</v>
      </c>
      <c r="H30" s="1">
        <v>-699</v>
      </c>
      <c r="I30" s="1">
        <v>127</v>
      </c>
    </row>
    <row r="31" spans="1:16" x14ac:dyDescent="0.25">
      <c r="A31" s="1" t="s">
        <v>81</v>
      </c>
      <c r="B31" s="1">
        <v>1</v>
      </c>
      <c r="C31" s="1">
        <v>4</v>
      </c>
      <c r="D31" s="1" t="s">
        <v>85</v>
      </c>
      <c r="E31" s="1">
        <v>11.6</v>
      </c>
      <c r="F31" s="1">
        <v>138.30000000000001</v>
      </c>
      <c r="G31" s="1">
        <v>-1757.4</v>
      </c>
      <c r="H31" s="1">
        <v>-1021</v>
      </c>
      <c r="I31" s="1">
        <v>-62</v>
      </c>
    </row>
    <row r="32" spans="1:16" x14ac:dyDescent="0.25">
      <c r="A32" s="1" t="s">
        <v>81</v>
      </c>
      <c r="B32" s="1">
        <v>4</v>
      </c>
      <c r="C32" s="1">
        <v>5</v>
      </c>
      <c r="D32" s="1" t="s">
        <v>86</v>
      </c>
      <c r="E32" s="1">
        <v>12.7</v>
      </c>
      <c r="F32" s="1">
        <v>115.6</v>
      </c>
      <c r="G32" s="1">
        <v>-1526</v>
      </c>
      <c r="H32" s="1">
        <v>-686</v>
      </c>
      <c r="I32" s="1">
        <v>138</v>
      </c>
    </row>
    <row r="33" spans="1:9" x14ac:dyDescent="0.25">
      <c r="A33" s="1" t="s">
        <v>81</v>
      </c>
      <c r="B33" s="1">
        <v>4</v>
      </c>
      <c r="C33" s="1">
        <v>5</v>
      </c>
      <c r="D33" s="1" t="s">
        <v>86</v>
      </c>
      <c r="E33" s="1">
        <v>11.5</v>
      </c>
      <c r="F33" s="1">
        <v>118.41</v>
      </c>
      <c r="G33" s="1">
        <v>-1447.2</v>
      </c>
      <c r="H33" s="1">
        <v>-670</v>
      </c>
      <c r="I33" s="1">
        <v>121</v>
      </c>
    </row>
    <row r="34" spans="1:9" x14ac:dyDescent="0.25">
      <c r="A34" s="1" t="s">
        <v>81</v>
      </c>
      <c r="B34" s="1">
        <v>5</v>
      </c>
      <c r="C34" s="1">
        <v>6</v>
      </c>
      <c r="D34" s="1" t="s">
        <v>87</v>
      </c>
      <c r="E34" s="1">
        <v>9.35</v>
      </c>
      <c r="F34" s="1">
        <v>85</v>
      </c>
      <c r="G34" s="1">
        <v>-1125</v>
      </c>
      <c r="H34" s="1">
        <v>-343</v>
      </c>
      <c r="I34" s="1">
        <v>104</v>
      </c>
    </row>
    <row r="35" spans="1:9" x14ac:dyDescent="0.25">
      <c r="A35" s="1" t="s">
        <v>81</v>
      </c>
      <c r="B35" s="1">
        <v>5</v>
      </c>
      <c r="C35" s="1">
        <v>7</v>
      </c>
      <c r="D35" s="1" t="s">
        <v>88</v>
      </c>
      <c r="E35" s="1">
        <v>9.1999999999999993</v>
      </c>
      <c r="F35" s="1">
        <v>98.2</v>
      </c>
      <c r="G35" s="1">
        <v>-1148</v>
      </c>
      <c r="H35" s="1">
        <v>-236</v>
      </c>
      <c r="I35" s="1">
        <v>124</v>
      </c>
    </row>
    <row r="36" spans="1:9" x14ac:dyDescent="0.25">
      <c r="A36" s="1" t="s">
        <v>81</v>
      </c>
      <c r="B36" s="1">
        <v>5</v>
      </c>
      <c r="C36" s="1">
        <v>8</v>
      </c>
      <c r="D36" s="1" t="s">
        <v>89</v>
      </c>
      <c r="E36" s="1">
        <v>5.2</v>
      </c>
      <c r="F36" s="1">
        <v>63.6</v>
      </c>
      <c r="G36" s="1">
        <v>-788</v>
      </c>
      <c r="H36" s="1">
        <v>-667</v>
      </c>
      <c r="I36" s="1">
        <v>80</v>
      </c>
    </row>
    <row r="37" spans="1:9" x14ac:dyDescent="0.25">
      <c r="A37" s="1" t="s">
        <v>81</v>
      </c>
      <c r="B37" s="1">
        <v>6</v>
      </c>
      <c r="C37" s="1">
        <v>8</v>
      </c>
      <c r="D37" s="1" t="s">
        <v>90</v>
      </c>
      <c r="E37" s="1">
        <v>7.1</v>
      </c>
      <c r="F37" s="1">
        <v>72.41</v>
      </c>
      <c r="G37" s="1">
        <v>-911</v>
      </c>
      <c r="H37" s="1">
        <v>-173</v>
      </c>
      <c r="I37" s="1">
        <v>163</v>
      </c>
    </row>
    <row r="38" spans="1:9" x14ac:dyDescent="0.25">
      <c r="A38" s="1" t="s">
        <v>81</v>
      </c>
      <c r="B38" s="1">
        <v>6</v>
      </c>
      <c r="C38" s="1">
        <v>7</v>
      </c>
      <c r="D38" s="1" t="s">
        <v>91</v>
      </c>
      <c r="E38" s="1">
        <v>1.8</v>
      </c>
      <c r="F38" s="1">
        <v>19.5</v>
      </c>
      <c r="G38" s="1">
        <v>-227</v>
      </c>
      <c r="H38" s="1">
        <v>311</v>
      </c>
      <c r="I38" s="1">
        <v>76</v>
      </c>
    </row>
    <row r="39" spans="1:9" x14ac:dyDescent="0.25">
      <c r="A39" s="1" t="s">
        <v>81</v>
      </c>
      <c r="B39" s="1">
        <v>8</v>
      </c>
      <c r="C39" s="1">
        <v>9</v>
      </c>
      <c r="D39" s="1" t="s">
        <v>92</v>
      </c>
      <c r="E39" s="1">
        <v>2.82</v>
      </c>
      <c r="F39" s="1">
        <v>28.85</v>
      </c>
      <c r="G39" s="1">
        <v>-362</v>
      </c>
      <c r="H39" s="1">
        <v>-602</v>
      </c>
      <c r="I39" s="1">
        <v>155</v>
      </c>
    </row>
    <row r="40" spans="1:9" x14ac:dyDescent="0.25">
      <c r="A40" s="1" t="s">
        <v>81</v>
      </c>
      <c r="B40" s="1">
        <v>9</v>
      </c>
      <c r="C40" s="1">
        <v>10</v>
      </c>
      <c r="D40" s="1" t="s">
        <v>93</v>
      </c>
      <c r="E40" s="1">
        <v>6</v>
      </c>
      <c r="F40" s="1">
        <v>69</v>
      </c>
      <c r="G40" s="1">
        <v>-811</v>
      </c>
      <c r="H40" s="1">
        <v>-408</v>
      </c>
      <c r="I40" s="1">
        <v>124</v>
      </c>
    </row>
    <row r="41" spans="1:9" x14ac:dyDescent="0.25">
      <c r="A41" s="1" t="s">
        <v>81</v>
      </c>
      <c r="B41" s="1">
        <v>10</v>
      </c>
      <c r="C41" s="1">
        <v>11</v>
      </c>
      <c r="D41" s="1" t="s">
        <v>94</v>
      </c>
      <c r="E41" s="1">
        <v>4.0999999999999996</v>
      </c>
      <c r="F41" s="1">
        <v>51.6</v>
      </c>
      <c r="G41" s="1">
        <v>-612</v>
      </c>
      <c r="H41" s="1">
        <v>27</v>
      </c>
      <c r="I41" s="1">
        <v>128</v>
      </c>
    </row>
    <row r="42" spans="1:9" x14ac:dyDescent="0.25">
      <c r="A42" s="1" t="s">
        <v>81</v>
      </c>
      <c r="B42" s="1">
        <v>12</v>
      </c>
      <c r="C42" s="1">
        <v>1</v>
      </c>
      <c r="D42" s="1" t="s">
        <v>95</v>
      </c>
      <c r="E42" s="1">
        <v>10.1</v>
      </c>
      <c r="F42" s="1">
        <v>122.52</v>
      </c>
      <c r="G42" s="1">
        <v>-1523.8</v>
      </c>
      <c r="H42" s="1">
        <v>454</v>
      </c>
      <c r="I42" s="1">
        <v>142</v>
      </c>
    </row>
    <row r="43" spans="1:9" x14ac:dyDescent="0.25">
      <c r="A43" s="1" t="s">
        <v>81</v>
      </c>
      <c r="B43" s="1">
        <v>12</v>
      </c>
      <c r="C43" s="1">
        <v>13</v>
      </c>
      <c r="D43" s="1" t="s">
        <v>96</v>
      </c>
      <c r="E43" s="1">
        <v>9.77</v>
      </c>
      <c r="F43" s="1">
        <v>119.59</v>
      </c>
      <c r="G43" s="1">
        <v>-1414.8</v>
      </c>
      <c r="H43" s="1">
        <v>-782</v>
      </c>
      <c r="I43" s="1">
        <v>104</v>
      </c>
    </row>
    <row r="44" spans="1:9" x14ac:dyDescent="0.25">
      <c r="A44" s="1" t="s">
        <v>81</v>
      </c>
      <c r="B44" s="1">
        <v>13</v>
      </c>
      <c r="C44" s="1">
        <v>14</v>
      </c>
      <c r="D44" s="1" t="s">
        <v>97</v>
      </c>
      <c r="E44" s="1">
        <v>8.33</v>
      </c>
      <c r="F44" s="1">
        <v>88.52</v>
      </c>
      <c r="G44" s="1">
        <v>-1034.7</v>
      </c>
      <c r="H44" s="1">
        <v>-759</v>
      </c>
      <c r="I44" s="1">
        <v>46</v>
      </c>
    </row>
    <row r="45" spans="1:9" x14ac:dyDescent="0.25">
      <c r="A45" s="1" t="s">
        <v>81</v>
      </c>
      <c r="B45" s="1">
        <v>14</v>
      </c>
      <c r="C45" s="1">
        <v>7</v>
      </c>
      <c r="D45" s="1" t="s">
        <v>98</v>
      </c>
      <c r="E45" s="1">
        <v>5.91</v>
      </c>
      <c r="F45" s="1">
        <v>62.76</v>
      </c>
      <c r="G45" s="1">
        <v>-733.6</v>
      </c>
      <c r="H45" s="1">
        <v>-577</v>
      </c>
      <c r="I45" s="1">
        <v>14</v>
      </c>
    </row>
    <row r="46" spans="1:9" x14ac:dyDescent="0.25">
      <c r="A46" s="1" t="s">
        <v>81</v>
      </c>
      <c r="B46" s="1">
        <v>12</v>
      </c>
      <c r="C46" s="1">
        <v>15</v>
      </c>
      <c r="D46" s="1" t="s">
        <v>99</v>
      </c>
      <c r="E46" s="1">
        <v>5.72</v>
      </c>
      <c r="F46" s="1">
        <v>58.55</v>
      </c>
      <c r="G46" s="1">
        <v>-720.8</v>
      </c>
      <c r="H46" s="1">
        <v>338</v>
      </c>
      <c r="I46" s="1">
        <v>54</v>
      </c>
    </row>
    <row r="47" spans="1:9" x14ac:dyDescent="0.25">
      <c r="A47" s="1" t="s">
        <v>81</v>
      </c>
      <c r="B47" s="1">
        <v>16</v>
      </c>
      <c r="C47" s="1">
        <v>11</v>
      </c>
      <c r="D47" s="1" t="s">
        <v>100</v>
      </c>
      <c r="E47" s="1">
        <v>3</v>
      </c>
      <c r="F47" s="1">
        <v>32.5</v>
      </c>
      <c r="G47" s="1">
        <v>-455</v>
      </c>
      <c r="H47" s="1">
        <v>-450</v>
      </c>
      <c r="I47" s="1">
        <v>106</v>
      </c>
    </row>
    <row r="48" spans="1:9" x14ac:dyDescent="0.25">
      <c r="A48" s="1" t="s">
        <v>81</v>
      </c>
      <c r="B48" s="1">
        <v>2</v>
      </c>
      <c r="C48" s="1">
        <v>17</v>
      </c>
      <c r="D48" s="1" t="s">
        <v>107</v>
      </c>
      <c r="E48" s="1">
        <v>7.3</v>
      </c>
      <c r="F48" s="1">
        <v>89.75</v>
      </c>
      <c r="G48" s="1">
        <v>-1061.7</v>
      </c>
      <c r="H48" s="1">
        <v>-641</v>
      </c>
      <c r="I48" s="1">
        <v>97</v>
      </c>
    </row>
    <row r="49" spans="1:9" x14ac:dyDescent="0.25">
      <c r="A49" s="1" t="s">
        <v>81</v>
      </c>
      <c r="B49" s="1">
        <v>2</v>
      </c>
      <c r="C49" s="1">
        <v>18</v>
      </c>
      <c r="D49" s="1" t="s">
        <v>108</v>
      </c>
      <c r="E49" s="1">
        <v>3.05</v>
      </c>
      <c r="F49" s="1">
        <v>36.64</v>
      </c>
      <c r="G49" s="1">
        <v>-462.8</v>
      </c>
      <c r="H49" s="1">
        <v>-144</v>
      </c>
      <c r="I49" s="1">
        <v>-5</v>
      </c>
    </row>
    <row r="50" spans="1:9" x14ac:dyDescent="0.25">
      <c r="A50" s="1" t="s">
        <v>81</v>
      </c>
      <c r="B50" s="1">
        <v>18</v>
      </c>
      <c r="C50" s="1">
        <v>19</v>
      </c>
      <c r="D50" s="1" t="s">
        <v>109</v>
      </c>
      <c r="E50" s="1">
        <v>10.25</v>
      </c>
      <c r="F50" s="1">
        <v>98.5</v>
      </c>
      <c r="G50" s="1">
        <v>-1290</v>
      </c>
      <c r="H50" s="1">
        <v>-213</v>
      </c>
      <c r="I50" s="1">
        <v>129</v>
      </c>
    </row>
    <row r="51" spans="1:9" x14ac:dyDescent="0.25">
      <c r="A51" s="1" t="s">
        <v>81</v>
      </c>
      <c r="B51" s="1">
        <v>19</v>
      </c>
      <c r="C51" s="1">
        <v>15</v>
      </c>
      <c r="D51" s="1" t="s">
        <v>110</v>
      </c>
      <c r="E51" s="1">
        <v>4.34</v>
      </c>
      <c r="F51" s="1">
        <v>44.02</v>
      </c>
      <c r="G51" s="1">
        <v>-560</v>
      </c>
      <c r="H51" s="1">
        <v>-212</v>
      </c>
      <c r="I51" s="1">
        <v>144</v>
      </c>
    </row>
    <row r="52" spans="1:9" x14ac:dyDescent="0.25">
      <c r="A52" s="1" t="s">
        <v>81</v>
      </c>
      <c r="B52" s="1">
        <v>1</v>
      </c>
      <c r="C52" s="1">
        <v>20</v>
      </c>
      <c r="D52" s="1" t="s">
        <v>111</v>
      </c>
      <c r="E52" s="1">
        <v>14.79</v>
      </c>
      <c r="F52" s="1">
        <v>212.33</v>
      </c>
      <c r="G52" s="1">
        <v>-2866</v>
      </c>
      <c r="H52" s="1">
        <v>77</v>
      </c>
      <c r="I52" s="1">
        <v>382</v>
      </c>
    </row>
  </sheetData>
  <mergeCells count="2">
    <mergeCell ref="B1:P1"/>
    <mergeCell ref="A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Сравнение схем</vt:lpstr>
      <vt:lpstr>Таблицы Модель 16 узлов</vt:lpstr>
      <vt:lpstr>Таблицы Модель 20 узлов</vt:lpstr>
      <vt:lpstr>'Сравнение схем'!Область_печати</vt:lpstr>
    </vt:vector>
  </TitlesOfParts>
  <Company>НАО АУЭС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 МДП, АДП</dc:title>
  <dc:creator>Bektimirov Anur</dc:creator>
  <cp:lastModifiedBy>Alexandr Gunin</cp:lastModifiedBy>
  <cp:lastPrinted>2019-12-18T15:06:12Z</cp:lastPrinted>
  <dcterms:created xsi:type="dcterms:W3CDTF">2018-02-02T07:44:54Z</dcterms:created>
  <dcterms:modified xsi:type="dcterms:W3CDTF">2020-02-28T08:55:54Z</dcterms:modified>
</cp:coreProperties>
</file>