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zed/Downloads/"/>
    </mc:Choice>
  </mc:AlternateContent>
  <xr:revisionPtr revIDLastSave="0" documentId="13_ncr:1_{8A487BA0-C008-EA45-B434-498C02C21E51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Fonctions mathématiques" sheetId="1" r:id="rId1"/>
    <sheet name="Fonctions Mathématiques-Rep" sheetId="4" r:id="rId2"/>
    <sheet name="Fonctions trigonométriques" sheetId="2" r:id="rId3"/>
    <sheet name="Fonctions Trigonométriques-Rep" sheetId="5" r:id="rId4"/>
    <sheet name="Objectifs" sheetId="3" r:id="rId5"/>
  </sheets>
  <definedNames>
    <definedName name="_xlchart.v1.0" hidden="1">'Fonctions Mathématiques-Rep'!$AA$27</definedName>
    <definedName name="_xlchart.v1.1" hidden="1">'Fonctions Mathématiques-Rep'!$AA$29:$AA$129</definedName>
    <definedName name="_xlchart.v1.10" hidden="1">'Fonctions Mathématiques-Rep'!$S$29:$S$129</definedName>
    <definedName name="_xlchart.v1.100" hidden="1">'Fonctions Mathématiques-Rep'!$AA$27</definedName>
    <definedName name="_xlchart.v1.101" hidden="1">'Fonctions Mathématiques-Rep'!$AA$29:$AA$129</definedName>
    <definedName name="_xlchart.v1.102" hidden="1">'Fonctions Mathématiques-Rep'!$O$29:$O$129</definedName>
    <definedName name="_xlchart.v1.103" hidden="1">'Fonctions Mathématiques-Rep'!$P$27</definedName>
    <definedName name="_xlchart.v1.104" hidden="1">'Fonctions Mathématiques-Rep'!$P$29:$P$129</definedName>
    <definedName name="_xlchart.v1.105" hidden="1">'Fonctions Mathématiques-Rep'!$Q$27</definedName>
    <definedName name="_xlchart.v1.106" hidden="1">'Fonctions Mathématiques-Rep'!$Q$29:$Q$129</definedName>
    <definedName name="_xlchart.v1.107" hidden="1">'Fonctions Mathématiques-Rep'!$R$27</definedName>
    <definedName name="_xlchart.v1.108" hidden="1">'Fonctions Mathématiques-Rep'!$R$29:$R$129</definedName>
    <definedName name="_xlchart.v1.109" hidden="1">'Fonctions Mathématiques-Rep'!$S$27</definedName>
    <definedName name="_xlchart.v1.11" hidden="1">'Fonctions Mathématiques-Rep'!$T$27</definedName>
    <definedName name="_xlchart.v1.110" hidden="1">'Fonctions Mathématiques-Rep'!$S$29:$S$129</definedName>
    <definedName name="_xlchart.v1.111" hidden="1">'Fonctions Mathématiques-Rep'!$T$27</definedName>
    <definedName name="_xlchart.v1.112" hidden="1">'Fonctions Mathématiques-Rep'!$T$29:$T$129</definedName>
    <definedName name="_xlchart.v1.113" hidden="1">'Fonctions Mathématiques-Rep'!$U$27</definedName>
    <definedName name="_xlchart.v1.114" hidden="1">'Fonctions Mathématiques-Rep'!$U$29:$U$129</definedName>
    <definedName name="_xlchart.v1.115" hidden="1">'Fonctions Mathématiques-Rep'!$V$27</definedName>
    <definedName name="_xlchart.v1.116" hidden="1">'Fonctions Mathématiques-Rep'!$V$29:$V$129</definedName>
    <definedName name="_xlchart.v1.117" hidden="1">'Fonctions Mathématiques-Rep'!$W$27</definedName>
    <definedName name="_xlchart.v1.118" hidden="1">'Fonctions Mathématiques-Rep'!$W$29:$W$129</definedName>
    <definedName name="_xlchart.v1.119" hidden="1">'Fonctions Mathématiques-Rep'!$X$27</definedName>
    <definedName name="_xlchart.v1.12" hidden="1">'Fonctions Mathématiques-Rep'!$T$29:$T$129</definedName>
    <definedName name="_xlchart.v1.120" hidden="1">'Fonctions Mathématiques-Rep'!$X$29:$X$129</definedName>
    <definedName name="_xlchart.v1.121" hidden="1">'Fonctions Mathématiques-Rep'!$Y$27</definedName>
    <definedName name="_xlchart.v1.122" hidden="1">'Fonctions Mathématiques-Rep'!$Y$29:$Y$129</definedName>
    <definedName name="_xlchart.v1.123" hidden="1">'Fonctions Mathématiques-Rep'!$Z$27</definedName>
    <definedName name="_xlchart.v1.124" hidden="1">'Fonctions Mathématiques-Rep'!$Z$29:$Z$129</definedName>
    <definedName name="_xlchart.v1.13" hidden="1">'Fonctions Mathématiques-Rep'!$U$27</definedName>
    <definedName name="_xlchart.v1.14" hidden="1">'Fonctions Mathématiques-Rep'!$U$29:$U$129</definedName>
    <definedName name="_xlchart.v1.15" hidden="1">'Fonctions Mathématiques-Rep'!$V$27</definedName>
    <definedName name="_xlchart.v1.16" hidden="1">'Fonctions Mathématiques-Rep'!$V$29:$V$129</definedName>
    <definedName name="_xlchart.v1.17" hidden="1">'Fonctions Mathématiques-Rep'!$W$27</definedName>
    <definedName name="_xlchart.v1.18" hidden="1">'Fonctions Mathématiques-Rep'!$W$29:$W$129</definedName>
    <definedName name="_xlchart.v1.19" hidden="1">'Fonctions Mathématiques-Rep'!$X$27</definedName>
    <definedName name="_xlchart.v1.2" hidden="1">'Fonctions Mathématiques-Rep'!$O$29:$O$129</definedName>
    <definedName name="_xlchart.v1.20" hidden="1">'Fonctions Mathématiques-Rep'!$X$29:$X$129</definedName>
    <definedName name="_xlchart.v1.21" hidden="1">'Fonctions Mathématiques-Rep'!$Y$27</definedName>
    <definedName name="_xlchart.v1.22" hidden="1">'Fonctions Mathématiques-Rep'!$Y$29:$Y$129</definedName>
    <definedName name="_xlchart.v1.23" hidden="1">'Fonctions Mathématiques-Rep'!$Z$27</definedName>
    <definedName name="_xlchart.v1.24" hidden="1">'Fonctions Mathématiques-Rep'!$Z$29:$Z$129</definedName>
    <definedName name="_xlchart.v1.25" hidden="1">'Fonctions Mathématiques-Rep'!$AA$27</definedName>
    <definedName name="_xlchart.v1.26" hidden="1">'Fonctions Mathématiques-Rep'!$AA$29:$AA$129</definedName>
    <definedName name="_xlchart.v1.27" hidden="1">'Fonctions Mathématiques-Rep'!$O$29:$O$129</definedName>
    <definedName name="_xlchart.v1.28" hidden="1">'Fonctions Mathématiques-Rep'!$P$27</definedName>
    <definedName name="_xlchart.v1.29" hidden="1">'Fonctions Mathématiques-Rep'!$P$29:$P$129</definedName>
    <definedName name="_xlchart.v1.3" hidden="1">'Fonctions Mathématiques-Rep'!$P$27</definedName>
    <definedName name="_xlchart.v1.30" hidden="1">'Fonctions Mathématiques-Rep'!$Q$27</definedName>
    <definedName name="_xlchart.v1.31" hidden="1">'Fonctions Mathématiques-Rep'!$Q$29:$Q$129</definedName>
    <definedName name="_xlchart.v1.32" hidden="1">'Fonctions Mathématiques-Rep'!$R$27</definedName>
    <definedName name="_xlchart.v1.33" hidden="1">'Fonctions Mathématiques-Rep'!$R$29:$R$129</definedName>
    <definedName name="_xlchart.v1.34" hidden="1">'Fonctions Mathématiques-Rep'!$S$27</definedName>
    <definedName name="_xlchart.v1.35" hidden="1">'Fonctions Mathématiques-Rep'!$S$29:$S$129</definedName>
    <definedName name="_xlchart.v1.36" hidden="1">'Fonctions Mathématiques-Rep'!$T$27</definedName>
    <definedName name="_xlchart.v1.37" hidden="1">'Fonctions Mathématiques-Rep'!$T$29:$T$129</definedName>
    <definedName name="_xlchart.v1.38" hidden="1">'Fonctions Mathématiques-Rep'!$U$27</definedName>
    <definedName name="_xlchart.v1.39" hidden="1">'Fonctions Mathématiques-Rep'!$U$29:$U$129</definedName>
    <definedName name="_xlchart.v1.4" hidden="1">'Fonctions Mathématiques-Rep'!$P$29:$P$129</definedName>
    <definedName name="_xlchart.v1.40" hidden="1">'Fonctions Mathématiques-Rep'!$V$27</definedName>
    <definedName name="_xlchart.v1.41" hidden="1">'Fonctions Mathématiques-Rep'!$V$29:$V$129</definedName>
    <definedName name="_xlchart.v1.42" hidden="1">'Fonctions Mathématiques-Rep'!$W$27</definedName>
    <definedName name="_xlchart.v1.43" hidden="1">'Fonctions Mathématiques-Rep'!$W$29:$W$129</definedName>
    <definedName name="_xlchart.v1.44" hidden="1">'Fonctions Mathématiques-Rep'!$X$27</definedName>
    <definedName name="_xlchart.v1.45" hidden="1">'Fonctions Mathématiques-Rep'!$X$29:$X$129</definedName>
    <definedName name="_xlchart.v1.46" hidden="1">'Fonctions Mathématiques-Rep'!$Y$27</definedName>
    <definedName name="_xlchart.v1.47" hidden="1">'Fonctions Mathématiques-Rep'!$Y$29:$Y$129</definedName>
    <definedName name="_xlchart.v1.48" hidden="1">'Fonctions Mathématiques-Rep'!$Z$27</definedName>
    <definedName name="_xlchart.v1.49" hidden="1">'Fonctions Mathématiques-Rep'!$Z$29:$Z$129</definedName>
    <definedName name="_xlchart.v1.5" hidden="1">'Fonctions Mathématiques-Rep'!$Q$27</definedName>
    <definedName name="_xlchart.v1.50" hidden="1">'Fonctions Mathématiques-Rep'!$AA$27</definedName>
    <definedName name="_xlchart.v1.51" hidden="1">'Fonctions Mathématiques-Rep'!$AA$29:$AA$129</definedName>
    <definedName name="_xlchart.v1.52" hidden="1">'Fonctions Mathématiques-Rep'!$O$29:$O$129</definedName>
    <definedName name="_xlchart.v1.53" hidden="1">'Fonctions Mathématiques-Rep'!$P$27</definedName>
    <definedName name="_xlchart.v1.54" hidden="1">'Fonctions Mathématiques-Rep'!$P$29:$P$129</definedName>
    <definedName name="_xlchart.v1.55" hidden="1">'Fonctions Mathématiques-Rep'!$Q$27</definedName>
    <definedName name="_xlchart.v1.56" hidden="1">'Fonctions Mathématiques-Rep'!$Q$29:$Q$129</definedName>
    <definedName name="_xlchart.v1.57" hidden="1">'Fonctions Mathématiques-Rep'!$R$27</definedName>
    <definedName name="_xlchart.v1.58" hidden="1">'Fonctions Mathématiques-Rep'!$R$29:$R$129</definedName>
    <definedName name="_xlchart.v1.59" hidden="1">'Fonctions Mathématiques-Rep'!$S$27</definedName>
    <definedName name="_xlchart.v1.6" hidden="1">'Fonctions Mathématiques-Rep'!$Q$29:$Q$129</definedName>
    <definedName name="_xlchart.v1.60" hidden="1">'Fonctions Mathématiques-Rep'!$S$29:$S$129</definedName>
    <definedName name="_xlchart.v1.61" hidden="1">'Fonctions Mathématiques-Rep'!$T$27</definedName>
    <definedName name="_xlchart.v1.62" hidden="1">'Fonctions Mathématiques-Rep'!$T$29:$T$129</definedName>
    <definedName name="_xlchart.v1.63" hidden="1">'Fonctions Mathématiques-Rep'!$U$27</definedName>
    <definedName name="_xlchart.v1.64" hidden="1">'Fonctions Mathématiques-Rep'!$U$29:$U$129</definedName>
    <definedName name="_xlchart.v1.65" hidden="1">'Fonctions Mathématiques-Rep'!$V$27</definedName>
    <definedName name="_xlchart.v1.66" hidden="1">'Fonctions Mathématiques-Rep'!$V$29:$V$129</definedName>
    <definedName name="_xlchart.v1.67" hidden="1">'Fonctions Mathématiques-Rep'!$W$27</definedName>
    <definedName name="_xlchart.v1.68" hidden="1">'Fonctions Mathématiques-Rep'!$W$29:$W$129</definedName>
    <definedName name="_xlchart.v1.69" hidden="1">'Fonctions Mathématiques-Rep'!$X$27</definedName>
    <definedName name="_xlchart.v1.7" hidden="1">'Fonctions Mathématiques-Rep'!$R$27</definedName>
    <definedName name="_xlchart.v1.70" hidden="1">'Fonctions Mathématiques-Rep'!$X$29:$X$129</definedName>
    <definedName name="_xlchart.v1.71" hidden="1">'Fonctions Mathématiques-Rep'!$Y$27</definedName>
    <definedName name="_xlchart.v1.72" hidden="1">'Fonctions Mathématiques-Rep'!$Y$29:$Y$129</definedName>
    <definedName name="_xlchart.v1.73" hidden="1">'Fonctions Mathématiques-Rep'!$Z$27</definedName>
    <definedName name="_xlchart.v1.74" hidden="1">'Fonctions Mathématiques-Rep'!$Z$29:$Z$129</definedName>
    <definedName name="_xlchart.v1.75" hidden="1">'Fonctions Mathématiques-Rep'!$AA$27</definedName>
    <definedName name="_xlchart.v1.76" hidden="1">'Fonctions Mathématiques-Rep'!$AA$29:$AA$129</definedName>
    <definedName name="_xlchart.v1.77" hidden="1">'Fonctions Mathématiques-Rep'!$O$29:$O$129</definedName>
    <definedName name="_xlchart.v1.78" hidden="1">'Fonctions Mathématiques-Rep'!$P$27</definedName>
    <definedName name="_xlchart.v1.79" hidden="1">'Fonctions Mathématiques-Rep'!$P$29:$P$129</definedName>
    <definedName name="_xlchart.v1.8" hidden="1">'Fonctions Mathématiques-Rep'!$R$29:$R$129</definedName>
    <definedName name="_xlchart.v1.80" hidden="1">'Fonctions Mathématiques-Rep'!$Q$27</definedName>
    <definedName name="_xlchart.v1.81" hidden="1">'Fonctions Mathématiques-Rep'!$Q$29:$Q$129</definedName>
    <definedName name="_xlchart.v1.82" hidden="1">'Fonctions Mathématiques-Rep'!$R$27</definedName>
    <definedName name="_xlchart.v1.83" hidden="1">'Fonctions Mathématiques-Rep'!$R$29:$R$129</definedName>
    <definedName name="_xlchart.v1.84" hidden="1">'Fonctions Mathématiques-Rep'!$S$27</definedName>
    <definedName name="_xlchart.v1.85" hidden="1">'Fonctions Mathématiques-Rep'!$S$29:$S$129</definedName>
    <definedName name="_xlchart.v1.86" hidden="1">'Fonctions Mathématiques-Rep'!$T$27</definedName>
    <definedName name="_xlchart.v1.87" hidden="1">'Fonctions Mathématiques-Rep'!$T$29:$T$129</definedName>
    <definedName name="_xlchart.v1.88" hidden="1">'Fonctions Mathématiques-Rep'!$U$27</definedName>
    <definedName name="_xlchart.v1.89" hidden="1">'Fonctions Mathématiques-Rep'!$U$29:$U$129</definedName>
    <definedName name="_xlchart.v1.9" hidden="1">'Fonctions Mathématiques-Rep'!$S$27</definedName>
    <definedName name="_xlchart.v1.90" hidden="1">'Fonctions Mathématiques-Rep'!$V$27</definedName>
    <definedName name="_xlchart.v1.91" hidden="1">'Fonctions Mathématiques-Rep'!$V$29:$V$129</definedName>
    <definedName name="_xlchart.v1.92" hidden="1">'Fonctions Mathématiques-Rep'!$W$27</definedName>
    <definedName name="_xlchart.v1.93" hidden="1">'Fonctions Mathématiques-Rep'!$W$29:$W$129</definedName>
    <definedName name="_xlchart.v1.94" hidden="1">'Fonctions Mathématiques-Rep'!$X$27</definedName>
    <definedName name="_xlchart.v1.95" hidden="1">'Fonctions Mathématiques-Rep'!$X$29:$X$129</definedName>
    <definedName name="_xlchart.v1.96" hidden="1">'Fonctions Mathématiques-Rep'!$Y$27</definedName>
    <definedName name="_xlchart.v1.97" hidden="1">'Fonctions Mathématiques-Rep'!$Y$29:$Y$129</definedName>
    <definedName name="_xlchart.v1.98" hidden="1">'Fonctions Mathématiques-Rep'!$Z$27</definedName>
    <definedName name="_xlchart.v1.99" hidden="1">'Fonctions Mathématiques-Rep'!$Z$29:$Z$129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5" l="1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26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D89" i="5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69" i="5"/>
  <c r="D70" i="5"/>
  <c r="D71" i="5"/>
  <c r="D72" i="5"/>
  <c r="D73" i="5"/>
  <c r="D74" i="5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44" i="5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28" i="5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27" i="5"/>
  <c r="O31" i="4"/>
  <c r="O32" i="4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29" i="4"/>
  <c r="AA29" i="4" s="1"/>
  <c r="O30" i="4" l="1"/>
  <c r="U29" i="4"/>
  <c r="W29" i="4"/>
  <c r="Q29" i="4"/>
  <c r="Y29" i="4"/>
  <c r="S29" i="4"/>
  <c r="AA30" i="4"/>
  <c r="U30" i="4"/>
  <c r="Q30" i="4"/>
  <c r="S30" i="4"/>
  <c r="W30" i="4"/>
  <c r="Y30" i="4"/>
  <c r="K21" i="1"/>
  <c r="U31" i="4" l="1"/>
  <c r="AA31" i="4"/>
  <c r="Q31" i="4"/>
  <c r="Y31" i="4"/>
  <c r="W31" i="4"/>
  <c r="S31" i="4"/>
  <c r="I15" i="2"/>
  <c r="G15" i="2"/>
  <c r="N19" i="2" s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U32" i="4" l="1"/>
  <c r="AA32" i="4"/>
  <c r="Q32" i="4"/>
  <c r="Y32" i="4"/>
  <c r="S32" i="4"/>
  <c r="W32" i="4"/>
  <c r="H15" i="2"/>
  <c r="P19" i="2"/>
  <c r="R19" i="2"/>
  <c r="N20" i="2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T19" i="2"/>
  <c r="T66" i="1"/>
  <c r="P67" i="1"/>
  <c r="V66" i="1"/>
  <c r="X66" i="1"/>
  <c r="Z66" i="1"/>
  <c r="AB66" i="1"/>
  <c r="R66" i="1"/>
  <c r="P20" i="2"/>
  <c r="T20" i="2"/>
  <c r="R20" i="2"/>
  <c r="AB25" i="1"/>
  <c r="Y33" i="4" l="1"/>
  <c r="AA33" i="4"/>
  <c r="U33" i="4"/>
  <c r="S33" i="4"/>
  <c r="Q33" i="4"/>
  <c r="W33" i="4"/>
  <c r="P68" i="1"/>
  <c r="X67" i="1"/>
  <c r="Z67" i="1"/>
  <c r="AB67" i="1"/>
  <c r="R67" i="1"/>
  <c r="T67" i="1"/>
  <c r="V67" i="1"/>
  <c r="T60" i="2"/>
  <c r="P60" i="2"/>
  <c r="R60" i="2"/>
  <c r="P61" i="2"/>
  <c r="T61" i="2"/>
  <c r="R61" i="2"/>
  <c r="R25" i="1"/>
  <c r="T25" i="1"/>
  <c r="V25" i="1"/>
  <c r="X25" i="1"/>
  <c r="Z25" i="1"/>
  <c r="S34" i="4" l="1"/>
  <c r="Y34" i="4"/>
  <c r="AA34" i="4"/>
  <c r="U34" i="4"/>
  <c r="Q34" i="4"/>
  <c r="W34" i="4"/>
  <c r="P69" i="1"/>
  <c r="AB68" i="1"/>
  <c r="R68" i="1"/>
  <c r="T68" i="1"/>
  <c r="V68" i="1"/>
  <c r="X68" i="1"/>
  <c r="Z68" i="1"/>
  <c r="P62" i="2"/>
  <c r="R62" i="2"/>
  <c r="T62" i="2"/>
  <c r="P21" i="2"/>
  <c r="R21" i="2"/>
  <c r="T21" i="2"/>
  <c r="AB26" i="1"/>
  <c r="R26" i="1"/>
  <c r="Z26" i="1"/>
  <c r="X26" i="1"/>
  <c r="V26" i="1"/>
  <c r="T26" i="1"/>
  <c r="S35" i="4" l="1"/>
  <c r="AA35" i="4"/>
  <c r="W35" i="4"/>
  <c r="Y35" i="4"/>
  <c r="U35" i="4"/>
  <c r="Q35" i="4"/>
  <c r="P70" i="1"/>
  <c r="R69" i="1"/>
  <c r="T69" i="1"/>
  <c r="V69" i="1"/>
  <c r="X69" i="1"/>
  <c r="Z69" i="1"/>
  <c r="AB69" i="1"/>
  <c r="P63" i="2"/>
  <c r="T63" i="2"/>
  <c r="R63" i="2"/>
  <c r="R23" i="2"/>
  <c r="T23" i="2"/>
  <c r="P23" i="2"/>
  <c r="R22" i="2"/>
  <c r="T22" i="2"/>
  <c r="P22" i="2"/>
  <c r="AB27" i="1"/>
  <c r="Z27" i="1"/>
  <c r="X27" i="1"/>
  <c r="V27" i="1"/>
  <c r="T27" i="1"/>
  <c r="R27" i="1"/>
  <c r="W36" i="4" l="1"/>
  <c r="AA36" i="4"/>
  <c r="Y36" i="4"/>
  <c r="U36" i="4"/>
  <c r="S36" i="4"/>
  <c r="Q36" i="4"/>
  <c r="P71" i="1"/>
  <c r="T70" i="1"/>
  <c r="V70" i="1"/>
  <c r="X70" i="1"/>
  <c r="Z70" i="1"/>
  <c r="AB70" i="1"/>
  <c r="R70" i="1"/>
  <c r="P64" i="2"/>
  <c r="T64" i="2"/>
  <c r="R64" i="2"/>
  <c r="P24" i="2"/>
  <c r="R24" i="2"/>
  <c r="T24" i="2"/>
  <c r="R28" i="1"/>
  <c r="T28" i="1"/>
  <c r="AB28" i="1"/>
  <c r="V28" i="1"/>
  <c r="Z28" i="1"/>
  <c r="X28" i="1"/>
  <c r="W37" i="4" l="1"/>
  <c r="S37" i="4"/>
  <c r="Q37" i="4"/>
  <c r="Y37" i="4"/>
  <c r="AA37" i="4"/>
  <c r="U37" i="4"/>
  <c r="P72" i="1"/>
  <c r="X71" i="1"/>
  <c r="Z71" i="1"/>
  <c r="AB71" i="1"/>
  <c r="R71" i="1"/>
  <c r="T71" i="1"/>
  <c r="V71" i="1"/>
  <c r="T65" i="2"/>
  <c r="P65" i="2"/>
  <c r="R65" i="2"/>
  <c r="R25" i="2"/>
  <c r="T25" i="2"/>
  <c r="P25" i="2"/>
  <c r="R29" i="1"/>
  <c r="AB29" i="1"/>
  <c r="Z29" i="1"/>
  <c r="X29" i="1"/>
  <c r="V29" i="1"/>
  <c r="T29" i="1"/>
  <c r="AA38" i="4" l="1"/>
  <c r="W38" i="4"/>
  <c r="S38" i="4"/>
  <c r="Q38" i="4"/>
  <c r="Y38" i="4"/>
  <c r="U38" i="4"/>
  <c r="P73" i="1"/>
  <c r="AB72" i="1"/>
  <c r="R72" i="1"/>
  <c r="T72" i="1"/>
  <c r="V72" i="1"/>
  <c r="X72" i="1"/>
  <c r="Z72" i="1"/>
  <c r="P66" i="2"/>
  <c r="R66" i="2"/>
  <c r="T66" i="2"/>
  <c r="P26" i="2"/>
  <c r="R26" i="2"/>
  <c r="T26" i="2"/>
  <c r="T30" i="1"/>
  <c r="R30" i="1"/>
  <c r="AB30" i="1"/>
  <c r="Z30" i="1"/>
  <c r="X30" i="1"/>
  <c r="V30" i="1"/>
  <c r="U39" i="4" l="1"/>
  <c r="AA39" i="4"/>
  <c r="Q39" i="4"/>
  <c r="S39" i="4"/>
  <c r="W39" i="4"/>
  <c r="Y39" i="4"/>
  <c r="P74" i="1"/>
  <c r="R73" i="1"/>
  <c r="T73" i="1"/>
  <c r="V73" i="1"/>
  <c r="X73" i="1"/>
  <c r="Z73" i="1"/>
  <c r="AB73" i="1"/>
  <c r="R67" i="2"/>
  <c r="P67" i="2"/>
  <c r="T67" i="2"/>
  <c r="P27" i="2"/>
  <c r="T27" i="2"/>
  <c r="R27" i="2"/>
  <c r="V31" i="1"/>
  <c r="T31" i="1"/>
  <c r="R31" i="1"/>
  <c r="AB31" i="1"/>
  <c r="Z31" i="1"/>
  <c r="X31" i="1"/>
  <c r="U40" i="4" l="1"/>
  <c r="AA40" i="4"/>
  <c r="Q40" i="4"/>
  <c r="S40" i="4"/>
  <c r="W40" i="4"/>
  <c r="Y40" i="4"/>
  <c r="P75" i="1"/>
  <c r="T74" i="1"/>
  <c r="V74" i="1"/>
  <c r="X74" i="1"/>
  <c r="Z74" i="1"/>
  <c r="AB74" i="1"/>
  <c r="R74" i="1"/>
  <c r="R68" i="2"/>
  <c r="T68" i="2"/>
  <c r="P68" i="2"/>
  <c r="T28" i="2"/>
  <c r="P28" i="2"/>
  <c r="R28" i="2"/>
  <c r="X32" i="1"/>
  <c r="V32" i="1"/>
  <c r="T32" i="1"/>
  <c r="R32" i="1"/>
  <c r="AB32" i="1"/>
  <c r="Z32" i="1"/>
  <c r="Y41" i="4" l="1"/>
  <c r="Q41" i="4"/>
  <c r="W41" i="4"/>
  <c r="AA41" i="4"/>
  <c r="U41" i="4"/>
  <c r="S41" i="4"/>
  <c r="P76" i="1"/>
  <c r="X75" i="1"/>
  <c r="Z75" i="1"/>
  <c r="AB75" i="1"/>
  <c r="R75" i="1"/>
  <c r="T75" i="1"/>
  <c r="V75" i="1"/>
  <c r="P69" i="2"/>
  <c r="T69" i="2"/>
  <c r="R69" i="2"/>
  <c r="P29" i="2"/>
  <c r="R29" i="2"/>
  <c r="T29" i="2"/>
  <c r="Z33" i="1"/>
  <c r="X33" i="1"/>
  <c r="V33" i="1"/>
  <c r="T33" i="1"/>
  <c r="R33" i="1"/>
  <c r="AB33" i="1"/>
  <c r="S42" i="4" l="1"/>
  <c r="Y42" i="4"/>
  <c r="U42" i="4"/>
  <c r="AA42" i="4"/>
  <c r="W42" i="4"/>
  <c r="Q42" i="4"/>
  <c r="P77" i="1"/>
  <c r="AB76" i="1"/>
  <c r="R76" i="1"/>
  <c r="T76" i="1"/>
  <c r="V76" i="1"/>
  <c r="X76" i="1"/>
  <c r="Z76" i="1"/>
  <c r="P70" i="2"/>
  <c r="R70" i="2"/>
  <c r="T70" i="2"/>
  <c r="T30" i="2"/>
  <c r="P30" i="2"/>
  <c r="R30" i="2"/>
  <c r="AB34" i="1"/>
  <c r="Z34" i="1"/>
  <c r="X34" i="1"/>
  <c r="V34" i="1"/>
  <c r="R34" i="1"/>
  <c r="T34" i="1"/>
  <c r="O44" i="4" l="1"/>
  <c r="S43" i="4"/>
  <c r="Y43" i="4"/>
  <c r="U43" i="4"/>
  <c r="AA43" i="4"/>
  <c r="Q43" i="4"/>
  <c r="W43" i="4"/>
  <c r="P78" i="1"/>
  <c r="R77" i="1"/>
  <c r="T77" i="1"/>
  <c r="V77" i="1"/>
  <c r="X77" i="1"/>
  <c r="Z77" i="1"/>
  <c r="AB77" i="1"/>
  <c r="P71" i="2"/>
  <c r="R71" i="2"/>
  <c r="T71" i="2"/>
  <c r="R31" i="2"/>
  <c r="T31" i="2"/>
  <c r="P31" i="2"/>
  <c r="AB35" i="1"/>
  <c r="Z35" i="1"/>
  <c r="T35" i="1"/>
  <c r="X35" i="1"/>
  <c r="V35" i="1"/>
  <c r="R35" i="1"/>
  <c r="O45" i="4" l="1"/>
  <c r="W44" i="4"/>
  <c r="Y44" i="4"/>
  <c r="U44" i="4"/>
  <c r="S44" i="4"/>
  <c r="Q44" i="4"/>
  <c r="AA44" i="4"/>
  <c r="P79" i="1"/>
  <c r="T78" i="1"/>
  <c r="V78" i="1"/>
  <c r="X78" i="1"/>
  <c r="Z78" i="1"/>
  <c r="AB78" i="1"/>
  <c r="R78" i="1"/>
  <c r="P72" i="2"/>
  <c r="R72" i="2"/>
  <c r="T72" i="2"/>
  <c r="P32" i="2"/>
  <c r="R32" i="2"/>
  <c r="T32" i="2"/>
  <c r="R36" i="1"/>
  <c r="AB36" i="1"/>
  <c r="T36" i="1"/>
  <c r="Z36" i="1"/>
  <c r="X36" i="1"/>
  <c r="V36" i="1"/>
  <c r="O46" i="4" l="1"/>
  <c r="W45" i="4"/>
  <c r="AA45" i="4"/>
  <c r="U45" i="4"/>
  <c r="Y45" i="4"/>
  <c r="S45" i="4"/>
  <c r="Q45" i="4"/>
  <c r="P80" i="1"/>
  <c r="X79" i="1"/>
  <c r="Z79" i="1"/>
  <c r="AB79" i="1"/>
  <c r="R79" i="1"/>
  <c r="T79" i="1"/>
  <c r="V79" i="1"/>
  <c r="T73" i="2"/>
  <c r="P73" i="2"/>
  <c r="R73" i="2"/>
  <c r="R33" i="2"/>
  <c r="P33" i="2"/>
  <c r="T33" i="2"/>
  <c r="R37" i="1"/>
  <c r="AB37" i="1"/>
  <c r="Z37" i="1"/>
  <c r="X37" i="1"/>
  <c r="V37" i="1"/>
  <c r="T37" i="1"/>
  <c r="O47" i="4" l="1"/>
  <c r="AA46" i="4"/>
  <c r="Q46" i="4"/>
  <c r="U46" i="4"/>
  <c r="Y46" i="4"/>
  <c r="S46" i="4"/>
  <c r="W46" i="4"/>
  <c r="P81" i="1"/>
  <c r="AB80" i="1"/>
  <c r="R80" i="1"/>
  <c r="T80" i="1"/>
  <c r="V80" i="1"/>
  <c r="X80" i="1"/>
  <c r="Z80" i="1"/>
  <c r="R74" i="2"/>
  <c r="T74" i="2"/>
  <c r="P74" i="2"/>
  <c r="P34" i="2"/>
  <c r="R34" i="2"/>
  <c r="T34" i="2"/>
  <c r="T38" i="1"/>
  <c r="R38" i="1"/>
  <c r="AB38" i="1"/>
  <c r="Z38" i="1"/>
  <c r="X38" i="1"/>
  <c r="V38" i="1"/>
  <c r="O48" i="4" l="1"/>
  <c r="U47" i="4"/>
  <c r="AA47" i="4"/>
  <c r="Q47" i="4"/>
  <c r="W47" i="4"/>
  <c r="S47" i="4"/>
  <c r="Y47" i="4"/>
  <c r="P82" i="1"/>
  <c r="R81" i="1"/>
  <c r="T81" i="1"/>
  <c r="V81" i="1"/>
  <c r="X81" i="1"/>
  <c r="Z81" i="1"/>
  <c r="AB81" i="1"/>
  <c r="P75" i="2"/>
  <c r="R75" i="2"/>
  <c r="T75" i="2"/>
  <c r="P35" i="2"/>
  <c r="R35" i="2"/>
  <c r="T35" i="2"/>
  <c r="V39" i="1"/>
  <c r="T39" i="1"/>
  <c r="R39" i="1"/>
  <c r="AB39" i="1"/>
  <c r="Z39" i="1"/>
  <c r="X39" i="1"/>
  <c r="O49" i="4" l="1"/>
  <c r="U48" i="4"/>
  <c r="AA48" i="4"/>
  <c r="W48" i="4"/>
  <c r="S48" i="4"/>
  <c r="Q48" i="4"/>
  <c r="Y48" i="4"/>
  <c r="P83" i="1"/>
  <c r="T82" i="1"/>
  <c r="V82" i="1"/>
  <c r="X82" i="1"/>
  <c r="Z82" i="1"/>
  <c r="AB82" i="1"/>
  <c r="R82" i="1"/>
  <c r="R76" i="2"/>
  <c r="P76" i="2"/>
  <c r="T76" i="2"/>
  <c r="T36" i="2"/>
  <c r="R36" i="2"/>
  <c r="P36" i="2"/>
  <c r="X40" i="1"/>
  <c r="V40" i="1"/>
  <c r="T40" i="1"/>
  <c r="R40" i="1"/>
  <c r="AB40" i="1"/>
  <c r="Z40" i="1"/>
  <c r="O50" i="4" l="1"/>
  <c r="Y49" i="4"/>
  <c r="AA49" i="4"/>
  <c r="S49" i="4"/>
  <c r="Q49" i="4"/>
  <c r="W49" i="4"/>
  <c r="U49" i="4"/>
  <c r="P84" i="1"/>
  <c r="X83" i="1"/>
  <c r="Z83" i="1"/>
  <c r="AB83" i="1"/>
  <c r="R83" i="1"/>
  <c r="T83" i="1"/>
  <c r="V83" i="1"/>
  <c r="P77" i="2"/>
  <c r="R77" i="2"/>
  <c r="T77" i="2"/>
  <c r="P37" i="2"/>
  <c r="R37" i="2"/>
  <c r="T37" i="2"/>
  <c r="Z41" i="1"/>
  <c r="X41" i="1"/>
  <c r="T41" i="1"/>
  <c r="V41" i="1"/>
  <c r="R41" i="1"/>
  <c r="AB41" i="1"/>
  <c r="O51" i="4" l="1"/>
  <c r="S50" i="4"/>
  <c r="Y50" i="4"/>
  <c r="Q50" i="4"/>
  <c r="AA50" i="4"/>
  <c r="W50" i="4"/>
  <c r="U50" i="4"/>
  <c r="P85" i="1"/>
  <c r="AB84" i="1"/>
  <c r="R84" i="1"/>
  <c r="T84" i="1"/>
  <c r="V84" i="1"/>
  <c r="X84" i="1"/>
  <c r="Z84" i="1"/>
  <c r="P78" i="2"/>
  <c r="R78" i="2"/>
  <c r="T78" i="2"/>
  <c r="T38" i="2"/>
  <c r="R38" i="2"/>
  <c r="P38" i="2"/>
  <c r="AB42" i="1"/>
  <c r="Z42" i="1"/>
  <c r="X42" i="1"/>
  <c r="V42" i="1"/>
  <c r="T42" i="1"/>
  <c r="R42" i="1"/>
  <c r="O52" i="4" l="1"/>
  <c r="S51" i="4"/>
  <c r="W51" i="4"/>
  <c r="AA51" i="4"/>
  <c r="U51" i="4"/>
  <c r="Q51" i="4"/>
  <c r="Y51" i="4"/>
  <c r="P86" i="1"/>
  <c r="R85" i="1"/>
  <c r="T85" i="1"/>
  <c r="V85" i="1"/>
  <c r="X85" i="1"/>
  <c r="Z85" i="1"/>
  <c r="AB85" i="1"/>
  <c r="P79" i="2"/>
  <c r="T79" i="2"/>
  <c r="R79" i="2"/>
  <c r="R39" i="2"/>
  <c r="T39" i="2"/>
  <c r="P39" i="2"/>
  <c r="AB43" i="1"/>
  <c r="Z43" i="1"/>
  <c r="X43" i="1"/>
  <c r="V43" i="1"/>
  <c r="T43" i="1"/>
  <c r="R43" i="1"/>
  <c r="O53" i="4" l="1"/>
  <c r="W52" i="4"/>
  <c r="U52" i="4"/>
  <c r="S52" i="4"/>
  <c r="AA52" i="4"/>
  <c r="Q52" i="4"/>
  <c r="Y52" i="4"/>
  <c r="P87" i="1"/>
  <c r="T86" i="1"/>
  <c r="V86" i="1"/>
  <c r="X86" i="1"/>
  <c r="Z86" i="1"/>
  <c r="AB86" i="1"/>
  <c r="R86" i="1"/>
  <c r="R80" i="2"/>
  <c r="T80" i="2"/>
  <c r="P80" i="2"/>
  <c r="P40" i="2"/>
  <c r="R40" i="2"/>
  <c r="T40" i="2"/>
  <c r="R44" i="1"/>
  <c r="AB44" i="1"/>
  <c r="Z44" i="1"/>
  <c r="V44" i="1"/>
  <c r="X44" i="1"/>
  <c r="T44" i="1"/>
  <c r="O54" i="4" l="1"/>
  <c r="W53" i="4"/>
  <c r="Y53" i="4"/>
  <c r="S53" i="4"/>
  <c r="U53" i="4"/>
  <c r="Q53" i="4"/>
  <c r="AA53" i="4"/>
  <c r="P88" i="1"/>
  <c r="X87" i="1"/>
  <c r="Z87" i="1"/>
  <c r="AB87" i="1"/>
  <c r="R87" i="1"/>
  <c r="T87" i="1"/>
  <c r="V87" i="1"/>
  <c r="T81" i="2"/>
  <c r="P81" i="2"/>
  <c r="R81" i="2"/>
  <c r="R41" i="2"/>
  <c r="P41" i="2"/>
  <c r="T41" i="2"/>
  <c r="R45" i="1"/>
  <c r="AB45" i="1"/>
  <c r="Z45" i="1"/>
  <c r="X45" i="1"/>
  <c r="V45" i="1"/>
  <c r="T45" i="1"/>
  <c r="O55" i="4" l="1"/>
  <c r="AA54" i="4"/>
  <c r="Y54" i="4"/>
  <c r="U54" i="4"/>
  <c r="W54" i="4"/>
  <c r="Q54" i="4"/>
  <c r="S54" i="4"/>
  <c r="P89" i="1"/>
  <c r="AB88" i="1"/>
  <c r="R88" i="1"/>
  <c r="T88" i="1"/>
  <c r="V88" i="1"/>
  <c r="X88" i="1"/>
  <c r="Z88" i="1"/>
  <c r="R82" i="2"/>
  <c r="T82" i="2"/>
  <c r="P82" i="2"/>
  <c r="P42" i="2"/>
  <c r="R42" i="2"/>
  <c r="T42" i="2"/>
  <c r="T46" i="1"/>
  <c r="R46" i="1"/>
  <c r="AB46" i="1"/>
  <c r="Z46" i="1"/>
  <c r="X46" i="1"/>
  <c r="V46" i="1"/>
  <c r="O56" i="4" l="1"/>
  <c r="U55" i="4"/>
  <c r="AA55" i="4"/>
  <c r="Q55" i="4"/>
  <c r="Y55" i="4"/>
  <c r="W55" i="4"/>
  <c r="S55" i="4"/>
  <c r="P90" i="1"/>
  <c r="R89" i="1"/>
  <c r="T89" i="1"/>
  <c r="V89" i="1"/>
  <c r="X89" i="1"/>
  <c r="Z89" i="1"/>
  <c r="AB89" i="1"/>
  <c r="P83" i="2"/>
  <c r="R83" i="2"/>
  <c r="T83" i="2"/>
  <c r="P43" i="2"/>
  <c r="T43" i="2"/>
  <c r="R43" i="2"/>
  <c r="V47" i="1"/>
  <c r="R47" i="1"/>
  <c r="T47" i="1"/>
  <c r="AB47" i="1"/>
  <c r="Z47" i="1"/>
  <c r="X47" i="1"/>
  <c r="O57" i="4" l="1"/>
  <c r="U56" i="4"/>
  <c r="AA56" i="4"/>
  <c r="Q56" i="4"/>
  <c r="Y56" i="4"/>
  <c r="S56" i="4"/>
  <c r="W56" i="4"/>
  <c r="P91" i="1"/>
  <c r="R90" i="1"/>
  <c r="T90" i="1"/>
  <c r="V90" i="1"/>
  <c r="X90" i="1"/>
  <c r="Z90" i="1"/>
  <c r="AB90" i="1"/>
  <c r="R84" i="2"/>
  <c r="T84" i="2"/>
  <c r="P84" i="2"/>
  <c r="T44" i="2"/>
  <c r="R44" i="2"/>
  <c r="P44" i="2"/>
  <c r="X48" i="1"/>
  <c r="V48" i="1"/>
  <c r="T48" i="1"/>
  <c r="R48" i="1"/>
  <c r="AB48" i="1"/>
  <c r="Z48" i="1"/>
  <c r="O58" i="4" l="1"/>
  <c r="Y57" i="4"/>
  <c r="W57" i="4"/>
  <c r="S57" i="4"/>
  <c r="Q57" i="4"/>
  <c r="U57" i="4"/>
  <c r="AA57" i="4"/>
  <c r="P92" i="1"/>
  <c r="X91" i="1"/>
  <c r="Z91" i="1"/>
  <c r="AB91" i="1"/>
  <c r="R91" i="1"/>
  <c r="T91" i="1"/>
  <c r="V91" i="1"/>
  <c r="P85" i="2"/>
  <c r="T85" i="2"/>
  <c r="R85" i="2"/>
  <c r="P45" i="2"/>
  <c r="R45" i="2"/>
  <c r="T45" i="2"/>
  <c r="Z49" i="1"/>
  <c r="T49" i="1"/>
  <c r="X49" i="1"/>
  <c r="V49" i="1"/>
  <c r="R49" i="1"/>
  <c r="AB49" i="1"/>
  <c r="O59" i="4" l="1"/>
  <c r="S58" i="4"/>
  <c r="Y58" i="4"/>
  <c r="W58" i="4"/>
  <c r="U58" i="4"/>
  <c r="Q58" i="4"/>
  <c r="AA58" i="4"/>
  <c r="P93" i="1"/>
  <c r="AB92" i="1"/>
  <c r="R92" i="1"/>
  <c r="T92" i="1"/>
  <c r="V92" i="1"/>
  <c r="X92" i="1"/>
  <c r="Z92" i="1"/>
  <c r="P86" i="2"/>
  <c r="R86" i="2"/>
  <c r="T86" i="2"/>
  <c r="T46" i="2"/>
  <c r="P46" i="2"/>
  <c r="R46" i="2"/>
  <c r="AB50" i="1"/>
  <c r="Z50" i="1"/>
  <c r="X50" i="1"/>
  <c r="V50" i="1"/>
  <c r="T50" i="1"/>
  <c r="R50" i="1"/>
  <c r="O60" i="4" l="1"/>
  <c r="S59" i="4"/>
  <c r="AA59" i="4"/>
  <c r="W59" i="4"/>
  <c r="Q59" i="4"/>
  <c r="Y59" i="4"/>
  <c r="U59" i="4"/>
  <c r="P94" i="1"/>
  <c r="R93" i="1"/>
  <c r="T93" i="1"/>
  <c r="V93" i="1"/>
  <c r="X93" i="1"/>
  <c r="Z93" i="1"/>
  <c r="AB93" i="1"/>
  <c r="P87" i="2"/>
  <c r="T87" i="2"/>
  <c r="R87" i="2"/>
  <c r="R47" i="2"/>
  <c r="T47" i="2"/>
  <c r="P47" i="2"/>
  <c r="T51" i="1"/>
  <c r="AB51" i="1"/>
  <c r="Z51" i="1"/>
  <c r="X51" i="1"/>
  <c r="V51" i="1"/>
  <c r="R51" i="1"/>
  <c r="O61" i="4" l="1"/>
  <c r="W60" i="4"/>
  <c r="AA60" i="4"/>
  <c r="S60" i="4"/>
  <c r="Q60" i="4"/>
  <c r="U60" i="4"/>
  <c r="Y60" i="4"/>
  <c r="P95" i="1"/>
  <c r="T94" i="1"/>
  <c r="V94" i="1"/>
  <c r="X94" i="1"/>
  <c r="Z94" i="1"/>
  <c r="AB94" i="1"/>
  <c r="R94" i="1"/>
  <c r="P88" i="2"/>
  <c r="T88" i="2"/>
  <c r="R88" i="2"/>
  <c r="P48" i="2"/>
  <c r="R48" i="2"/>
  <c r="T48" i="2"/>
  <c r="R52" i="1"/>
  <c r="V52" i="1"/>
  <c r="AB52" i="1"/>
  <c r="Z52" i="1"/>
  <c r="X52" i="1"/>
  <c r="T52" i="1"/>
  <c r="O62" i="4" l="1"/>
  <c r="W61" i="4"/>
  <c r="S61" i="4"/>
  <c r="AA61" i="4"/>
  <c r="Y61" i="4"/>
  <c r="U61" i="4"/>
  <c r="Q61" i="4"/>
  <c r="P96" i="1"/>
  <c r="X95" i="1"/>
  <c r="Z95" i="1"/>
  <c r="AB95" i="1"/>
  <c r="R95" i="1"/>
  <c r="T95" i="1"/>
  <c r="V95" i="1"/>
  <c r="T89" i="2"/>
  <c r="P89" i="2"/>
  <c r="R89" i="2"/>
  <c r="R49" i="2"/>
  <c r="P49" i="2"/>
  <c r="T49" i="2"/>
  <c r="R53" i="1"/>
  <c r="AB53" i="1"/>
  <c r="V53" i="1"/>
  <c r="Z53" i="1"/>
  <c r="X53" i="1"/>
  <c r="T53" i="1"/>
  <c r="O63" i="4" l="1"/>
  <c r="AA62" i="4"/>
  <c r="U62" i="4"/>
  <c r="S62" i="4"/>
  <c r="W62" i="4"/>
  <c r="Y62" i="4"/>
  <c r="Q62" i="4"/>
  <c r="P97" i="1"/>
  <c r="AB96" i="1"/>
  <c r="R96" i="1"/>
  <c r="T96" i="1"/>
  <c r="V96" i="1"/>
  <c r="X96" i="1"/>
  <c r="Z96" i="1"/>
  <c r="P90" i="2"/>
  <c r="R90" i="2"/>
  <c r="T90" i="2"/>
  <c r="P50" i="2"/>
  <c r="R50" i="2"/>
  <c r="T50" i="2"/>
  <c r="T54" i="1"/>
  <c r="R54" i="1"/>
  <c r="AB54" i="1"/>
  <c r="Z54" i="1"/>
  <c r="X54" i="1"/>
  <c r="V54" i="1"/>
  <c r="O64" i="4" l="1"/>
  <c r="U63" i="4"/>
  <c r="AA63" i="4"/>
  <c r="Q63" i="4"/>
  <c r="Y63" i="4"/>
  <c r="W63" i="4"/>
  <c r="S63" i="4"/>
  <c r="P98" i="1"/>
  <c r="R97" i="1"/>
  <c r="T97" i="1"/>
  <c r="V97" i="1"/>
  <c r="X97" i="1"/>
  <c r="Z97" i="1"/>
  <c r="AB97" i="1"/>
  <c r="P91" i="2"/>
  <c r="R91" i="2"/>
  <c r="T91" i="2"/>
  <c r="P51" i="2"/>
  <c r="R51" i="2"/>
  <c r="T51" i="2"/>
  <c r="V55" i="1"/>
  <c r="T55" i="1"/>
  <c r="R55" i="1"/>
  <c r="AB55" i="1"/>
  <c r="Z55" i="1"/>
  <c r="X55" i="1"/>
  <c r="O65" i="4" l="1"/>
  <c r="U64" i="4"/>
  <c r="AA64" i="4"/>
  <c r="Y64" i="4"/>
  <c r="W64" i="4"/>
  <c r="Q64" i="4"/>
  <c r="S64" i="4"/>
  <c r="P99" i="1"/>
  <c r="T98" i="1"/>
  <c r="V98" i="1"/>
  <c r="X98" i="1"/>
  <c r="Z98" i="1"/>
  <c r="AB98" i="1"/>
  <c r="R98" i="1"/>
  <c r="R92" i="2"/>
  <c r="P92" i="2"/>
  <c r="T92" i="2"/>
  <c r="T52" i="2"/>
  <c r="P52" i="2"/>
  <c r="R52" i="2"/>
  <c r="X56" i="1"/>
  <c r="R56" i="1"/>
  <c r="V56" i="1"/>
  <c r="T56" i="1"/>
  <c r="AB56" i="1"/>
  <c r="Z56" i="1"/>
  <c r="O66" i="4" l="1"/>
  <c r="Y65" i="4"/>
  <c r="Q65" i="4"/>
  <c r="U65" i="4"/>
  <c r="AA65" i="4"/>
  <c r="S65" i="4"/>
  <c r="W65" i="4"/>
  <c r="P100" i="1"/>
  <c r="X99" i="1"/>
  <c r="Z99" i="1"/>
  <c r="AB99" i="1"/>
  <c r="V99" i="1"/>
  <c r="R99" i="1"/>
  <c r="T99" i="1"/>
  <c r="P93" i="2"/>
  <c r="R93" i="2"/>
  <c r="T93" i="2"/>
  <c r="P53" i="2"/>
  <c r="R53" i="2"/>
  <c r="T53" i="2"/>
  <c r="Z57" i="1"/>
  <c r="R57" i="1"/>
  <c r="X57" i="1"/>
  <c r="V57" i="1"/>
  <c r="T57" i="1"/>
  <c r="AB57" i="1"/>
  <c r="O67" i="4" l="1"/>
  <c r="S66" i="4"/>
  <c r="Y66" i="4"/>
  <c r="Q66" i="4"/>
  <c r="AA66" i="4"/>
  <c r="U66" i="4"/>
  <c r="W66" i="4"/>
  <c r="P101" i="1"/>
  <c r="AB100" i="1"/>
  <c r="R100" i="1"/>
  <c r="T100" i="1"/>
  <c r="V100" i="1"/>
  <c r="X100" i="1"/>
  <c r="Z100" i="1"/>
  <c r="P94" i="2"/>
  <c r="R94" i="2"/>
  <c r="T94" i="2"/>
  <c r="T54" i="2"/>
  <c r="R54" i="2"/>
  <c r="P54" i="2"/>
  <c r="AB58" i="1"/>
  <c r="Z58" i="1"/>
  <c r="X58" i="1"/>
  <c r="V58" i="1"/>
  <c r="T58" i="1"/>
  <c r="R58" i="1"/>
  <c r="O68" i="4" l="1"/>
  <c r="S67" i="4"/>
  <c r="W67" i="4"/>
  <c r="Q67" i="4"/>
  <c r="U67" i="4"/>
  <c r="Y67" i="4"/>
  <c r="AA67" i="4"/>
  <c r="P102" i="1"/>
  <c r="R101" i="1"/>
  <c r="T101" i="1"/>
  <c r="V101" i="1"/>
  <c r="X101" i="1"/>
  <c r="Z101" i="1"/>
  <c r="AB101" i="1"/>
  <c r="P95" i="2"/>
  <c r="T95" i="2"/>
  <c r="R95" i="2"/>
  <c r="R55" i="2"/>
  <c r="T55" i="2"/>
  <c r="P55" i="2"/>
  <c r="AB59" i="1"/>
  <c r="Z59" i="1"/>
  <c r="X59" i="1"/>
  <c r="T59" i="1"/>
  <c r="V59" i="1"/>
  <c r="R59" i="1"/>
  <c r="O69" i="4" l="1"/>
  <c r="W68" i="4"/>
  <c r="Q68" i="4"/>
  <c r="Y68" i="4"/>
  <c r="U68" i="4"/>
  <c r="AA68" i="4"/>
  <c r="S68" i="4"/>
  <c r="P103" i="1"/>
  <c r="T102" i="1"/>
  <c r="V102" i="1"/>
  <c r="Z102" i="1"/>
  <c r="X102" i="1"/>
  <c r="AB102" i="1"/>
  <c r="R102" i="1"/>
  <c r="T96" i="2"/>
  <c r="P96" i="2"/>
  <c r="R96" i="2"/>
  <c r="P56" i="2"/>
  <c r="R56" i="2"/>
  <c r="T56" i="2"/>
  <c r="R60" i="1"/>
  <c r="AB60" i="1"/>
  <c r="Z60" i="1"/>
  <c r="T60" i="1"/>
  <c r="X60" i="1"/>
  <c r="V60" i="1"/>
  <c r="O70" i="4" l="1"/>
  <c r="W69" i="4"/>
  <c r="S69" i="4"/>
  <c r="Y69" i="4"/>
  <c r="Q69" i="4"/>
  <c r="U69" i="4"/>
  <c r="AA69" i="4"/>
  <c r="P104" i="1"/>
  <c r="X103" i="1"/>
  <c r="Z103" i="1"/>
  <c r="AB103" i="1"/>
  <c r="R103" i="1"/>
  <c r="V103" i="1"/>
  <c r="T103" i="1"/>
  <c r="P97" i="2"/>
  <c r="R97" i="2"/>
  <c r="T97" i="2"/>
  <c r="T57" i="2"/>
  <c r="R57" i="2"/>
  <c r="P57" i="2"/>
  <c r="R61" i="1"/>
  <c r="AB61" i="1"/>
  <c r="Z61" i="1"/>
  <c r="V61" i="1"/>
  <c r="X61" i="1"/>
  <c r="T61" i="1"/>
  <c r="O71" i="4" l="1"/>
  <c r="AA70" i="4"/>
  <c r="W70" i="4"/>
  <c r="S70" i="4"/>
  <c r="U70" i="4"/>
  <c r="Q70" i="4"/>
  <c r="Y70" i="4"/>
  <c r="P105" i="1"/>
  <c r="AB104" i="1"/>
  <c r="R104" i="1"/>
  <c r="T104" i="1"/>
  <c r="V104" i="1"/>
  <c r="X104" i="1"/>
  <c r="Z104" i="1"/>
  <c r="R98" i="2"/>
  <c r="T98" i="2"/>
  <c r="P98" i="2"/>
  <c r="P58" i="2"/>
  <c r="R58" i="2"/>
  <c r="T58" i="2"/>
  <c r="T62" i="1"/>
  <c r="R62" i="1"/>
  <c r="AB62" i="1"/>
  <c r="Z62" i="1"/>
  <c r="X62" i="1"/>
  <c r="V62" i="1"/>
  <c r="O72" i="4" l="1"/>
  <c r="U71" i="4"/>
  <c r="AA71" i="4"/>
  <c r="Q71" i="4"/>
  <c r="S71" i="4"/>
  <c r="W71" i="4"/>
  <c r="Y71" i="4"/>
  <c r="P106" i="1"/>
  <c r="R105" i="1"/>
  <c r="V105" i="1"/>
  <c r="T105" i="1"/>
  <c r="X105" i="1"/>
  <c r="Z105" i="1"/>
  <c r="AB105" i="1"/>
  <c r="P99" i="2"/>
  <c r="R99" i="2"/>
  <c r="T99" i="2"/>
  <c r="P59" i="2"/>
  <c r="T59" i="2"/>
  <c r="R59" i="2"/>
  <c r="V63" i="1"/>
  <c r="T63" i="1"/>
  <c r="R63" i="1"/>
  <c r="AB63" i="1"/>
  <c r="Z63" i="1"/>
  <c r="X63" i="1"/>
  <c r="O73" i="4" l="1"/>
  <c r="U72" i="4"/>
  <c r="AA72" i="4"/>
  <c r="S72" i="4"/>
  <c r="W72" i="4"/>
  <c r="Y72" i="4"/>
  <c r="Q72" i="4"/>
  <c r="P107" i="1"/>
  <c r="T106" i="1"/>
  <c r="V106" i="1"/>
  <c r="X106" i="1"/>
  <c r="Z106" i="1"/>
  <c r="AB106" i="1"/>
  <c r="R106" i="1"/>
  <c r="R100" i="2"/>
  <c r="T100" i="2"/>
  <c r="P100" i="2"/>
  <c r="X64" i="1"/>
  <c r="V64" i="1"/>
  <c r="T64" i="1"/>
  <c r="R64" i="1"/>
  <c r="AB64" i="1"/>
  <c r="Z64" i="1"/>
  <c r="O74" i="4" l="1"/>
  <c r="Y73" i="4"/>
  <c r="AA73" i="4"/>
  <c r="W73" i="4"/>
  <c r="S73" i="4"/>
  <c r="Q73" i="4"/>
  <c r="U73" i="4"/>
  <c r="P108" i="1"/>
  <c r="X107" i="1"/>
  <c r="Z107" i="1"/>
  <c r="AB107" i="1"/>
  <c r="R107" i="1"/>
  <c r="V107" i="1"/>
  <c r="T107" i="1"/>
  <c r="P101" i="2"/>
  <c r="R101" i="2"/>
  <c r="T101" i="2"/>
  <c r="Z65" i="1"/>
  <c r="X65" i="1"/>
  <c r="V65" i="1"/>
  <c r="T65" i="1"/>
  <c r="R65" i="1"/>
  <c r="AB65" i="1"/>
  <c r="O75" i="4" l="1"/>
  <c r="S74" i="4"/>
  <c r="Y74" i="4"/>
  <c r="U74" i="4"/>
  <c r="Q74" i="4"/>
  <c r="AA74" i="4"/>
  <c r="W74" i="4"/>
  <c r="P109" i="1"/>
  <c r="AB108" i="1"/>
  <c r="R108" i="1"/>
  <c r="T108" i="1"/>
  <c r="V108" i="1"/>
  <c r="X108" i="1"/>
  <c r="Z108" i="1"/>
  <c r="P102" i="2"/>
  <c r="R102" i="2"/>
  <c r="T102" i="2"/>
  <c r="O76" i="4" l="1"/>
  <c r="S75" i="4"/>
  <c r="Y75" i="4"/>
  <c r="U75" i="4"/>
  <c r="Q75" i="4"/>
  <c r="AA75" i="4"/>
  <c r="W75" i="4"/>
  <c r="P110" i="1"/>
  <c r="V109" i="1"/>
  <c r="R109" i="1"/>
  <c r="T109" i="1"/>
  <c r="X109" i="1"/>
  <c r="Z109" i="1"/>
  <c r="AB109" i="1"/>
  <c r="P103" i="2"/>
  <c r="R103" i="2"/>
  <c r="T103" i="2"/>
  <c r="O77" i="4" l="1"/>
  <c r="W76" i="4"/>
  <c r="Y76" i="4"/>
  <c r="Q76" i="4"/>
  <c r="U76" i="4"/>
  <c r="AA76" i="4"/>
  <c r="S76" i="4"/>
  <c r="P111" i="1"/>
  <c r="T110" i="1"/>
  <c r="V110" i="1"/>
  <c r="X110" i="1"/>
  <c r="Z110" i="1"/>
  <c r="AB110" i="1"/>
  <c r="R110" i="1"/>
  <c r="T104" i="2"/>
  <c r="P104" i="2"/>
  <c r="R104" i="2"/>
  <c r="O78" i="4" l="1"/>
  <c r="W77" i="4"/>
  <c r="Q77" i="4"/>
  <c r="AA77" i="4"/>
  <c r="Y77" i="4"/>
  <c r="U77" i="4"/>
  <c r="S77" i="4"/>
  <c r="P112" i="1"/>
  <c r="V111" i="1"/>
  <c r="X111" i="1"/>
  <c r="Z111" i="1"/>
  <c r="AB111" i="1"/>
  <c r="R111" i="1"/>
  <c r="T111" i="1"/>
  <c r="P105" i="2"/>
  <c r="R105" i="2"/>
  <c r="T105" i="2"/>
  <c r="O79" i="4" l="1"/>
  <c r="AA78" i="4"/>
  <c r="U78" i="4"/>
  <c r="Y78" i="4"/>
  <c r="Q78" i="4"/>
  <c r="S78" i="4"/>
  <c r="W78" i="4"/>
  <c r="P113" i="1"/>
  <c r="AB112" i="1"/>
  <c r="R112" i="1"/>
  <c r="T112" i="1"/>
  <c r="V112" i="1"/>
  <c r="Z112" i="1"/>
  <c r="X112" i="1"/>
  <c r="R106" i="2"/>
  <c r="T106" i="2"/>
  <c r="P106" i="2"/>
  <c r="O80" i="4" l="1"/>
  <c r="U79" i="4"/>
  <c r="AA79" i="4"/>
  <c r="Q79" i="4"/>
  <c r="W79" i="4"/>
  <c r="S79" i="4"/>
  <c r="Y79" i="4"/>
  <c r="P114" i="1"/>
  <c r="R113" i="1"/>
  <c r="V113" i="1"/>
  <c r="T113" i="1"/>
  <c r="X113" i="1"/>
  <c r="Z113" i="1"/>
  <c r="AB113" i="1"/>
  <c r="P107" i="2"/>
  <c r="R107" i="2"/>
  <c r="T107" i="2"/>
  <c r="O81" i="4" l="1"/>
  <c r="U80" i="4"/>
  <c r="AA80" i="4"/>
  <c r="W80" i="4"/>
  <c r="S80" i="4"/>
  <c r="Q80" i="4"/>
  <c r="Y80" i="4"/>
  <c r="P115" i="1"/>
  <c r="T114" i="1"/>
  <c r="V114" i="1"/>
  <c r="Z114" i="1"/>
  <c r="X114" i="1"/>
  <c r="AB114" i="1"/>
  <c r="R114" i="1"/>
  <c r="R108" i="2"/>
  <c r="P108" i="2"/>
  <c r="T108" i="2"/>
  <c r="O82" i="4" l="1"/>
  <c r="Y81" i="4"/>
  <c r="S81" i="4"/>
  <c r="W81" i="4"/>
  <c r="AA81" i="4"/>
  <c r="U81" i="4"/>
  <c r="Q81" i="4"/>
  <c r="P116" i="1"/>
  <c r="X115" i="1"/>
  <c r="Z115" i="1"/>
  <c r="AB115" i="1"/>
  <c r="R115" i="1"/>
  <c r="V115" i="1"/>
  <c r="T115" i="1"/>
  <c r="P109" i="2"/>
  <c r="R109" i="2"/>
  <c r="T109" i="2"/>
  <c r="O83" i="4" l="1"/>
  <c r="S82" i="4"/>
  <c r="Y82" i="4"/>
  <c r="W82" i="4"/>
  <c r="AA82" i="4"/>
  <c r="U82" i="4"/>
  <c r="Q82" i="4"/>
  <c r="P117" i="1"/>
  <c r="AB116" i="1"/>
  <c r="R116" i="1"/>
  <c r="T116" i="1"/>
  <c r="V116" i="1"/>
  <c r="Z116" i="1"/>
  <c r="X116" i="1"/>
  <c r="P110" i="2"/>
  <c r="R110" i="2"/>
  <c r="T110" i="2"/>
  <c r="O84" i="4" l="1"/>
  <c r="S83" i="4"/>
  <c r="Q83" i="4"/>
  <c r="W83" i="4"/>
  <c r="Y83" i="4"/>
  <c r="AA83" i="4"/>
  <c r="U83" i="4"/>
  <c r="P118" i="1"/>
  <c r="R117" i="1"/>
  <c r="V117" i="1"/>
  <c r="T117" i="1"/>
  <c r="X117" i="1"/>
  <c r="Z117" i="1"/>
  <c r="AB117" i="1"/>
  <c r="T111" i="2"/>
  <c r="R111" i="2"/>
  <c r="P111" i="2"/>
  <c r="O85" i="4" l="1"/>
  <c r="W84" i="4"/>
  <c r="AA84" i="4"/>
  <c r="U84" i="4"/>
  <c r="Q84" i="4"/>
  <c r="S84" i="4"/>
  <c r="Y84" i="4"/>
  <c r="P119" i="1"/>
  <c r="T118" i="1"/>
  <c r="V118" i="1"/>
  <c r="X118" i="1"/>
  <c r="Z118" i="1"/>
  <c r="AB118" i="1"/>
  <c r="R118" i="1"/>
  <c r="P112" i="2"/>
  <c r="R112" i="2"/>
  <c r="T112" i="2"/>
  <c r="O86" i="4" l="1"/>
  <c r="W85" i="4"/>
  <c r="Y85" i="4"/>
  <c r="Q85" i="4"/>
  <c r="S85" i="4"/>
  <c r="AA85" i="4"/>
  <c r="U85" i="4"/>
  <c r="P120" i="1"/>
  <c r="X119" i="1"/>
  <c r="Z119" i="1"/>
  <c r="AB119" i="1"/>
  <c r="R119" i="1"/>
  <c r="V119" i="1"/>
  <c r="T119" i="1"/>
  <c r="T113" i="2"/>
  <c r="P113" i="2"/>
  <c r="R113" i="2"/>
  <c r="O87" i="4" l="1"/>
  <c r="AA86" i="4"/>
  <c r="Y86" i="4"/>
  <c r="U86" i="4"/>
  <c r="Q86" i="4"/>
  <c r="W86" i="4"/>
  <c r="S86" i="4"/>
  <c r="P121" i="1"/>
  <c r="AB120" i="1"/>
  <c r="R120" i="1"/>
  <c r="T120" i="1"/>
  <c r="V120" i="1"/>
  <c r="X120" i="1"/>
  <c r="Z120" i="1"/>
  <c r="R114" i="2"/>
  <c r="P114" i="2"/>
  <c r="T114" i="2"/>
  <c r="O88" i="4" l="1"/>
  <c r="U87" i="4"/>
  <c r="AA87" i="4"/>
  <c r="Q87" i="4"/>
  <c r="Y87" i="4"/>
  <c r="S87" i="4"/>
  <c r="W87" i="4"/>
  <c r="P122" i="1"/>
  <c r="R121" i="1"/>
  <c r="V121" i="1"/>
  <c r="T121" i="1"/>
  <c r="X121" i="1"/>
  <c r="Z121" i="1"/>
  <c r="AB121" i="1"/>
  <c r="P115" i="2"/>
  <c r="R115" i="2"/>
  <c r="T115" i="2"/>
  <c r="O89" i="4" l="1"/>
  <c r="U88" i="4"/>
  <c r="AA88" i="4"/>
  <c r="Y88" i="4"/>
  <c r="Q88" i="4"/>
  <c r="S88" i="4"/>
  <c r="W88" i="4"/>
  <c r="P123" i="1"/>
  <c r="T122" i="1"/>
  <c r="V122" i="1"/>
  <c r="X122" i="1"/>
  <c r="Z122" i="1"/>
  <c r="AB122" i="1"/>
  <c r="R122" i="1"/>
  <c r="T116" i="2"/>
  <c r="P116" i="2"/>
  <c r="R116" i="2"/>
  <c r="O90" i="4" l="1"/>
  <c r="Y89" i="4"/>
  <c r="W89" i="4"/>
  <c r="S89" i="4"/>
  <c r="U89" i="4"/>
  <c r="AA89" i="4"/>
  <c r="Q89" i="4"/>
  <c r="P124" i="1"/>
  <c r="V123" i="1"/>
  <c r="X123" i="1"/>
  <c r="Z123" i="1"/>
  <c r="AB123" i="1"/>
  <c r="R123" i="1"/>
  <c r="T123" i="1"/>
  <c r="P117" i="2"/>
  <c r="R117" i="2"/>
  <c r="T117" i="2"/>
  <c r="O91" i="4" l="1"/>
  <c r="S90" i="4"/>
  <c r="Y90" i="4"/>
  <c r="W90" i="4"/>
  <c r="U90" i="4"/>
  <c r="AA90" i="4"/>
  <c r="Q90" i="4"/>
  <c r="P125" i="1"/>
  <c r="AB124" i="1"/>
  <c r="R124" i="1"/>
  <c r="T124" i="1"/>
  <c r="V124" i="1"/>
  <c r="Z124" i="1"/>
  <c r="X124" i="1"/>
  <c r="P118" i="2"/>
  <c r="R118" i="2"/>
  <c r="T118" i="2"/>
  <c r="O92" i="4" l="1"/>
  <c r="S91" i="4"/>
  <c r="Y91" i="4"/>
  <c r="W91" i="4"/>
  <c r="AA91" i="4"/>
  <c r="U91" i="4"/>
  <c r="Q91" i="4"/>
  <c r="R125" i="1"/>
  <c r="T125" i="1"/>
  <c r="V125" i="1"/>
  <c r="X125" i="1"/>
  <c r="Z125" i="1"/>
  <c r="AB125" i="1"/>
  <c r="R119" i="2"/>
  <c r="T119" i="2"/>
  <c r="P119" i="2"/>
  <c r="O93" i="4" l="1"/>
  <c r="W92" i="4"/>
  <c r="Q92" i="4"/>
  <c r="S92" i="4"/>
  <c r="AA92" i="4"/>
  <c r="Y92" i="4"/>
  <c r="U92" i="4"/>
  <c r="O94" i="4" l="1"/>
  <c r="W93" i="4"/>
  <c r="Q93" i="4"/>
  <c r="S93" i="4"/>
  <c r="AA93" i="4"/>
  <c r="Y93" i="4"/>
  <c r="U93" i="4"/>
  <c r="O95" i="4" l="1"/>
  <c r="AA94" i="4"/>
  <c r="U94" i="4"/>
  <c r="Q94" i="4"/>
  <c r="W94" i="4"/>
  <c r="S94" i="4"/>
  <c r="Y94" i="4"/>
  <c r="O96" i="4" l="1"/>
  <c r="U95" i="4"/>
  <c r="AA95" i="4"/>
  <c r="Q95" i="4"/>
  <c r="Y95" i="4"/>
  <c r="W95" i="4"/>
  <c r="S95" i="4"/>
  <c r="O97" i="4" l="1"/>
  <c r="U96" i="4"/>
  <c r="AA96" i="4"/>
  <c r="Y96" i="4"/>
  <c r="Q96" i="4"/>
  <c r="S96" i="4"/>
  <c r="W96" i="4"/>
  <c r="O98" i="4" l="1"/>
  <c r="Y97" i="4"/>
  <c r="U97" i="4"/>
  <c r="W97" i="4"/>
  <c r="AA97" i="4"/>
  <c r="Q97" i="4"/>
  <c r="S97" i="4"/>
  <c r="O99" i="4" l="1"/>
  <c r="S98" i="4"/>
  <c r="Y98" i="4"/>
  <c r="AA98" i="4"/>
  <c r="U98" i="4"/>
  <c r="W98" i="4"/>
  <c r="Q98" i="4"/>
  <c r="O100" i="4" l="1"/>
  <c r="S99" i="4"/>
  <c r="W99" i="4"/>
  <c r="AA99" i="4"/>
  <c r="Y99" i="4"/>
  <c r="U99" i="4"/>
  <c r="Q99" i="4"/>
  <c r="O101" i="4" l="1"/>
  <c r="W100" i="4"/>
  <c r="AA100" i="4"/>
  <c r="Y100" i="4"/>
  <c r="U100" i="4"/>
  <c r="Q100" i="4"/>
  <c r="S100" i="4"/>
  <c r="O102" i="4" l="1"/>
  <c r="W101" i="4"/>
  <c r="S101" i="4"/>
  <c r="Q101" i="4"/>
  <c r="AA101" i="4"/>
  <c r="Y101" i="4"/>
  <c r="U101" i="4"/>
  <c r="O103" i="4" l="1"/>
  <c r="AA102" i="4"/>
  <c r="Q102" i="4"/>
  <c r="W102" i="4"/>
  <c r="S102" i="4"/>
  <c r="U102" i="4"/>
  <c r="Y102" i="4"/>
  <c r="O104" i="4" l="1"/>
  <c r="U103" i="4"/>
  <c r="AA103" i="4"/>
  <c r="Q103" i="4"/>
  <c r="S103" i="4"/>
  <c r="W103" i="4"/>
  <c r="Y103" i="4"/>
  <c r="O105" i="4" l="1"/>
  <c r="U104" i="4"/>
  <c r="AA104" i="4"/>
  <c r="W104" i="4"/>
  <c r="S104" i="4"/>
  <c r="Q104" i="4"/>
  <c r="Y104" i="4"/>
  <c r="O106" i="4" l="1"/>
  <c r="Y105" i="4"/>
  <c r="Q105" i="4"/>
  <c r="AA105" i="4"/>
  <c r="W105" i="4"/>
  <c r="S105" i="4"/>
  <c r="U105" i="4"/>
  <c r="O107" i="4" l="1"/>
  <c r="Y106" i="4"/>
  <c r="U106" i="4"/>
  <c r="Q106" i="4"/>
  <c r="S106" i="4"/>
  <c r="AA106" i="4"/>
  <c r="W106" i="4"/>
  <c r="O108" i="4" l="1"/>
  <c r="S107" i="4"/>
  <c r="Y107" i="4"/>
  <c r="U107" i="4"/>
  <c r="AA107" i="4"/>
  <c r="Q107" i="4"/>
  <c r="W107" i="4"/>
  <c r="O109" i="4" l="1"/>
  <c r="W108" i="4"/>
  <c r="Y108" i="4"/>
  <c r="U108" i="4"/>
  <c r="Q108" i="4"/>
  <c r="S108" i="4"/>
  <c r="AA108" i="4"/>
  <c r="O110" i="4" l="1"/>
  <c r="W109" i="4"/>
  <c r="AA109" i="4"/>
  <c r="U109" i="4"/>
  <c r="Y109" i="4"/>
  <c r="S109" i="4"/>
  <c r="Q109" i="4"/>
  <c r="O111" i="4" l="1"/>
  <c r="AA110" i="4"/>
  <c r="S110" i="4"/>
  <c r="Q110" i="4"/>
  <c r="U110" i="4"/>
  <c r="Y110" i="4"/>
  <c r="W110" i="4"/>
  <c r="O112" i="4" l="1"/>
  <c r="U111" i="4"/>
  <c r="AA111" i="4"/>
  <c r="Q111" i="4"/>
  <c r="W111" i="4"/>
  <c r="Y111" i="4"/>
  <c r="S111" i="4"/>
  <c r="O113" i="4" l="1"/>
  <c r="U112" i="4"/>
  <c r="AA112" i="4"/>
  <c r="W112" i="4"/>
  <c r="Q112" i="4"/>
  <c r="S112" i="4"/>
  <c r="Y112" i="4"/>
  <c r="O114" i="4" l="1"/>
  <c r="Y113" i="4"/>
  <c r="Q113" i="4"/>
  <c r="AA113" i="4"/>
  <c r="S113" i="4"/>
  <c r="W113" i="4"/>
  <c r="U113" i="4"/>
  <c r="O115" i="4" l="1"/>
  <c r="Y114" i="4"/>
  <c r="S114" i="4"/>
  <c r="AA114" i="4"/>
  <c r="W114" i="4"/>
  <c r="Q114" i="4"/>
  <c r="U114" i="4"/>
  <c r="O116" i="4" l="1"/>
  <c r="S115" i="4"/>
  <c r="W115" i="4"/>
  <c r="AA115" i="4"/>
  <c r="Q115" i="4"/>
  <c r="Y115" i="4"/>
  <c r="U115" i="4"/>
  <c r="O117" i="4" l="1"/>
  <c r="W116" i="4"/>
  <c r="U116" i="4"/>
  <c r="AA116" i="4"/>
  <c r="Y116" i="4"/>
  <c r="Q116" i="4"/>
  <c r="S116" i="4"/>
  <c r="O118" i="4" l="1"/>
  <c r="W117" i="4"/>
  <c r="Y117" i="4"/>
  <c r="U117" i="4"/>
  <c r="AA117" i="4"/>
  <c r="Q117" i="4"/>
  <c r="S117" i="4"/>
  <c r="O119" i="4" l="1"/>
  <c r="AA118" i="4"/>
  <c r="Y118" i="4"/>
  <c r="U118" i="4"/>
  <c r="S118" i="4"/>
  <c r="W118" i="4"/>
  <c r="Q118" i="4"/>
  <c r="O120" i="4" l="1"/>
  <c r="U119" i="4"/>
  <c r="AA119" i="4"/>
  <c r="Q119" i="4"/>
  <c r="S119" i="4"/>
  <c r="Y119" i="4"/>
  <c r="W119" i="4"/>
  <c r="O121" i="4" l="1"/>
  <c r="U120" i="4"/>
  <c r="Q120" i="4"/>
  <c r="S120" i="4"/>
  <c r="Y120" i="4"/>
  <c r="AA120" i="4"/>
  <c r="W120" i="4"/>
  <c r="O122" i="4" l="1"/>
  <c r="Y121" i="4"/>
  <c r="W121" i="4"/>
  <c r="Q121" i="4"/>
  <c r="S121" i="4"/>
  <c r="U121" i="4"/>
  <c r="AA121" i="4"/>
  <c r="O123" i="4" l="1"/>
  <c r="Y122" i="4"/>
  <c r="AA122" i="4"/>
  <c r="W122" i="4"/>
  <c r="Q122" i="4"/>
  <c r="U122" i="4"/>
  <c r="S122" i="4"/>
  <c r="O124" i="4" l="1"/>
  <c r="S123" i="4"/>
  <c r="AA123" i="4"/>
  <c r="Q123" i="4"/>
  <c r="W123" i="4"/>
  <c r="Y123" i="4"/>
  <c r="U123" i="4"/>
  <c r="O125" i="4" l="1"/>
  <c r="W124" i="4"/>
  <c r="S124" i="4"/>
  <c r="AA124" i="4"/>
  <c r="Q124" i="4"/>
  <c r="Y124" i="4"/>
  <c r="U124" i="4"/>
  <c r="O126" i="4" l="1"/>
  <c r="W125" i="4"/>
  <c r="AA125" i="4"/>
  <c r="S125" i="4"/>
  <c r="Q125" i="4"/>
  <c r="Y125" i="4"/>
  <c r="U125" i="4"/>
  <c r="O127" i="4" l="1"/>
  <c r="AA126" i="4"/>
  <c r="U126" i="4"/>
  <c r="W126" i="4"/>
  <c r="Q126" i="4"/>
  <c r="Y126" i="4"/>
  <c r="S126" i="4"/>
  <c r="O128" i="4" l="1"/>
  <c r="U127" i="4"/>
  <c r="AA127" i="4"/>
  <c r="Q127" i="4"/>
  <c r="Y127" i="4"/>
  <c r="W127" i="4"/>
  <c r="S127" i="4"/>
  <c r="O129" i="4" l="1"/>
  <c r="U128" i="4"/>
  <c r="S128" i="4"/>
  <c r="Y128" i="4"/>
  <c r="AA128" i="4"/>
  <c r="W128" i="4"/>
  <c r="Q128" i="4"/>
  <c r="Y129" i="4" l="1"/>
  <c r="Q129" i="4"/>
  <c r="U129" i="4"/>
  <c r="S129" i="4"/>
  <c r="W129" i="4"/>
  <c r="AA129" i="4"/>
</calcChain>
</file>

<file path=xl/sharedStrings.xml><?xml version="1.0" encoding="utf-8"?>
<sst xmlns="http://schemas.openxmlformats.org/spreadsheetml/2006/main" count="114" uniqueCount="66">
  <si>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</si>
  <si>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</si>
  <si>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</si>
  <si>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</si>
  <si>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</si>
  <si>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</si>
  <si>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</si>
  <si>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</si>
  <si>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</si>
  <si>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Fonctions mathématiques</t>
  </si>
  <si>
    <t>Linéaire</t>
  </si>
  <si>
    <t>Polynomiale de degré 2</t>
  </si>
  <si>
    <t>Polynomiale de degré 3</t>
  </si>
  <si>
    <t>Exponentielle</t>
  </si>
  <si>
    <t>Logarithmique</t>
  </si>
  <si>
    <t>Absolue</t>
  </si>
  <si>
    <t>a</t>
  </si>
  <si>
    <t>b</t>
  </si>
  <si>
    <t>c</t>
  </si>
  <si>
    <t>d</t>
  </si>
  <si>
    <t>e</t>
  </si>
  <si>
    <t>x</t>
  </si>
  <si>
    <t>Fonctions</t>
  </si>
  <si>
    <t>Paramètres</t>
  </si>
  <si>
    <t>Valeur de départ</t>
  </si>
  <si>
    <t>Incrément</t>
  </si>
  <si>
    <t>Définition de l'abscisse</t>
  </si>
  <si>
    <t>Cosinus</t>
  </si>
  <si>
    <t>Sinus</t>
  </si>
  <si>
    <t>Tangente</t>
  </si>
  <si>
    <t>Fonctions trigonométriques</t>
  </si>
  <si>
    <t>Mise en forme complète des graphiques</t>
  </si>
  <si>
    <t>Fonctions mathématiques (ABS, LN, PI, COS, SIN, TAN et SIERREUR)</t>
  </si>
  <si>
    <r>
      <t xml:space="preserve">Références relatives et </t>
    </r>
    <r>
      <rPr>
        <b/>
        <sz val="8"/>
        <color theme="4" tint="-0.499984740745262"/>
        <rFont val="Calibri"/>
        <family val="2"/>
        <scheme val="minor"/>
      </rPr>
      <t>absolues</t>
    </r>
  </si>
  <si>
    <r>
      <t xml:space="preserve">Opérateurs de base (addition, multiplication, </t>
    </r>
    <r>
      <rPr>
        <b/>
        <sz val="8"/>
        <color theme="4" tint="-0.499984740745262"/>
        <rFont val="Calibri"/>
        <family val="2"/>
        <scheme val="minor"/>
      </rPr>
      <t>exponentiel</t>
    </r>
    <r>
      <rPr>
        <sz val="8"/>
        <color theme="1"/>
        <rFont val="Calibri"/>
        <family val="2"/>
        <scheme val="minor"/>
      </rPr>
      <t xml:space="preserve"> et parenthésage)</t>
    </r>
  </si>
  <si>
    <t>f</t>
  </si>
  <si>
    <t>Valeur finale</t>
  </si>
  <si>
    <t>Masquage de colonnes/lignes</t>
  </si>
  <si>
    <t>Usage de données masquées</t>
  </si>
  <si>
    <t>Outil</t>
  </si>
  <si>
    <t>Somme automatique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</si>
  <si>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</si>
  <si>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</si>
  <si>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</si>
  <si>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3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</si>
  <si>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b</t>
    </r>
    <r>
      <rPr>
        <b/>
        <vertAlign val="superscript"/>
        <sz val="8"/>
        <color theme="1" tint="0.499984740745262"/>
        <rFont val="Calibri"/>
        <family val="2"/>
        <scheme val="minor"/>
      </rPr>
      <t>c</t>
    </r>
    <r>
      <rPr>
        <vertAlign val="superscript"/>
        <sz val="8"/>
        <color theme="1" tint="0.499984740745262"/>
        <rFont val="Calibri"/>
        <family val="2"/>
        <scheme val="minor"/>
      </rPr>
      <t xml:space="preserve"> · </t>
    </r>
    <r>
      <rPr>
        <i/>
        <vertAlign val="superscript"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 xml:space="preserve"> + </t>
    </r>
    <r>
      <rPr>
        <b/>
        <vertAlign val="superscript"/>
        <sz val="8"/>
        <color theme="1" tint="0.499984740745262"/>
        <rFont val="Calibri"/>
        <family val="2"/>
        <scheme val="minor"/>
      </rPr>
      <t>d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e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</si>
  <si>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ln</t>
    </r>
    <r>
      <rPr>
        <sz val="8"/>
        <color theme="1" tint="0.499984740745262"/>
        <rFont val="Calibri"/>
        <family val="2"/>
        <scheme val="minor"/>
      </rPr>
      <t xml:space="preserve">(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) + </t>
    </r>
    <r>
      <rPr>
        <b/>
        <sz val="8"/>
        <color theme="1" tint="0.499984740745262"/>
        <rFont val="Calibri"/>
        <family val="2"/>
        <scheme val="minor"/>
      </rPr>
      <t>d</t>
    </r>
  </si>
  <si>
    <t xml:space="preserve"> </t>
  </si>
  <si>
    <t>Pol. deg. 2</t>
  </si>
  <si>
    <t>Pol. deg. 3</t>
  </si>
  <si>
    <t>Exp.</t>
  </si>
  <si>
    <t>Log.</t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</si>
  <si>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cos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</si>
  <si>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tan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</si>
  <si>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t>Parametres</t>
  </si>
  <si>
    <t>Polynomiale de degé 2</t>
  </si>
  <si>
    <t>Polynomiale de degé 3</t>
  </si>
  <si>
    <t>Définition de l'abcisse</t>
  </si>
  <si>
    <t>Valeur Finale</t>
  </si>
  <si>
    <t>Pol.deg.2</t>
  </si>
  <si>
    <t>Pol.deg.3</t>
  </si>
  <si>
    <t>Fonctions Trigonométriques</t>
  </si>
  <si>
    <t>Fonctions Mathématiques</t>
  </si>
  <si>
    <t>Cos</t>
  </si>
  <si>
    <t>Sin</t>
  </si>
  <si>
    <t>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</si>
</sst>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5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sz val="14"/>
      <color theme="1"/>
      <name val="Wingdings"/>
      <charset val="2"/>
    </font>
    <font>
      <sz val="14"/>
      <color theme="1"/>
      <name val="Wingdings 3"/>
      <family val="1"/>
      <charset val="2"/>
    </font>
    <font>
      <b/>
      <sz val="14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rgb="FFA2A060"/>
      <name val="Calibri"/>
      <family val="2"/>
      <scheme val="minor"/>
    </font>
    <font>
      <i/>
      <sz val="8"/>
      <color rgb="FFA06060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rgb="FF62A060"/>
      <name val="Calibri"/>
      <family val="2"/>
      <scheme val="minor"/>
    </font>
    <font>
      <i/>
      <sz val="8"/>
      <color rgb="FF60A0A0"/>
      <name val="Calibri"/>
      <family val="2"/>
      <scheme val="minor"/>
    </font>
    <font>
      <i/>
      <sz val="8"/>
      <color rgb="FF6060A0"/>
      <name val="Calibri"/>
      <family val="2"/>
      <scheme val="minor"/>
    </font>
    <font>
      <i/>
      <sz val="8"/>
      <color rgb="FF9B60A0"/>
      <name val="Calibri"/>
      <family val="2"/>
      <scheme val="minor"/>
    </font>
    <font>
      <i/>
      <sz val="8"/>
      <color rgb="FF808080"/>
      <name val="Calibri"/>
      <family val="2"/>
      <scheme val="minor"/>
    </font>
    <font>
      <sz val="14"/>
      <name val="Wingdings 3"/>
      <family val="1"/>
      <charset val="2"/>
    </font>
    <font>
      <sz val="14"/>
      <name val="Wingdings"/>
      <charset val="2"/>
    </font>
    <font>
      <b/>
      <sz val="8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i/>
      <sz val="8"/>
      <color theme="1" tint="0.499984740745262"/>
      <name val="Times New Roman"/>
      <family val="1"/>
    </font>
    <font>
      <vertAlign val="superscript"/>
      <sz val="8"/>
      <color theme="1" tint="0.499984740745262"/>
      <name val="Calibri"/>
      <family val="2"/>
      <scheme val="minor"/>
    </font>
    <font>
      <b/>
      <vertAlign val="superscript"/>
      <sz val="8"/>
      <color theme="1" tint="0.499984740745262"/>
      <name val="Calibri"/>
      <family val="2"/>
      <scheme val="minor"/>
    </font>
    <font>
      <i/>
      <vertAlign val="superscript"/>
      <sz val="8"/>
      <color theme="1" tint="0.499984740745262"/>
      <name val="Times New Roman"/>
      <family val="1"/>
    </font>
    <font>
      <sz val="8"/>
      <color theme="1" tint="0.34998626667073579"/>
      <name val="Calibri"/>
      <family val="2"/>
      <scheme val="minor"/>
    </font>
    <font>
      <i/>
      <sz val="8"/>
      <color theme="1" tint="0.34998626667073579"/>
      <name val="Times New Roman"/>
      <family val="1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0"/>
      <name val="Calibri (Corps)"/>
    </font>
    <font>
      <i/>
      <sz val="12"/>
      <color theme="0"/>
      <name val="Calibri (Corps)"/>
    </font>
    <font>
      <b/>
      <i/>
      <sz val="11"/>
      <color theme="0"/>
      <name val="Calibri"/>
      <family val="2"/>
      <scheme val="minor"/>
    </font>
    <font>
      <b/>
      <i/>
      <sz val="11"/>
      <color theme="0"/>
      <name val="Calibri (Corps)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0" tint="-0.24997711111789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7FF01"/>
        <bgColor indexed="64"/>
      </patternFill>
    </fill>
    <fill>
      <patternFill patternType="solid">
        <fgColor rgb="FF010D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E6FFE5"/>
        <bgColor indexed="64"/>
      </patternFill>
    </fill>
    <fill>
      <patternFill patternType="solid">
        <fgColor rgb="FFF1F2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10F0F"/>
        <bgColor indexed="64"/>
      </patternFill>
    </fill>
    <fill>
      <patternFill patternType="solid">
        <fgColor rgb="FFFCE8E8"/>
        <bgColor indexed="64"/>
      </patternFill>
    </fill>
    <fill>
      <patternFill patternType="solid">
        <fgColor rgb="FF503030"/>
        <bgColor indexed="64"/>
      </patternFill>
    </fill>
    <fill>
      <patternFill patternType="solid">
        <fgColor rgb="FFFEF6F6"/>
        <bgColor indexed="64"/>
      </patternFill>
    </fill>
    <fill>
      <patternFill patternType="solid">
        <fgColor rgb="FF71710F"/>
        <bgColor indexed="64"/>
      </patternFill>
    </fill>
    <fill>
      <patternFill patternType="solid">
        <fgColor rgb="FFFAF9D7"/>
        <bgColor indexed="64"/>
      </patternFill>
    </fill>
    <fill>
      <patternFill patternType="solid">
        <fgColor rgb="FF504F30"/>
        <bgColor indexed="64"/>
      </patternFill>
    </fill>
    <fill>
      <patternFill patternType="solid">
        <fgColor rgb="FFFDFDF3"/>
        <bgColor indexed="64"/>
      </patternFill>
    </fill>
    <fill>
      <gradientFill>
        <stop position="0">
          <color theme="0" tint="-5.0965910824915313E-2"/>
        </stop>
        <stop position="1">
          <color rgb="FFFCE8E8"/>
        </stop>
      </gradientFill>
    </fill>
    <fill>
      <gradientFill>
        <stop position="0">
          <color theme="0" tint="-5.0965910824915313E-2"/>
        </stop>
        <stop position="1">
          <color rgb="FFFAF9D7"/>
        </stop>
      </gradientFill>
    </fill>
    <fill>
      <gradientFill>
        <stop position="0">
          <color rgb="FF710F0F"/>
        </stop>
        <stop position="1">
          <color rgb="FFFCE8E8"/>
        </stop>
      </gradientFill>
    </fill>
    <fill>
      <patternFill patternType="solid">
        <fgColor rgb="FF0F710F"/>
        <bgColor indexed="64"/>
      </patternFill>
    </fill>
    <fill>
      <patternFill patternType="solid">
        <fgColor rgb="FF305030"/>
        <bgColor indexed="64"/>
      </patternFill>
    </fill>
    <fill>
      <patternFill patternType="solid">
        <fgColor rgb="FFE8FCE8"/>
        <bgColor indexed="64"/>
      </patternFill>
    </fill>
    <fill>
      <patternFill patternType="solid">
        <fgColor rgb="FFF3FDF3"/>
        <bgColor indexed="64"/>
      </patternFill>
    </fill>
    <fill>
      <gradientFill degree="180">
        <stop position="0">
          <color rgb="FFFAF9D7"/>
        </stop>
        <stop position="1">
          <color rgb="FF71710F"/>
        </stop>
      </gradientFill>
    </fill>
    <fill>
      <gradientFill degree="180">
        <stop position="0">
          <color rgb="FFE8FCE8"/>
        </stop>
        <stop position="1">
          <color rgb="FF0F710F"/>
        </stop>
      </gradientFill>
    </fill>
    <fill>
      <patternFill patternType="solid">
        <fgColor rgb="FF0F7171"/>
        <bgColor indexed="64"/>
      </patternFill>
    </fill>
    <fill>
      <patternFill patternType="solid">
        <fgColor rgb="FFE8FCFC"/>
        <bgColor indexed="64"/>
      </patternFill>
    </fill>
    <fill>
      <gradientFill degree="180">
        <stop position="0">
          <color rgb="FFE8FCFC"/>
        </stop>
        <stop position="1">
          <color rgb="FF0F7171"/>
        </stop>
      </gradientFill>
    </fill>
    <fill>
      <gradientFill degree="180">
        <stop position="0">
          <color rgb="FFE8FCFC"/>
        </stop>
        <stop position="1">
          <color theme="0" tint="-5.0965910824915313E-2"/>
        </stop>
      </gradientFill>
    </fill>
    <fill>
      <gradientFill>
        <stop position="0">
          <color theme="0" tint="-5.0965910824915313E-2"/>
        </stop>
        <stop position="1">
          <color rgb="FFE8FCE8"/>
        </stop>
      </gradientFill>
    </fill>
    <fill>
      <patternFill patternType="solid">
        <fgColor rgb="FF305150"/>
        <bgColor indexed="64"/>
      </patternFill>
    </fill>
    <fill>
      <patternFill patternType="solid">
        <fgColor rgb="FF0F0F71"/>
        <bgColor indexed="64"/>
      </patternFill>
    </fill>
    <fill>
      <patternFill patternType="solid">
        <fgColor rgb="FFF3FDFD"/>
        <bgColor indexed="64"/>
      </patternFill>
    </fill>
    <fill>
      <patternFill patternType="solid">
        <fgColor rgb="FFE8E8FC"/>
        <bgColor indexed="64"/>
      </patternFill>
    </fill>
    <fill>
      <patternFill patternType="solid">
        <fgColor rgb="FF303050"/>
        <bgColor indexed="64"/>
      </patternFill>
    </fill>
    <fill>
      <patternFill patternType="solid">
        <fgColor rgb="FFF3F3FD"/>
        <bgColor indexed="64"/>
      </patternFill>
    </fill>
    <fill>
      <gradientFill>
        <stop position="0">
          <color theme="0" tint="-5.0965910824915313E-2"/>
        </stop>
        <stop position="1">
          <color rgb="FFE8E8FC"/>
        </stop>
      </gradientFill>
    </fill>
    <fill>
      <gradientFill degree="180">
        <stop position="0">
          <color rgb="FFE8E8FC"/>
        </stop>
        <stop position="1">
          <color rgb="FF0F0F71"/>
        </stop>
      </gradientFill>
    </fill>
    <fill>
      <patternFill patternType="solid">
        <fgColor rgb="FF710F71"/>
        <bgColor indexed="64"/>
      </patternFill>
    </fill>
    <fill>
      <patternFill patternType="solid">
        <fgColor rgb="FFFCE8FC"/>
        <bgColor indexed="64"/>
      </patternFill>
    </fill>
    <fill>
      <gradientFill>
        <stop position="0">
          <color theme="0" tint="-5.0965910824915313E-2"/>
        </stop>
        <stop position="1">
          <color rgb="FFFCE8FC"/>
        </stop>
      </gradientFill>
    </fill>
    <fill>
      <gradientFill degree="180">
        <stop position="0">
          <color rgb="FFFCE8FC"/>
        </stop>
        <stop position="1">
          <color rgb="FF710F71"/>
        </stop>
      </gradientFill>
    </fill>
    <fill>
      <patternFill patternType="solid">
        <fgColor rgb="FF503050"/>
        <bgColor indexed="64"/>
      </patternFill>
    </fill>
    <fill>
      <patternFill patternType="solid">
        <fgColor rgb="FFFDF3FD"/>
        <bgColor indexed="64"/>
      </patternFill>
    </fill>
    <fill>
      <gradientFill degree="180">
        <stop position="0">
          <color rgb="FFFFF1F1"/>
        </stop>
        <stop position="1">
          <color rgb="FFFF0101"/>
        </stop>
      </gradientFill>
    </fill>
    <fill>
      <gradientFill degree="180">
        <stop position="0">
          <color rgb="FFE6FFE5"/>
        </stop>
        <stop position="1">
          <color rgb="FF07FF01"/>
        </stop>
      </gradientFill>
    </fill>
    <fill>
      <gradientFill degree="180">
        <stop position="0">
          <color rgb="FFF1F2FF"/>
        </stop>
        <stop position="1">
          <color rgb="FF010DFF"/>
        </stop>
      </gradient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4706"/>
        <bgColor indexed="64"/>
      </patternFill>
    </fill>
  </fills>
  <borders count="9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rgb="FFFF0101"/>
      </top>
      <bottom style="medium">
        <color rgb="FFFF0101"/>
      </bottom>
      <diagonal/>
    </border>
    <border>
      <left style="medium">
        <color rgb="FFFF0101"/>
      </left>
      <right/>
      <top style="medium">
        <color rgb="FFFF0101"/>
      </top>
      <bottom style="medium">
        <color rgb="FFFF0101"/>
      </bottom>
      <diagonal/>
    </border>
    <border>
      <left style="medium">
        <color rgb="FF07FF01"/>
      </left>
      <right/>
      <top style="medium">
        <color rgb="FF07FF01"/>
      </top>
      <bottom style="medium">
        <color rgb="FF07FF01"/>
      </bottom>
      <diagonal/>
    </border>
    <border>
      <left/>
      <right/>
      <top style="medium">
        <color rgb="FF07FF01"/>
      </top>
      <bottom style="medium">
        <color rgb="FF07FF01"/>
      </bottom>
      <diagonal/>
    </border>
    <border>
      <left style="medium">
        <color rgb="FF010DFF"/>
      </left>
      <right/>
      <top style="medium">
        <color rgb="FF010DFF"/>
      </top>
      <bottom style="medium">
        <color rgb="FF010DFF"/>
      </bottom>
      <diagonal/>
    </border>
    <border>
      <left/>
      <right/>
      <top style="medium">
        <color rgb="FF010DFF"/>
      </top>
      <bottom style="medium">
        <color rgb="FF010DF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710F0F"/>
      </left>
      <right/>
      <top style="medium">
        <color rgb="FF710F0F"/>
      </top>
      <bottom style="medium">
        <color rgb="FF710F0F"/>
      </bottom>
      <diagonal/>
    </border>
    <border>
      <left/>
      <right/>
      <top style="medium">
        <color rgb="FF710F0F"/>
      </top>
      <bottom style="medium">
        <color rgb="FF710F0F"/>
      </bottom>
      <diagonal/>
    </border>
    <border>
      <left/>
      <right style="medium">
        <color rgb="FF710F0F"/>
      </right>
      <top style="medium">
        <color rgb="FF710F0F"/>
      </top>
      <bottom/>
      <diagonal/>
    </border>
    <border>
      <left style="medium">
        <color rgb="FF710F0F"/>
      </left>
      <right style="medium">
        <color rgb="FF710F0F"/>
      </right>
      <top/>
      <bottom/>
      <diagonal/>
    </border>
    <border>
      <left style="medium">
        <color rgb="FF71710F"/>
      </left>
      <right/>
      <top style="medium">
        <color rgb="FF71710F"/>
      </top>
      <bottom style="medium">
        <color rgb="FF71710F"/>
      </bottom>
      <diagonal/>
    </border>
    <border>
      <left/>
      <right/>
      <top style="medium">
        <color rgb="FF71710F"/>
      </top>
      <bottom style="medium">
        <color rgb="FF71710F"/>
      </bottom>
      <diagonal/>
    </border>
    <border>
      <left/>
      <right style="medium">
        <color rgb="FF710F0F"/>
      </right>
      <top style="medium">
        <color rgb="FF71710F"/>
      </top>
      <bottom style="medium">
        <color rgb="FF71710F"/>
      </bottom>
      <diagonal/>
    </border>
    <border>
      <left style="medium">
        <color rgb="FF710F0F"/>
      </left>
      <right/>
      <top style="medium">
        <color rgb="FF71710F"/>
      </top>
      <bottom style="medium">
        <color rgb="FF71710F"/>
      </bottom>
      <diagonal/>
    </border>
    <border>
      <left/>
      <right style="medium">
        <color rgb="FF71710F"/>
      </right>
      <top style="medium">
        <color rgb="FF71710F"/>
      </top>
      <bottom/>
      <diagonal/>
    </border>
    <border>
      <left style="medium">
        <color rgb="FF71710F"/>
      </left>
      <right style="medium">
        <color rgb="FF71710F"/>
      </right>
      <top/>
      <bottom/>
      <diagonal/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14996795556505021"/>
      </diagonal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24994659260841701"/>
      </diagonal>
    </border>
    <border diagonalUp="1" diagonalDown="1">
      <left/>
      <right/>
      <top style="medium">
        <color rgb="FF71710F"/>
      </top>
      <bottom style="medium">
        <color rgb="FF71710F"/>
      </bottom>
      <diagonal style="dotted">
        <color theme="0" tint="-0.24994659260841701"/>
      </diagonal>
    </border>
    <border>
      <left style="medium">
        <color rgb="FF0F710F"/>
      </left>
      <right/>
      <top style="medium">
        <color rgb="FF0F710F"/>
      </top>
      <bottom style="medium">
        <color rgb="FF0F710F"/>
      </bottom>
      <diagonal/>
    </border>
    <border>
      <left/>
      <right/>
      <top style="medium">
        <color rgb="FF0F710F"/>
      </top>
      <bottom style="medium">
        <color rgb="FF0F710F"/>
      </bottom>
      <diagonal/>
    </border>
    <border>
      <left/>
      <right style="medium">
        <color rgb="FF710F0F"/>
      </right>
      <top style="medium">
        <color rgb="FF0F710F"/>
      </top>
      <bottom style="medium">
        <color rgb="FF0F710F"/>
      </bottom>
      <diagonal/>
    </border>
    <border>
      <left style="medium">
        <color rgb="FF710F0F"/>
      </left>
      <right style="medium">
        <color rgb="FF71710F"/>
      </right>
      <top style="medium">
        <color rgb="FF0F710F"/>
      </top>
      <bottom style="medium">
        <color rgb="FF0F710F"/>
      </bottom>
      <diagonal/>
    </border>
    <border>
      <left style="medium">
        <color rgb="FF71710F"/>
      </left>
      <right/>
      <top style="medium">
        <color rgb="FF0F710F"/>
      </top>
      <bottom style="medium">
        <color rgb="FF0F710F"/>
      </bottom>
      <diagonal/>
    </border>
    <border>
      <left/>
      <right style="medium">
        <color rgb="FF0F710F"/>
      </right>
      <top style="medium">
        <color rgb="FF0F710F"/>
      </top>
      <bottom/>
      <diagonal/>
    </border>
    <border>
      <left style="medium">
        <color rgb="FF0F710F"/>
      </left>
      <right style="medium">
        <color rgb="FF0F710F"/>
      </right>
      <top/>
      <bottom/>
      <diagonal/>
    </border>
    <border>
      <left style="medium">
        <color rgb="FF0F7171"/>
      </left>
      <right/>
      <top style="medium">
        <color rgb="FF0F7171"/>
      </top>
      <bottom style="medium">
        <color rgb="FF0F7171"/>
      </bottom>
      <diagonal/>
    </border>
    <border>
      <left/>
      <right/>
      <top style="medium">
        <color rgb="FF0F7171"/>
      </top>
      <bottom style="medium">
        <color rgb="FF0F7171"/>
      </bottom>
      <diagonal/>
    </border>
    <border>
      <left/>
      <right style="medium">
        <color rgb="FF710F0F"/>
      </right>
      <top style="medium">
        <color rgb="FF0F7171"/>
      </top>
      <bottom style="medium">
        <color rgb="FF0F7171"/>
      </bottom>
      <diagonal/>
    </border>
    <border>
      <left style="medium">
        <color rgb="FF710F0F"/>
      </left>
      <right style="medium">
        <color rgb="FF71710F"/>
      </right>
      <top style="medium">
        <color rgb="FF0F7171"/>
      </top>
      <bottom style="medium">
        <color rgb="FF0F7171"/>
      </bottom>
      <diagonal/>
    </border>
    <border>
      <left style="medium">
        <color rgb="FF71710F"/>
      </left>
      <right style="medium">
        <color rgb="FF0F710F"/>
      </right>
      <top style="medium">
        <color rgb="FF0F7171"/>
      </top>
      <bottom style="medium">
        <color rgb="FF0F7171"/>
      </bottom>
      <diagonal/>
    </border>
    <border>
      <left style="medium">
        <color rgb="FF0F710F"/>
      </left>
      <right/>
      <top style="medium">
        <color rgb="FF0F7171"/>
      </top>
      <bottom style="medium">
        <color rgb="FF0F7171"/>
      </bottom>
      <diagonal/>
    </border>
    <border>
      <left/>
      <right style="medium">
        <color rgb="FF0F7171"/>
      </right>
      <top style="medium">
        <color rgb="FF0F7171"/>
      </top>
      <bottom/>
      <diagonal/>
    </border>
    <border>
      <left style="medium">
        <color rgb="FF0F7171"/>
      </left>
      <right style="medium">
        <color rgb="FF0F7171"/>
      </right>
      <top/>
      <bottom/>
      <diagonal/>
    </border>
    <border diagonalUp="1" diagonalDown="1">
      <left/>
      <right/>
      <top style="medium">
        <color rgb="FF0F7171"/>
      </top>
      <bottom style="medium">
        <color rgb="FF0F7171"/>
      </bottom>
      <diagonal style="dotted">
        <color theme="0" tint="-0.24994659260841701"/>
      </diagonal>
    </border>
    <border diagonalUp="1" diagonalDown="1">
      <left/>
      <right/>
      <top style="medium">
        <color rgb="FF0F710F"/>
      </top>
      <bottom style="medium">
        <color rgb="FF0F710F"/>
      </bottom>
      <diagonal style="dotted">
        <color theme="0" tint="-0.24994659260841701"/>
      </diagonal>
    </border>
    <border>
      <left style="medium">
        <color rgb="FF0F0F71"/>
      </left>
      <right/>
      <top style="medium">
        <color rgb="FF0F0F71"/>
      </top>
      <bottom style="medium">
        <color rgb="FF0F0F71"/>
      </bottom>
      <diagonal/>
    </border>
    <border>
      <left/>
      <right/>
      <top style="medium">
        <color rgb="FF0F0F71"/>
      </top>
      <bottom style="medium">
        <color rgb="FF0F0F71"/>
      </bottom>
      <diagonal/>
    </border>
    <border diagonalUp="1" diagonalDown="1">
      <left/>
      <right/>
      <top style="medium">
        <color rgb="FF0F0F71"/>
      </top>
      <bottom style="medium">
        <color rgb="FF0F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0F0F71"/>
      </top>
      <bottom style="medium">
        <color rgb="FF0F0F71"/>
      </bottom>
      <diagonal/>
    </border>
    <border>
      <left/>
      <right style="medium">
        <color rgb="FF0F0F71"/>
      </right>
      <top style="medium">
        <color rgb="FF0F0F71"/>
      </top>
      <bottom/>
      <diagonal/>
    </border>
    <border>
      <left style="medium">
        <color rgb="FF0F0F71"/>
      </left>
      <right style="medium">
        <color rgb="FF0F0F71"/>
      </right>
      <top/>
      <bottom/>
      <diagonal/>
    </border>
    <border>
      <left style="medium">
        <color rgb="FF710F71"/>
      </left>
      <right/>
      <top style="medium">
        <color rgb="FF710F71"/>
      </top>
      <bottom style="medium">
        <color rgb="FF710F71"/>
      </bottom>
      <diagonal/>
    </border>
    <border>
      <left/>
      <right/>
      <top style="medium">
        <color rgb="FF710F71"/>
      </top>
      <bottom style="medium">
        <color rgb="FF710F71"/>
      </bottom>
      <diagonal/>
    </border>
    <border diagonalUp="1" diagonalDown="1">
      <left/>
      <right/>
      <top style="medium">
        <color rgb="FF710F71"/>
      </top>
      <bottom style="medium">
        <color rgb="FF71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710F71"/>
      </top>
      <bottom style="medium">
        <color rgb="FF710F71"/>
      </bottom>
      <diagonal/>
    </border>
    <border>
      <left/>
      <right style="medium">
        <color rgb="FF710F71"/>
      </right>
      <top style="medium">
        <color rgb="FF710F71"/>
      </top>
      <bottom/>
      <diagonal/>
    </border>
    <border>
      <left style="medium">
        <color rgb="FF710F71"/>
      </left>
      <right style="medium">
        <color rgb="FF710F71"/>
      </right>
      <top/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/>
      <right style="thick">
        <color theme="0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theme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theme="0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/>
      <bottom style="medium">
        <color auto="1"/>
      </bottom>
      <diagonal/>
    </border>
    <border>
      <left style="medium">
        <color theme="0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2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/>
      <protection hidden="1"/>
    </xf>
    <xf numFmtId="0" fontId="7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2" fillId="8" borderId="10" xfId="0" applyFont="1" applyFill="1" applyBorder="1" applyAlignment="1" applyProtection="1">
      <alignment horizontal="center"/>
      <protection hidden="1"/>
    </xf>
    <xf numFmtId="0" fontId="2" fillId="8" borderId="11" xfId="0" applyFont="1" applyFill="1" applyBorder="1" applyAlignment="1" applyProtection="1">
      <alignment horizontal="center"/>
      <protection hidden="1"/>
    </xf>
    <xf numFmtId="0" fontId="2" fillId="8" borderId="4" xfId="0" applyFont="1" applyFill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1" fillId="12" borderId="13" xfId="0" applyFont="1" applyFill="1" applyBorder="1" applyAlignment="1" applyProtection="1">
      <alignment vertical="center"/>
      <protection hidden="1"/>
    </xf>
    <xf numFmtId="0" fontId="1" fillId="9" borderId="14" xfId="0" applyFont="1" applyFill="1" applyBorder="1" applyAlignment="1" applyProtection="1">
      <alignment vertical="center"/>
      <protection hidden="1"/>
    </xf>
    <xf numFmtId="0" fontId="1" fillId="10" borderId="16" xfId="0" applyFont="1" applyFill="1" applyBorder="1" applyAlignment="1" applyProtection="1">
      <alignment vertical="center"/>
      <protection hidden="1"/>
    </xf>
    <xf numFmtId="0" fontId="1" fillId="11" borderId="5" xfId="0" applyFont="1" applyFill="1" applyBorder="1" applyProtection="1">
      <protection hidden="1"/>
    </xf>
    <xf numFmtId="0" fontId="1" fillId="11" borderId="1" xfId="0" applyFont="1" applyFill="1" applyBorder="1" applyProtection="1">
      <protection hidden="1"/>
    </xf>
    <xf numFmtId="0" fontId="1" fillId="11" borderId="18" xfId="0" applyFont="1" applyFill="1" applyBorder="1" applyProtection="1">
      <protection hidden="1"/>
    </xf>
    <xf numFmtId="0" fontId="1" fillId="11" borderId="19" xfId="0" applyFont="1" applyFill="1" applyBorder="1" applyProtection="1">
      <protection hidden="1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10" fillId="0" borderId="0" xfId="0" applyFont="1" applyProtection="1">
      <protection hidden="1"/>
    </xf>
    <xf numFmtId="164" fontId="11" fillId="0" borderId="0" xfId="0" applyNumberFormat="1" applyFont="1" applyAlignment="1" applyProtection="1">
      <alignment vertical="center"/>
      <protection hidden="1"/>
    </xf>
    <xf numFmtId="164" fontId="13" fillId="0" borderId="0" xfId="0" applyNumberFormat="1" applyFont="1" applyAlignment="1" applyProtection="1">
      <alignment horizontal="center"/>
      <protection hidden="1"/>
    </xf>
    <xf numFmtId="0" fontId="12" fillId="0" borderId="0" xfId="0" applyFont="1" applyAlignment="1" applyProtection="1">
      <alignment horizontal="center" wrapText="1"/>
      <protection hidden="1"/>
    </xf>
    <xf numFmtId="0" fontId="18" fillId="0" borderId="0" xfId="0" applyFont="1" applyAlignment="1" applyProtection="1">
      <alignment horizontal="center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164" fontId="1" fillId="3" borderId="2" xfId="0" applyNumberFormat="1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1" fillId="3" borderId="27" xfId="0" applyFont="1" applyFill="1" applyBorder="1" applyAlignment="1" applyProtection="1">
      <alignment horizontal="center"/>
      <protection hidden="1"/>
    </xf>
    <xf numFmtId="164" fontId="27" fillId="3" borderId="27" xfId="0" applyNumberFormat="1" applyFont="1" applyFill="1" applyBorder="1" applyAlignment="1" applyProtection="1">
      <alignment horizontal="center"/>
      <protection hidden="1"/>
    </xf>
    <xf numFmtId="164" fontId="27" fillId="2" borderId="27" xfId="0" applyNumberFormat="1" applyFont="1" applyFill="1" applyBorder="1" applyAlignment="1" applyProtection="1">
      <alignment horizontal="center"/>
      <protection hidden="1"/>
    </xf>
    <xf numFmtId="0" fontId="13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8" fillId="0" borderId="0" xfId="0" applyFont="1" applyAlignment="1" applyProtection="1">
      <alignment vertical="center"/>
      <protection hidden="1"/>
    </xf>
    <xf numFmtId="0" fontId="29" fillId="0" borderId="0" xfId="0" applyFont="1" applyAlignment="1" applyProtection="1">
      <alignment vertical="center"/>
      <protection hidden="1"/>
    </xf>
    <xf numFmtId="0" fontId="22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9" fillId="0" borderId="0" xfId="0" applyFont="1" applyProtection="1">
      <protection hidden="1"/>
    </xf>
    <xf numFmtId="164" fontId="22" fillId="0" borderId="0" xfId="0" applyNumberFormat="1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center" wrapText="1"/>
      <protection hidden="1"/>
    </xf>
    <xf numFmtId="0" fontId="9" fillId="0" borderId="0" xfId="0" applyFont="1" applyAlignment="1" applyProtection="1">
      <alignment horizont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164" fontId="22" fillId="0" borderId="0" xfId="0" applyNumberFormat="1" applyFont="1" applyAlignment="1" applyProtection="1">
      <alignment horizontal="center"/>
      <protection hidden="1"/>
    </xf>
    <xf numFmtId="0" fontId="4" fillId="0" borderId="0" xfId="0" applyFont="1" applyProtection="1">
      <protection hidden="1"/>
    </xf>
    <xf numFmtId="0" fontId="16" fillId="0" borderId="0" xfId="0" applyFont="1" applyAlignment="1" applyProtection="1">
      <alignment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164" fontId="19" fillId="2" borderId="28" xfId="0" applyNumberFormat="1" applyFont="1" applyFill="1" applyBorder="1" applyAlignment="1" applyProtection="1">
      <alignment horizontal="center"/>
      <protection hidden="1"/>
    </xf>
    <xf numFmtId="165" fontId="22" fillId="0" borderId="0" xfId="0" applyNumberFormat="1" applyFont="1" applyAlignment="1" applyProtection="1">
      <alignment horizontal="center"/>
      <protection hidden="1"/>
    </xf>
    <xf numFmtId="0" fontId="1" fillId="6" borderId="8" xfId="0" applyFont="1" applyFill="1" applyBorder="1" applyAlignment="1" applyProtection="1">
      <alignment vertical="center"/>
      <protection hidden="1"/>
    </xf>
    <xf numFmtId="0" fontId="1" fillId="7" borderId="0" xfId="0" applyFont="1" applyFill="1" applyAlignment="1" applyProtection="1">
      <alignment vertical="center"/>
      <protection hidden="1"/>
    </xf>
    <xf numFmtId="0" fontId="1" fillId="6" borderId="0" xfId="0" applyFont="1" applyFill="1" applyAlignment="1" applyProtection="1">
      <alignment vertical="center"/>
      <protection hidden="1"/>
    </xf>
    <xf numFmtId="0" fontId="6" fillId="7" borderId="9" xfId="0" applyFont="1" applyFill="1" applyBorder="1" applyAlignment="1" applyProtection="1">
      <alignment vertical="center"/>
      <protection hidden="1"/>
    </xf>
    <xf numFmtId="0" fontId="6" fillId="6" borderId="8" xfId="0" applyFont="1" applyFill="1" applyBorder="1" applyAlignment="1" applyProtection="1">
      <alignment vertical="center"/>
      <protection hidden="1"/>
    </xf>
    <xf numFmtId="0" fontId="1" fillId="7" borderId="9" xfId="0" applyFont="1" applyFill="1" applyBorder="1" applyAlignment="1" applyProtection="1">
      <alignment vertical="center"/>
      <protection hidden="1"/>
    </xf>
    <xf numFmtId="0" fontId="6" fillId="6" borderId="0" xfId="0" applyFont="1" applyFill="1" applyAlignment="1" applyProtection="1">
      <alignment vertical="center"/>
      <protection hidden="1"/>
    </xf>
    <xf numFmtId="0" fontId="6" fillId="6" borderId="9" xfId="0" applyFont="1" applyFill="1" applyBorder="1" applyAlignment="1" applyProtection="1">
      <alignment vertical="center"/>
      <protection hidden="1"/>
    </xf>
    <xf numFmtId="164" fontId="17" fillId="0" borderId="0" xfId="0" applyNumberFormat="1" applyFont="1" applyAlignment="1" applyProtection="1">
      <alignment horizontal="center" vertical="center"/>
      <protection hidden="1"/>
    </xf>
    <xf numFmtId="164" fontId="9" fillId="0" borderId="0" xfId="0" applyNumberFormat="1" applyFont="1" applyAlignment="1" applyProtection="1">
      <alignment horizontal="center" vertical="center"/>
      <protection hidden="1"/>
    </xf>
    <xf numFmtId="164" fontId="9" fillId="0" borderId="0" xfId="0" applyNumberFormat="1" applyFont="1" applyAlignment="1" applyProtection="1">
      <alignment vertical="center"/>
      <protection hidden="1"/>
    </xf>
    <xf numFmtId="164" fontId="17" fillId="0" borderId="0" xfId="0" applyNumberFormat="1" applyFont="1" applyAlignment="1" applyProtection="1">
      <alignment vertical="center"/>
      <protection hidden="1"/>
    </xf>
    <xf numFmtId="0" fontId="1" fillId="17" borderId="29" xfId="0" applyFont="1" applyFill="1" applyBorder="1" applyAlignment="1" applyProtection="1">
      <alignment vertical="center"/>
      <protection hidden="1"/>
    </xf>
    <xf numFmtId="0" fontId="14" fillId="18" borderId="30" xfId="0" applyFont="1" applyFill="1" applyBorder="1" applyAlignment="1" applyProtection="1">
      <alignment vertical="center"/>
      <protection hidden="1"/>
    </xf>
    <xf numFmtId="0" fontId="1" fillId="18" borderId="31" xfId="0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 vertical="center"/>
      <protection hidden="1"/>
    </xf>
    <xf numFmtId="0" fontId="2" fillId="18" borderId="32" xfId="0" applyFont="1" applyFill="1" applyBorder="1" applyProtection="1">
      <protection hidden="1"/>
    </xf>
    <xf numFmtId="0" fontId="1" fillId="18" borderId="32" xfId="0" applyFont="1" applyFill="1" applyBorder="1" applyAlignment="1" applyProtection="1">
      <alignment vertical="center"/>
      <protection hidden="1"/>
    </xf>
    <xf numFmtId="0" fontId="10" fillId="18" borderId="32" xfId="0" applyFont="1" applyFill="1" applyBorder="1" applyProtection="1">
      <protection hidden="1"/>
    </xf>
    <xf numFmtId="164" fontId="17" fillId="18" borderId="32" xfId="0" applyNumberFormat="1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/>
      <protection hidden="1"/>
    </xf>
    <xf numFmtId="164" fontId="21" fillId="18" borderId="32" xfId="0" applyNumberFormat="1" applyFont="1" applyFill="1" applyBorder="1" applyAlignment="1" applyProtection="1">
      <alignment horizontal="center"/>
      <protection hidden="1"/>
    </xf>
    <xf numFmtId="164" fontId="21" fillId="20" borderId="32" xfId="0" applyNumberFormat="1" applyFont="1" applyFill="1" applyBorder="1" applyAlignment="1" applyProtection="1">
      <alignment horizontal="center"/>
      <protection hidden="1"/>
    </xf>
    <xf numFmtId="0" fontId="1" fillId="21" borderId="33" xfId="0" applyFont="1" applyFill="1" applyBorder="1" applyAlignment="1" applyProtection="1">
      <alignment vertical="center"/>
      <protection hidden="1"/>
    </xf>
    <xf numFmtId="0" fontId="1" fillId="22" borderId="35" xfId="0" applyFont="1" applyFill="1" applyBorder="1" applyAlignment="1" applyProtection="1">
      <alignment horizontal="center" vertical="center"/>
      <protection hidden="1"/>
    </xf>
    <xf numFmtId="0" fontId="1" fillId="22" borderId="36" xfId="0" applyFont="1" applyFill="1" applyBorder="1" applyAlignment="1" applyProtection="1">
      <alignment horizontal="center" vertical="center"/>
      <protection hidden="1"/>
    </xf>
    <xf numFmtId="0" fontId="1" fillId="22" borderId="37" xfId="0" applyFont="1" applyFill="1" applyBorder="1" applyAlignment="1" applyProtection="1">
      <alignment horizontal="center" vertical="center"/>
      <protection hidden="1"/>
    </xf>
    <xf numFmtId="0" fontId="1" fillId="22" borderId="38" xfId="0" applyFont="1" applyFill="1" applyBorder="1" applyAlignment="1" applyProtection="1">
      <alignment horizontal="center" vertical="center"/>
      <protection hidden="1"/>
    </xf>
    <xf numFmtId="0" fontId="2" fillId="22" borderId="38" xfId="0" applyFont="1" applyFill="1" applyBorder="1" applyProtection="1">
      <protection hidden="1"/>
    </xf>
    <xf numFmtId="0" fontId="10" fillId="22" borderId="38" xfId="0" applyFont="1" applyFill="1" applyBorder="1" applyProtection="1">
      <protection hidden="1"/>
    </xf>
    <xf numFmtId="164" fontId="17" fillId="22" borderId="38" xfId="0" applyNumberFormat="1" applyFont="1" applyFill="1" applyBorder="1" applyAlignment="1" applyProtection="1">
      <alignment vertical="center"/>
      <protection hidden="1"/>
    </xf>
    <xf numFmtId="0" fontId="1" fillId="22" borderId="38" xfId="0" applyFont="1" applyFill="1" applyBorder="1" applyAlignment="1" applyProtection="1">
      <alignment horizontal="center"/>
      <protection hidden="1"/>
    </xf>
    <xf numFmtId="164" fontId="20" fillId="22" borderId="38" xfId="0" applyNumberFormat="1" applyFont="1" applyFill="1" applyBorder="1" applyAlignment="1" applyProtection="1">
      <alignment horizontal="center"/>
      <protection hidden="1"/>
    </xf>
    <xf numFmtId="164" fontId="20" fillId="24" borderId="38" xfId="0" applyNumberFormat="1" applyFont="1" applyFill="1" applyBorder="1" applyAlignment="1" applyProtection="1">
      <alignment horizontal="center"/>
      <protection hidden="1"/>
    </xf>
    <xf numFmtId="0" fontId="1" fillId="28" borderId="42" xfId="0" applyFont="1" applyFill="1" applyBorder="1" applyAlignment="1" applyProtection="1">
      <alignment vertical="center"/>
      <protection hidden="1"/>
    </xf>
    <xf numFmtId="0" fontId="1" fillId="30" borderId="44" xfId="0" applyFont="1" applyFill="1" applyBorder="1" applyAlignment="1" applyProtection="1">
      <alignment horizontal="center" vertical="center"/>
      <protection hidden="1"/>
    </xf>
    <xf numFmtId="0" fontId="2" fillId="30" borderId="45" xfId="0" applyFont="1" applyFill="1" applyBorder="1" applyProtection="1">
      <protection hidden="1"/>
    </xf>
    <xf numFmtId="0" fontId="2" fillId="30" borderId="46" xfId="0" applyFont="1" applyFill="1" applyBorder="1" applyProtection="1">
      <protection hidden="1"/>
    </xf>
    <xf numFmtId="0" fontId="2" fillId="30" borderId="47" xfId="0" applyFont="1" applyFill="1" applyBorder="1" applyProtection="1">
      <protection hidden="1"/>
    </xf>
    <xf numFmtId="0" fontId="2" fillId="30" borderId="48" xfId="0" applyFont="1" applyFill="1" applyBorder="1" applyProtection="1">
      <protection hidden="1"/>
    </xf>
    <xf numFmtId="0" fontId="10" fillId="30" borderId="48" xfId="0" applyFont="1" applyFill="1" applyBorder="1" applyProtection="1">
      <protection hidden="1"/>
    </xf>
    <xf numFmtId="164" fontId="17" fillId="30" borderId="48" xfId="0" applyNumberFormat="1" applyFont="1" applyFill="1" applyBorder="1" applyAlignment="1" applyProtection="1">
      <alignment vertical="center"/>
      <protection hidden="1"/>
    </xf>
    <xf numFmtId="0" fontId="1" fillId="30" borderId="48" xfId="0" applyFont="1" applyFill="1" applyBorder="1" applyAlignment="1" applyProtection="1">
      <alignment horizontal="center" vertical="center"/>
      <protection hidden="1"/>
    </xf>
    <xf numFmtId="0" fontId="1" fillId="30" borderId="48" xfId="0" applyFont="1" applyFill="1" applyBorder="1" applyAlignment="1" applyProtection="1">
      <alignment horizontal="center"/>
      <protection hidden="1"/>
    </xf>
    <xf numFmtId="164" fontId="23" fillId="30" borderId="48" xfId="0" applyNumberFormat="1" applyFont="1" applyFill="1" applyBorder="1" applyAlignment="1" applyProtection="1">
      <alignment horizontal="center"/>
      <protection hidden="1"/>
    </xf>
    <xf numFmtId="164" fontId="23" fillId="31" borderId="48" xfId="0" applyNumberFormat="1" applyFont="1" applyFill="1" applyBorder="1" applyAlignment="1" applyProtection="1">
      <alignment horizontal="center"/>
      <protection hidden="1"/>
    </xf>
    <xf numFmtId="0" fontId="1" fillId="34" borderId="49" xfId="0" applyFont="1" applyFill="1" applyBorder="1" applyAlignment="1" applyProtection="1">
      <alignment vertical="center"/>
      <protection hidden="1"/>
    </xf>
    <xf numFmtId="0" fontId="1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Protection="1">
      <protection hidden="1"/>
    </xf>
    <xf numFmtId="0" fontId="10" fillId="35" borderId="53" xfId="0" applyFont="1" applyFill="1" applyBorder="1" applyProtection="1">
      <protection hidden="1"/>
    </xf>
    <xf numFmtId="0" fontId="10" fillId="35" borderId="54" xfId="0" applyFont="1" applyFill="1" applyBorder="1" applyProtection="1">
      <protection hidden="1"/>
    </xf>
    <xf numFmtId="0" fontId="10" fillId="35" borderId="55" xfId="0" applyFont="1" applyFill="1" applyBorder="1" applyProtection="1">
      <protection hidden="1"/>
    </xf>
    <xf numFmtId="0" fontId="10" fillId="35" borderId="56" xfId="0" applyFont="1" applyFill="1" applyBorder="1" applyProtection="1">
      <protection hidden="1"/>
    </xf>
    <xf numFmtId="164" fontId="17" fillId="35" borderId="56" xfId="0" applyNumberFormat="1" applyFont="1" applyFill="1" applyBorder="1" applyAlignment="1" applyProtection="1">
      <alignment vertical="center"/>
      <protection hidden="1"/>
    </xf>
    <xf numFmtId="0" fontId="1" fillId="35" borderId="56" xfId="0" applyFont="1" applyFill="1" applyBorder="1" applyAlignment="1" applyProtection="1">
      <alignment horizontal="center" vertical="center"/>
      <protection hidden="1"/>
    </xf>
    <xf numFmtId="0" fontId="1" fillId="35" borderId="56" xfId="0" applyFont="1" applyFill="1" applyBorder="1" applyAlignment="1" applyProtection="1">
      <alignment horizontal="center"/>
      <protection hidden="1"/>
    </xf>
    <xf numFmtId="164" fontId="24" fillId="35" borderId="56" xfId="0" applyNumberFormat="1" applyFont="1" applyFill="1" applyBorder="1" applyAlignment="1" applyProtection="1">
      <alignment horizontal="center"/>
      <protection hidden="1"/>
    </xf>
    <xf numFmtId="0" fontId="1" fillId="40" borderId="59" xfId="0" applyFont="1" applyFill="1" applyBorder="1" applyAlignment="1" applyProtection="1">
      <alignment vertical="center"/>
      <protection hidden="1"/>
    </xf>
    <xf numFmtId="164" fontId="24" fillId="41" borderId="56" xfId="0" applyNumberFormat="1" applyFont="1" applyFill="1" applyBorder="1" applyAlignment="1" applyProtection="1">
      <alignment horizontal="center"/>
      <protection hidden="1"/>
    </xf>
    <xf numFmtId="0" fontId="1" fillId="42" borderId="62" xfId="0" applyFont="1" applyFill="1" applyBorder="1" applyAlignment="1" applyProtection="1">
      <alignment horizontal="center" vertical="center"/>
      <protection hidden="1"/>
    </xf>
    <xf numFmtId="164" fontId="17" fillId="42" borderId="60" xfId="0" applyNumberFormat="1" applyFont="1" applyFill="1" applyBorder="1" applyAlignment="1" applyProtection="1">
      <alignment vertical="center"/>
      <protection hidden="1"/>
    </xf>
    <xf numFmtId="164" fontId="11" fillId="42" borderId="63" xfId="0" applyNumberFormat="1" applyFont="1" applyFill="1" applyBorder="1" applyAlignment="1" applyProtection="1">
      <alignment vertical="center"/>
      <protection hidden="1"/>
    </xf>
    <xf numFmtId="164" fontId="11" fillId="42" borderId="64" xfId="0" applyNumberFormat="1" applyFont="1" applyFill="1" applyBorder="1" applyAlignment="1" applyProtection="1">
      <alignment vertical="center"/>
      <protection hidden="1"/>
    </xf>
    <xf numFmtId="0" fontId="1" fillId="42" borderId="64" xfId="0" applyFont="1" applyFill="1" applyBorder="1" applyAlignment="1" applyProtection="1">
      <alignment horizontal="center" vertical="center"/>
      <protection hidden="1"/>
    </xf>
    <xf numFmtId="0" fontId="1" fillId="42" borderId="64" xfId="0" applyFont="1" applyFill="1" applyBorder="1" applyAlignment="1" applyProtection="1">
      <alignment horizontal="center"/>
      <protection hidden="1"/>
    </xf>
    <xf numFmtId="164" fontId="25" fillId="42" borderId="64" xfId="0" applyNumberFormat="1" applyFont="1" applyFill="1" applyBorder="1" applyAlignment="1" applyProtection="1">
      <alignment horizontal="center"/>
      <protection hidden="1"/>
    </xf>
    <xf numFmtId="164" fontId="25" fillId="44" borderId="64" xfId="0" applyNumberFormat="1" applyFont="1" applyFill="1" applyBorder="1" applyAlignment="1" applyProtection="1">
      <alignment horizontal="center"/>
      <protection hidden="1"/>
    </xf>
    <xf numFmtId="0" fontId="1" fillId="47" borderId="65" xfId="0" applyFont="1" applyFill="1" applyBorder="1" applyAlignment="1" applyProtection="1">
      <alignment vertical="center"/>
      <protection hidden="1"/>
    </xf>
    <xf numFmtId="0" fontId="1" fillId="48" borderId="66" xfId="0" applyFont="1" applyFill="1" applyBorder="1" applyAlignment="1" applyProtection="1">
      <alignment horizontal="center" vertical="center"/>
      <protection hidden="1"/>
    </xf>
    <xf numFmtId="0" fontId="1" fillId="48" borderId="68" xfId="0" applyFont="1" applyFill="1" applyBorder="1" applyAlignment="1" applyProtection="1">
      <alignment horizontal="center" vertical="center"/>
      <protection hidden="1"/>
    </xf>
    <xf numFmtId="0" fontId="1" fillId="48" borderId="69" xfId="0" applyFont="1" applyFill="1" applyBorder="1" applyAlignment="1" applyProtection="1">
      <alignment horizontal="center" vertical="center"/>
      <protection hidden="1"/>
    </xf>
    <xf numFmtId="0" fontId="1" fillId="48" borderId="70" xfId="0" applyFont="1" applyFill="1" applyBorder="1" applyAlignment="1" applyProtection="1">
      <alignment horizontal="center"/>
      <protection hidden="1"/>
    </xf>
    <xf numFmtId="164" fontId="26" fillId="48" borderId="70" xfId="0" applyNumberFormat="1" applyFont="1" applyFill="1" applyBorder="1" applyAlignment="1" applyProtection="1">
      <alignment horizontal="center"/>
      <protection hidden="1"/>
    </xf>
    <xf numFmtId="0" fontId="33" fillId="51" borderId="70" xfId="0" applyFont="1" applyFill="1" applyBorder="1" applyAlignment="1" applyProtection="1">
      <alignment horizontal="center" vertical="center" wrapText="1"/>
      <protection hidden="1"/>
    </xf>
    <xf numFmtId="0" fontId="33" fillId="16" borderId="27" xfId="0" applyFont="1" applyFill="1" applyBorder="1" applyAlignment="1" applyProtection="1">
      <alignment horizontal="center" vertical="center" wrapText="1"/>
      <protection hidden="1"/>
    </xf>
    <xf numFmtId="0" fontId="33" fillId="0" borderId="0" xfId="0" applyFont="1" applyAlignment="1" applyProtection="1">
      <alignment horizontal="center" vertical="center" wrapText="1"/>
      <protection hidden="1"/>
    </xf>
    <xf numFmtId="0" fontId="33" fillId="19" borderId="32" xfId="0" applyFont="1" applyFill="1" applyBorder="1" applyAlignment="1" applyProtection="1">
      <alignment horizontal="center" vertical="center" wrapText="1"/>
      <protection hidden="1"/>
    </xf>
    <xf numFmtId="0" fontId="33" fillId="23" borderId="38" xfId="0" applyFont="1" applyFill="1" applyBorder="1" applyAlignment="1" applyProtection="1">
      <alignment horizontal="center" vertical="center" wrapText="1"/>
      <protection hidden="1"/>
    </xf>
    <xf numFmtId="0" fontId="33" fillId="29" borderId="48" xfId="0" applyFont="1" applyFill="1" applyBorder="1" applyAlignment="1" applyProtection="1">
      <alignment horizontal="center" vertical="center" wrapText="1"/>
      <protection hidden="1"/>
    </xf>
    <xf numFmtId="0" fontId="33" fillId="39" borderId="56" xfId="0" applyFont="1" applyFill="1" applyBorder="1" applyAlignment="1" applyProtection="1">
      <alignment horizontal="center" vertical="center" wrapText="1"/>
      <protection hidden="1"/>
    </xf>
    <xf numFmtId="0" fontId="33" fillId="43" borderId="64" xfId="0" applyFont="1" applyFill="1" applyBorder="1" applyAlignment="1" applyProtection="1">
      <alignment horizontal="center" vertical="center" wrapText="1"/>
      <protection hidden="1"/>
    </xf>
    <xf numFmtId="164" fontId="26" fillId="52" borderId="70" xfId="0" applyNumberFormat="1" applyFont="1" applyFill="1" applyBorder="1" applyAlignment="1" applyProtection="1">
      <alignment horizontal="center"/>
      <protection hidden="1"/>
    </xf>
    <xf numFmtId="164" fontId="9" fillId="18" borderId="29" xfId="0" applyNumberFormat="1" applyFont="1" applyFill="1" applyBorder="1" applyAlignment="1" applyProtection="1">
      <alignment horizontal="center" vertical="center"/>
      <protection locked="0"/>
    </xf>
    <xf numFmtId="164" fontId="9" fillId="18" borderId="30" xfId="0" applyNumberFormat="1" applyFont="1" applyFill="1" applyBorder="1" applyAlignment="1" applyProtection="1">
      <alignment horizontal="center" vertical="center"/>
      <protection locked="0"/>
    </xf>
    <xf numFmtId="164" fontId="4" fillId="2" borderId="40" xfId="0" applyNumberFormat="1" applyFont="1" applyFill="1" applyBorder="1" applyAlignment="1" applyProtection="1">
      <alignment horizontal="center" vertical="center"/>
      <protection hidden="1"/>
    </xf>
    <xf numFmtId="164" fontId="4" fillId="2" borderId="39" xfId="0" applyNumberFormat="1" applyFont="1" applyFill="1" applyBorder="1" applyAlignment="1" applyProtection="1">
      <alignment horizontal="center" vertical="center"/>
      <protection hidden="1"/>
    </xf>
    <xf numFmtId="164" fontId="9" fillId="22" borderId="33" xfId="0" applyNumberFormat="1" applyFont="1" applyFill="1" applyBorder="1" applyAlignment="1" applyProtection="1">
      <alignment horizontal="center" vertical="center"/>
      <protection locked="0"/>
    </xf>
    <xf numFmtId="164" fontId="9" fillId="22" borderId="34" xfId="0" applyNumberFormat="1" applyFont="1" applyFill="1" applyBorder="1" applyAlignment="1" applyProtection="1">
      <alignment horizontal="center" vertical="center"/>
      <protection locked="0"/>
    </xf>
    <xf numFmtId="164" fontId="4" fillId="2" borderId="41" xfId="0" applyNumberFormat="1" applyFont="1" applyFill="1" applyBorder="1" applyAlignment="1" applyProtection="1">
      <alignment horizontal="center" vertical="center"/>
      <protection hidden="1"/>
    </xf>
    <xf numFmtId="164" fontId="9" fillId="30" borderId="42" xfId="0" applyNumberFormat="1" applyFont="1" applyFill="1" applyBorder="1" applyAlignment="1" applyProtection="1">
      <alignment horizontal="center" vertical="center"/>
      <protection locked="0"/>
    </xf>
    <xf numFmtId="164" fontId="9" fillId="30" borderId="43" xfId="0" applyNumberFormat="1" applyFont="1" applyFill="1" applyBorder="1" applyAlignment="1" applyProtection="1">
      <alignment horizontal="center" vertical="center"/>
      <protection locked="0"/>
    </xf>
    <xf numFmtId="164" fontId="4" fillId="2" borderId="58" xfId="0" applyNumberFormat="1" applyFont="1" applyFill="1" applyBorder="1" applyAlignment="1" applyProtection="1">
      <alignment horizontal="center" vertical="center"/>
      <protection hidden="1"/>
    </xf>
    <xf numFmtId="164" fontId="9" fillId="35" borderId="49" xfId="0" applyNumberFormat="1" applyFont="1" applyFill="1" applyBorder="1" applyAlignment="1" applyProtection="1">
      <alignment horizontal="center" vertical="center"/>
      <protection locked="0"/>
    </xf>
    <xf numFmtId="164" fontId="9" fillId="35" borderId="50" xfId="0" applyNumberFormat="1" applyFont="1" applyFill="1" applyBorder="1" applyAlignment="1" applyProtection="1">
      <alignment horizontal="center" vertical="center"/>
      <protection locked="0"/>
    </xf>
    <xf numFmtId="164" fontId="4" fillId="2" borderId="57" xfId="0" applyNumberFormat="1" applyFont="1" applyFill="1" applyBorder="1" applyAlignment="1" applyProtection="1">
      <alignment horizontal="center" vertical="center"/>
      <protection hidden="1"/>
    </xf>
    <xf numFmtId="164" fontId="9" fillId="42" borderId="59" xfId="0" applyNumberFormat="1" applyFont="1" applyFill="1" applyBorder="1" applyAlignment="1" applyProtection="1">
      <alignment horizontal="center" vertical="center"/>
      <protection locked="0"/>
    </xf>
    <xf numFmtId="164" fontId="9" fillId="42" borderId="60" xfId="0" applyNumberFormat="1" applyFont="1" applyFill="1" applyBorder="1" applyAlignment="1" applyProtection="1">
      <alignment horizontal="center" vertical="center"/>
      <protection locked="0"/>
    </xf>
    <xf numFmtId="164" fontId="9" fillId="2" borderId="61" xfId="0" applyNumberFormat="1" applyFont="1" applyFill="1" applyBorder="1" applyAlignment="1" applyProtection="1">
      <alignment horizontal="center" vertical="center"/>
      <protection hidden="1"/>
    </xf>
    <xf numFmtId="164" fontId="9" fillId="48" borderId="65" xfId="0" applyNumberFormat="1" applyFont="1" applyFill="1" applyBorder="1" applyAlignment="1" applyProtection="1">
      <alignment horizontal="center" vertical="center"/>
      <protection locked="0"/>
    </xf>
    <xf numFmtId="164" fontId="9" fillId="48" borderId="66" xfId="0" applyNumberFormat="1" applyFont="1" applyFill="1" applyBorder="1" applyAlignment="1" applyProtection="1">
      <alignment horizontal="center" vertical="center"/>
      <protection locked="0"/>
    </xf>
    <xf numFmtId="164" fontId="4" fillId="2" borderId="67" xfId="0" applyNumberFormat="1" applyFont="1" applyFill="1" applyBorder="1" applyAlignment="1" applyProtection="1">
      <alignment horizontal="center" vertical="center"/>
      <protection hidden="1"/>
    </xf>
    <xf numFmtId="0" fontId="35" fillId="18" borderId="30" xfId="0" applyFont="1" applyFill="1" applyBorder="1" applyAlignment="1" applyProtection="1">
      <alignment horizontal="left" vertical="center"/>
      <protection hidden="1"/>
    </xf>
    <xf numFmtId="0" fontId="35" fillId="0" borderId="0" xfId="0" applyFont="1" applyAlignment="1" applyProtection="1">
      <alignment horizontal="left" vertical="center"/>
      <protection hidden="1"/>
    </xf>
    <xf numFmtId="0" fontId="35" fillId="22" borderId="34" xfId="0" applyFont="1" applyFill="1" applyBorder="1" applyAlignment="1" applyProtection="1">
      <alignment horizontal="left" vertical="center"/>
      <protection hidden="1"/>
    </xf>
    <xf numFmtId="0" fontId="35" fillId="30" borderId="43" xfId="0" applyFont="1" applyFill="1" applyBorder="1" applyAlignment="1" applyProtection="1">
      <alignment horizontal="left" vertical="center"/>
      <protection hidden="1"/>
    </xf>
    <xf numFmtId="0" fontId="35" fillId="35" borderId="50" xfId="0" applyFont="1" applyFill="1" applyBorder="1" applyAlignment="1" applyProtection="1">
      <alignment horizontal="left" vertical="center"/>
      <protection hidden="1"/>
    </xf>
    <xf numFmtId="0" fontId="35" fillId="42" borderId="60" xfId="0" applyFont="1" applyFill="1" applyBorder="1" applyAlignment="1" applyProtection="1">
      <alignment horizontal="left" vertical="center"/>
      <protection hidden="1"/>
    </xf>
    <xf numFmtId="0" fontId="35" fillId="48" borderId="66" xfId="0" applyFont="1" applyFill="1" applyBorder="1" applyAlignment="1" applyProtection="1">
      <alignment horizontal="left" vertical="center"/>
      <protection hidden="1"/>
    </xf>
    <xf numFmtId="164" fontId="9" fillId="13" borderId="13" xfId="0" applyNumberFormat="1" applyFont="1" applyFill="1" applyBorder="1" applyAlignment="1" applyProtection="1">
      <alignment horizontal="center" vertical="center"/>
      <protection locked="0"/>
    </xf>
    <xf numFmtId="164" fontId="9" fillId="13" borderId="12" xfId="0" applyNumberFormat="1" applyFont="1" applyFill="1" applyBorder="1" applyAlignment="1" applyProtection="1">
      <alignment horizontal="center" vertical="center"/>
      <protection locked="0"/>
    </xf>
    <xf numFmtId="164" fontId="9" fillId="14" borderId="14" xfId="0" applyNumberFormat="1" applyFont="1" applyFill="1" applyBorder="1" applyAlignment="1" applyProtection="1">
      <alignment horizontal="center" vertical="center"/>
      <protection locked="0"/>
    </xf>
    <xf numFmtId="164" fontId="9" fillId="14" borderId="15" xfId="0" applyNumberFormat="1" applyFont="1" applyFill="1" applyBorder="1" applyAlignment="1" applyProtection="1">
      <alignment horizontal="center" vertical="center"/>
      <protection locked="0"/>
    </xf>
    <xf numFmtId="164" fontId="9" fillId="15" borderId="16" xfId="0" applyNumberFormat="1" applyFont="1" applyFill="1" applyBorder="1" applyAlignment="1" applyProtection="1">
      <alignment horizontal="center" vertical="center"/>
      <protection locked="0"/>
    </xf>
    <xf numFmtId="164" fontId="9" fillId="15" borderId="17" xfId="0" applyNumberFormat="1" applyFont="1" applyFill="1" applyBorder="1" applyAlignment="1" applyProtection="1">
      <alignment horizontal="center" vertic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0" fontId="40" fillId="13" borderId="12" xfId="0" applyFont="1" applyFill="1" applyBorder="1" applyAlignment="1" applyProtection="1">
      <alignment horizontal="left" vertical="center"/>
      <protection hidden="1"/>
    </xf>
    <xf numFmtId="0" fontId="40" fillId="0" borderId="0" xfId="0" applyFont="1" applyAlignment="1" applyProtection="1">
      <alignment horizontal="left" vertical="center"/>
      <protection hidden="1"/>
    </xf>
    <xf numFmtId="0" fontId="40" fillId="14" borderId="15" xfId="0" applyFont="1" applyFill="1" applyBorder="1" applyAlignment="1" applyProtection="1">
      <alignment vertical="center"/>
      <protection hidden="1"/>
    </xf>
    <xf numFmtId="0" fontId="40" fillId="15" borderId="17" xfId="0" applyFont="1" applyFill="1" applyBorder="1" applyAlignment="1" applyProtection="1">
      <alignment vertic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0" fontId="10" fillId="11" borderId="23" xfId="0" applyFont="1" applyFill="1" applyBorder="1" applyAlignment="1" applyProtection="1">
      <alignment horizontal="center"/>
      <protection hidden="1"/>
    </xf>
    <xf numFmtId="164" fontId="19" fillId="2" borderId="24" xfId="0" applyNumberFormat="1" applyFont="1" applyFill="1" applyBorder="1" applyAlignment="1" applyProtection="1">
      <alignment horizontal="center"/>
      <protection hidden="1"/>
    </xf>
    <xf numFmtId="0" fontId="34" fillId="0" borderId="7" xfId="0" applyFont="1" applyBorder="1" applyAlignment="1" applyProtection="1">
      <alignment horizontal="center" vertical="center"/>
      <protection hidden="1"/>
    </xf>
    <xf numFmtId="0" fontId="3" fillId="11" borderId="5" xfId="0" applyFont="1" applyFill="1" applyBorder="1" applyAlignment="1" applyProtection="1">
      <alignment horizontal="left" vertical="center"/>
      <protection hidden="1"/>
    </xf>
    <xf numFmtId="0" fontId="3" fillId="11" borderId="0" xfId="0" applyFont="1" applyFill="1" applyAlignment="1" applyProtection="1">
      <alignment horizontal="left" vertical="center"/>
      <protection hidden="1"/>
    </xf>
    <xf numFmtId="0" fontId="2" fillId="11" borderId="6" xfId="0" applyFont="1" applyFill="1" applyBorder="1" applyAlignment="1" applyProtection="1">
      <alignment horizontal="center"/>
      <protection hidden="1"/>
    </xf>
    <xf numFmtId="0" fontId="2" fillId="11" borderId="5" xfId="0" applyFont="1" applyFill="1" applyBorder="1" applyAlignment="1" applyProtection="1">
      <alignment horizontal="center"/>
      <protection hidden="1"/>
    </xf>
    <xf numFmtId="0" fontId="3" fillId="11" borderId="20" xfId="0" applyFont="1" applyFill="1" applyBorder="1" applyAlignment="1" applyProtection="1">
      <alignment horizontal="left" vertical="center"/>
      <protection hidden="1"/>
    </xf>
    <xf numFmtId="0" fontId="3" fillId="11" borderId="1" xfId="0" applyFont="1" applyFill="1" applyBorder="1" applyAlignment="1" applyProtection="1">
      <alignment horizontal="left" vertical="center"/>
      <protection hidden="1"/>
    </xf>
    <xf numFmtId="0" fontId="3" fillId="11" borderId="3" xfId="0" applyFont="1" applyFill="1" applyBorder="1" applyAlignment="1" applyProtection="1">
      <alignment horizontal="left"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1" fillId="25" borderId="30" xfId="0" applyNumberFormat="1" applyFont="1" applyFill="1" applyBorder="1" applyAlignment="1" applyProtection="1">
      <alignment horizontal="center" vertical="center"/>
      <protection hidden="1"/>
    </xf>
    <xf numFmtId="164" fontId="1" fillId="26" borderId="34" xfId="0" applyNumberFormat="1" applyFont="1" applyFill="1" applyBorder="1" applyAlignment="1" applyProtection="1">
      <alignment horizontal="center" vertical="center"/>
      <protection hidden="1"/>
    </xf>
    <xf numFmtId="0" fontId="2" fillId="27" borderId="30" xfId="0" applyFont="1" applyFill="1" applyBorder="1" applyAlignment="1" applyProtection="1">
      <alignment horizontal="left" vertical="center"/>
      <protection hidden="1"/>
    </xf>
    <xf numFmtId="0" fontId="2" fillId="32" borderId="34" xfId="0" applyFont="1" applyFill="1" applyBorder="1" applyAlignment="1" applyProtection="1">
      <alignment horizontal="left" vertical="center"/>
      <protection hidden="1"/>
    </xf>
    <xf numFmtId="0" fontId="2" fillId="33" borderId="43" xfId="0" applyFont="1" applyFill="1" applyBorder="1" applyAlignment="1" applyProtection="1">
      <alignment horizontal="left" vertical="center"/>
      <protection hidden="1"/>
    </xf>
    <xf numFmtId="0" fontId="2" fillId="36" borderId="50" xfId="0" applyFont="1" applyFill="1" applyBorder="1" applyAlignment="1" applyProtection="1">
      <alignment horizontal="left" vertical="center"/>
      <protection hidden="1"/>
    </xf>
    <xf numFmtId="164" fontId="1" fillId="37" borderId="50" xfId="0" applyNumberFormat="1" applyFont="1" applyFill="1" applyBorder="1" applyAlignment="1" applyProtection="1">
      <alignment horizontal="center" vertical="center"/>
      <protection hidden="1"/>
    </xf>
    <xf numFmtId="164" fontId="1" fillId="38" borderId="43" xfId="0" applyNumberFormat="1" applyFont="1" applyFill="1" applyBorder="1" applyAlignment="1" applyProtection="1">
      <alignment horizontal="center" vertical="center"/>
      <protection hidden="1"/>
    </xf>
    <xf numFmtId="164" fontId="17" fillId="45" borderId="60" xfId="0" applyNumberFormat="1" applyFont="1" applyFill="1" applyBorder="1" applyAlignment="1" applyProtection="1">
      <alignment horizontal="center" vertical="center"/>
      <protection hidden="1"/>
    </xf>
    <xf numFmtId="0" fontId="2" fillId="46" borderId="60" xfId="0" applyFont="1" applyFill="1" applyBorder="1" applyAlignment="1" applyProtection="1">
      <alignment horizontal="left" vertical="center"/>
      <protection hidden="1"/>
    </xf>
    <xf numFmtId="164" fontId="1" fillId="49" borderId="66" xfId="0" applyNumberFormat="1" applyFont="1" applyFill="1" applyBorder="1" applyAlignment="1" applyProtection="1">
      <alignment horizontal="center" vertical="center"/>
      <protection hidden="1"/>
    </xf>
    <xf numFmtId="0" fontId="2" fillId="50" borderId="66" xfId="0" applyFont="1" applyFill="1" applyBorder="1" applyAlignment="1" applyProtection="1">
      <alignment horizontal="left" vertical="center"/>
      <protection hidden="1"/>
    </xf>
    <xf numFmtId="0" fontId="9" fillId="53" borderId="12" xfId="0" applyFont="1" applyFill="1" applyBorder="1" applyAlignment="1" applyProtection="1">
      <alignment horizontal="left" vertical="center"/>
      <protection hidden="1"/>
    </xf>
    <xf numFmtId="0" fontId="9" fillId="54" borderId="15" xfId="0" applyFont="1" applyFill="1" applyBorder="1" applyAlignment="1" applyProtection="1">
      <alignment horizontal="left" vertical="center"/>
      <protection hidden="1"/>
    </xf>
    <xf numFmtId="0" fontId="30" fillId="55" borderId="17" xfId="0" applyFont="1" applyFill="1" applyBorder="1" applyAlignment="1" applyProtection="1">
      <alignment horizontal="left" vertical="center"/>
      <protection hidden="1"/>
    </xf>
    <xf numFmtId="0" fontId="5" fillId="4" borderId="0" xfId="0" applyFont="1" applyFill="1" applyAlignment="1" applyProtection="1">
      <alignment horizontal="left" vertical="center"/>
      <protection hidden="1"/>
    </xf>
    <xf numFmtId="0" fontId="3" fillId="5" borderId="0" xfId="0" applyFont="1" applyFill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0" fillId="11" borderId="0" xfId="0" applyFill="1" applyAlignment="1">
      <alignment horizontal="left" vertical="center"/>
    </xf>
    <xf numFmtId="0" fontId="44" fillId="11" borderId="0" xfId="0" applyFont="1" applyFill="1" applyAlignment="1">
      <alignment horizontal="left" vertical="center"/>
    </xf>
    <xf numFmtId="0" fontId="0" fillId="11" borderId="0" xfId="0" applyFill="1" applyAlignment="1">
      <alignment horizontal="center"/>
    </xf>
    <xf numFmtId="0" fontId="45" fillId="11" borderId="0" xfId="0" applyFont="1" applyFill="1" applyAlignment="1">
      <alignment horizontal="center"/>
    </xf>
    <xf numFmtId="164" fontId="0" fillId="57" borderId="0" xfId="0" applyNumberFormat="1" applyFill="1" applyAlignment="1">
      <alignment horizontal="center"/>
    </xf>
    <xf numFmtId="0" fontId="46" fillId="57" borderId="0" xfId="0" applyFont="1" applyFill="1" applyBorder="1" applyAlignment="1">
      <alignment horizontal="left" vertical="center"/>
    </xf>
    <xf numFmtId="0" fontId="46" fillId="57" borderId="74" xfId="0" applyFont="1" applyFill="1" applyBorder="1" applyAlignment="1">
      <alignment horizontal="left" vertical="center"/>
    </xf>
    <xf numFmtId="0" fontId="46" fillId="58" borderId="0" xfId="0" applyFont="1" applyFill="1" applyBorder="1" applyAlignment="1">
      <alignment vertical="center"/>
    </xf>
    <xf numFmtId="0" fontId="46" fillId="58" borderId="74" xfId="0" applyFont="1" applyFill="1" applyBorder="1" applyAlignment="1">
      <alignment vertical="center"/>
    </xf>
    <xf numFmtId="164" fontId="0" fillId="58" borderId="0" xfId="0" applyNumberFormat="1" applyFill="1" applyAlignment="1">
      <alignment horizontal="center"/>
    </xf>
    <xf numFmtId="0" fontId="46" fillId="59" borderId="0" xfId="0" applyFont="1" applyFill="1" applyBorder="1" applyAlignment="1">
      <alignment vertical="center"/>
    </xf>
    <xf numFmtId="0" fontId="46" fillId="59" borderId="74" xfId="0" applyFont="1" applyFill="1" applyBorder="1" applyAlignment="1">
      <alignment vertical="center"/>
    </xf>
    <xf numFmtId="0" fontId="46" fillId="60" borderId="0" xfId="0" applyFont="1" applyFill="1" applyBorder="1" applyAlignment="1">
      <alignment vertical="center"/>
    </xf>
    <xf numFmtId="0" fontId="46" fillId="60" borderId="74" xfId="0" applyFont="1" applyFill="1" applyBorder="1" applyAlignment="1">
      <alignment vertical="center"/>
    </xf>
    <xf numFmtId="0" fontId="46" fillId="61" borderId="0" xfId="0" applyFont="1" applyFill="1" applyBorder="1" applyAlignment="1">
      <alignment vertical="center"/>
    </xf>
    <xf numFmtId="0" fontId="46" fillId="61" borderId="74" xfId="0" applyFont="1" applyFill="1" applyBorder="1" applyAlignment="1">
      <alignment vertical="center"/>
    </xf>
    <xf numFmtId="0" fontId="46" fillId="62" borderId="0" xfId="0" applyFont="1" applyFill="1" applyBorder="1" applyAlignment="1">
      <alignment vertical="center"/>
    </xf>
    <xf numFmtId="0" fontId="46" fillId="62" borderId="74" xfId="0" applyFont="1" applyFill="1" applyBorder="1" applyAlignment="1">
      <alignment vertical="center"/>
    </xf>
    <xf numFmtId="164" fontId="0" fillId="62" borderId="0" xfId="0" applyNumberFormat="1" applyFill="1" applyAlignment="1">
      <alignment horizontal="center"/>
    </xf>
    <xf numFmtId="164" fontId="0" fillId="63" borderId="0" xfId="0" applyNumberFormat="1" applyFill="1" applyAlignment="1">
      <alignment horizontal="center"/>
    </xf>
    <xf numFmtId="164" fontId="0" fillId="59" borderId="0" xfId="0" applyNumberFormat="1" applyFill="1" applyAlignment="1">
      <alignment horizontal="center"/>
    </xf>
    <xf numFmtId="164" fontId="0" fillId="60" borderId="0" xfId="0" applyNumberFormat="1" applyFill="1" applyAlignment="1">
      <alignment horizontal="center"/>
    </xf>
    <xf numFmtId="0" fontId="44" fillId="11" borderId="75" xfId="0" applyFont="1" applyFill="1" applyBorder="1" applyAlignment="1">
      <alignment horizontal="left" vertical="center"/>
    </xf>
    <xf numFmtId="0" fontId="0" fillId="11" borderId="76" xfId="0" applyFill="1" applyBorder="1" applyAlignment="1">
      <alignment horizontal="left" vertical="center"/>
    </xf>
    <xf numFmtId="0" fontId="47" fillId="11" borderId="76" xfId="0" applyFont="1" applyFill="1" applyBorder="1" applyAlignment="1">
      <alignment horizontal="center"/>
    </xf>
    <xf numFmtId="0" fontId="0" fillId="11" borderId="76" xfId="0" applyFill="1" applyBorder="1" applyAlignment="1">
      <alignment horizontal="center"/>
    </xf>
    <xf numFmtId="0" fontId="0" fillId="11" borderId="77" xfId="0" applyFill="1" applyBorder="1" applyAlignment="1">
      <alignment horizontal="center"/>
    </xf>
    <xf numFmtId="0" fontId="0" fillId="11" borderId="78" xfId="0" applyFill="1" applyBorder="1" applyAlignment="1">
      <alignment horizontal="left" vertical="center"/>
    </xf>
    <xf numFmtId="0" fontId="0" fillId="11" borderId="79" xfId="0" applyFill="1" applyBorder="1" applyAlignment="1">
      <alignment horizontal="left" vertical="center"/>
    </xf>
    <xf numFmtId="164" fontId="0" fillId="0" borderId="79" xfId="0" applyNumberFormat="1" applyBorder="1" applyAlignment="1">
      <alignment horizontal="center"/>
    </xf>
    <xf numFmtId="164" fontId="0" fillId="0" borderId="80" xfId="0" applyNumberFormat="1" applyBorder="1" applyAlignment="1">
      <alignment horizontal="center"/>
    </xf>
    <xf numFmtId="164" fontId="0" fillId="0" borderId="81" xfId="0" applyNumberFormat="1" applyBorder="1" applyAlignment="1">
      <alignment horizontal="center"/>
    </xf>
    <xf numFmtId="164" fontId="0" fillId="0" borderId="82" xfId="0" applyNumberFormat="1" applyBorder="1" applyAlignment="1">
      <alignment horizontal="center"/>
    </xf>
    <xf numFmtId="0" fontId="42" fillId="56" borderId="73" xfId="0" applyFont="1" applyFill="1" applyBorder="1" applyAlignment="1">
      <alignment horizontal="center"/>
    </xf>
    <xf numFmtId="0" fontId="42" fillId="56" borderId="72" xfId="0" applyFont="1" applyFill="1" applyBorder="1" applyAlignment="1">
      <alignment horizontal="center"/>
    </xf>
    <xf numFmtId="0" fontId="42" fillId="56" borderId="71" xfId="0" applyFont="1" applyFill="1" applyBorder="1" applyAlignment="1">
      <alignment horizontal="center"/>
    </xf>
    <xf numFmtId="0" fontId="46" fillId="11" borderId="0" xfId="0" applyFont="1" applyFill="1" applyAlignment="1">
      <alignment horizontal="center"/>
    </xf>
    <xf numFmtId="164" fontId="0" fillId="0" borderId="0" xfId="0" applyNumberFormat="1" applyAlignment="1">
      <alignment horizontal="center" vertical="center"/>
    </xf>
    <xf numFmtId="0" fontId="48" fillId="0" borderId="0" xfId="0" applyFont="1" applyAlignment="1">
      <alignment horizontal="center" vertical="center"/>
    </xf>
    <xf numFmtId="164" fontId="48" fillId="0" borderId="0" xfId="0" applyNumberFormat="1" applyFont="1" applyAlignment="1">
      <alignment horizontal="center" vertical="center"/>
    </xf>
    <xf numFmtId="0" fontId="42" fillId="64" borderId="73" xfId="0" applyFont="1" applyFill="1" applyBorder="1" applyAlignment="1">
      <alignment horizontal="center"/>
    </xf>
    <xf numFmtId="0" fontId="42" fillId="64" borderId="72" xfId="0" applyFont="1" applyFill="1" applyBorder="1" applyAlignment="1">
      <alignment horizontal="center"/>
    </xf>
    <xf numFmtId="0" fontId="53" fillId="66" borderId="0" xfId="0" applyFont="1" applyFill="1" applyBorder="1" applyAlignment="1">
      <alignment horizontal="left"/>
    </xf>
    <xf numFmtId="0" fontId="53" fillId="65" borderId="0" xfId="0" applyFont="1" applyFill="1" applyBorder="1" applyAlignment="1">
      <alignment horizontal="left"/>
    </xf>
    <xf numFmtId="0" fontId="0" fillId="0" borderId="26" xfId="0" applyBorder="1"/>
    <xf numFmtId="0" fontId="53" fillId="65" borderId="83" xfId="0" applyFont="1" applyFill="1" applyBorder="1" applyAlignment="1">
      <alignment horizontal="left"/>
    </xf>
    <xf numFmtId="0" fontId="53" fillId="66" borderId="83" xfId="0" applyFont="1" applyFill="1" applyBorder="1" applyAlignment="1">
      <alignment horizontal="left"/>
    </xf>
    <xf numFmtId="0" fontId="0" fillId="0" borderId="0" xfId="0" applyBorder="1"/>
    <xf numFmtId="164" fontId="0" fillId="66" borderId="0" xfId="0" applyNumberFormat="1" applyFill="1" applyBorder="1" applyAlignment="1">
      <alignment horizontal="center"/>
    </xf>
    <xf numFmtId="164" fontId="0" fillId="66" borderId="73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3" xfId="0" applyNumberFormat="1" applyBorder="1" applyAlignment="1">
      <alignment horizontal="center"/>
    </xf>
    <xf numFmtId="164" fontId="0" fillId="65" borderId="0" xfId="0" applyNumberFormat="1" applyFill="1" applyBorder="1" applyAlignment="1">
      <alignment horizontal="center"/>
    </xf>
    <xf numFmtId="164" fontId="0" fillId="65" borderId="73" xfId="0" applyNumberFormat="1" applyFill="1" applyBorder="1" applyAlignment="1">
      <alignment horizontal="center"/>
    </xf>
    <xf numFmtId="164" fontId="0" fillId="66" borderId="71" xfId="0" applyNumberFormat="1" applyFill="1" applyBorder="1" applyAlignment="1">
      <alignment horizontal="center"/>
    </xf>
    <xf numFmtId="164" fontId="0" fillId="0" borderId="71" xfId="0" applyNumberFormat="1" applyBorder="1" applyAlignment="1">
      <alignment horizontal="center"/>
    </xf>
    <xf numFmtId="164" fontId="0" fillId="65" borderId="71" xfId="0" applyNumberFormat="1" applyFill="1" applyBorder="1" applyAlignment="1">
      <alignment horizontal="center"/>
    </xf>
    <xf numFmtId="0" fontId="52" fillId="11" borderId="18" xfId="0" applyFont="1" applyFill="1" applyBorder="1" applyAlignment="1">
      <alignment horizontal="left" vertical="center"/>
    </xf>
    <xf numFmtId="0" fontId="52" fillId="11" borderId="5" xfId="0" applyFont="1" applyFill="1" applyBorder="1" applyAlignment="1">
      <alignment horizontal="left" vertical="center"/>
    </xf>
    <xf numFmtId="0" fontId="0" fillId="0" borderId="5" xfId="0" applyBorder="1"/>
    <xf numFmtId="0" fontId="51" fillId="11" borderId="5" xfId="0" applyFont="1" applyFill="1" applyBorder="1" applyAlignment="1">
      <alignment horizontal="center"/>
    </xf>
    <xf numFmtId="0" fontId="51" fillId="11" borderId="25" xfId="0" applyFont="1" applyFill="1" applyBorder="1" applyAlignment="1">
      <alignment horizontal="center"/>
    </xf>
    <xf numFmtId="0" fontId="52" fillId="11" borderId="84" xfId="0" applyFont="1" applyFill="1" applyBorder="1" applyAlignment="1">
      <alignment horizontal="left" vertical="center"/>
    </xf>
    <xf numFmtId="0" fontId="52" fillId="11" borderId="0" xfId="0" applyFont="1" applyFill="1" applyBorder="1" applyAlignment="1">
      <alignment horizontal="left" vertical="center"/>
    </xf>
    <xf numFmtId="0" fontId="42" fillId="64" borderId="85" xfId="0" applyFont="1" applyFill="1" applyBorder="1" applyAlignment="1">
      <alignment horizontal="center"/>
    </xf>
    <xf numFmtId="0" fontId="0" fillId="0" borderId="84" xfId="0" applyBorder="1"/>
    <xf numFmtId="0" fontId="53" fillId="66" borderId="84" xfId="0" applyFont="1" applyFill="1" applyBorder="1" applyAlignment="1">
      <alignment horizontal="left"/>
    </xf>
    <xf numFmtId="164" fontId="0" fillId="66" borderId="26" xfId="0" applyNumberFormat="1" applyFill="1" applyBorder="1" applyAlignment="1">
      <alignment horizontal="center"/>
    </xf>
    <xf numFmtId="0" fontId="53" fillId="0" borderId="84" xfId="0" applyFont="1" applyBorder="1" applyAlignment="1">
      <alignment horizontal="left"/>
    </xf>
    <xf numFmtId="0" fontId="53" fillId="0" borderId="0" xfId="0" applyFont="1" applyBorder="1" applyAlignment="1">
      <alignment horizontal="left"/>
    </xf>
    <xf numFmtId="164" fontId="0" fillId="0" borderId="26" xfId="0" applyNumberFormat="1" applyBorder="1" applyAlignment="1">
      <alignment horizontal="center"/>
    </xf>
    <xf numFmtId="0" fontId="53" fillId="65" borderId="84" xfId="0" applyFont="1" applyFill="1" applyBorder="1" applyAlignment="1">
      <alignment horizontal="left"/>
    </xf>
    <xf numFmtId="164" fontId="0" fillId="65" borderId="26" xfId="0" applyNumberFormat="1" applyFill="1" applyBorder="1" applyAlignment="1">
      <alignment horizontal="center"/>
    </xf>
    <xf numFmtId="0" fontId="53" fillId="10" borderId="19" xfId="0" applyFont="1" applyFill="1" applyBorder="1" applyAlignment="1">
      <alignment horizontal="left"/>
    </xf>
    <xf numFmtId="0" fontId="53" fillId="10" borderId="1" xfId="0" applyFont="1" applyFill="1" applyBorder="1" applyAlignment="1">
      <alignment horizontal="left"/>
    </xf>
    <xf numFmtId="0" fontId="53" fillId="10" borderId="86" xfId="0" applyFont="1" applyFill="1" applyBorder="1" applyAlignment="1">
      <alignment horizontal="left"/>
    </xf>
    <xf numFmtId="0" fontId="0" fillId="0" borderId="1" xfId="0" applyBorder="1"/>
    <xf numFmtId="164" fontId="0" fillId="10" borderId="1" xfId="0" applyNumberFormat="1" applyFill="1" applyBorder="1" applyAlignment="1">
      <alignment horizontal="center"/>
    </xf>
    <xf numFmtId="164" fontId="0" fillId="10" borderId="87" xfId="0" applyNumberFormat="1" applyFill="1" applyBorder="1" applyAlignment="1">
      <alignment horizontal="center"/>
    </xf>
    <xf numFmtId="164" fontId="0" fillId="10" borderId="88" xfId="0" applyNumberFormat="1" applyFill="1" applyBorder="1" applyAlignment="1">
      <alignment horizontal="center"/>
    </xf>
    <xf numFmtId="164" fontId="0" fillId="10" borderId="86" xfId="0" applyNumberFormat="1" applyFill="1" applyBorder="1" applyAlignment="1">
      <alignment horizontal="center"/>
    </xf>
    <xf numFmtId="0" fontId="51" fillId="11" borderId="18" xfId="0" applyFont="1" applyFill="1" applyBorder="1" applyAlignment="1">
      <alignment horizontal="left" vertical="center"/>
    </xf>
    <xf numFmtId="0" fontId="51" fillId="11" borderId="5" xfId="0" applyFont="1" applyFill="1" applyBorder="1" applyAlignment="1">
      <alignment horizontal="left" vertical="center"/>
    </xf>
    <xf numFmtId="0" fontId="49" fillId="11" borderId="5" xfId="0" applyFont="1" applyFill="1" applyBorder="1" applyAlignment="1">
      <alignment horizontal="center"/>
    </xf>
    <xf numFmtId="0" fontId="49" fillId="11" borderId="25" xfId="0" applyFont="1" applyFill="1" applyBorder="1" applyAlignment="1">
      <alignment horizontal="center"/>
    </xf>
    <xf numFmtId="0" fontId="51" fillId="11" borderId="19" xfId="0" applyFont="1" applyFill="1" applyBorder="1" applyAlignment="1">
      <alignment horizontal="left" vertical="center"/>
    </xf>
    <xf numFmtId="0" fontId="51" fillId="11" borderId="1" xfId="0" applyFont="1" applyFill="1" applyBorder="1" applyAlignment="1">
      <alignment horizontal="left" vertical="center"/>
    </xf>
    <xf numFmtId="0" fontId="43" fillId="0" borderId="1" xfId="0" applyFont="1" applyBorder="1" applyAlignment="1">
      <alignment horizontal="center"/>
    </xf>
    <xf numFmtId="0" fontId="43" fillId="0" borderId="86" xfId="0" applyFont="1" applyBorder="1" applyAlignment="1">
      <alignment horizontal="center"/>
    </xf>
    <xf numFmtId="0" fontId="43" fillId="0" borderId="3" xfId="0" applyFont="1" applyFill="1" applyBorder="1" applyAlignment="1">
      <alignment horizontal="center"/>
    </xf>
    <xf numFmtId="0" fontId="43" fillId="0" borderId="89" xfId="0" applyFont="1" applyFill="1" applyBorder="1" applyAlignment="1">
      <alignment horizontal="center"/>
    </xf>
    <xf numFmtId="0" fontId="43" fillId="2" borderId="89" xfId="0" applyFont="1" applyFill="1" applyBorder="1" applyAlignment="1">
      <alignment horizontal="center"/>
    </xf>
    <xf numFmtId="0" fontId="54" fillId="0" borderId="5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0" fillId="0" borderId="90" xfId="0" applyFont="1" applyBorder="1" applyAlignment="1">
      <alignment horizontal="center"/>
    </xf>
    <xf numFmtId="0" fontId="50" fillId="0" borderId="91" xfId="0" applyFont="1" applyBorder="1" applyAlignment="1">
      <alignment horizontal="center"/>
    </xf>
    <xf numFmtId="164" fontId="48" fillId="0" borderId="92" xfId="0" applyNumberFormat="1" applyFont="1" applyBorder="1" applyAlignment="1">
      <alignment horizontal="center" vertical="center"/>
    </xf>
    <xf numFmtId="0" fontId="48" fillId="0" borderId="92" xfId="0" applyFont="1" applyBorder="1" applyAlignment="1">
      <alignment horizontal="center" vertical="center"/>
    </xf>
    <xf numFmtId="0" fontId="50" fillId="0" borderId="93" xfId="0" applyFont="1" applyBorder="1" applyAlignment="1">
      <alignment horizontal="center"/>
    </xf>
    <xf numFmtId="0" fontId="46" fillId="11" borderId="95" xfId="0" applyFont="1" applyFill="1" applyBorder="1" applyAlignment="1">
      <alignment horizontal="center"/>
    </xf>
    <xf numFmtId="164" fontId="48" fillId="0" borderId="95" xfId="0" applyNumberFormat="1" applyFont="1" applyFill="1" applyBorder="1" applyAlignment="1">
      <alignment horizontal="center" vertical="center"/>
    </xf>
    <xf numFmtId="164" fontId="48" fillId="0" borderId="94" xfId="0" applyNumberFormat="1" applyFont="1" applyFill="1" applyBorder="1" applyAlignment="1">
      <alignment horizontal="center" vertical="center"/>
    </xf>
    <xf numFmtId="164" fontId="48" fillId="0" borderId="96" xfId="0" applyNumberFormat="1" applyFont="1" applyBorder="1" applyAlignment="1">
      <alignment horizontal="center" vertical="center"/>
    </xf>
    <xf numFmtId="0" fontId="48" fillId="0" borderId="97" xfId="0" applyFont="1" applyBorder="1" applyAlignment="1">
      <alignment horizontal="center" vertical="center"/>
    </xf>
    <xf numFmtId="164" fontId="48" fillId="0" borderId="97" xfId="0" applyNumberFormat="1" applyFont="1" applyBorder="1" applyAlignment="1">
      <alignment horizontal="center" vertical="center"/>
    </xf>
    <xf numFmtId="164" fontId="48" fillId="0" borderId="9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0DFF"/>
      <color rgb="FFE74706"/>
      <color rgb="FFB64706"/>
      <color rgb="FFF1F2FF"/>
      <color rgb="FF07FF01"/>
      <color rgb="FFE6FFE5"/>
      <color rgb="FFFF0101"/>
      <color rgb="FFFFF1F1"/>
      <color rgb="FFFFFFCC"/>
      <color rgb="FFFC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mathématiques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mathématiques'!$D$7:$E$7</c:f>
              <c:strCache>
                <c:ptCount val="1"/>
                <c:pt idx="0">
                  <c:v>Absolue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mathématiques'!$R$25:$R$125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E-2A44-86F3-F897F0E0E6E2}"/>
            </c:ext>
          </c:extLst>
        </c:ser>
        <c:ser>
          <c:idx val="1"/>
          <c:order val="1"/>
          <c:tx>
            <c:strRef>
              <c:f>'Fonctions mathématiques'!$D$9:$E$9</c:f>
              <c:strCache>
                <c:ptCount val="1"/>
                <c:pt idx="0">
                  <c:v>Linéaire</c:v>
                </c:pt>
              </c:strCache>
            </c:strRef>
          </c:tx>
          <c:spPr>
            <a:ln w="19050">
              <a:solidFill>
                <a:srgbClr val="FF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E-2A44-86F3-F897F0E0E6E2}"/>
            </c:ext>
          </c:extLst>
        </c:ser>
        <c:ser>
          <c:idx val="2"/>
          <c:order val="2"/>
          <c:tx>
            <c:strRef>
              <c:f>'Fonctions mathématiques'!$D$11:$E$11</c:f>
              <c:strCache>
                <c:ptCount val="1"/>
                <c:pt idx="0">
                  <c:v>Polynomiale de degré 2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-11.499999999999975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2E-2A44-86F3-F897F0E0E6E2}"/>
            </c:ext>
          </c:extLst>
        </c:ser>
        <c:ser>
          <c:idx val="3"/>
          <c:order val="3"/>
          <c:tx>
            <c:strRef>
              <c:f>'Fonctions mathématiques'!$D$13:$E$13</c:f>
              <c:strCache>
                <c:ptCount val="1"/>
                <c:pt idx="0">
                  <c:v>Polynomiale de degré 3</c:v>
                </c:pt>
              </c:strCache>
            </c:strRef>
          </c:tx>
          <c:spPr>
            <a:ln w="19050">
              <a:solidFill>
                <a:srgbClr val="01FFF9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-7.4250000000000433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2E-2A44-86F3-F897F0E0E6E2}"/>
            </c:ext>
          </c:extLst>
        </c:ser>
        <c:ser>
          <c:idx val="4"/>
          <c:order val="4"/>
          <c:tx>
            <c:strRef>
              <c:f>'Fonctions mathématiques'!$D$15:$E$15</c:f>
              <c:strCache>
                <c:ptCount val="1"/>
                <c:pt idx="0">
                  <c:v>Exponentielle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2E-2A44-86F3-F897F0E0E6E2}"/>
            </c:ext>
          </c:extLst>
        </c:ser>
        <c:ser>
          <c:idx val="5"/>
          <c:order val="5"/>
          <c:tx>
            <c:strRef>
              <c:f>'Fonctions mathématiques'!$D$17:$E$17</c:f>
              <c:strCache>
                <c:ptCount val="1"/>
                <c:pt idx="0">
                  <c:v>Logarithmique</c:v>
                </c:pt>
              </c:strCache>
            </c:strRef>
          </c:tx>
          <c:spPr>
            <a:ln w="19050">
              <a:solidFill>
                <a:srgbClr val="F301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mathématiques'!$AB$25:$AB$125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2E-2A44-86F3-F897F0E0E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1248"/>
        <c:axId val="143401640"/>
      </c:scatterChart>
      <c:valAx>
        <c:axId val="143401248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640"/>
        <c:crosses val="autoZero"/>
        <c:crossBetween val="midCat"/>
      </c:valAx>
      <c:valAx>
        <c:axId val="1434016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24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2000" b="1"/>
              <a:t>Fonctions Mathématiques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2750809061488671E-2"/>
          <c:y val="0.13207203811565438"/>
          <c:w val="0.91540181263749798"/>
          <c:h val="0.833522576693620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'Fonctions Mathématiques-Rep'!$P$27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Mathématiques-Rep'!$O$29:$O$129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Mathématiques-Rep'!$P$29:$P$129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B-0046-AA4F-994DA22E4EFA}"/>
            </c:ext>
          </c:extLst>
        </c:ser>
        <c:ser>
          <c:idx val="1"/>
          <c:order val="1"/>
          <c:tx>
            <c:strRef>
              <c:f>'Fonctions Mathématiques-Rep'!$Q$27</c:f>
              <c:strCache>
                <c:ptCount val="1"/>
                <c:pt idx="0">
                  <c:v>Absolue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Mathématiques-Rep'!$O$29:$O$129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Mathématiques-Rep'!$Q$29:$Q$129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6B-0046-AA4F-994DA22E4EFA}"/>
            </c:ext>
          </c:extLst>
        </c:ser>
        <c:ser>
          <c:idx val="2"/>
          <c:order val="2"/>
          <c:tx>
            <c:strRef>
              <c:f>'Fonctions Mathématiques-Rep'!$R$27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Mathématiques-Rep'!$O$29:$O$129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Mathématiques-Rep'!$R$29:$R$129</c:f>
              <c:numCache>
                <c:formatCode>0.000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6B-0046-AA4F-994DA22E4EFA}"/>
            </c:ext>
          </c:extLst>
        </c:ser>
        <c:ser>
          <c:idx val="3"/>
          <c:order val="3"/>
          <c:tx>
            <c:strRef>
              <c:f>'Fonctions Mathématiques-Rep'!$S$27</c:f>
              <c:strCache>
                <c:ptCount val="1"/>
                <c:pt idx="0">
                  <c:v>Linéaire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Mathématiques-Rep'!$O$29:$O$129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Mathématiques-Rep'!$S$29:$S$129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6B-0046-AA4F-994DA22E4EFA}"/>
            </c:ext>
          </c:extLst>
        </c:ser>
        <c:ser>
          <c:idx val="4"/>
          <c:order val="4"/>
          <c:tx>
            <c:strRef>
              <c:f>'Fonctions Mathématiques-Rep'!$T$27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Mathématiques-Rep'!$O$29:$O$129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Mathématiques-Rep'!$T$29:$T$129</c:f>
              <c:numCache>
                <c:formatCode>0.000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6B-0046-AA4F-994DA22E4EFA}"/>
            </c:ext>
          </c:extLst>
        </c:ser>
        <c:ser>
          <c:idx val="5"/>
          <c:order val="5"/>
          <c:tx>
            <c:strRef>
              <c:f>'Fonctions Mathématiques-Rep'!$U$27</c:f>
              <c:strCache>
                <c:ptCount val="1"/>
                <c:pt idx="0">
                  <c:v>Pol.deg.2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Mathématiques-Rep'!$O$29:$O$129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Mathématiques-Rep'!$U$29:$U$129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-11.499999999999975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6B-0046-AA4F-994DA22E4EFA}"/>
            </c:ext>
          </c:extLst>
        </c:ser>
        <c:ser>
          <c:idx val="6"/>
          <c:order val="6"/>
          <c:tx>
            <c:strRef>
              <c:f>'Fonctions Mathématiques-Rep'!$V$27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Mathématiques-Rep'!$O$29:$O$129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Mathématiques-Rep'!$V$29:$V$129</c:f>
              <c:numCache>
                <c:formatCode>0.000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6B-0046-AA4F-994DA22E4EFA}"/>
            </c:ext>
          </c:extLst>
        </c:ser>
        <c:ser>
          <c:idx val="7"/>
          <c:order val="7"/>
          <c:tx>
            <c:strRef>
              <c:f>'Fonctions Mathématiques-Rep'!$W$27</c:f>
              <c:strCache>
                <c:ptCount val="1"/>
                <c:pt idx="0">
                  <c:v>Pol.deg.3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Mathématiques-Rep'!$O$29:$O$129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Mathématiques-Rep'!$W$29:$W$129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-7.4250000000000433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6B-0046-AA4F-994DA22E4EFA}"/>
            </c:ext>
          </c:extLst>
        </c:ser>
        <c:ser>
          <c:idx val="8"/>
          <c:order val="8"/>
          <c:tx>
            <c:strRef>
              <c:f>'Fonctions Mathématiques-Rep'!$X$27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Mathématiques-Rep'!$O$29:$O$129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Mathématiques-Rep'!$X$29:$X$129</c:f>
              <c:numCache>
                <c:formatCode>0.000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6B-0046-AA4F-994DA22E4EFA}"/>
            </c:ext>
          </c:extLst>
        </c:ser>
        <c:ser>
          <c:idx val="9"/>
          <c:order val="9"/>
          <c:tx>
            <c:strRef>
              <c:f>'Fonctions Mathématiques-Rep'!$Y$27</c:f>
              <c:strCache>
                <c:ptCount val="1"/>
                <c:pt idx="0">
                  <c:v>Exp.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Mathématiques-Rep'!$O$29:$O$129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Mathématiques-Rep'!$Y$29:$Y$129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86B-0046-AA4F-994DA22E4EFA}"/>
            </c:ext>
          </c:extLst>
        </c:ser>
        <c:ser>
          <c:idx val="10"/>
          <c:order val="10"/>
          <c:tx>
            <c:strRef>
              <c:f>'Fonctions Mathématiques-Rep'!$Z$27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Mathématiques-Rep'!$O$29:$O$129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Mathématiques-Rep'!$Z$29:$Z$129</c:f>
              <c:numCache>
                <c:formatCode>0.000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86B-0046-AA4F-994DA22E4EFA}"/>
            </c:ext>
          </c:extLst>
        </c:ser>
        <c:ser>
          <c:idx val="11"/>
          <c:order val="11"/>
          <c:tx>
            <c:strRef>
              <c:f>'Fonctions Mathématiques-Rep'!$AA$27</c:f>
              <c:strCache>
                <c:ptCount val="1"/>
                <c:pt idx="0">
                  <c:v>Log.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Mathématiques-Rep'!$O$29:$O$129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Mathématiques-Rep'!$AA$29:$AA$129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86B-0046-AA4F-994DA22E4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84240"/>
        <c:axId val="373621152"/>
      </c:scatterChart>
      <c:valAx>
        <c:axId val="29158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3621152"/>
        <c:crosses val="autoZero"/>
        <c:crossBetween val="midCat"/>
      </c:valAx>
      <c:valAx>
        <c:axId val="3736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158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205463394745561"/>
          <c:y val="5.8960417905876951E-2"/>
          <c:w val="0.62335567277391302"/>
          <c:h val="5.0673325520173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trigonométriques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trigonométriques'!$P$18</c:f>
              <c:strCache>
                <c:ptCount val="1"/>
                <c:pt idx="0">
                  <c:v>Cosinus</c:v>
                </c:pt>
              </c:strCache>
            </c:strRef>
          </c:tx>
          <c:spPr>
            <a:ln w="19050">
              <a:solidFill>
                <a:srgbClr val="FF01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trigonométriques'!$P$19:$P$119</c:f>
              <c:numCache>
                <c:formatCode>0.000</c:formatCode>
                <c:ptCount val="101"/>
                <c:pt idx="0">
                  <c:v>2</c:v>
                </c:pt>
                <c:pt idx="1">
                  <c:v>1.9371663222572619</c:v>
                </c:pt>
                <c:pt idx="2">
                  <c:v>1.7526133600877261</c:v>
                </c:pt>
                <c:pt idx="3">
                  <c:v>1.4579372548428209</c:v>
                </c:pt>
                <c:pt idx="4">
                  <c:v>1.07165358995799</c:v>
                </c:pt>
                <c:pt idx="5">
                  <c:v>0.61803398874989068</c:v>
                </c:pt>
                <c:pt idx="6">
                  <c:v>0.12558103905862164</c:v>
                </c:pt>
                <c:pt idx="7">
                  <c:v>-0.37476262917145498</c:v>
                </c:pt>
                <c:pt idx="8">
                  <c:v>-0.8515585831301512</c:v>
                </c:pt>
                <c:pt idx="9">
                  <c:v>-1.274847979497385</c:v>
                </c:pt>
                <c:pt idx="10">
                  <c:v>-1.6180339887498993</c:v>
                </c:pt>
                <c:pt idx="11">
                  <c:v>-1.859552971776506</c:v>
                </c:pt>
                <c:pt idx="12">
                  <c:v>-1.9842294026289569</c:v>
                </c:pt>
                <c:pt idx="13">
                  <c:v>-1.9842294026289544</c:v>
                </c:pt>
                <c:pt idx="14">
                  <c:v>-1.8595529717764989</c:v>
                </c:pt>
                <c:pt idx="15">
                  <c:v>-1.6180339887498882</c:v>
                </c:pt>
                <c:pt idx="16">
                  <c:v>-1.2748479794973702</c:v>
                </c:pt>
                <c:pt idx="17">
                  <c:v>-0.85155858313013377</c:v>
                </c:pt>
                <c:pt idx="18">
                  <c:v>-0.3747626291714361</c:v>
                </c:pt>
                <c:pt idx="19">
                  <c:v>0.12558103905864082</c:v>
                </c:pt>
                <c:pt idx="20">
                  <c:v>0.61803398874990889</c:v>
                </c:pt>
                <c:pt idx="21">
                  <c:v>1.0716535899580064</c:v>
                </c:pt>
                <c:pt idx="22">
                  <c:v>1.4579372548428342</c:v>
                </c:pt>
                <c:pt idx="23">
                  <c:v>1.7526133600877354</c:v>
                </c:pt>
                <c:pt idx="24">
                  <c:v>1.9371663222572666</c:v>
                </c:pt>
                <c:pt idx="25">
                  <c:v>2</c:v>
                </c:pt>
                <c:pt idx="26">
                  <c:v>1.9371663222572575</c:v>
                </c:pt>
                <c:pt idx="27">
                  <c:v>1.7526133600877176</c:v>
                </c:pt>
                <c:pt idx="28">
                  <c:v>1.4579372548428091</c:v>
                </c:pt>
                <c:pt idx="29">
                  <c:v>1.0716535899579755</c:v>
                </c:pt>
                <c:pt idx="30">
                  <c:v>0.61803398874987425</c:v>
                </c:pt>
                <c:pt idx="31">
                  <c:v>0.1255810390586044</c:v>
                </c:pt>
                <c:pt idx="32">
                  <c:v>-0.37476262917147196</c:v>
                </c:pt>
                <c:pt idx="33">
                  <c:v>-0.85155858313016686</c:v>
                </c:pt>
                <c:pt idx="34">
                  <c:v>-1.2748479794973981</c:v>
                </c:pt>
                <c:pt idx="35">
                  <c:v>-1.6180339887499091</c:v>
                </c:pt>
                <c:pt idx="36">
                  <c:v>-1.8595529717765116</c:v>
                </c:pt>
                <c:pt idx="37">
                  <c:v>-1.9842294026289586</c:v>
                </c:pt>
                <c:pt idx="38">
                  <c:v>-1.9842294026289526</c:v>
                </c:pt>
                <c:pt idx="39">
                  <c:v>-1.8595529717764943</c:v>
                </c:pt>
                <c:pt idx="40">
                  <c:v>-1.6180339887498811</c:v>
                </c:pt>
                <c:pt idx="41">
                  <c:v>-1.2748479794973617</c:v>
                </c:pt>
                <c:pt idx="42">
                  <c:v>-0.85155858313012456</c:v>
                </c:pt>
                <c:pt idx="43">
                  <c:v>-0.37476262917142694</c:v>
                </c:pt>
                <c:pt idx="44">
                  <c:v>0.1255810390586492</c:v>
                </c:pt>
                <c:pt idx="45">
                  <c:v>0.61803398874991611</c:v>
                </c:pt>
                <c:pt idx="46">
                  <c:v>1.071653589958012</c:v>
                </c:pt>
                <c:pt idx="47">
                  <c:v>1.4579372548428382</c:v>
                </c:pt>
                <c:pt idx="48">
                  <c:v>1.7526133600877378</c:v>
                </c:pt>
                <c:pt idx="49">
                  <c:v>1.9371663222572677</c:v>
                </c:pt>
                <c:pt idx="50">
                  <c:v>2</c:v>
                </c:pt>
                <c:pt idx="51">
                  <c:v>1.9371663222572568</c:v>
                </c:pt>
                <c:pt idx="52">
                  <c:v>1.7526133600877165</c:v>
                </c:pt>
                <c:pt idx="53">
                  <c:v>1.4579372548428078</c:v>
                </c:pt>
                <c:pt idx="54">
                  <c:v>1.0716535899579744</c:v>
                </c:pt>
                <c:pt idx="55">
                  <c:v>0.61803398874987381</c:v>
                </c:pt>
                <c:pt idx="56">
                  <c:v>0.12558103905860488</c:v>
                </c:pt>
                <c:pt idx="57">
                  <c:v>-0.37476262917147057</c:v>
                </c:pt>
                <c:pt idx="58">
                  <c:v>-0.85155858313016475</c:v>
                </c:pt>
                <c:pt idx="59">
                  <c:v>-1.2748479794973959</c:v>
                </c:pt>
                <c:pt idx="60">
                  <c:v>-1.6180339887499073</c:v>
                </c:pt>
                <c:pt idx="61">
                  <c:v>-1.8595529717765105</c:v>
                </c:pt>
                <c:pt idx="62">
                  <c:v>-1.9842294026289582</c:v>
                </c:pt>
                <c:pt idx="63">
                  <c:v>-1.9842294026289531</c:v>
                </c:pt>
                <c:pt idx="64">
                  <c:v>-1.8595529717764954</c:v>
                </c:pt>
                <c:pt idx="65">
                  <c:v>-1.6180339887498829</c:v>
                </c:pt>
                <c:pt idx="66">
                  <c:v>-1.2748479794973639</c:v>
                </c:pt>
                <c:pt idx="67">
                  <c:v>-0.85155858313012667</c:v>
                </c:pt>
                <c:pt idx="68">
                  <c:v>-0.37476262917142833</c:v>
                </c:pt>
                <c:pt idx="69">
                  <c:v>0.12558103905864873</c:v>
                </c:pt>
                <c:pt idx="70">
                  <c:v>0.61803398874991644</c:v>
                </c:pt>
                <c:pt idx="71">
                  <c:v>1.0716535899580131</c:v>
                </c:pt>
                <c:pt idx="72">
                  <c:v>1.4579372548428395</c:v>
                </c:pt>
                <c:pt idx="73">
                  <c:v>1.7526133600877392</c:v>
                </c:pt>
                <c:pt idx="74">
                  <c:v>1.9371663222572686</c:v>
                </c:pt>
                <c:pt idx="75">
                  <c:v>2</c:v>
                </c:pt>
                <c:pt idx="76">
                  <c:v>1.9371663222572555</c:v>
                </c:pt>
                <c:pt idx="77">
                  <c:v>1.7526133600877138</c:v>
                </c:pt>
                <c:pt idx="78">
                  <c:v>1.4579372548428038</c:v>
                </c:pt>
                <c:pt idx="79">
                  <c:v>1.0716535899579689</c:v>
                </c:pt>
                <c:pt idx="80">
                  <c:v>0.6180339887498667</c:v>
                </c:pt>
                <c:pt idx="81">
                  <c:v>0.12558103905859652</c:v>
                </c:pt>
                <c:pt idx="82">
                  <c:v>-0.37476262917147796</c:v>
                </c:pt>
                <c:pt idx="83">
                  <c:v>-0.85155858313017241</c:v>
                </c:pt>
                <c:pt idx="84">
                  <c:v>-1.274847979497403</c:v>
                </c:pt>
                <c:pt idx="85">
                  <c:v>-1.6180339887499133</c:v>
                </c:pt>
                <c:pt idx="86">
                  <c:v>-1.8595529717765145</c:v>
                </c:pt>
                <c:pt idx="87">
                  <c:v>-1.9842294026289597</c:v>
                </c:pt>
                <c:pt idx="88">
                  <c:v>-1.9842294026289515</c:v>
                </c:pt>
                <c:pt idx="89">
                  <c:v>-1.8595529717764903</c:v>
                </c:pt>
                <c:pt idx="90">
                  <c:v>-1.6180339887498745</c:v>
                </c:pt>
                <c:pt idx="91">
                  <c:v>-1.2748479794973522</c:v>
                </c:pt>
                <c:pt idx="92">
                  <c:v>-0.85155858313011257</c:v>
                </c:pt>
                <c:pt idx="93">
                  <c:v>-0.37476262917141312</c:v>
                </c:pt>
                <c:pt idx="94">
                  <c:v>0.12558103905866419</c:v>
                </c:pt>
                <c:pt idx="95">
                  <c:v>0.61803398874993121</c:v>
                </c:pt>
                <c:pt idx="96">
                  <c:v>1.0716535899580262</c:v>
                </c:pt>
                <c:pt idx="97">
                  <c:v>1.4579372548428502</c:v>
                </c:pt>
                <c:pt idx="98">
                  <c:v>1.7526133600877465</c:v>
                </c:pt>
                <c:pt idx="99">
                  <c:v>1.9371663222572724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7D-4446-8739-22AE08BA85E9}"/>
            </c:ext>
          </c:extLst>
        </c:ser>
        <c:ser>
          <c:idx val="1"/>
          <c:order val="1"/>
          <c:tx>
            <c:strRef>
              <c:f>'Fonctions trigonométriques'!$R$18</c:f>
              <c:strCache>
                <c:ptCount val="1"/>
                <c:pt idx="0">
                  <c:v>Sinus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trigonométriques'!$R$19:$R$119</c:f>
              <c:numCache>
                <c:formatCode>0.000</c:formatCode>
                <c:ptCount val="101"/>
                <c:pt idx="0">
                  <c:v>4.8985871965894128E-16</c:v>
                </c:pt>
                <c:pt idx="1">
                  <c:v>0.25066646712860929</c:v>
                </c:pt>
                <c:pt idx="2">
                  <c:v>0.4973797743297107</c:v>
                </c:pt>
                <c:pt idx="3">
                  <c:v>0.73624910536935739</c:v>
                </c:pt>
                <c:pt idx="4">
                  <c:v>0.9635073482034322</c:v>
                </c:pt>
                <c:pt idx="5">
                  <c:v>1.1755705045849481</c:v>
                </c:pt>
                <c:pt idx="6">
                  <c:v>1.3690942118573792</c:v>
                </c:pt>
                <c:pt idx="7">
                  <c:v>1.5410264855515803</c:v>
                </c:pt>
                <c:pt idx="8">
                  <c:v>1.6886558510040319</c:v>
                </c:pt>
                <c:pt idx="9">
                  <c:v>1.8096541049320405</c:v>
                </c:pt>
                <c:pt idx="10">
                  <c:v>1.9021130325903084</c:v>
                </c:pt>
                <c:pt idx="11">
                  <c:v>1.9645745014573781</c:v>
                </c:pt>
                <c:pt idx="12">
                  <c:v>1.9960534568565433</c:v>
                </c:pt>
                <c:pt idx="13">
                  <c:v>1.9960534568565429</c:v>
                </c:pt>
                <c:pt idx="14">
                  <c:v>1.9645745014573763</c:v>
                </c:pt>
                <c:pt idx="15">
                  <c:v>1.9021130325903053</c:v>
                </c:pt>
                <c:pt idx="16">
                  <c:v>1.8096541049320365</c:v>
                </c:pt>
                <c:pt idx="17">
                  <c:v>1.6886558510040268</c:v>
                </c:pt>
                <c:pt idx="18">
                  <c:v>1.5410264855515743</c:v>
                </c:pt>
                <c:pt idx="19">
                  <c:v>1.3690942118573721</c:v>
                </c:pt>
                <c:pt idx="20">
                  <c:v>1.1755705045849403</c:v>
                </c:pt>
                <c:pt idx="21">
                  <c:v>0.96350734820342376</c:v>
                </c:pt>
                <c:pt idx="22">
                  <c:v>0.7362491053693484</c:v>
                </c:pt>
                <c:pt idx="23">
                  <c:v>0.49737977432970143</c:v>
                </c:pt>
                <c:pt idx="24">
                  <c:v>0.2506664671285998</c:v>
                </c:pt>
                <c:pt idx="25">
                  <c:v>-9.1267135568307226E-15</c:v>
                </c:pt>
                <c:pt idx="26">
                  <c:v>-0.2506664671286179</c:v>
                </c:pt>
                <c:pt idx="27">
                  <c:v>-0.49737977432971908</c:v>
                </c:pt>
                <c:pt idx="28">
                  <c:v>-0.73624910536936539</c:v>
                </c:pt>
                <c:pt idx="29">
                  <c:v>-0.96350734820343975</c:v>
                </c:pt>
                <c:pt idx="30">
                  <c:v>-1.1755705045849552</c:v>
                </c:pt>
                <c:pt idx="31">
                  <c:v>-1.3690942118573854</c:v>
                </c:pt>
                <c:pt idx="32">
                  <c:v>-1.5410264855515858</c:v>
                </c:pt>
                <c:pt idx="33">
                  <c:v>-1.6886558510040366</c:v>
                </c:pt>
                <c:pt idx="34">
                  <c:v>-1.8096541049320443</c:v>
                </c:pt>
                <c:pt idx="35">
                  <c:v>-1.9021130325903108</c:v>
                </c:pt>
                <c:pt idx="36">
                  <c:v>-1.9645745014573797</c:v>
                </c:pt>
                <c:pt idx="37">
                  <c:v>-1.9960534568565438</c:v>
                </c:pt>
                <c:pt idx="38">
                  <c:v>-1.9960534568565425</c:v>
                </c:pt>
                <c:pt idx="39">
                  <c:v>-1.9645745014573752</c:v>
                </c:pt>
                <c:pt idx="40">
                  <c:v>-1.9021130325903035</c:v>
                </c:pt>
                <c:pt idx="41">
                  <c:v>-1.809654104932034</c:v>
                </c:pt>
                <c:pt idx="42">
                  <c:v>-1.6886558510040239</c:v>
                </c:pt>
                <c:pt idx="43">
                  <c:v>-1.5410264855515712</c:v>
                </c:pt>
                <c:pt idx="44">
                  <c:v>-1.3690942118573692</c:v>
                </c:pt>
                <c:pt idx="45">
                  <c:v>-1.1755705045849372</c:v>
                </c:pt>
                <c:pt idx="46">
                  <c:v>-0.96350734820342088</c:v>
                </c:pt>
                <c:pt idx="47">
                  <c:v>-0.73624910536934562</c:v>
                </c:pt>
                <c:pt idx="48">
                  <c:v>-0.49737977432969882</c:v>
                </c:pt>
                <c:pt idx="49">
                  <c:v>-0.25066646712859747</c:v>
                </c:pt>
                <c:pt idx="50">
                  <c:v>1.1102230246251565E-14</c:v>
                </c:pt>
                <c:pt idx="51">
                  <c:v>0.25066646712861951</c:v>
                </c:pt>
                <c:pt idx="52">
                  <c:v>0.49737977432972036</c:v>
                </c:pt>
                <c:pt idx="53">
                  <c:v>0.73624910536936627</c:v>
                </c:pt>
                <c:pt idx="54">
                  <c:v>0.96350734820344031</c:v>
                </c:pt>
                <c:pt idx="55">
                  <c:v>1.1755705045849552</c:v>
                </c:pt>
                <c:pt idx="56">
                  <c:v>1.3690942118573852</c:v>
                </c:pt>
                <c:pt idx="57">
                  <c:v>1.5410264855515854</c:v>
                </c:pt>
                <c:pt idx="58">
                  <c:v>1.6886558510040359</c:v>
                </c:pt>
                <c:pt idx="59">
                  <c:v>1.8096541049320436</c:v>
                </c:pt>
                <c:pt idx="60">
                  <c:v>1.9021130325903104</c:v>
                </c:pt>
                <c:pt idx="61">
                  <c:v>1.9645745014573792</c:v>
                </c:pt>
                <c:pt idx="62">
                  <c:v>1.9960534568565438</c:v>
                </c:pt>
                <c:pt idx="63">
                  <c:v>1.9960534568565425</c:v>
                </c:pt>
                <c:pt idx="64">
                  <c:v>1.9645745014573754</c:v>
                </c:pt>
                <c:pt idx="65">
                  <c:v>1.902113032590304</c:v>
                </c:pt>
                <c:pt idx="66">
                  <c:v>1.8096541049320347</c:v>
                </c:pt>
                <c:pt idx="67">
                  <c:v>1.6886558510040246</c:v>
                </c:pt>
                <c:pt idx="68">
                  <c:v>1.5410264855515716</c:v>
                </c:pt>
                <c:pt idx="69">
                  <c:v>1.3690942118573695</c:v>
                </c:pt>
                <c:pt idx="70">
                  <c:v>1.1755705045849372</c:v>
                </c:pt>
                <c:pt idx="71">
                  <c:v>0.96350734820342032</c:v>
                </c:pt>
                <c:pt idx="72">
                  <c:v>0.73624910536934474</c:v>
                </c:pt>
                <c:pt idx="73">
                  <c:v>0.4973797743296976</c:v>
                </c:pt>
                <c:pt idx="74">
                  <c:v>0.25066646712859586</c:v>
                </c:pt>
                <c:pt idx="75">
                  <c:v>-1.3077746935672408E-14</c:v>
                </c:pt>
                <c:pt idx="76">
                  <c:v>-0.25066646712862178</c:v>
                </c:pt>
                <c:pt idx="77">
                  <c:v>-0.49737977432972291</c:v>
                </c:pt>
                <c:pt idx="78">
                  <c:v>-0.73624910536936905</c:v>
                </c:pt>
                <c:pt idx="79">
                  <c:v>-0.96350734820344319</c:v>
                </c:pt>
                <c:pt idx="80">
                  <c:v>-1.1755705045849583</c:v>
                </c:pt>
                <c:pt idx="81">
                  <c:v>-1.3690942118573883</c:v>
                </c:pt>
                <c:pt idx="82">
                  <c:v>-1.5410264855515878</c:v>
                </c:pt>
                <c:pt idx="83">
                  <c:v>-1.6886558510040381</c:v>
                </c:pt>
                <c:pt idx="84">
                  <c:v>-1.8096541049320456</c:v>
                </c:pt>
                <c:pt idx="85">
                  <c:v>-1.9021130325903119</c:v>
                </c:pt>
                <c:pt idx="86">
                  <c:v>-1.9645745014573803</c:v>
                </c:pt>
                <c:pt idx="87">
                  <c:v>-1.9960534568565442</c:v>
                </c:pt>
                <c:pt idx="88">
                  <c:v>-1.996053456856542</c:v>
                </c:pt>
                <c:pt idx="89">
                  <c:v>-1.9645745014573741</c:v>
                </c:pt>
                <c:pt idx="90">
                  <c:v>-1.9021130325903017</c:v>
                </c:pt>
                <c:pt idx="91">
                  <c:v>-1.8096541049320316</c:v>
                </c:pt>
                <c:pt idx="92">
                  <c:v>-1.6886558510040204</c:v>
                </c:pt>
                <c:pt idx="93">
                  <c:v>-1.5410264855515667</c:v>
                </c:pt>
                <c:pt idx="94">
                  <c:v>-1.3690942118573637</c:v>
                </c:pt>
                <c:pt idx="95">
                  <c:v>-1.1755705045849307</c:v>
                </c:pt>
                <c:pt idx="96">
                  <c:v>-0.96350734820341355</c:v>
                </c:pt>
                <c:pt idx="97">
                  <c:v>-0.73624910536933752</c:v>
                </c:pt>
                <c:pt idx="98">
                  <c:v>-0.49737977432969005</c:v>
                </c:pt>
                <c:pt idx="99">
                  <c:v>-0.2506664671285882</c:v>
                </c:pt>
                <c:pt idx="100">
                  <c:v>2.0826423353144065E-14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7D-4446-8739-22AE08BA85E9}"/>
            </c:ext>
          </c:extLst>
        </c:ser>
        <c:ser>
          <c:idx val="2"/>
          <c:order val="2"/>
          <c:tx>
            <c:strRef>
              <c:f>'Fonctions trigonométriques'!$T$18</c:f>
              <c:strCache>
                <c:ptCount val="1"/>
                <c:pt idx="0">
                  <c:v>Tangente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trigonométriques'!$T$19:$T$119</c:f>
              <c:numCache>
                <c:formatCode>0.000E+00</c:formatCode>
                <c:ptCount val="101"/>
                <c:pt idx="0">
                  <c:v>2.4492935982947064E-16</c:v>
                </c:pt>
                <c:pt idx="1">
                  <c:v>0.12632937844610861</c:v>
                </c:pt>
                <c:pt idx="2">
                  <c:v>0.25675636036772742</c:v>
                </c:pt>
                <c:pt idx="3">
                  <c:v>0.39592800879772211</c:v>
                </c:pt>
                <c:pt idx="4">
                  <c:v>0.54975465219277131</c:v>
                </c:pt>
                <c:pt idx="5">
                  <c:v>0.72654252800536256</c:v>
                </c:pt>
                <c:pt idx="6">
                  <c:v>0.93906250581749473</c:v>
                </c:pt>
                <c:pt idx="7">
                  <c:v>1.2087923504096127</c:v>
                </c:pt>
                <c:pt idx="8">
                  <c:v>1.575747859968657</c:v>
                </c:pt>
                <c:pt idx="9">
                  <c:v>2.1251081731572126</c:v>
                </c:pt>
                <c:pt idx="10">
                  <c:v>3.077683537175274</c:v>
                </c:pt>
                <c:pt idx="11">
                  <c:v>5.2421835811132382</c:v>
                </c:pt>
                <c:pt idx="12">
                  <c:v>15.894544843865889</c:v>
                </c:pt>
                <c:pt idx="13">
                  <c:v>-15.894544843864674</c:v>
                </c:pt>
                <c:pt idx="14">
                  <c:v>-5.2421835811131006</c:v>
                </c:pt>
                <c:pt idx="15">
                  <c:v>-3.0776835371752238</c:v>
                </c:pt>
                <c:pt idx="16">
                  <c:v>-2.1251081731571859</c:v>
                </c:pt>
                <c:pt idx="17">
                  <c:v>-1.5757478599686401</c:v>
                </c:pt>
                <c:pt idx="18">
                  <c:v>-1.208792350409601</c:v>
                </c:pt>
                <c:pt idx="19">
                  <c:v>-0.93906250581748585</c:v>
                </c:pt>
                <c:pt idx="20">
                  <c:v>-0.72654252800535524</c:v>
                </c:pt>
                <c:pt idx="21">
                  <c:v>-0.54975465219276498</c:v>
                </c:pt>
                <c:pt idx="22">
                  <c:v>-0.39592800879771656</c:v>
                </c:pt>
                <c:pt idx="23">
                  <c:v>-0.25675636036772231</c:v>
                </c:pt>
                <c:pt idx="24">
                  <c:v>-0.12632937844610373</c:v>
                </c:pt>
                <c:pt idx="25">
                  <c:v>4.5633567784153613E-15</c:v>
                </c:pt>
                <c:pt idx="26">
                  <c:v>0.12632937844611297</c:v>
                </c:pt>
                <c:pt idx="27">
                  <c:v>0.25675636036773203</c:v>
                </c:pt>
                <c:pt idx="28">
                  <c:v>0.39592800879772716</c:v>
                </c:pt>
                <c:pt idx="29">
                  <c:v>0.54975465219277697</c:v>
                </c:pt>
                <c:pt idx="30">
                  <c:v>0.72654252800536911</c:v>
                </c:pt>
                <c:pt idx="31">
                  <c:v>0.93906250581750284</c:v>
                </c:pt>
                <c:pt idx="32">
                  <c:v>1.2087923504096234</c:v>
                </c:pt>
                <c:pt idx="33">
                  <c:v>1.5757478599686721</c:v>
                </c:pt>
                <c:pt idx="34">
                  <c:v>2.1251081731572365</c:v>
                </c:pt>
                <c:pt idx="35">
                  <c:v>3.0776835371753166</c:v>
                </c:pt>
                <c:pt idx="36">
                  <c:v>5.2421835811133484</c:v>
                </c:pt>
                <c:pt idx="37">
                  <c:v>15.894544843866816</c:v>
                </c:pt>
                <c:pt idx="38">
                  <c:v>-15.894544843863802</c:v>
                </c:pt>
                <c:pt idx="39">
                  <c:v>-5.24218358111301</c:v>
                </c:pt>
                <c:pt idx="40">
                  <c:v>-3.0776835371751927</c:v>
                </c:pt>
                <c:pt idx="41">
                  <c:v>-2.1251081731571708</c:v>
                </c:pt>
                <c:pt idx="42">
                  <c:v>-1.5757478599686308</c:v>
                </c:pt>
                <c:pt idx="43">
                  <c:v>-1.2087923504095952</c:v>
                </c:pt>
                <c:pt idx="44">
                  <c:v>-0.93906250581748185</c:v>
                </c:pt>
                <c:pt idx="45">
                  <c:v>-0.72654252800535235</c:v>
                </c:pt>
                <c:pt idx="46">
                  <c:v>-0.54975465219276287</c:v>
                </c:pt>
                <c:pt idx="47">
                  <c:v>-0.39592800879771484</c:v>
                </c:pt>
                <c:pt idx="48">
                  <c:v>-0.25675636036772087</c:v>
                </c:pt>
                <c:pt idx="49">
                  <c:v>-0.12632937844610254</c:v>
                </c:pt>
                <c:pt idx="50">
                  <c:v>5.5511151231257827E-15</c:v>
                </c:pt>
                <c:pt idx="51">
                  <c:v>0.12632937844611383</c:v>
                </c:pt>
                <c:pt idx="52">
                  <c:v>0.25675636036773269</c:v>
                </c:pt>
                <c:pt idx="53">
                  <c:v>0.39592800879772772</c:v>
                </c:pt>
                <c:pt idx="54">
                  <c:v>0.5497546521927773</c:v>
                </c:pt>
                <c:pt idx="55">
                  <c:v>0.72654252800536923</c:v>
                </c:pt>
                <c:pt idx="56">
                  <c:v>0.93906250581750261</c:v>
                </c:pt>
                <c:pt idx="57">
                  <c:v>1.2087923504096225</c:v>
                </c:pt>
                <c:pt idx="58">
                  <c:v>1.5757478599686698</c:v>
                </c:pt>
                <c:pt idx="59">
                  <c:v>2.1251081731572321</c:v>
                </c:pt>
                <c:pt idx="60">
                  <c:v>3.0776835371753086</c:v>
                </c:pt>
                <c:pt idx="61">
                  <c:v>5.2421835811133253</c:v>
                </c:pt>
                <c:pt idx="62">
                  <c:v>15.894544843866619</c:v>
                </c:pt>
                <c:pt idx="63">
                  <c:v>-15.894544843863999</c:v>
                </c:pt>
                <c:pt idx="64">
                  <c:v>-5.2421835811130322</c:v>
                </c:pt>
                <c:pt idx="65">
                  <c:v>-3.0776835371752003</c:v>
                </c:pt>
                <c:pt idx="66">
                  <c:v>-2.1251081731571753</c:v>
                </c:pt>
                <c:pt idx="67">
                  <c:v>-1.5757478599686334</c:v>
                </c:pt>
                <c:pt idx="68">
                  <c:v>-1.2087923504095963</c:v>
                </c:pt>
                <c:pt idx="69">
                  <c:v>-0.93906250581748185</c:v>
                </c:pt>
                <c:pt idx="70">
                  <c:v>-0.72654252800535224</c:v>
                </c:pt>
                <c:pt idx="71">
                  <c:v>-0.54975465219276254</c:v>
                </c:pt>
                <c:pt idx="72">
                  <c:v>-0.39592800879771428</c:v>
                </c:pt>
                <c:pt idx="73">
                  <c:v>-0.25675636036772015</c:v>
                </c:pt>
                <c:pt idx="74">
                  <c:v>-0.1263293784461017</c:v>
                </c:pt>
                <c:pt idx="75">
                  <c:v>6.5388734678362041E-15</c:v>
                </c:pt>
                <c:pt idx="76">
                  <c:v>0.126329378446115</c:v>
                </c:pt>
                <c:pt idx="77">
                  <c:v>0.25675636036773414</c:v>
                </c:pt>
                <c:pt idx="78">
                  <c:v>0.39592800879772944</c:v>
                </c:pt>
                <c:pt idx="79">
                  <c:v>0.54975465219277952</c:v>
                </c:pt>
                <c:pt idx="80">
                  <c:v>0.72654252800537222</c:v>
                </c:pt>
                <c:pt idx="81">
                  <c:v>0.93906250581750661</c:v>
                </c:pt>
                <c:pt idx="82">
                  <c:v>1.2087923504096272</c:v>
                </c:pt>
                <c:pt idx="83">
                  <c:v>1.5757478599686769</c:v>
                </c:pt>
                <c:pt idx="84">
                  <c:v>2.125108173157245</c:v>
                </c:pt>
                <c:pt idx="85">
                  <c:v>3.0776835371753357</c:v>
                </c:pt>
                <c:pt idx="86">
                  <c:v>5.2421835811134034</c:v>
                </c:pt>
                <c:pt idx="87">
                  <c:v>15.894544843867376</c:v>
                </c:pt>
                <c:pt idx="88">
                  <c:v>-15.894544843863187</c:v>
                </c:pt>
                <c:pt idx="89">
                  <c:v>-5.2421835811129345</c:v>
                </c:pt>
                <c:pt idx="90">
                  <c:v>-3.0776835371751621</c:v>
                </c:pt>
                <c:pt idx="91">
                  <c:v>-2.1251081731571539</c:v>
                </c:pt>
                <c:pt idx="92">
                  <c:v>-1.5757478599686197</c:v>
                </c:pt>
                <c:pt idx="93">
                  <c:v>-1.2087923504095865</c:v>
                </c:pt>
                <c:pt idx="94">
                  <c:v>-0.93906250581747464</c:v>
                </c:pt>
                <c:pt idx="95">
                  <c:v>-0.72654252800534624</c:v>
                </c:pt>
                <c:pt idx="96">
                  <c:v>-0.54975465219275743</c:v>
                </c:pt>
                <c:pt idx="97">
                  <c:v>-0.39592800879770984</c:v>
                </c:pt>
                <c:pt idx="98">
                  <c:v>-0.25675636036771604</c:v>
                </c:pt>
                <c:pt idx="99">
                  <c:v>-0.12632937844609779</c:v>
                </c:pt>
                <c:pt idx="100">
                  <c:v>1.0413211676572032E-14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7D-4446-8739-22AE08BA8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992"/>
        <c:axId val="142439888"/>
      </c:scatterChart>
      <c:valAx>
        <c:axId val="143403992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2439888"/>
        <c:crosses val="autoZero"/>
        <c:crossBetween val="midCat"/>
      </c:valAx>
      <c:valAx>
        <c:axId val="142439888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3992"/>
        <c:crosses val="autoZero"/>
        <c:crossBetween val="midCat"/>
        <c:majorUnit val="1"/>
        <c:minorUnit val="0.25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0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2000" b="1"/>
              <a:t>Fonctions Trigonométriques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4093141597624328E-2"/>
          <c:y val="0.10485655493969598"/>
          <c:w val="0.97485375309184463"/>
          <c:h val="0.88173692223517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'Fonctions Trigonométriques-Rep'!$E$25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'Fonctions Trigonométriques-Rep'!$D$26:$D$126</c:f>
              <c:numCache>
                <c:formatCode>General</c:formatCode>
                <c:ptCount val="101"/>
                <c:pt idx="0">
                  <c:v>-6.2830000000000004</c:v>
                </c:pt>
                <c:pt idx="1">
                  <c:v>-6.157</c:v>
                </c:pt>
                <c:pt idx="2">
                  <c:v>-6.0309999999999997</c:v>
                </c:pt>
                <c:pt idx="3">
                  <c:v>-5.9049999999999994</c:v>
                </c:pt>
                <c:pt idx="4">
                  <c:v>-5.778999999999999</c:v>
                </c:pt>
                <c:pt idx="5">
                  <c:v>-5.6529999999999987</c:v>
                </c:pt>
                <c:pt idx="6">
                  <c:v>-5.5269999999999984</c:v>
                </c:pt>
                <c:pt idx="7">
                  <c:v>-5.400999999999998</c:v>
                </c:pt>
                <c:pt idx="8">
                  <c:v>-5.2749999999999977</c:v>
                </c:pt>
                <c:pt idx="9">
                  <c:v>-5.1489999999999974</c:v>
                </c:pt>
                <c:pt idx="10">
                  <c:v>-5.022999999999997</c:v>
                </c:pt>
                <c:pt idx="11">
                  <c:v>-4.8969999999999967</c:v>
                </c:pt>
                <c:pt idx="12">
                  <c:v>-4.7709999999999964</c:v>
                </c:pt>
                <c:pt idx="13">
                  <c:v>-4.644999999999996</c:v>
                </c:pt>
                <c:pt idx="14">
                  <c:v>-4.5189999999999957</c:v>
                </c:pt>
                <c:pt idx="15">
                  <c:v>-4.3929999999999954</c:v>
                </c:pt>
                <c:pt idx="16">
                  <c:v>-4.266999999999995</c:v>
                </c:pt>
                <c:pt idx="17">
                  <c:v>-4.1409999999999947</c:v>
                </c:pt>
                <c:pt idx="18">
                  <c:v>-4.0149999999999944</c:v>
                </c:pt>
                <c:pt idx="19">
                  <c:v>-3.8889999999999945</c:v>
                </c:pt>
                <c:pt idx="20">
                  <c:v>-3.7629999999999946</c:v>
                </c:pt>
                <c:pt idx="21">
                  <c:v>-3.6369999999999947</c:v>
                </c:pt>
                <c:pt idx="22">
                  <c:v>-3.5109999999999948</c:v>
                </c:pt>
                <c:pt idx="23">
                  <c:v>-3.3849999999999949</c:v>
                </c:pt>
                <c:pt idx="24">
                  <c:v>-3.258999999999995</c:v>
                </c:pt>
                <c:pt idx="25">
                  <c:v>-3.1329999999999951</c:v>
                </c:pt>
                <c:pt idx="26">
                  <c:v>-3.0069999999999952</c:v>
                </c:pt>
                <c:pt idx="27">
                  <c:v>-2.8809999999999953</c:v>
                </c:pt>
                <c:pt idx="28">
                  <c:v>-2.7549999999999955</c:v>
                </c:pt>
                <c:pt idx="29">
                  <c:v>-2.6289999999999956</c:v>
                </c:pt>
                <c:pt idx="30">
                  <c:v>-2.5029999999999957</c:v>
                </c:pt>
                <c:pt idx="31">
                  <c:v>-2.3769999999999958</c:v>
                </c:pt>
                <c:pt idx="32">
                  <c:v>-2.2509999999999959</c:v>
                </c:pt>
                <c:pt idx="33">
                  <c:v>-2.124999999999996</c:v>
                </c:pt>
                <c:pt idx="34">
                  <c:v>-1.9989999999999961</c:v>
                </c:pt>
                <c:pt idx="35">
                  <c:v>-1.8729999999999962</c:v>
                </c:pt>
                <c:pt idx="36">
                  <c:v>-1.7469999999999963</c:v>
                </c:pt>
                <c:pt idx="37">
                  <c:v>-1.6209999999999964</c:v>
                </c:pt>
                <c:pt idx="38">
                  <c:v>-1.4949999999999966</c:v>
                </c:pt>
                <c:pt idx="39">
                  <c:v>-1.3689999999999967</c:v>
                </c:pt>
                <c:pt idx="40">
                  <c:v>-1.2429999999999968</c:v>
                </c:pt>
                <c:pt idx="41">
                  <c:v>-1.1169999999999969</c:v>
                </c:pt>
                <c:pt idx="42">
                  <c:v>-0.99099999999999688</c:v>
                </c:pt>
                <c:pt idx="43">
                  <c:v>-0.86499999999999688</c:v>
                </c:pt>
                <c:pt idx="44">
                  <c:v>-0.73899999999999688</c:v>
                </c:pt>
                <c:pt idx="45">
                  <c:v>-0.61299999999999688</c:v>
                </c:pt>
                <c:pt idx="46">
                  <c:v>-0.48699999999999688</c:v>
                </c:pt>
                <c:pt idx="47">
                  <c:v>-0.36099999999999688</c:v>
                </c:pt>
                <c:pt idx="48">
                  <c:v>-0.23499999999999688</c:v>
                </c:pt>
                <c:pt idx="49">
                  <c:v>-0.10899999999999688</c:v>
                </c:pt>
                <c:pt idx="50">
                  <c:v>1.7000000000003124E-2</c:v>
                </c:pt>
                <c:pt idx="51">
                  <c:v>0.14300000000000312</c:v>
                </c:pt>
                <c:pt idx="52">
                  <c:v>0.26900000000000313</c:v>
                </c:pt>
                <c:pt idx="53">
                  <c:v>0.39500000000000313</c:v>
                </c:pt>
                <c:pt idx="54">
                  <c:v>0.52100000000000313</c:v>
                </c:pt>
                <c:pt idx="55">
                  <c:v>0.64700000000000313</c:v>
                </c:pt>
                <c:pt idx="56">
                  <c:v>0.77300000000000313</c:v>
                </c:pt>
                <c:pt idx="57">
                  <c:v>0.89900000000000313</c:v>
                </c:pt>
                <c:pt idx="58">
                  <c:v>1.025000000000003</c:v>
                </c:pt>
                <c:pt idx="59">
                  <c:v>1.1510000000000029</c:v>
                </c:pt>
                <c:pt idx="60">
                  <c:v>1.2770000000000028</c:v>
                </c:pt>
                <c:pt idx="61">
                  <c:v>1.4030000000000027</c:v>
                </c:pt>
                <c:pt idx="62">
                  <c:v>1.5290000000000026</c:v>
                </c:pt>
                <c:pt idx="63">
                  <c:v>1.6550000000000025</c:v>
                </c:pt>
                <c:pt idx="64">
                  <c:v>1.7810000000000024</c:v>
                </c:pt>
                <c:pt idx="65">
                  <c:v>1.9070000000000022</c:v>
                </c:pt>
                <c:pt idx="66">
                  <c:v>2.0330000000000021</c:v>
                </c:pt>
                <c:pt idx="67">
                  <c:v>2.159000000000002</c:v>
                </c:pt>
                <c:pt idx="68">
                  <c:v>2.2850000000000019</c:v>
                </c:pt>
                <c:pt idx="69">
                  <c:v>2.4110000000000018</c:v>
                </c:pt>
                <c:pt idx="70">
                  <c:v>2.5370000000000017</c:v>
                </c:pt>
                <c:pt idx="71">
                  <c:v>2.6630000000000016</c:v>
                </c:pt>
                <c:pt idx="72">
                  <c:v>2.7890000000000015</c:v>
                </c:pt>
                <c:pt idx="73">
                  <c:v>2.9150000000000014</c:v>
                </c:pt>
                <c:pt idx="74">
                  <c:v>3.0410000000000013</c:v>
                </c:pt>
                <c:pt idx="75">
                  <c:v>3.1670000000000011</c:v>
                </c:pt>
                <c:pt idx="76">
                  <c:v>3.293000000000001</c:v>
                </c:pt>
                <c:pt idx="77">
                  <c:v>3.4190000000000009</c:v>
                </c:pt>
                <c:pt idx="78">
                  <c:v>3.5450000000000008</c:v>
                </c:pt>
                <c:pt idx="79">
                  <c:v>3.6710000000000007</c:v>
                </c:pt>
                <c:pt idx="80">
                  <c:v>3.7970000000000006</c:v>
                </c:pt>
                <c:pt idx="81">
                  <c:v>3.9230000000000005</c:v>
                </c:pt>
                <c:pt idx="82">
                  <c:v>4.0490000000000004</c:v>
                </c:pt>
                <c:pt idx="83">
                  <c:v>4.1750000000000007</c:v>
                </c:pt>
                <c:pt idx="84">
                  <c:v>4.301000000000001</c:v>
                </c:pt>
                <c:pt idx="85">
                  <c:v>4.4270000000000014</c:v>
                </c:pt>
                <c:pt idx="86">
                  <c:v>4.5530000000000017</c:v>
                </c:pt>
                <c:pt idx="87">
                  <c:v>4.679000000000002</c:v>
                </c:pt>
                <c:pt idx="88">
                  <c:v>4.8050000000000024</c:v>
                </c:pt>
                <c:pt idx="89">
                  <c:v>4.9310000000000027</c:v>
                </c:pt>
                <c:pt idx="90">
                  <c:v>5.057000000000003</c:v>
                </c:pt>
                <c:pt idx="91">
                  <c:v>5.1830000000000034</c:v>
                </c:pt>
                <c:pt idx="92">
                  <c:v>5.3090000000000037</c:v>
                </c:pt>
                <c:pt idx="93">
                  <c:v>5.4350000000000041</c:v>
                </c:pt>
                <c:pt idx="94">
                  <c:v>5.5610000000000044</c:v>
                </c:pt>
                <c:pt idx="95">
                  <c:v>5.6870000000000047</c:v>
                </c:pt>
                <c:pt idx="96">
                  <c:v>5.8130000000000051</c:v>
                </c:pt>
                <c:pt idx="97">
                  <c:v>5.9390000000000054</c:v>
                </c:pt>
                <c:pt idx="98">
                  <c:v>6.0650000000000057</c:v>
                </c:pt>
                <c:pt idx="99">
                  <c:v>6.1910000000000061</c:v>
                </c:pt>
                <c:pt idx="100">
                  <c:v>6.3170000000000064</c:v>
                </c:pt>
              </c:numCache>
            </c:numRef>
          </c:xVal>
          <c:yVal>
            <c:numRef>
              <c:f>'Fonctions Trigonométriques-Rep'!$E$26:$E$126</c:f>
              <c:numCache>
                <c:formatCode>0.000</c:formatCode>
                <c:ptCount val="101"/>
                <c:pt idx="0">
                  <c:v>1.9999998626449984</c:v>
                </c:pt>
                <c:pt idx="1">
                  <c:v>1.9366464006597808</c:v>
                </c:pt>
                <c:pt idx="2">
                  <c:v>1.7509576050443236</c:v>
                </c:pt>
                <c:pt idx="3">
                  <c:v>1.4546631858558041</c:v>
                </c:pt>
                <c:pt idx="4">
                  <c:v>1.0664796607878269</c:v>
                </c:pt>
                <c:pt idx="5">
                  <c:v>0.61092805806360073</c:v>
                </c:pt>
                <c:pt idx="6">
                  <c:v>0.11678495625011225</c:v>
                </c:pt>
                <c:pt idx="7">
                  <c:v>-0.3847352932868755</c:v>
                </c:pt>
                <c:pt idx="8">
                  <c:v>-0.86195233473820387</c:v>
                </c:pt>
                <c:pt idx="9">
                  <c:v>-1.2847210130770723</c:v>
                </c:pt>
                <c:pt idx="10">
                  <c:v>-1.6263356027278775</c:v>
                </c:pt>
                <c:pt idx="11">
                  <c:v>-1.8652167721287753</c:v>
                </c:pt>
                <c:pt idx="12">
                  <c:v>-1.9862747209183347</c:v>
                </c:pt>
                <c:pt idx="13">
                  <c:v>-1.9818623822139703</c:v>
                </c:pt>
                <c:pt idx="14">
                  <c:v>-1.8522584774835269</c:v>
                </c:pt>
                <c:pt idx="15">
                  <c:v>-1.6056499100871529</c:v>
                </c:pt>
                <c:pt idx="16">
                  <c:v>-1.2576146096656089</c:v>
                </c:pt>
                <c:pt idx="17">
                  <c:v>-0.83013749539550097</c:v>
                </c:pt>
                <c:pt idx="18">
                  <c:v>-0.35022171838159949</c:v>
                </c:pt>
                <c:pt idx="19">
                  <c:v>0.15181709087410353</c:v>
                </c:pt>
                <c:pt idx="20">
                  <c:v>0.64426581984642162</c:v>
                </c:pt>
                <c:pt idx="21">
                  <c:v>1.0960171484101675</c:v>
                </c:pt>
                <c:pt idx="22">
                  <c:v>1.4785345561768382</c:v>
                </c:pt>
                <c:pt idx="23">
                  <c:v>1.7676549358891831</c:v>
                </c:pt>
                <c:pt idx="24">
                  <c:v>1.9451149442237328</c:v>
                </c:pt>
                <c:pt idx="25">
                  <c:v>1.9997046724856242</c:v>
                </c:pt>
                <c:pt idx="26">
                  <c:v>1.9279757613783808</c:v>
                </c:pt>
                <c:pt idx="27">
                  <c:v>1.734459229196436</c:v>
                </c:pt>
                <c:pt idx="28">
                  <c:v>1.4313792535281096</c:v>
                </c:pt>
                <c:pt idx="29">
                  <c:v>1.0378809864917218</c:v>
                </c:pt>
                <c:pt idx="30">
                  <c:v>0.57882118137192895</c:v>
                </c:pt>
                <c:pt idx="31">
                  <c:v>8.3198025135866147E-2</c:v>
                </c:pt>
                <c:pt idx="32">
                  <c:v>-0.4176806378147449</c:v>
                </c:pt>
                <c:pt idx="33">
                  <c:v>-0.89217497982759997</c:v>
                </c:pt>
                <c:pt idx="34">
                  <c:v>-1.3103118351167158</c:v>
                </c:pt>
                <c:pt idx="35">
                  <c:v>-1.6456780641035582</c:v>
                </c:pt>
                <c:pt idx="36">
                  <c:v>-1.8770890357179211</c:v>
                </c:pt>
                <c:pt idx="37">
                  <c:v>-1.9899268318883914</c:v>
                </c:pt>
                <c:pt idx="38">
                  <c:v>-1.97706364165479</c:v>
                </c:pt>
                <c:pt idx="39">
                  <c:v>-1.8393120153454783</c:v>
                </c:pt>
                <c:pt idx="40">
                  <c:v>-1.5853735368721691</c:v>
                </c:pt>
                <c:pt idx="41">
                  <c:v>-1.2312891564439479</c:v>
                </c:pt>
                <c:pt idx="42">
                  <c:v>-0.79942590543948244</c:v>
                </c:pt>
                <c:pt idx="43">
                  <c:v>-0.31706400128838325</c:v>
                </c:pt>
                <c:pt idx="44">
                  <c:v>0.18532640696472361</c:v>
                </c:pt>
                <c:pt idx="45">
                  <c:v>0.67600999676155527</c:v>
                </c:pt>
                <c:pt idx="46">
                  <c:v>1.1239909494311202</c:v>
                </c:pt>
                <c:pt idx="47">
                  <c:v>1.5009709141303569</c:v>
                </c:pt>
                <c:pt idx="48">
                  <c:v>1.7831365763906635</c:v>
                </c:pt>
                <c:pt idx="49">
                  <c:v>1.9526639129830954</c:v>
                </c:pt>
                <c:pt idx="50">
                  <c:v>1.9988441113570419</c:v>
                </c:pt>
                <c:pt idx="51">
                  <c:v>1.9187600308443546</c:v>
                </c:pt>
                <c:pt idx="52">
                  <c:v>1.7174704744896434</c:v>
                </c:pt>
                <c:pt idx="53">
                  <c:v>1.4076906313044633</c:v>
                </c:pt>
                <c:pt idx="54">
                  <c:v>1.0089888749759628</c:v>
                </c:pt>
                <c:pt idx="55">
                  <c:v>0.54655065616916398</c:v>
                </c:pt>
                <c:pt idx="56">
                  <c:v>4.9587571674182825E-2</c:v>
                </c:pt>
                <c:pt idx="57">
                  <c:v>-0.45050789265152419</c:v>
                </c:pt>
                <c:pt idx="58">
                  <c:v>-0.92214538275343649</c:v>
                </c:pt>
                <c:pt idx="59">
                  <c:v>-1.3355321963166205</c:v>
                </c:pt>
                <c:pt idx="60">
                  <c:v>-1.6645552474734828</c:v>
                </c:pt>
                <c:pt idx="61">
                  <c:v>-1.888430595117583</c:v>
                </c:pt>
                <c:pt idx="62">
                  <c:v>-1.993016336351058</c:v>
                </c:pt>
                <c:pt idx="63">
                  <c:v>-1.9717059313624046</c:v>
                </c:pt>
                <c:pt idx="64">
                  <c:v>-1.8258455296103953</c:v>
                </c:pt>
                <c:pt idx="65">
                  <c:v>-1.5646489353835644</c:v>
                </c:pt>
                <c:pt idx="66">
                  <c:v>-1.204615584245851</c:v>
                </c:pt>
                <c:pt idx="67">
                  <c:v>-0.76848829600909074</c:v>
                </c:pt>
                <c:pt idx="68">
                  <c:v>-0.28381664156733977</c:v>
                </c:pt>
                <c:pt idx="69">
                  <c:v>0.2187833262330737</c:v>
                </c:pt>
                <c:pt idx="70">
                  <c:v>0.70756304724071273</c:v>
                </c:pt>
                <c:pt idx="71">
                  <c:v>1.151646967600835</c:v>
                </c:pt>
                <c:pt idx="72">
                  <c:v>1.5229829067302567</c:v>
                </c:pt>
                <c:pt idx="73">
                  <c:v>1.7981140756215381</c:v>
                </c:pt>
                <c:pt idx="74">
                  <c:v>1.9596608104770303</c:v>
                </c:pt>
                <c:pt idx="75">
                  <c:v>1.9974184225633183</c:v>
                </c:pt>
                <c:pt idx="76">
                  <c:v>1.909001814595692</c:v>
                </c:pt>
                <c:pt idx="77">
                  <c:v>1.6999961441075493</c:v>
                </c:pt>
                <c:pt idx="78">
                  <c:v>1.3836040166034722</c:v>
                </c:pt>
                <c:pt idx="79">
                  <c:v>0.9798114948272868</c:v>
                </c:pt>
                <c:pt idx="80">
                  <c:v>0.51412560621159842</c:v>
                </c:pt>
                <c:pt idx="81">
                  <c:v>1.5963098455566684E-2</c:v>
                </c:pt>
                <c:pt idx="82">
                  <c:v>-0.48320777663828612</c:v>
                </c:pt>
                <c:pt idx="83">
                  <c:v>-0.9518550700666224</c:v>
                </c:pt>
                <c:pt idx="84">
                  <c:v>-1.3603749661938487</c:v>
                </c:pt>
                <c:pt idx="85">
                  <c:v>-1.6829618157438304</c:v>
                </c:pt>
                <c:pt idx="86">
                  <c:v>-1.8992382437600548</c:v>
                </c:pt>
                <c:pt idx="87">
                  <c:v>-1.9955423608192862</c:v>
                </c:pt>
                <c:pt idx="88">
                  <c:v>-1.9657907661074201</c:v>
                </c:pt>
                <c:pt idx="89">
                  <c:v>-1.8118628276205282</c:v>
                </c:pt>
                <c:pt idx="90">
                  <c:v>-1.543481965030572</c:v>
                </c:pt>
                <c:pt idx="91">
                  <c:v>-1.1776014344165799</c:v>
                </c:pt>
                <c:pt idx="92">
                  <c:v>-0.73733341400903485</c:v>
                </c:pt>
                <c:pt idx="93">
                  <c:v>-0.25048903915248522</c:v>
                </c:pt>
                <c:pt idx="94">
                  <c:v>0.25217838949694971</c:v>
                </c:pt>
                <c:pt idx="95">
                  <c:v>0.73891605037724739</c:v>
                </c:pt>
                <c:pt idx="96">
                  <c:v>1.1789773838098276</c:v>
                </c:pt>
                <c:pt idx="97">
                  <c:v>1.5445643105867863</c:v>
                </c:pt>
                <c:pt idx="98">
                  <c:v>1.8125831990348991</c:v>
                </c:pt>
                <c:pt idx="99">
                  <c:v>1.966103658492073</c:v>
                </c:pt>
                <c:pt idx="100">
                  <c:v>1.9954280091854995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B-E640-B107-49DC16CF2027}"/>
            </c:ext>
          </c:extLst>
        </c:ser>
        <c:ser>
          <c:idx val="1"/>
          <c:order val="1"/>
          <c:tx>
            <c:strRef>
              <c:f>'Fonctions Trigonométriques-Rep'!$F$25</c:f>
              <c:strCache>
                <c:ptCount val="1"/>
                <c:pt idx="0">
                  <c:v>Sin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'Fonctions Trigonométriques-Rep'!$D$26:$D$126</c:f>
              <c:numCache>
                <c:formatCode>General</c:formatCode>
                <c:ptCount val="101"/>
                <c:pt idx="0">
                  <c:v>-6.2830000000000004</c:v>
                </c:pt>
                <c:pt idx="1">
                  <c:v>-6.157</c:v>
                </c:pt>
                <c:pt idx="2">
                  <c:v>-6.0309999999999997</c:v>
                </c:pt>
                <c:pt idx="3">
                  <c:v>-5.9049999999999994</c:v>
                </c:pt>
                <c:pt idx="4">
                  <c:v>-5.778999999999999</c:v>
                </c:pt>
                <c:pt idx="5">
                  <c:v>-5.6529999999999987</c:v>
                </c:pt>
                <c:pt idx="6">
                  <c:v>-5.5269999999999984</c:v>
                </c:pt>
                <c:pt idx="7">
                  <c:v>-5.400999999999998</c:v>
                </c:pt>
                <c:pt idx="8">
                  <c:v>-5.2749999999999977</c:v>
                </c:pt>
                <c:pt idx="9">
                  <c:v>-5.1489999999999974</c:v>
                </c:pt>
                <c:pt idx="10">
                  <c:v>-5.022999999999997</c:v>
                </c:pt>
                <c:pt idx="11">
                  <c:v>-4.8969999999999967</c:v>
                </c:pt>
                <c:pt idx="12">
                  <c:v>-4.7709999999999964</c:v>
                </c:pt>
                <c:pt idx="13">
                  <c:v>-4.644999999999996</c:v>
                </c:pt>
                <c:pt idx="14">
                  <c:v>-4.5189999999999957</c:v>
                </c:pt>
                <c:pt idx="15">
                  <c:v>-4.3929999999999954</c:v>
                </c:pt>
                <c:pt idx="16">
                  <c:v>-4.266999999999995</c:v>
                </c:pt>
                <c:pt idx="17">
                  <c:v>-4.1409999999999947</c:v>
                </c:pt>
                <c:pt idx="18">
                  <c:v>-4.0149999999999944</c:v>
                </c:pt>
                <c:pt idx="19">
                  <c:v>-3.8889999999999945</c:v>
                </c:pt>
                <c:pt idx="20">
                  <c:v>-3.7629999999999946</c:v>
                </c:pt>
                <c:pt idx="21">
                  <c:v>-3.6369999999999947</c:v>
                </c:pt>
                <c:pt idx="22">
                  <c:v>-3.5109999999999948</c:v>
                </c:pt>
                <c:pt idx="23">
                  <c:v>-3.3849999999999949</c:v>
                </c:pt>
                <c:pt idx="24">
                  <c:v>-3.258999999999995</c:v>
                </c:pt>
                <c:pt idx="25">
                  <c:v>-3.1329999999999951</c:v>
                </c:pt>
                <c:pt idx="26">
                  <c:v>-3.0069999999999952</c:v>
                </c:pt>
                <c:pt idx="27">
                  <c:v>-2.8809999999999953</c:v>
                </c:pt>
                <c:pt idx="28">
                  <c:v>-2.7549999999999955</c:v>
                </c:pt>
                <c:pt idx="29">
                  <c:v>-2.6289999999999956</c:v>
                </c:pt>
                <c:pt idx="30">
                  <c:v>-2.5029999999999957</c:v>
                </c:pt>
                <c:pt idx="31">
                  <c:v>-2.3769999999999958</c:v>
                </c:pt>
                <c:pt idx="32">
                  <c:v>-2.2509999999999959</c:v>
                </c:pt>
                <c:pt idx="33">
                  <c:v>-2.124999999999996</c:v>
                </c:pt>
                <c:pt idx="34">
                  <c:v>-1.9989999999999961</c:v>
                </c:pt>
                <c:pt idx="35">
                  <c:v>-1.8729999999999962</c:v>
                </c:pt>
                <c:pt idx="36">
                  <c:v>-1.7469999999999963</c:v>
                </c:pt>
                <c:pt idx="37">
                  <c:v>-1.6209999999999964</c:v>
                </c:pt>
                <c:pt idx="38">
                  <c:v>-1.4949999999999966</c:v>
                </c:pt>
                <c:pt idx="39">
                  <c:v>-1.3689999999999967</c:v>
                </c:pt>
                <c:pt idx="40">
                  <c:v>-1.2429999999999968</c:v>
                </c:pt>
                <c:pt idx="41">
                  <c:v>-1.1169999999999969</c:v>
                </c:pt>
                <c:pt idx="42">
                  <c:v>-0.99099999999999688</c:v>
                </c:pt>
                <c:pt idx="43">
                  <c:v>-0.86499999999999688</c:v>
                </c:pt>
                <c:pt idx="44">
                  <c:v>-0.73899999999999688</c:v>
                </c:pt>
                <c:pt idx="45">
                  <c:v>-0.61299999999999688</c:v>
                </c:pt>
                <c:pt idx="46">
                  <c:v>-0.48699999999999688</c:v>
                </c:pt>
                <c:pt idx="47">
                  <c:v>-0.36099999999999688</c:v>
                </c:pt>
                <c:pt idx="48">
                  <c:v>-0.23499999999999688</c:v>
                </c:pt>
                <c:pt idx="49">
                  <c:v>-0.10899999999999688</c:v>
                </c:pt>
                <c:pt idx="50">
                  <c:v>1.7000000000003124E-2</c:v>
                </c:pt>
                <c:pt idx="51">
                  <c:v>0.14300000000000312</c:v>
                </c:pt>
                <c:pt idx="52">
                  <c:v>0.26900000000000313</c:v>
                </c:pt>
                <c:pt idx="53">
                  <c:v>0.39500000000000313</c:v>
                </c:pt>
                <c:pt idx="54">
                  <c:v>0.52100000000000313</c:v>
                </c:pt>
                <c:pt idx="55">
                  <c:v>0.64700000000000313</c:v>
                </c:pt>
                <c:pt idx="56">
                  <c:v>0.77300000000000313</c:v>
                </c:pt>
                <c:pt idx="57">
                  <c:v>0.89900000000000313</c:v>
                </c:pt>
                <c:pt idx="58">
                  <c:v>1.025000000000003</c:v>
                </c:pt>
                <c:pt idx="59">
                  <c:v>1.1510000000000029</c:v>
                </c:pt>
                <c:pt idx="60">
                  <c:v>1.2770000000000028</c:v>
                </c:pt>
                <c:pt idx="61">
                  <c:v>1.4030000000000027</c:v>
                </c:pt>
                <c:pt idx="62">
                  <c:v>1.5290000000000026</c:v>
                </c:pt>
                <c:pt idx="63">
                  <c:v>1.6550000000000025</c:v>
                </c:pt>
                <c:pt idx="64">
                  <c:v>1.7810000000000024</c:v>
                </c:pt>
                <c:pt idx="65">
                  <c:v>1.9070000000000022</c:v>
                </c:pt>
                <c:pt idx="66">
                  <c:v>2.0330000000000021</c:v>
                </c:pt>
                <c:pt idx="67">
                  <c:v>2.159000000000002</c:v>
                </c:pt>
                <c:pt idx="68">
                  <c:v>2.2850000000000019</c:v>
                </c:pt>
                <c:pt idx="69">
                  <c:v>2.4110000000000018</c:v>
                </c:pt>
                <c:pt idx="70">
                  <c:v>2.5370000000000017</c:v>
                </c:pt>
                <c:pt idx="71">
                  <c:v>2.6630000000000016</c:v>
                </c:pt>
                <c:pt idx="72">
                  <c:v>2.7890000000000015</c:v>
                </c:pt>
                <c:pt idx="73">
                  <c:v>2.9150000000000014</c:v>
                </c:pt>
                <c:pt idx="74">
                  <c:v>3.0410000000000013</c:v>
                </c:pt>
                <c:pt idx="75">
                  <c:v>3.1670000000000011</c:v>
                </c:pt>
                <c:pt idx="76">
                  <c:v>3.293000000000001</c:v>
                </c:pt>
                <c:pt idx="77">
                  <c:v>3.4190000000000009</c:v>
                </c:pt>
                <c:pt idx="78">
                  <c:v>3.5450000000000008</c:v>
                </c:pt>
                <c:pt idx="79">
                  <c:v>3.6710000000000007</c:v>
                </c:pt>
                <c:pt idx="80">
                  <c:v>3.7970000000000006</c:v>
                </c:pt>
                <c:pt idx="81">
                  <c:v>3.9230000000000005</c:v>
                </c:pt>
                <c:pt idx="82">
                  <c:v>4.0490000000000004</c:v>
                </c:pt>
                <c:pt idx="83">
                  <c:v>4.1750000000000007</c:v>
                </c:pt>
                <c:pt idx="84">
                  <c:v>4.301000000000001</c:v>
                </c:pt>
                <c:pt idx="85">
                  <c:v>4.4270000000000014</c:v>
                </c:pt>
                <c:pt idx="86">
                  <c:v>4.5530000000000017</c:v>
                </c:pt>
                <c:pt idx="87">
                  <c:v>4.679000000000002</c:v>
                </c:pt>
                <c:pt idx="88">
                  <c:v>4.8050000000000024</c:v>
                </c:pt>
                <c:pt idx="89">
                  <c:v>4.9310000000000027</c:v>
                </c:pt>
                <c:pt idx="90">
                  <c:v>5.057000000000003</c:v>
                </c:pt>
                <c:pt idx="91">
                  <c:v>5.1830000000000034</c:v>
                </c:pt>
                <c:pt idx="92">
                  <c:v>5.3090000000000037</c:v>
                </c:pt>
                <c:pt idx="93">
                  <c:v>5.4350000000000041</c:v>
                </c:pt>
                <c:pt idx="94">
                  <c:v>5.5610000000000044</c:v>
                </c:pt>
                <c:pt idx="95">
                  <c:v>5.6870000000000047</c:v>
                </c:pt>
                <c:pt idx="96">
                  <c:v>5.8130000000000051</c:v>
                </c:pt>
                <c:pt idx="97">
                  <c:v>5.9390000000000054</c:v>
                </c:pt>
                <c:pt idx="98">
                  <c:v>6.0650000000000057</c:v>
                </c:pt>
                <c:pt idx="99">
                  <c:v>6.1910000000000061</c:v>
                </c:pt>
                <c:pt idx="100">
                  <c:v>6.3170000000000064</c:v>
                </c:pt>
              </c:numCache>
            </c:numRef>
          </c:xVal>
          <c:yVal>
            <c:numRef>
              <c:f>'Fonctions Trigonométriques-Rep'!$F$26:$F$126</c:f>
              <c:numCache>
                <c:formatCode>0.000</c:formatCode>
                <c:ptCount val="101"/>
                <c:pt idx="0">
                  <c:v>3.7061435705115672E-4</c:v>
                </c:pt>
                <c:pt idx="1">
                  <c:v>0.25170140909462396</c:v>
                </c:pt>
                <c:pt idx="2">
                  <c:v>0.49904147618777767</c:v>
                </c:pt>
                <c:pt idx="3">
                  <c:v>0.73846923710077184</c:v>
                </c:pt>
                <c:pt idx="4">
                  <c:v>0.96618856296903721</c:v>
                </c:pt>
                <c:pt idx="5">
                  <c:v>1.1785889622495196</c:v>
                </c:pt>
                <c:pt idx="6">
                  <c:v>1.3723028250899609</c:v>
                </c:pt>
                <c:pt idx="7">
                  <c:v>1.5442588168072331</c:v>
                </c:pt>
                <c:pt idx="8">
                  <c:v>1.6917305739207422</c:v>
                </c:pt>
                <c:pt idx="9">
                  <c:v>1.8123799306649455</c:v>
                </c:pt>
                <c:pt idx="10">
                  <c:v>1.9042939906243146</c:v>
                </c:pt>
                <c:pt idx="11">
                  <c:v>1.9660154557197091</c:v>
                </c:pt>
                <c:pt idx="12">
                  <c:v>1.99656573167986</c:v>
                </c:pt>
                <c:pt idx="13">
                  <c:v>1.9954604436605528</c:v>
                </c:pt>
                <c:pt idx="14">
                  <c:v>1.9627171160112522</c:v>
                </c:pt>
                <c:pt idx="15">
                  <c:v>1.8988548944264154</c:v>
                </c:pt>
                <c:pt idx="16">
                  <c:v>1.8048863148867877</c:v>
                </c:pt>
                <c:pt idx="17">
                  <c:v>1.6823012498941743</c:v>
                </c:pt>
                <c:pt idx="18">
                  <c:v>1.533043286532249</c:v>
                </c:pt>
                <c:pt idx="19">
                  <c:v>1.359478910879421</c:v>
                </c:pt>
                <c:pt idx="20">
                  <c:v>1.164359987355104</c:v>
                </c:pt>
                <c:pt idx="21">
                  <c:v>0.95078012788963584</c:v>
                </c:pt>
                <c:pt idx="22">
                  <c:v>0.72212564268495683</c:v>
                </c:pt>
                <c:pt idx="23">
                  <c:v>0.48202185024209948</c:v>
                </c:pt>
                <c:pt idx="24">
                  <c:v>0.23427559791038235</c:v>
                </c:pt>
                <c:pt idx="25">
                  <c:v>-1.7185095704586758E-2</c:v>
                </c:pt>
                <c:pt idx="26">
                  <c:v>-0.26837331950404325</c:v>
                </c:pt>
                <c:pt idx="27">
                  <c:v>-0.51530648240009946</c:v>
                </c:pt>
                <c:pt idx="28">
                  <c:v>-0.75406945732597497</c:v>
                </c:pt>
                <c:pt idx="29">
                  <c:v>-0.98087665560368908</c:v>
                </c:pt>
                <c:pt idx="30">
                  <c:v>-1.1921320474796704</c:v>
                </c:pt>
                <c:pt idx="31">
                  <c:v>-1.3844861772022623</c:v>
                </c:pt>
                <c:pt idx="32">
                  <c:v>-1.5548892686666613</c:v>
                </c:pt>
                <c:pt idx="33">
                  <c:v>-1.7006395796369083</c:v>
                </c:pt>
                <c:pt idx="34">
                  <c:v>-1.8194262378883943</c:v>
                </c:pt>
                <c:pt idx="35">
                  <c:v>-1.909365880103538</c:v>
                </c:pt>
                <c:pt idx="36">
                  <c:v>-1.9690325126106782</c:v>
                </c:pt>
                <c:pt idx="37">
                  <c:v>-1.9974801205239545</c:v>
                </c:pt>
                <c:pt idx="38">
                  <c:v>-1.9942576668160987</c:v>
                </c:pt>
                <c:pt idx="39">
                  <c:v>-1.9594162435137354</c:v>
                </c:pt>
                <c:pt idx="40">
                  <c:v>-1.8935082616329324</c:v>
                </c:pt>
                <c:pt idx="41">
                  <c:v>-1.7975786926985833</c:v>
                </c:pt>
                <c:pt idx="42">
                  <c:v>-1.6731485007133953</c:v>
                </c:pt>
                <c:pt idx="43">
                  <c:v>-1.5221905272627285</c:v>
                </c:pt>
                <c:pt idx="44">
                  <c:v>-1.3470982120971271</c:v>
                </c:pt>
                <c:pt idx="45">
                  <c:v>-1.1506476451279275</c:v>
                </c:pt>
                <c:pt idx="46">
                  <c:v>-0.93595355150182513</c:v>
                </c:pt>
                <c:pt idx="47">
                  <c:v>-0.70641990761136042</c:v>
                </c:pt>
                <c:pt idx="48">
                  <c:v>-0.46568597102482751</c:v>
                </c:pt>
                <c:pt idx="49">
                  <c:v>-0.21756858003145702</c:v>
                </c:pt>
                <c:pt idx="50">
                  <c:v>3.3998362357003702E-2</c:v>
                </c:pt>
                <c:pt idx="51">
                  <c:v>0.28502626046672513</c:v>
                </c:pt>
                <c:pt idx="52">
                  <c:v>0.531535065174779</c:v>
                </c:pt>
                <c:pt idx="53">
                  <c:v>0.76961637761649582</c:v>
                </c:pt>
                <c:pt idx="54">
                  <c:v>0.99549541687746468</c:v>
                </c:pt>
                <c:pt idx="55">
                  <c:v>1.2055908691719741</c:v>
                </c:pt>
                <c:pt idx="56">
                  <c:v>1.3965716695987418</c:v>
                </c:pt>
                <c:pt idx="57">
                  <c:v>1.5654098161987884</c:v>
                </c:pt>
                <c:pt idx="58">
                  <c:v>1.7094283789481899</c:v>
                </c:pt>
                <c:pt idx="59">
                  <c:v>1.8263439425027861</c:v>
                </c:pt>
                <c:pt idx="60">
                  <c:v>1.9143028097648196</c:v>
                </c:pt>
                <c:pt idx="61">
                  <c:v>1.9719103922637009</c:v>
                </c:pt>
                <c:pt idx="62">
                  <c:v>1.9982533213662022</c:v>
                </c:pt>
                <c:pt idx="63">
                  <c:v>1.9929139297426781</c:v>
                </c:pt>
                <c:pt idx="64">
                  <c:v>1.9559768734855725</c:v>
                </c:pt>
                <c:pt idx="65">
                  <c:v>1.8880277898864637</c:v>
                </c:pt>
                <c:pt idx="66">
                  <c:v>1.790144012152612</c:v>
                </c:pt>
                <c:pt idx="67">
                  <c:v>1.6638774882812408</c:v>
                </c:pt>
                <c:pt idx="68">
                  <c:v>1.5112301749129216</c:v>
                </c:pt>
                <c:pt idx="69">
                  <c:v>1.3346222962946956</c:v>
                </c:pt>
                <c:pt idx="70">
                  <c:v>1.1368539716072981</c:v>
                </c:pt>
                <c:pt idx="71">
                  <c:v>0.92106081905548731</c:v>
                </c:pt>
                <c:pt idx="72">
                  <c:v>0.69066424061894449</c:v>
                </c:pt>
                <c:pt idx="73">
                  <c:v>0.44931717569937385</c:v>
                </c:pt>
                <c:pt idx="74">
                  <c:v>0.20084618374011914</c:v>
                </c:pt>
                <c:pt idx="75">
                  <c:v>-5.0809225901225066E-2</c:v>
                </c:pt>
                <c:pt idx="76">
                  <c:v>-0.30165905490190098</c:v>
                </c:pt>
                <c:pt idx="77">
                  <c:v>-0.54772607742598001</c:v>
                </c:pt>
                <c:pt idx="78">
                  <c:v>-0.78510889906848458</c:v>
                </c:pt>
                <c:pt idx="79">
                  <c:v>-1.0100438134916292</c:v>
                </c:pt>
                <c:pt idx="80">
                  <c:v>-1.2189644760157703</c:v>
                </c:pt>
                <c:pt idx="81">
                  <c:v>-1.408558448039851</c:v>
                </c:pt>
                <c:pt idx="82">
                  <c:v>-1.5758197157791516</c:v>
                </c:pt>
                <c:pt idx="83">
                  <c:v>-1.7180963506353835</c:v>
                </c:pt>
                <c:pt idx="84">
                  <c:v>-1.8331325555436107</c:v>
                </c:pt>
                <c:pt idx="85">
                  <c:v>-1.919104430650878</c:v>
                </c:pt>
                <c:pt idx="86">
                  <c:v>-1.9746488912614453</c:v>
                </c:pt>
                <c:pt idx="87">
                  <c:v>-1.9988852795544036</c:v>
                </c:pt>
                <c:pt idx="88">
                  <c:v>-1.9914293274197354</c:v>
                </c:pt>
                <c:pt idx="89">
                  <c:v>-1.9523992490319515</c:v>
                </c:pt>
                <c:pt idx="90">
                  <c:v>-1.8824138665635068</c:v>
                </c:pt>
                <c:pt idx="91">
                  <c:v>-1.7825827987548237</c:v>
                </c:pt>
                <c:pt idx="92">
                  <c:v>-1.6544888679012122</c:v>
                </c:pt>
                <c:pt idx="93">
                  <c:v>-1.5001630041940393</c:v>
                </c:pt>
                <c:pt idx="94">
                  <c:v>-1.322052045307994</c:v>
                </c:pt>
                <c:pt idx="95">
                  <c:v>-1.1229799417722262</c:v>
                </c:pt>
                <c:pt idx="96">
                  <c:v>-0.90610298321447569</c:v>
                </c:pt>
                <c:pt idx="97">
                  <c:v>-0.67485975536641218</c:v>
                </c:pt>
                <c:pt idx="98">
                  <c:v>-0.43291662126222519</c:v>
                </c:pt>
                <c:pt idx="99">
                  <c:v>-0.18410959102645097</c:v>
                </c:pt>
                <c:pt idx="100">
                  <c:v>6.7616498094034305E-2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B-E640-B107-49DC16CF2027}"/>
            </c:ext>
          </c:extLst>
        </c:ser>
        <c:ser>
          <c:idx val="2"/>
          <c:order val="2"/>
          <c:tx>
            <c:strRef>
              <c:f>'Fonctions Trigonométriques-Rep'!$G$25</c:f>
              <c:strCache>
                <c:ptCount val="1"/>
                <c:pt idx="0">
                  <c:v>Tan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'Fonctions Trigonométriques-Rep'!$D$26:$D$126</c:f>
              <c:numCache>
                <c:formatCode>General</c:formatCode>
                <c:ptCount val="101"/>
                <c:pt idx="0">
                  <c:v>-6.2830000000000004</c:v>
                </c:pt>
                <c:pt idx="1">
                  <c:v>-6.157</c:v>
                </c:pt>
                <c:pt idx="2">
                  <c:v>-6.0309999999999997</c:v>
                </c:pt>
                <c:pt idx="3">
                  <c:v>-5.9049999999999994</c:v>
                </c:pt>
                <c:pt idx="4">
                  <c:v>-5.778999999999999</c:v>
                </c:pt>
                <c:pt idx="5">
                  <c:v>-5.6529999999999987</c:v>
                </c:pt>
                <c:pt idx="6">
                  <c:v>-5.5269999999999984</c:v>
                </c:pt>
                <c:pt idx="7">
                  <c:v>-5.400999999999998</c:v>
                </c:pt>
                <c:pt idx="8">
                  <c:v>-5.2749999999999977</c:v>
                </c:pt>
                <c:pt idx="9">
                  <c:v>-5.1489999999999974</c:v>
                </c:pt>
                <c:pt idx="10">
                  <c:v>-5.022999999999997</c:v>
                </c:pt>
                <c:pt idx="11">
                  <c:v>-4.8969999999999967</c:v>
                </c:pt>
                <c:pt idx="12">
                  <c:v>-4.7709999999999964</c:v>
                </c:pt>
                <c:pt idx="13">
                  <c:v>-4.644999999999996</c:v>
                </c:pt>
                <c:pt idx="14">
                  <c:v>-4.5189999999999957</c:v>
                </c:pt>
                <c:pt idx="15">
                  <c:v>-4.3929999999999954</c:v>
                </c:pt>
                <c:pt idx="16">
                  <c:v>-4.266999999999995</c:v>
                </c:pt>
                <c:pt idx="17">
                  <c:v>-4.1409999999999947</c:v>
                </c:pt>
                <c:pt idx="18">
                  <c:v>-4.0149999999999944</c:v>
                </c:pt>
                <c:pt idx="19">
                  <c:v>-3.8889999999999945</c:v>
                </c:pt>
                <c:pt idx="20">
                  <c:v>-3.7629999999999946</c:v>
                </c:pt>
                <c:pt idx="21">
                  <c:v>-3.6369999999999947</c:v>
                </c:pt>
                <c:pt idx="22">
                  <c:v>-3.5109999999999948</c:v>
                </c:pt>
                <c:pt idx="23">
                  <c:v>-3.3849999999999949</c:v>
                </c:pt>
                <c:pt idx="24">
                  <c:v>-3.258999999999995</c:v>
                </c:pt>
                <c:pt idx="25">
                  <c:v>-3.1329999999999951</c:v>
                </c:pt>
                <c:pt idx="26">
                  <c:v>-3.0069999999999952</c:v>
                </c:pt>
                <c:pt idx="27">
                  <c:v>-2.8809999999999953</c:v>
                </c:pt>
                <c:pt idx="28">
                  <c:v>-2.7549999999999955</c:v>
                </c:pt>
                <c:pt idx="29">
                  <c:v>-2.6289999999999956</c:v>
                </c:pt>
                <c:pt idx="30">
                  <c:v>-2.5029999999999957</c:v>
                </c:pt>
                <c:pt idx="31">
                  <c:v>-2.3769999999999958</c:v>
                </c:pt>
                <c:pt idx="32">
                  <c:v>-2.2509999999999959</c:v>
                </c:pt>
                <c:pt idx="33">
                  <c:v>-2.124999999999996</c:v>
                </c:pt>
                <c:pt idx="34">
                  <c:v>-1.9989999999999961</c:v>
                </c:pt>
                <c:pt idx="35">
                  <c:v>-1.8729999999999962</c:v>
                </c:pt>
                <c:pt idx="36">
                  <c:v>-1.7469999999999963</c:v>
                </c:pt>
                <c:pt idx="37">
                  <c:v>-1.6209999999999964</c:v>
                </c:pt>
                <c:pt idx="38">
                  <c:v>-1.4949999999999966</c:v>
                </c:pt>
                <c:pt idx="39">
                  <c:v>-1.3689999999999967</c:v>
                </c:pt>
                <c:pt idx="40">
                  <c:v>-1.2429999999999968</c:v>
                </c:pt>
                <c:pt idx="41">
                  <c:v>-1.1169999999999969</c:v>
                </c:pt>
                <c:pt idx="42">
                  <c:v>-0.99099999999999688</c:v>
                </c:pt>
                <c:pt idx="43">
                  <c:v>-0.86499999999999688</c:v>
                </c:pt>
                <c:pt idx="44">
                  <c:v>-0.73899999999999688</c:v>
                </c:pt>
                <c:pt idx="45">
                  <c:v>-0.61299999999999688</c:v>
                </c:pt>
                <c:pt idx="46">
                  <c:v>-0.48699999999999688</c:v>
                </c:pt>
                <c:pt idx="47">
                  <c:v>-0.36099999999999688</c:v>
                </c:pt>
                <c:pt idx="48">
                  <c:v>-0.23499999999999688</c:v>
                </c:pt>
                <c:pt idx="49">
                  <c:v>-0.10899999999999688</c:v>
                </c:pt>
                <c:pt idx="50">
                  <c:v>1.7000000000003124E-2</c:v>
                </c:pt>
                <c:pt idx="51">
                  <c:v>0.14300000000000312</c:v>
                </c:pt>
                <c:pt idx="52">
                  <c:v>0.26900000000000313</c:v>
                </c:pt>
                <c:pt idx="53">
                  <c:v>0.39500000000000313</c:v>
                </c:pt>
                <c:pt idx="54">
                  <c:v>0.52100000000000313</c:v>
                </c:pt>
                <c:pt idx="55">
                  <c:v>0.64700000000000313</c:v>
                </c:pt>
                <c:pt idx="56">
                  <c:v>0.77300000000000313</c:v>
                </c:pt>
                <c:pt idx="57">
                  <c:v>0.89900000000000313</c:v>
                </c:pt>
                <c:pt idx="58">
                  <c:v>1.025000000000003</c:v>
                </c:pt>
                <c:pt idx="59">
                  <c:v>1.1510000000000029</c:v>
                </c:pt>
                <c:pt idx="60">
                  <c:v>1.2770000000000028</c:v>
                </c:pt>
                <c:pt idx="61">
                  <c:v>1.4030000000000027</c:v>
                </c:pt>
                <c:pt idx="62">
                  <c:v>1.5290000000000026</c:v>
                </c:pt>
                <c:pt idx="63">
                  <c:v>1.6550000000000025</c:v>
                </c:pt>
                <c:pt idx="64">
                  <c:v>1.7810000000000024</c:v>
                </c:pt>
                <c:pt idx="65">
                  <c:v>1.9070000000000022</c:v>
                </c:pt>
                <c:pt idx="66">
                  <c:v>2.0330000000000021</c:v>
                </c:pt>
                <c:pt idx="67">
                  <c:v>2.159000000000002</c:v>
                </c:pt>
                <c:pt idx="68">
                  <c:v>2.2850000000000019</c:v>
                </c:pt>
                <c:pt idx="69">
                  <c:v>2.4110000000000018</c:v>
                </c:pt>
                <c:pt idx="70">
                  <c:v>2.5370000000000017</c:v>
                </c:pt>
                <c:pt idx="71">
                  <c:v>2.6630000000000016</c:v>
                </c:pt>
                <c:pt idx="72">
                  <c:v>2.7890000000000015</c:v>
                </c:pt>
                <c:pt idx="73">
                  <c:v>2.9150000000000014</c:v>
                </c:pt>
                <c:pt idx="74">
                  <c:v>3.0410000000000013</c:v>
                </c:pt>
                <c:pt idx="75">
                  <c:v>3.1670000000000011</c:v>
                </c:pt>
                <c:pt idx="76">
                  <c:v>3.293000000000001</c:v>
                </c:pt>
                <c:pt idx="77">
                  <c:v>3.4190000000000009</c:v>
                </c:pt>
                <c:pt idx="78">
                  <c:v>3.5450000000000008</c:v>
                </c:pt>
                <c:pt idx="79">
                  <c:v>3.6710000000000007</c:v>
                </c:pt>
                <c:pt idx="80">
                  <c:v>3.7970000000000006</c:v>
                </c:pt>
                <c:pt idx="81">
                  <c:v>3.9230000000000005</c:v>
                </c:pt>
                <c:pt idx="82">
                  <c:v>4.0490000000000004</c:v>
                </c:pt>
                <c:pt idx="83">
                  <c:v>4.1750000000000007</c:v>
                </c:pt>
                <c:pt idx="84">
                  <c:v>4.301000000000001</c:v>
                </c:pt>
                <c:pt idx="85">
                  <c:v>4.4270000000000014</c:v>
                </c:pt>
                <c:pt idx="86">
                  <c:v>4.5530000000000017</c:v>
                </c:pt>
                <c:pt idx="87">
                  <c:v>4.679000000000002</c:v>
                </c:pt>
                <c:pt idx="88">
                  <c:v>4.8050000000000024</c:v>
                </c:pt>
                <c:pt idx="89">
                  <c:v>4.9310000000000027</c:v>
                </c:pt>
                <c:pt idx="90">
                  <c:v>5.057000000000003</c:v>
                </c:pt>
                <c:pt idx="91">
                  <c:v>5.1830000000000034</c:v>
                </c:pt>
                <c:pt idx="92">
                  <c:v>5.3090000000000037</c:v>
                </c:pt>
                <c:pt idx="93">
                  <c:v>5.4350000000000041</c:v>
                </c:pt>
                <c:pt idx="94">
                  <c:v>5.5610000000000044</c:v>
                </c:pt>
                <c:pt idx="95">
                  <c:v>5.6870000000000047</c:v>
                </c:pt>
                <c:pt idx="96">
                  <c:v>5.8130000000000051</c:v>
                </c:pt>
                <c:pt idx="97">
                  <c:v>5.9390000000000054</c:v>
                </c:pt>
                <c:pt idx="98">
                  <c:v>6.0650000000000057</c:v>
                </c:pt>
                <c:pt idx="99">
                  <c:v>6.1910000000000061</c:v>
                </c:pt>
                <c:pt idx="100">
                  <c:v>6.3170000000000064</c:v>
                </c:pt>
              </c:numCache>
            </c:numRef>
          </c:xVal>
          <c:yVal>
            <c:numRef>
              <c:f>'Fonctions Trigonométriques-Rep'!$G$26:$G$126</c:f>
              <c:numCache>
                <c:formatCode>0.000</c:formatCode>
                <c:ptCount val="101"/>
                <c:pt idx="0">
                  <c:v>1.8530718170718693E-4</c:v>
                </c:pt>
                <c:pt idx="1">
                  <c:v>0.12685933874040059</c:v>
                </c:pt>
                <c:pt idx="2">
                  <c:v>0.25767101267078973</c:v>
                </c:pt>
                <c:pt idx="3">
                  <c:v>0.39731005147085796</c:v>
                </c:pt>
                <c:pt idx="4">
                  <c:v>0.5517493727228262</c:v>
                </c:pt>
                <c:pt idx="5">
                  <c:v>0.72939858560826298</c:v>
                </c:pt>
                <c:pt idx="6">
                  <c:v>0.94321692959671888</c:v>
                </c:pt>
                <c:pt idx="7">
                  <c:v>1.2150614368902626</c:v>
                </c:pt>
                <c:pt idx="8">
                  <c:v>1.5858093426187767</c:v>
                </c:pt>
                <c:pt idx="9">
                  <c:v>2.1429473993321624</c:v>
                </c:pt>
                <c:pt idx="10">
                  <c:v>3.1152516648024533</c:v>
                </c:pt>
                <c:pt idx="11">
                  <c:v>5.3551174609773451</c:v>
                </c:pt>
                <c:pt idx="12">
                  <c:v>17.042096526443199</c:v>
                </c:pt>
                <c:pt idx="13">
                  <c:v>-14.816751605132295</c:v>
                </c:pt>
                <c:pt idx="14">
                  <c:v>-5.106301155025827</c:v>
                </c:pt>
                <c:pt idx="15">
                  <c:v>-3.0237842894140585</c:v>
                </c:pt>
                <c:pt idx="16">
                  <c:v>-2.0947642028376494</c:v>
                </c:pt>
                <c:pt idx="17">
                  <c:v>-1.5553794504950547</c:v>
                </c:pt>
                <c:pt idx="18">
                  <c:v>-1.193552774307163</c:v>
                </c:pt>
                <c:pt idx="19">
                  <c:v>-0.9267653727245575</c:v>
                </c:pt>
                <c:pt idx="20">
                  <c:v>-0.71603576798111146</c:v>
                </c:pt>
                <c:pt idx="21">
                  <c:v>-0.54035405793876157</c:v>
                </c:pt>
                <c:pt idx="22">
                  <c:v>-0.38718150715586014</c:v>
                </c:pt>
                <c:pt idx="23">
                  <c:v>-0.24833113019580122</c:v>
                </c:pt>
                <c:pt idx="24">
                  <c:v>-0.1179498042086834</c:v>
                </c:pt>
                <c:pt idx="25">
                  <c:v>8.5928650718340941E-3</c:v>
                </c:pt>
                <c:pt idx="26">
                  <c:v>0.13541130963318612</c:v>
                </c:pt>
                <c:pt idx="27">
                  <c:v>0.26665623604500688</c:v>
                </c:pt>
                <c:pt idx="28">
                  <c:v>0.40707739810346705</c:v>
                </c:pt>
                <c:pt idx="29">
                  <c:v>0.5627675154822025</c:v>
                </c:pt>
                <c:pt idx="30">
                  <c:v>0.74235860794953468</c:v>
                </c:pt>
                <c:pt idx="31">
                  <c:v>0.95923131106856685</c:v>
                </c:pt>
                <c:pt idx="32">
                  <c:v>1.2360965520547245</c:v>
                </c:pt>
                <c:pt idx="33">
                  <c:v>1.6157594239734745</c:v>
                </c:pt>
                <c:pt idx="34">
                  <c:v>2.1908269093209292</c:v>
                </c:pt>
                <c:pt idx="35">
                  <c:v>3.2076733614779225</c:v>
                </c:pt>
                <c:pt idx="36">
                  <c:v>5.6163940982019893</c:v>
                </c:pt>
                <c:pt idx="37">
                  <c:v>19.902123863539487</c:v>
                </c:pt>
                <c:pt idx="38">
                  <c:v>-13.167976346854356</c:v>
                </c:pt>
                <c:pt idx="39">
                  <c:v>-4.8880428238793465</c:v>
                </c:pt>
                <c:pt idx="40">
                  <c:v>-2.9406185723143499</c:v>
                </c:pt>
                <c:pt idx="41">
                  <c:v>-2.0502480520082926</c:v>
                </c:pt>
                <c:pt idx="42">
                  <c:v>-1.5270034016933942</c:v>
                </c:pt>
                <c:pt idx="43">
                  <c:v>-1.1733706337693088</c:v>
                </c:pt>
                <c:pt idx="44">
                  <c:v>-0.91125747300289139</c:v>
                </c:pt>
                <c:pt idx="45">
                  <c:v>-0.70339372111986553</c:v>
                </c:pt>
                <c:pt idx="46">
                  <c:v>-0.52954078276503691</c:v>
                </c:pt>
                <c:pt idx="47">
                  <c:v>-0.37754496102267854</c:v>
                </c:pt>
                <c:pt idx="48">
                  <c:v>-0.23942370370944582</c:v>
                </c:pt>
                <c:pt idx="49">
                  <c:v>-0.10943373774527268</c:v>
                </c:pt>
                <c:pt idx="50">
                  <c:v>1.7001637856006207E-2</c:v>
                </c:pt>
                <c:pt idx="51">
                  <c:v>0.14398277515784177</c:v>
                </c:pt>
                <c:pt idx="52">
                  <c:v>0.27568183832459875</c:v>
                </c:pt>
                <c:pt idx="53">
                  <c:v>0.41691183224909656</c:v>
                </c:pt>
                <c:pt idx="54">
                  <c:v>0.57389041844288291</c:v>
                </c:pt>
                <c:pt idx="55">
                  <c:v>0.75548142405864804</c:v>
                </c:pt>
                <c:pt idx="56">
                  <c:v>0.97550609757446871</c:v>
                </c:pt>
                <c:pt idx="57">
                  <c:v>1.2575734751398953</c:v>
                </c:pt>
                <c:pt idx="58">
                  <c:v>1.6465344294765589</c:v>
                </c:pt>
                <c:pt idx="59">
                  <c:v>2.2405033486537196</c:v>
                </c:pt>
                <c:pt idx="60">
                  <c:v>3.3052182004054793</c:v>
                </c:pt>
                <c:pt idx="61">
                  <c:v>5.903568646087118</c:v>
                </c:pt>
                <c:pt idx="62">
                  <c:v>23.911613719025262</c:v>
                </c:pt>
                <c:pt idx="63">
                  <c:v>-11.847885307064626</c:v>
                </c:pt>
                <c:pt idx="64">
                  <c:v>-4.6870156339738269</c:v>
                </c:pt>
                <c:pt idx="65">
                  <c:v>-2.8614659143282855</c:v>
                </c:pt>
                <c:pt idx="66">
                  <c:v>-2.0072405939160722</c:v>
                </c:pt>
                <c:pt idx="67">
                  <c:v>-1.499346720636185</c:v>
                </c:pt>
                <c:pt idx="68">
                  <c:v>-1.1535828036201594</c:v>
                </c:pt>
                <c:pt idx="69">
                  <c:v>-0.89598539218629791</c:v>
                </c:pt>
                <c:pt idx="70">
                  <c:v>-0.69090032061945306</c:v>
                </c:pt>
                <c:pt idx="71">
                  <c:v>-0.51882336520009686</c:v>
                </c:pt>
                <c:pt idx="72">
                  <c:v>-0.36796939846559823</c:v>
                </c:pt>
                <c:pt idx="73">
                  <c:v>-0.23055206586521287</c:v>
                </c:pt>
                <c:pt idx="74">
                  <c:v>-0.10093332761480864</c:v>
                </c:pt>
                <c:pt idx="75">
                  <c:v>2.5412814917901309E-2</c:v>
                </c:pt>
                <c:pt idx="76">
                  <c:v>0.15257501806538848</c:v>
                </c:pt>
                <c:pt idx="77">
                  <c:v>0.28474937701885833</c:v>
                </c:pt>
                <c:pt idx="78">
                  <c:v>0.42681545231676665</c:v>
                </c:pt>
                <c:pt idx="79">
                  <c:v>0.58512117803174779</c:v>
                </c:pt>
                <c:pt idx="80">
                  <c:v>0.76877201133614859</c:v>
                </c:pt>
                <c:pt idx="81">
                  <c:v>0.99205005061325857</c:v>
                </c:pt>
                <c:pt idx="82">
                  <c:v>1.2795094068958037</c:v>
                </c:pt>
                <c:pt idx="83">
                  <c:v>1.67817345180836</c:v>
                </c:pt>
                <c:pt idx="84">
                  <c:v>2.2920872422041088</c:v>
                </c:pt>
                <c:pt idx="85">
                  <c:v>3.4083392987317782</c:v>
                </c:pt>
                <c:pt idx="86">
                  <c:v>6.2207395900259757</c:v>
                </c:pt>
                <c:pt idx="87">
                  <c:v>29.938870635093895</c:v>
                </c:pt>
                <c:pt idx="88">
                  <c:v>-10.766963094173494</c:v>
                </c:pt>
                <c:pt idx="89">
                  <c:v>-4.5012312539459511</c:v>
                </c:pt>
                <c:pt idx="90">
                  <c:v>-2.7860322782578577</c:v>
                </c:pt>
                <c:pt idx="91">
                  <c:v>-1.9656606301622808</c:v>
                </c:pt>
                <c:pt idx="92">
                  <c:v>-1.4723786298540333</c:v>
                </c:pt>
                <c:pt idx="93">
                  <c:v>-1.1341751228437211</c:v>
                </c:pt>
                <c:pt idx="94">
                  <c:v>-0.88094168135166395</c:v>
                </c:pt>
                <c:pt idx="95">
                  <c:v>-0.67855122459655814</c:v>
                </c:pt>
                <c:pt idx="96">
                  <c:v>-0.50819904096448876</c:v>
                </c:pt>
                <c:pt idx="97">
                  <c:v>-0.35845290137796298</c:v>
                </c:pt>
                <c:pt idx="98">
                  <c:v>-0.22171475463619375</c:v>
                </c:pt>
                <c:pt idx="99">
                  <c:v>-9.2447332172630403E-2</c:v>
                </c:pt>
                <c:pt idx="100">
                  <c:v>3.3827587001537422E-2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B-E640-B107-49DC16CF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09632"/>
        <c:axId val="295500320"/>
      </c:scatterChart>
      <c:valAx>
        <c:axId val="7674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5500320"/>
        <c:crosses val="autoZero"/>
        <c:crossBetween val="midCat"/>
      </c:valAx>
      <c:valAx>
        <c:axId val="29550032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740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89997661183443"/>
          <c:y val="6.3743012108380709E-2"/>
          <c:w val="0.25769952585809763"/>
          <c:h val="2.5491114970145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22</xdr:row>
      <xdr:rowOff>3810</xdr:rowOff>
    </xdr:from>
    <xdr:to>
      <xdr:col>12</xdr:col>
      <xdr:colOff>15240</xdr:colOff>
      <xdr:row>53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28</xdr:row>
      <xdr:rowOff>25400</xdr:rowOff>
    </xdr:from>
    <xdr:to>
      <xdr:col>12</xdr:col>
      <xdr:colOff>12700</xdr:colOff>
      <xdr:row>74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476F1F3-0544-3CB1-402F-1DC5E6444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16</xdr:row>
      <xdr:rowOff>3810</xdr:rowOff>
    </xdr:from>
    <xdr:to>
      <xdr:col>10</xdr:col>
      <xdr:colOff>15240</xdr:colOff>
      <xdr:row>47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21</xdr:row>
      <xdr:rowOff>0</xdr:rowOff>
    </xdr:from>
    <xdr:to>
      <xdr:col>21</xdr:col>
      <xdr:colOff>0</xdr:colOff>
      <xdr:row>58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D4754D-FBAD-1BB3-44AA-113977E90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125"/>
  <sheetViews>
    <sheetView showGridLines="0" topLeftCell="D1" zoomScale="134" zoomScaleNormal="100" workbookViewId="0">
      <selection activeCell="G13" sqref="G13"/>
    </sheetView>
  </sheetViews>
  <sheetFormatPr baseColWidth="10" defaultColWidth="11.5" defaultRowHeight="10.25" customHeight="1" x14ac:dyDescent="0.15"/>
  <cols>
    <col min="1" max="1" width="1.1640625" style="1" customWidth="1"/>
    <col min="2" max="2" width="0.5" style="1" customWidth="1"/>
    <col min="3" max="3" width="1.6640625" style="1" customWidth="1"/>
    <col min="4" max="4" width="0.5" style="1" customWidth="1"/>
    <col min="5" max="5" width="19.5" style="1" customWidth="1"/>
    <col min="6" max="6" width="27.6640625" style="4" customWidth="1"/>
    <col min="7" max="12" width="8.33203125" style="2" customWidth="1"/>
    <col min="13" max="13" width="5.5" style="2" customWidth="1"/>
    <col min="14" max="14" width="3.33203125" style="2" customWidth="1"/>
    <col min="15" max="15" width="0.5" style="2" customWidth="1"/>
    <col min="16" max="16" width="9.5" style="2" customWidth="1"/>
    <col min="17" max="17" width="0.6640625" style="2" customWidth="1"/>
    <col min="18" max="18" width="9.5" style="2" customWidth="1"/>
    <col min="19" max="19" width="0.5" style="2" customWidth="1"/>
    <col min="20" max="20" width="9.5" style="2" customWidth="1"/>
    <col min="21" max="21" width="0.5" style="2" customWidth="1"/>
    <col min="22" max="22" width="9.5" style="2" customWidth="1"/>
    <col min="23" max="23" width="0.5" style="2" customWidth="1"/>
    <col min="24" max="24" width="9.5" style="2" customWidth="1"/>
    <col min="25" max="25" width="0.5" style="2" customWidth="1"/>
    <col min="26" max="26" width="9.5" style="2" customWidth="1"/>
    <col min="27" max="27" width="0.5" style="2" customWidth="1"/>
    <col min="28" max="28" width="9.5" style="2" customWidth="1"/>
    <col min="29" max="16384" width="11.5" style="1"/>
  </cols>
  <sheetData>
    <row r="1" spans="2:28" ht="6" customHeight="1" x14ac:dyDescent="0.15"/>
    <row r="2" spans="2:28" ht="18" customHeight="1" x14ac:dyDescent="0.15">
      <c r="B2" s="186" t="s">
        <v>9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</row>
    <row r="3" spans="2:28" ht="15" customHeight="1" thickBot="1" x14ac:dyDescent="0.2"/>
    <row r="4" spans="2:28" ht="10.25" customHeight="1" x14ac:dyDescent="0.15">
      <c r="C4" s="25"/>
      <c r="D4" s="23"/>
      <c r="E4" s="187" t="s">
        <v>22</v>
      </c>
      <c r="F4" s="187"/>
      <c r="G4" s="189" t="s">
        <v>23</v>
      </c>
      <c r="H4" s="190"/>
      <c r="I4" s="190"/>
      <c r="J4" s="190"/>
      <c r="K4" s="190"/>
      <c r="L4" s="190"/>
      <c r="M4" s="18"/>
      <c r="P4" s="12"/>
      <c r="Q4" s="12"/>
    </row>
    <row r="5" spans="2:28" ht="10.25" customHeight="1" thickBot="1" x14ac:dyDescent="0.2">
      <c r="C5" s="26"/>
      <c r="D5" s="24"/>
      <c r="E5" s="188"/>
      <c r="F5" s="188"/>
      <c r="G5" s="14" t="s">
        <v>16</v>
      </c>
      <c r="H5" s="15" t="s">
        <v>17</v>
      </c>
      <c r="I5" s="15" t="s">
        <v>18</v>
      </c>
      <c r="J5" s="15" t="s">
        <v>19</v>
      </c>
      <c r="K5" s="16" t="s">
        <v>20</v>
      </c>
      <c r="L5" s="16" t="s">
        <v>35</v>
      </c>
      <c r="M5" s="18"/>
      <c r="P5" s="13"/>
      <c r="Q5" s="13"/>
    </row>
    <row r="6" spans="2:28" ht="3" customHeight="1" thickBot="1" x14ac:dyDescent="0.2">
      <c r="E6" s="17"/>
      <c r="F6" s="17"/>
      <c r="G6" s="18"/>
      <c r="H6" s="18"/>
      <c r="I6" s="18"/>
      <c r="J6" s="18"/>
      <c r="K6" s="18"/>
      <c r="L6" s="5"/>
      <c r="M6" s="5"/>
      <c r="P6" s="13"/>
      <c r="Q6" s="13"/>
    </row>
    <row r="7" spans="2:28" s="9" customFormat="1" ht="13.25" customHeight="1" thickBot="1" x14ac:dyDescent="0.25">
      <c r="C7" s="76"/>
      <c r="D7" s="198" t="s">
        <v>15</v>
      </c>
      <c r="E7" s="198"/>
      <c r="F7" s="165" t="s">
        <v>41</v>
      </c>
      <c r="G7" s="146">
        <v>-1</v>
      </c>
      <c r="H7" s="147">
        <v>5</v>
      </c>
      <c r="I7" s="147">
        <v>-25</v>
      </c>
      <c r="J7" s="147">
        <v>50</v>
      </c>
      <c r="K7" s="148"/>
      <c r="L7" s="149"/>
      <c r="M7" s="196"/>
      <c r="N7" s="196"/>
      <c r="O7" s="196"/>
      <c r="P7" s="196"/>
      <c r="Q7" s="77"/>
      <c r="R7" s="78"/>
    </row>
    <row r="8" spans="2:28" s="9" customFormat="1" ht="3" customHeight="1" thickBot="1" x14ac:dyDescent="0.25">
      <c r="F8" s="166"/>
      <c r="G8" s="73"/>
      <c r="H8" s="73"/>
      <c r="I8" s="73"/>
      <c r="J8" s="73"/>
      <c r="K8" s="49"/>
      <c r="L8" s="49"/>
      <c r="M8" s="27"/>
      <c r="N8" s="8"/>
      <c r="O8" s="8"/>
      <c r="P8" s="13"/>
      <c r="Q8" s="13"/>
      <c r="R8" s="81"/>
    </row>
    <row r="9" spans="2:28" s="9" customFormat="1" ht="13.25" customHeight="1" thickBot="1" x14ac:dyDescent="0.25">
      <c r="C9" s="87"/>
      <c r="D9" s="199" t="s">
        <v>10</v>
      </c>
      <c r="E9" s="199"/>
      <c r="F9" s="167" t="s">
        <v>42</v>
      </c>
      <c r="G9" s="150">
        <v>-4</v>
      </c>
      <c r="H9" s="151">
        <v>10</v>
      </c>
      <c r="I9" s="152"/>
      <c r="J9" s="152"/>
      <c r="K9" s="152"/>
      <c r="L9" s="152"/>
      <c r="M9" s="197"/>
      <c r="N9" s="197"/>
      <c r="O9" s="197"/>
      <c r="P9" s="197"/>
      <c r="Q9" s="88"/>
      <c r="R9" s="79"/>
      <c r="S9" s="89"/>
      <c r="T9" s="90"/>
      <c r="U9" s="8"/>
      <c r="V9" s="8"/>
      <c r="W9" s="8"/>
      <c r="X9" s="8"/>
      <c r="Y9" s="8"/>
      <c r="Z9" s="8"/>
      <c r="AA9" s="8"/>
      <c r="AB9" s="8"/>
    </row>
    <row r="10" spans="2:28" s="9" customFormat="1" ht="3" customHeight="1" thickBot="1" x14ac:dyDescent="0.25">
      <c r="F10" s="166"/>
      <c r="G10" s="73"/>
      <c r="H10" s="73"/>
      <c r="I10" s="49"/>
      <c r="J10" s="49"/>
      <c r="K10" s="49"/>
      <c r="L10" s="49"/>
      <c r="M10" s="27"/>
      <c r="N10" s="8"/>
      <c r="O10" s="8"/>
      <c r="P10" s="8"/>
      <c r="Q10" s="8"/>
      <c r="R10" s="79"/>
      <c r="S10" s="8"/>
      <c r="T10" s="91"/>
      <c r="U10" s="8"/>
      <c r="V10" s="8"/>
      <c r="W10" s="8"/>
      <c r="X10" s="8"/>
      <c r="Y10" s="8"/>
      <c r="Z10" s="8"/>
      <c r="AA10" s="8"/>
      <c r="AB10" s="8"/>
    </row>
    <row r="11" spans="2:28" s="9" customFormat="1" ht="13.25" customHeight="1" thickBot="1" x14ac:dyDescent="0.2">
      <c r="C11" s="98"/>
      <c r="D11" s="200" t="s">
        <v>11</v>
      </c>
      <c r="E11" s="200"/>
      <c r="F11" s="168" t="s">
        <v>43</v>
      </c>
      <c r="G11" s="153">
        <v>0.5</v>
      </c>
      <c r="H11" s="154">
        <v>3</v>
      </c>
      <c r="I11" s="154">
        <v>-25</v>
      </c>
      <c r="J11" s="155"/>
      <c r="K11" s="155"/>
      <c r="L11" s="155"/>
      <c r="M11" s="203"/>
      <c r="N11" s="203"/>
      <c r="O11" s="203"/>
      <c r="P11" s="203"/>
      <c r="Q11" s="99"/>
      <c r="R11" s="80"/>
      <c r="S11" s="100"/>
      <c r="T11" s="92"/>
      <c r="U11" s="101"/>
      <c r="V11" s="102"/>
      <c r="W11" s="28"/>
      <c r="X11" s="28"/>
      <c r="Y11" s="28"/>
      <c r="Z11" s="28"/>
      <c r="AA11" s="28"/>
      <c r="AB11" s="28"/>
    </row>
    <row r="12" spans="2:28" s="9" customFormat="1" ht="3" customHeight="1" thickBot="1" x14ac:dyDescent="0.2">
      <c r="F12" s="166"/>
      <c r="G12" s="73"/>
      <c r="H12" s="73"/>
      <c r="I12" s="73"/>
      <c r="J12" s="49"/>
      <c r="K12" s="49"/>
      <c r="L12" s="49"/>
      <c r="M12" s="27"/>
      <c r="N12" s="8"/>
      <c r="O12" s="8"/>
      <c r="P12" s="8"/>
      <c r="Q12" s="8"/>
      <c r="R12" s="80"/>
      <c r="S12" s="28"/>
      <c r="T12" s="92"/>
      <c r="U12" s="28"/>
      <c r="V12" s="103"/>
      <c r="W12" s="28"/>
      <c r="X12" s="28"/>
      <c r="Y12" s="28"/>
      <c r="Z12" s="28"/>
      <c r="AA12" s="28"/>
      <c r="AB12" s="28"/>
    </row>
    <row r="13" spans="2:28" s="9" customFormat="1" ht="13.25" customHeight="1" thickBot="1" x14ac:dyDescent="0.2">
      <c r="C13" s="110"/>
      <c r="D13" s="201" t="s">
        <v>12</v>
      </c>
      <c r="E13" s="201"/>
      <c r="F13" s="169" t="s">
        <v>44</v>
      </c>
      <c r="G13" s="156">
        <v>7.4999999999999997E-2</v>
      </c>
      <c r="H13" s="157">
        <v>0.25</v>
      </c>
      <c r="I13" s="157">
        <v>-3</v>
      </c>
      <c r="J13" s="157">
        <v>0</v>
      </c>
      <c r="K13" s="158"/>
      <c r="L13" s="158"/>
      <c r="M13" s="202"/>
      <c r="N13" s="202"/>
      <c r="O13" s="202"/>
      <c r="P13" s="202"/>
      <c r="Q13" s="111"/>
      <c r="R13" s="82"/>
      <c r="S13" s="112"/>
      <c r="T13" s="93"/>
      <c r="U13" s="113"/>
      <c r="V13" s="104"/>
      <c r="W13" s="114"/>
      <c r="X13" s="115"/>
      <c r="Y13" s="30"/>
      <c r="Z13" s="29"/>
      <c r="AA13" s="29"/>
      <c r="AB13" s="29"/>
    </row>
    <row r="14" spans="2:28" s="9" customFormat="1" ht="3" customHeight="1" thickBot="1" x14ac:dyDescent="0.2">
      <c r="F14" s="166"/>
      <c r="G14" s="73"/>
      <c r="H14" s="73"/>
      <c r="I14" s="73"/>
      <c r="J14" s="73"/>
      <c r="K14" s="49"/>
      <c r="L14" s="49"/>
      <c r="M14" s="27"/>
      <c r="N14" s="8"/>
      <c r="O14" s="8"/>
      <c r="P14" s="8"/>
      <c r="Q14" s="8"/>
      <c r="R14" s="82"/>
      <c r="S14" s="30"/>
      <c r="T14" s="93"/>
      <c r="U14" s="30"/>
      <c r="V14" s="104"/>
      <c r="W14" s="30"/>
      <c r="X14" s="116"/>
      <c r="Y14" s="30"/>
      <c r="Z14" s="29"/>
      <c r="AA14" s="29"/>
      <c r="AB14" s="29"/>
    </row>
    <row r="15" spans="2:28" s="9" customFormat="1" ht="13.25" customHeight="1" thickBot="1" x14ac:dyDescent="0.25">
      <c r="C15" s="121"/>
      <c r="D15" s="205" t="s">
        <v>13</v>
      </c>
      <c r="E15" s="205"/>
      <c r="F15" s="170" t="s">
        <v>45</v>
      </c>
      <c r="G15" s="159">
        <v>1</v>
      </c>
      <c r="H15" s="160">
        <v>2</v>
      </c>
      <c r="I15" s="160">
        <v>0.5</v>
      </c>
      <c r="J15" s="160">
        <v>0</v>
      </c>
      <c r="K15" s="160">
        <v>-20</v>
      </c>
      <c r="L15" s="161"/>
      <c r="M15" s="204"/>
      <c r="N15" s="204"/>
      <c r="O15" s="204"/>
      <c r="P15" s="204"/>
      <c r="Q15" s="123"/>
      <c r="R15" s="83"/>
      <c r="S15" s="124"/>
      <c r="T15" s="94"/>
      <c r="U15" s="124"/>
      <c r="V15" s="105"/>
      <c r="W15" s="124"/>
      <c r="X15" s="117"/>
      <c r="Y15" s="124"/>
      <c r="Z15" s="125"/>
      <c r="AA15" s="31"/>
      <c r="AB15" s="31"/>
    </row>
    <row r="16" spans="2:28" s="9" customFormat="1" ht="3" customHeight="1" thickBot="1" x14ac:dyDescent="0.25">
      <c r="F16" s="166"/>
      <c r="G16" s="73"/>
      <c r="H16" s="73"/>
      <c r="I16" s="73"/>
      <c r="J16" s="73"/>
      <c r="K16" s="73"/>
      <c r="L16" s="49"/>
      <c r="M16" s="27"/>
      <c r="N16" s="8"/>
      <c r="O16" s="8"/>
      <c r="P16" s="8"/>
      <c r="Q16" s="8"/>
      <c r="R16" s="83"/>
      <c r="S16" s="75"/>
      <c r="T16" s="94"/>
      <c r="U16" s="75"/>
      <c r="V16" s="105"/>
      <c r="W16" s="75"/>
      <c r="X16" s="117"/>
      <c r="Y16" s="75"/>
      <c r="Z16" s="126"/>
      <c r="AA16" s="31"/>
      <c r="AB16" s="31"/>
    </row>
    <row r="17" spans="2:28" s="9" customFormat="1" ht="13.25" customHeight="1" thickBot="1" x14ac:dyDescent="0.25">
      <c r="C17" s="131"/>
      <c r="D17" s="207" t="s">
        <v>14</v>
      </c>
      <c r="E17" s="207"/>
      <c r="F17" s="171" t="s">
        <v>46</v>
      </c>
      <c r="G17" s="162">
        <v>-10</v>
      </c>
      <c r="H17" s="163">
        <v>1</v>
      </c>
      <c r="I17" s="163">
        <v>11</v>
      </c>
      <c r="J17" s="163">
        <v>50</v>
      </c>
      <c r="K17" s="164"/>
      <c r="L17" s="164"/>
      <c r="M17" s="206"/>
      <c r="N17" s="206"/>
      <c r="O17" s="206"/>
      <c r="P17" s="206"/>
      <c r="Q17" s="133"/>
      <c r="R17" s="79"/>
      <c r="S17" s="132"/>
      <c r="T17" s="91"/>
      <c r="U17" s="132"/>
      <c r="V17" s="106"/>
      <c r="W17" s="132"/>
      <c r="X17" s="118"/>
      <c r="Y17" s="132"/>
      <c r="Z17" s="127"/>
      <c r="AA17" s="132"/>
      <c r="AB17" s="134"/>
    </row>
    <row r="18" spans="2:28" ht="3" customHeight="1" x14ac:dyDescent="0.15">
      <c r="R18" s="84"/>
      <c r="T18" s="95"/>
      <c r="V18" s="107"/>
      <c r="X18" s="119"/>
      <c r="Z18" s="128"/>
      <c r="AB18" s="135"/>
    </row>
    <row r="19" spans="2:28" ht="9" customHeight="1" thickBot="1" x14ac:dyDescent="0.2">
      <c r="R19" s="84"/>
      <c r="T19" s="95"/>
      <c r="V19" s="107"/>
      <c r="X19" s="119"/>
      <c r="Z19" s="128"/>
      <c r="AB19" s="135"/>
    </row>
    <row r="20" spans="2:28" ht="10.25" customHeight="1" x14ac:dyDescent="0.15">
      <c r="B20" s="23"/>
      <c r="C20" s="23"/>
      <c r="D20" s="23"/>
      <c r="E20" s="187" t="s">
        <v>26</v>
      </c>
      <c r="F20" s="191"/>
      <c r="G20" s="194" t="s">
        <v>24</v>
      </c>
      <c r="H20" s="183"/>
      <c r="I20" s="183" t="s">
        <v>25</v>
      </c>
      <c r="J20" s="183"/>
      <c r="K20" s="183" t="s">
        <v>36</v>
      </c>
      <c r="L20" s="184"/>
      <c r="M20" s="35"/>
      <c r="N20" s="36"/>
      <c r="O20" s="36"/>
      <c r="P20" s="37"/>
      <c r="R20" s="84"/>
      <c r="T20" s="95"/>
      <c r="V20" s="107"/>
      <c r="X20" s="119"/>
      <c r="Z20" s="128"/>
      <c r="AB20" s="135"/>
    </row>
    <row r="21" spans="2:28" ht="10.25" customHeight="1" thickBot="1" x14ac:dyDescent="0.2">
      <c r="B21" s="24"/>
      <c r="C21" s="24"/>
      <c r="D21" s="24"/>
      <c r="E21" s="192"/>
      <c r="F21" s="193"/>
      <c r="G21" s="195">
        <v>-10</v>
      </c>
      <c r="H21" s="195"/>
      <c r="I21" s="195">
        <v>0.2</v>
      </c>
      <c r="J21" s="195"/>
      <c r="K21" s="185">
        <f>G21+100*I21</f>
        <v>10</v>
      </c>
      <c r="L21" s="185"/>
      <c r="M21" s="38"/>
      <c r="N21" s="39"/>
      <c r="O21" s="39"/>
      <c r="P21" s="40"/>
      <c r="R21" s="84"/>
      <c r="T21" s="95"/>
      <c r="V21" s="107"/>
      <c r="X21" s="119"/>
      <c r="Z21" s="128"/>
      <c r="AB21" s="135"/>
    </row>
    <row r="22" spans="2:28" ht="9" customHeight="1" x14ac:dyDescent="0.15">
      <c r="P22" s="41"/>
      <c r="R22" s="84"/>
      <c r="T22" s="95"/>
      <c r="V22" s="107"/>
      <c r="X22" s="119"/>
      <c r="Z22" s="128"/>
      <c r="AB22" s="135"/>
    </row>
    <row r="23" spans="2:28" ht="9" customHeight="1" x14ac:dyDescent="0.15">
      <c r="P23" s="41"/>
      <c r="R23" s="84"/>
      <c r="T23" s="95"/>
      <c r="V23" s="107"/>
      <c r="X23" s="119"/>
      <c r="Z23" s="128"/>
      <c r="AB23" s="135"/>
    </row>
    <row r="24" spans="2:28" s="6" customFormat="1" ht="23" customHeight="1" x14ac:dyDescent="0.15">
      <c r="G24" s="7"/>
      <c r="H24" s="7"/>
      <c r="I24" s="7"/>
      <c r="J24" s="7"/>
      <c r="K24" s="7"/>
      <c r="L24" s="7"/>
      <c r="M24" s="7"/>
      <c r="N24" s="33"/>
      <c r="O24" s="33"/>
      <c r="P24" s="138" t="s">
        <v>21</v>
      </c>
      <c r="Q24" s="139"/>
      <c r="R24" s="140" t="s">
        <v>15</v>
      </c>
      <c r="S24" s="139"/>
      <c r="T24" s="141" t="s">
        <v>10</v>
      </c>
      <c r="U24" s="139" t="s">
        <v>47</v>
      </c>
      <c r="V24" s="142" t="s">
        <v>48</v>
      </c>
      <c r="W24" s="139"/>
      <c r="X24" s="143" t="s">
        <v>49</v>
      </c>
      <c r="Y24" s="139"/>
      <c r="Z24" s="144" t="s">
        <v>50</v>
      </c>
      <c r="AA24" s="139"/>
      <c r="AB24" s="137" t="s">
        <v>51</v>
      </c>
    </row>
    <row r="25" spans="2:28" ht="10.25" customHeight="1" x14ac:dyDescent="0.15">
      <c r="F25" s="1"/>
      <c r="N25" s="44">
        <v>1</v>
      </c>
      <c r="O25" s="34"/>
      <c r="P25" s="42">
        <f>G21</f>
        <v>-10</v>
      </c>
      <c r="Q25" s="32"/>
      <c r="R25" s="86">
        <f>$G$7 * ABS($H$7*P25+$I$7)+$J$7</f>
        <v>-25</v>
      </c>
      <c r="S25" s="32"/>
      <c r="T25" s="97">
        <f>$G$9*P25+$H$9</f>
        <v>50</v>
      </c>
      <c r="U25" s="32"/>
      <c r="V25" s="109">
        <f>$G$11*P25^2+$H$11*P25+$I$11</f>
        <v>-5</v>
      </c>
      <c r="W25" s="32"/>
      <c r="X25" s="122">
        <f>$G$13*P25^3+$H$13*P25^2+$I$13*P25+$J$13</f>
        <v>-20</v>
      </c>
      <c r="Y25" s="32"/>
      <c r="Z25" s="130">
        <f>$G$15*$H$15^($I$15*P25+$J$15)+$K$15</f>
        <v>-19.96875</v>
      </c>
      <c r="AA25" s="32"/>
      <c r="AB25" s="145">
        <f>IFERROR($G$17*LN($H$17*P25+$I$17) + $J$17,"")</f>
        <v>50</v>
      </c>
    </row>
    <row r="26" spans="2:28" ht="10.25" customHeight="1" x14ac:dyDescent="0.15">
      <c r="N26" s="44">
        <v>2</v>
      </c>
      <c r="O26" s="34"/>
      <c r="P26" s="43">
        <f>P25+$I$21</f>
        <v>-9.8000000000000007</v>
      </c>
      <c r="Q26" s="32"/>
      <c r="R26" s="85">
        <f t="shared" ref="R26:R65" si="0">$G$7 * ABS($H$7*P26+$I$7)+$J$7</f>
        <v>-24</v>
      </c>
      <c r="S26" s="32"/>
      <c r="T26" s="96">
        <f t="shared" ref="T26:T65" si="1">$G$9*P26+$H$9</f>
        <v>49.2</v>
      </c>
      <c r="U26" s="32"/>
      <c r="V26" s="108">
        <f t="shared" ref="V26:V65" si="2">$G$11*P26^2+$H$11*P26+$I$11</f>
        <v>-6.3799999999999919</v>
      </c>
      <c r="W26" s="32"/>
      <c r="X26" s="120">
        <f t="shared" ref="X26:X65" si="3">$G$13*P26^3+$H$13*P26^2+$I$13*P26+$J$13</f>
        <v>-17.179400000000005</v>
      </c>
      <c r="Y26" s="32"/>
      <c r="Z26" s="129">
        <f t="shared" ref="Z26:Z65" si="4">$G$15*$H$15^($I$15*P26+$J$15)+$K$15</f>
        <v>-19.966507079295742</v>
      </c>
      <c r="AA26" s="32"/>
      <c r="AB26" s="136">
        <f t="shared" ref="AB26:AB65" si="5">IFERROR($G$17*LN($H$17*P26+$I$17) + $J$17,"")</f>
        <v>48.176784432060458</v>
      </c>
    </row>
    <row r="27" spans="2:28" ht="10.25" customHeight="1" x14ac:dyDescent="0.15">
      <c r="N27" s="44">
        <v>3</v>
      </c>
      <c r="O27" s="34"/>
      <c r="P27" s="42">
        <f t="shared" ref="P27:P90" si="6">P26+$I$21</f>
        <v>-9.6000000000000014</v>
      </c>
      <c r="Q27" s="32"/>
      <c r="R27" s="86">
        <f t="shared" si="0"/>
        <v>-23</v>
      </c>
      <c r="S27" s="32"/>
      <c r="T27" s="97">
        <f t="shared" si="1"/>
        <v>48.400000000000006</v>
      </c>
      <c r="U27" s="32"/>
      <c r="V27" s="109">
        <f t="shared" si="2"/>
        <v>-7.7199999999999918</v>
      </c>
      <c r="W27" s="32"/>
      <c r="X27" s="122">
        <f t="shared" si="3"/>
        <v>-14.515200000000014</v>
      </c>
      <c r="Y27" s="32"/>
      <c r="Z27" s="130">
        <f t="shared" si="4"/>
        <v>-19.964103176406343</v>
      </c>
      <c r="AA27" s="32"/>
      <c r="AB27" s="145">
        <f t="shared" si="5"/>
        <v>46.635277633787879</v>
      </c>
    </row>
    <row r="28" spans="2:28" ht="10.25" customHeight="1" x14ac:dyDescent="0.15">
      <c r="F28" s="1"/>
      <c r="G28" s="1"/>
      <c r="H28" s="1"/>
      <c r="I28" s="1"/>
      <c r="J28" s="1"/>
      <c r="K28" s="1"/>
      <c r="L28" s="1"/>
      <c r="M28" s="1"/>
      <c r="N28" s="44">
        <v>4</v>
      </c>
      <c r="O28" s="34"/>
      <c r="P28" s="43">
        <f t="shared" si="6"/>
        <v>-9.4000000000000021</v>
      </c>
      <c r="Q28" s="32"/>
      <c r="R28" s="85">
        <f t="shared" si="0"/>
        <v>-22.000000000000014</v>
      </c>
      <c r="S28" s="32"/>
      <c r="T28" s="96">
        <f t="shared" si="1"/>
        <v>47.600000000000009</v>
      </c>
      <c r="U28" s="32"/>
      <c r="V28" s="108">
        <f t="shared" si="2"/>
        <v>-9.0199999999999854</v>
      </c>
      <c r="W28" s="32"/>
      <c r="X28" s="120">
        <f t="shared" si="3"/>
        <v>-12.00380000000003</v>
      </c>
      <c r="Y28" s="32"/>
      <c r="Z28" s="129">
        <f t="shared" si="4"/>
        <v>-19.96152673708297</v>
      </c>
      <c r="AA28" s="32"/>
      <c r="AB28" s="136">
        <f t="shared" si="5"/>
        <v>45.299963707542659</v>
      </c>
    </row>
    <row r="29" spans="2:28" ht="10.25" customHeight="1" x14ac:dyDescent="0.15">
      <c r="F29" s="1"/>
      <c r="G29" s="1"/>
      <c r="H29" s="1"/>
      <c r="I29" s="1"/>
      <c r="J29" s="1"/>
      <c r="K29" s="1"/>
      <c r="L29" s="1"/>
      <c r="M29" s="1"/>
      <c r="N29" s="44">
        <v>5</v>
      </c>
      <c r="O29" s="34"/>
      <c r="P29" s="42">
        <f t="shared" si="6"/>
        <v>-9.2000000000000028</v>
      </c>
      <c r="Q29" s="32"/>
      <c r="R29" s="86">
        <f t="shared" si="0"/>
        <v>-21.000000000000014</v>
      </c>
      <c r="S29" s="32"/>
      <c r="T29" s="97">
        <f t="shared" si="1"/>
        <v>46.800000000000011</v>
      </c>
      <c r="U29" s="32"/>
      <c r="V29" s="109">
        <f t="shared" si="2"/>
        <v>-10.27999999999998</v>
      </c>
      <c r="W29" s="32"/>
      <c r="X29" s="122">
        <f t="shared" si="3"/>
        <v>-9.6416000000000395</v>
      </c>
      <c r="Y29" s="32"/>
      <c r="Z29" s="130">
        <f t="shared" si="4"/>
        <v>-19.958765377788346</v>
      </c>
      <c r="AA29" s="32"/>
      <c r="AB29" s="145">
        <f t="shared" si="5"/>
        <v>44.122133350978828</v>
      </c>
    </row>
    <row r="30" spans="2:28" ht="10.25" customHeight="1" x14ac:dyDescent="0.15">
      <c r="F30" s="1"/>
      <c r="G30" s="1"/>
      <c r="H30" s="1"/>
      <c r="I30" s="1"/>
      <c r="J30" s="1"/>
      <c r="K30" s="1"/>
      <c r="L30" s="1"/>
      <c r="M30" s="1"/>
      <c r="N30" s="44">
        <v>6</v>
      </c>
      <c r="O30" s="34"/>
      <c r="P30" s="43">
        <f t="shared" si="6"/>
        <v>-9.0000000000000036</v>
      </c>
      <c r="Q30" s="32"/>
      <c r="R30" s="85">
        <f t="shared" si="0"/>
        <v>-20.000000000000014</v>
      </c>
      <c r="S30" s="32"/>
      <c r="T30" s="96">
        <f t="shared" si="1"/>
        <v>46.000000000000014</v>
      </c>
      <c r="U30" s="32"/>
      <c r="V30" s="108">
        <f t="shared" si="2"/>
        <v>-11.499999999999975</v>
      </c>
      <c r="W30" s="32"/>
      <c r="X30" s="120">
        <f t="shared" si="3"/>
        <v>-7.4250000000000433</v>
      </c>
      <c r="Y30" s="32"/>
      <c r="Z30" s="129">
        <f t="shared" si="4"/>
        <v>-19.95580582617584</v>
      </c>
      <c r="AA30" s="32"/>
      <c r="AB30" s="136">
        <f t="shared" si="5"/>
        <v>43.068528194400564</v>
      </c>
    </row>
    <row r="31" spans="2:28" ht="10.25" customHeight="1" x14ac:dyDescent="0.15">
      <c r="F31" s="1"/>
      <c r="G31" s="1"/>
      <c r="H31" s="1"/>
      <c r="I31" s="1"/>
      <c r="J31" s="1"/>
      <c r="K31" s="1"/>
      <c r="L31" s="1"/>
      <c r="M31" s="1"/>
      <c r="N31" s="44">
        <v>7</v>
      </c>
      <c r="O31" s="34"/>
      <c r="P31" s="42">
        <f t="shared" si="6"/>
        <v>-8.8000000000000043</v>
      </c>
      <c r="Q31" s="32"/>
      <c r="R31" s="86">
        <f t="shared" si="0"/>
        <v>-19.000000000000028</v>
      </c>
      <c r="S31" s="32"/>
      <c r="T31" s="97">
        <f t="shared" si="1"/>
        <v>45.200000000000017</v>
      </c>
      <c r="U31" s="32"/>
      <c r="V31" s="109">
        <f t="shared" si="2"/>
        <v>-12.679999999999978</v>
      </c>
      <c r="W31" s="32"/>
      <c r="X31" s="122">
        <f t="shared" si="3"/>
        <v>-5.3504000000000325</v>
      </c>
      <c r="Y31" s="32"/>
      <c r="Z31" s="130">
        <f t="shared" si="4"/>
        <v>-19.952633857296551</v>
      </c>
      <c r="AA31" s="32"/>
      <c r="AB31" s="145">
        <f t="shared" si="5"/>
        <v>42.115426396357314</v>
      </c>
    </row>
    <row r="32" spans="2:28" ht="10.25" customHeight="1" x14ac:dyDescent="0.15">
      <c r="F32" s="1"/>
      <c r="G32" s="1"/>
      <c r="H32" s="1"/>
      <c r="I32" s="1"/>
      <c r="J32" s="1"/>
      <c r="K32" s="1"/>
      <c r="L32" s="1"/>
      <c r="M32" s="1"/>
      <c r="N32" s="44">
        <v>8</v>
      </c>
      <c r="O32" s="34"/>
      <c r="P32" s="43">
        <f t="shared" si="6"/>
        <v>-8.600000000000005</v>
      </c>
      <c r="Q32" s="32"/>
      <c r="R32" s="86">
        <f t="shared" si="0"/>
        <v>-18.000000000000028</v>
      </c>
      <c r="S32" s="32"/>
      <c r="T32" s="97">
        <f t="shared" si="1"/>
        <v>44.40000000000002</v>
      </c>
      <c r="U32" s="32"/>
      <c r="V32" s="109">
        <f t="shared" si="2"/>
        <v>-13.819999999999975</v>
      </c>
      <c r="W32" s="32"/>
      <c r="X32" s="122">
        <f t="shared" si="3"/>
        <v>-3.4142000000000436</v>
      </c>
      <c r="Y32" s="32"/>
      <c r="Z32" s="130">
        <f t="shared" si="4"/>
        <v>-19.949234225227734</v>
      </c>
      <c r="AA32" s="32"/>
      <c r="AB32" s="145">
        <f t="shared" si="5"/>
        <v>41.245312626461022</v>
      </c>
    </row>
    <row r="33" spans="6:28" ht="10.25" customHeight="1" x14ac:dyDescent="0.15">
      <c r="F33" s="1"/>
      <c r="G33" s="1"/>
      <c r="H33" s="1"/>
      <c r="I33" s="1"/>
      <c r="J33" s="1"/>
      <c r="K33" s="1"/>
      <c r="L33" s="1"/>
      <c r="M33" s="1"/>
      <c r="N33" s="44">
        <v>9</v>
      </c>
      <c r="O33" s="34"/>
      <c r="P33" s="42">
        <f t="shared" si="6"/>
        <v>-8.4000000000000057</v>
      </c>
      <c r="Q33" s="32"/>
      <c r="R33" s="85">
        <f t="shared" si="0"/>
        <v>-17.000000000000028</v>
      </c>
      <c r="S33" s="32"/>
      <c r="T33" s="96">
        <f t="shared" si="1"/>
        <v>43.600000000000023</v>
      </c>
      <c r="U33" s="32"/>
      <c r="V33" s="108">
        <f t="shared" si="2"/>
        <v>-14.919999999999966</v>
      </c>
      <c r="W33" s="32"/>
      <c r="X33" s="120">
        <f t="shared" si="3"/>
        <v>-1.6128000000000462</v>
      </c>
      <c r="Y33" s="32"/>
      <c r="Z33" s="129">
        <f t="shared" si="4"/>
        <v>-19.945590589793991</v>
      </c>
      <c r="AA33" s="32"/>
      <c r="AB33" s="136">
        <f t="shared" si="5"/>
        <v>40.444885549725655</v>
      </c>
    </row>
    <row r="34" spans="6:28" ht="10.25" customHeight="1" x14ac:dyDescent="0.15">
      <c r="F34" s="1"/>
      <c r="G34" s="1"/>
      <c r="H34" s="1"/>
      <c r="I34" s="1"/>
      <c r="J34" s="1"/>
      <c r="K34" s="1"/>
      <c r="L34" s="1"/>
      <c r="M34" s="1"/>
      <c r="N34" s="44">
        <v>10</v>
      </c>
      <c r="O34" s="34"/>
      <c r="P34" s="43">
        <f t="shared" si="6"/>
        <v>-8.2000000000000064</v>
      </c>
      <c r="Q34" s="32"/>
      <c r="R34" s="86">
        <f t="shared" si="0"/>
        <v>-16.000000000000028</v>
      </c>
      <c r="S34" s="32"/>
      <c r="T34" s="97">
        <f t="shared" si="1"/>
        <v>42.800000000000026</v>
      </c>
      <c r="U34" s="32"/>
      <c r="V34" s="109">
        <f t="shared" si="2"/>
        <v>-15.979999999999965</v>
      </c>
      <c r="W34" s="32"/>
      <c r="X34" s="122">
        <f t="shared" si="3"/>
        <v>5.739999999995149E-2</v>
      </c>
      <c r="Y34" s="32"/>
      <c r="Z34" s="130">
        <f t="shared" si="4"/>
        <v>-19.941685438028948</v>
      </c>
      <c r="AA34" s="32"/>
      <c r="AB34" s="145">
        <f t="shared" si="5"/>
        <v>39.703805828188443</v>
      </c>
    </row>
    <row r="35" spans="6:28" ht="10.25" customHeight="1" x14ac:dyDescent="0.15">
      <c r="F35" s="1"/>
      <c r="G35" s="1"/>
      <c r="H35" s="1"/>
      <c r="I35" s="1"/>
      <c r="J35" s="1"/>
      <c r="K35" s="1"/>
      <c r="L35" s="1"/>
      <c r="M35" s="1"/>
      <c r="N35" s="44">
        <v>11</v>
      </c>
      <c r="O35" s="34"/>
      <c r="P35" s="42">
        <f t="shared" si="6"/>
        <v>-8.0000000000000071</v>
      </c>
      <c r="Q35" s="32"/>
      <c r="R35" s="85">
        <f t="shared" si="0"/>
        <v>-15.000000000000028</v>
      </c>
      <c r="S35" s="32"/>
      <c r="T35" s="96">
        <f t="shared" si="1"/>
        <v>42.000000000000028</v>
      </c>
      <c r="U35" s="32"/>
      <c r="V35" s="108">
        <f t="shared" si="2"/>
        <v>-16.999999999999964</v>
      </c>
      <c r="W35" s="32"/>
      <c r="X35" s="120">
        <f t="shared" si="3"/>
        <v>1.5999999999999517</v>
      </c>
      <c r="Y35" s="32"/>
      <c r="Z35" s="129">
        <f t="shared" si="4"/>
        <v>-19.9375</v>
      </c>
      <c r="AA35" s="32"/>
      <c r="AB35" s="136">
        <f t="shared" si="5"/>
        <v>39.013877113318927</v>
      </c>
    </row>
    <row r="36" spans="6:28" ht="10.25" customHeight="1" x14ac:dyDescent="0.15">
      <c r="F36" s="1"/>
      <c r="G36" s="1"/>
      <c r="H36" s="1"/>
      <c r="I36" s="1"/>
      <c r="J36" s="1"/>
      <c r="K36" s="1"/>
      <c r="L36" s="1"/>
      <c r="M36" s="1"/>
      <c r="N36" s="44">
        <v>12</v>
      </c>
      <c r="O36" s="34"/>
      <c r="P36" s="43">
        <f t="shared" si="6"/>
        <v>-7.8000000000000069</v>
      </c>
      <c r="Q36" s="32"/>
      <c r="R36" s="86">
        <f t="shared" si="0"/>
        <v>-14.000000000000028</v>
      </c>
      <c r="S36" s="32"/>
      <c r="T36" s="97">
        <f t="shared" si="1"/>
        <v>41.200000000000031</v>
      </c>
      <c r="U36" s="32"/>
      <c r="V36" s="109">
        <f t="shared" si="2"/>
        <v>-17.979999999999965</v>
      </c>
      <c r="W36" s="32"/>
      <c r="X36" s="122">
        <f t="shared" si="3"/>
        <v>3.0185999999999567</v>
      </c>
      <c r="Y36" s="32"/>
      <c r="Z36" s="130">
        <f t="shared" si="4"/>
        <v>-19.933014158591483</v>
      </c>
      <c r="AA36" s="32"/>
      <c r="AB36" s="145">
        <f t="shared" si="5"/>
        <v>38.368491901943216</v>
      </c>
    </row>
    <row r="37" spans="6:28" ht="10.25" customHeight="1" x14ac:dyDescent="0.15">
      <c r="F37" s="1"/>
      <c r="G37" s="1"/>
      <c r="H37" s="1"/>
      <c r="I37" s="1"/>
      <c r="J37" s="1"/>
      <c r="K37" s="1"/>
      <c r="L37" s="1"/>
      <c r="M37" s="1"/>
      <c r="N37" s="44">
        <v>13</v>
      </c>
      <c r="O37" s="34"/>
      <c r="P37" s="42">
        <f t="shared" si="6"/>
        <v>-7.6000000000000068</v>
      </c>
      <c r="Q37" s="32"/>
      <c r="R37" s="85">
        <f t="shared" si="0"/>
        <v>-13.000000000000036</v>
      </c>
      <c r="S37" s="32"/>
      <c r="T37" s="96">
        <f t="shared" si="1"/>
        <v>40.400000000000027</v>
      </c>
      <c r="U37" s="32"/>
      <c r="V37" s="108">
        <f t="shared" si="2"/>
        <v>-18.919999999999966</v>
      </c>
      <c r="W37" s="32"/>
      <c r="X37" s="120">
        <f t="shared" si="3"/>
        <v>4.316799999999958</v>
      </c>
      <c r="Y37" s="32"/>
      <c r="Z37" s="129">
        <f t="shared" si="4"/>
        <v>-19.928206352812687</v>
      </c>
      <c r="AA37" s="32"/>
      <c r="AB37" s="136">
        <f t="shared" si="5"/>
        <v>37.762245683778865</v>
      </c>
    </row>
    <row r="38" spans="6:28" ht="10.25" customHeight="1" x14ac:dyDescent="0.15">
      <c r="F38" s="1"/>
      <c r="G38" s="1"/>
      <c r="H38" s="1"/>
      <c r="I38" s="1"/>
      <c r="J38" s="1"/>
      <c r="K38" s="1"/>
      <c r="L38" s="1"/>
      <c r="M38" s="1"/>
      <c r="N38" s="44">
        <v>14</v>
      </c>
      <c r="O38" s="34"/>
      <c r="P38" s="43">
        <f t="shared" si="6"/>
        <v>-7.4000000000000066</v>
      </c>
      <c r="Q38" s="32"/>
      <c r="R38" s="86">
        <f t="shared" si="0"/>
        <v>-12.000000000000036</v>
      </c>
      <c r="S38" s="32"/>
      <c r="T38" s="97">
        <f t="shared" si="1"/>
        <v>39.600000000000023</v>
      </c>
      <c r="U38" s="32"/>
      <c r="V38" s="109">
        <f t="shared" si="2"/>
        <v>-19.819999999999972</v>
      </c>
      <c r="W38" s="32"/>
      <c r="X38" s="122">
        <f t="shared" si="3"/>
        <v>5.4981999999999651</v>
      </c>
      <c r="Y38" s="32"/>
      <c r="Z38" s="130">
        <f t="shared" si="4"/>
        <v>-19.923053474165943</v>
      </c>
      <c r="AA38" s="32"/>
      <c r="AB38" s="145">
        <f t="shared" si="5"/>
        <v>37.190661545379378</v>
      </c>
    </row>
    <row r="39" spans="6:28" ht="10.25" customHeight="1" x14ac:dyDescent="0.15">
      <c r="F39" s="1"/>
      <c r="G39" s="1"/>
      <c r="H39" s="1"/>
      <c r="I39" s="1"/>
      <c r="J39" s="1"/>
      <c r="K39" s="1"/>
      <c r="L39" s="1"/>
      <c r="M39" s="1"/>
      <c r="N39" s="44">
        <v>15</v>
      </c>
      <c r="O39" s="34"/>
      <c r="P39" s="42">
        <f t="shared" si="6"/>
        <v>-7.2000000000000064</v>
      </c>
      <c r="Q39" s="32"/>
      <c r="R39" s="86">
        <f t="shared" si="0"/>
        <v>-11.000000000000028</v>
      </c>
      <c r="S39" s="32"/>
      <c r="T39" s="97">
        <f t="shared" si="1"/>
        <v>38.800000000000026</v>
      </c>
      <c r="U39" s="32"/>
      <c r="V39" s="109">
        <f t="shared" si="2"/>
        <v>-20.679999999999975</v>
      </c>
      <c r="W39" s="32"/>
      <c r="X39" s="122">
        <f t="shared" si="3"/>
        <v>6.5663999999999696</v>
      </c>
      <c r="Y39" s="32"/>
      <c r="Z39" s="130">
        <f t="shared" si="4"/>
        <v>-19.917530755576696</v>
      </c>
      <c r="AA39" s="32"/>
      <c r="AB39" s="145">
        <f t="shared" si="5"/>
        <v>36.649989332676611</v>
      </c>
    </row>
    <row r="40" spans="6:28" ht="10.25" customHeight="1" x14ac:dyDescent="0.15">
      <c r="F40" s="1"/>
      <c r="G40" s="1"/>
      <c r="H40" s="1"/>
      <c r="I40" s="1"/>
      <c r="J40" s="1"/>
      <c r="K40" s="1"/>
      <c r="L40" s="1"/>
      <c r="M40" s="1"/>
      <c r="N40" s="44">
        <v>16</v>
      </c>
      <c r="O40" s="34"/>
      <c r="P40" s="43">
        <f t="shared" si="6"/>
        <v>-7.0000000000000062</v>
      </c>
      <c r="Q40" s="32"/>
      <c r="R40" s="85">
        <f t="shared" si="0"/>
        <v>-10.000000000000028</v>
      </c>
      <c r="S40" s="32"/>
      <c r="T40" s="96">
        <f t="shared" si="1"/>
        <v>38.000000000000028</v>
      </c>
      <c r="U40" s="32"/>
      <c r="V40" s="108">
        <f t="shared" si="2"/>
        <v>-21.499999999999975</v>
      </c>
      <c r="W40" s="32"/>
      <c r="X40" s="120">
        <f t="shared" si="3"/>
        <v>7.5249999999999702</v>
      </c>
      <c r="Y40" s="32"/>
      <c r="Z40" s="129">
        <f t="shared" si="4"/>
        <v>-19.911611652351681</v>
      </c>
      <c r="AA40" s="32"/>
      <c r="AB40" s="136">
        <f t="shared" si="5"/>
        <v>36.137056388801113</v>
      </c>
    </row>
    <row r="41" spans="6:28" ht="10.25" customHeight="1" x14ac:dyDescent="0.15">
      <c r="F41" s="1"/>
      <c r="G41" s="1"/>
      <c r="H41" s="1"/>
      <c r="I41" s="1"/>
      <c r="J41" s="1"/>
      <c r="K41" s="1"/>
      <c r="L41" s="1"/>
      <c r="M41" s="1"/>
      <c r="N41" s="44">
        <v>17</v>
      </c>
      <c r="O41" s="34"/>
      <c r="P41" s="42">
        <f t="shared" si="6"/>
        <v>-6.800000000000006</v>
      </c>
      <c r="Q41" s="32"/>
      <c r="R41" s="86">
        <f t="shared" si="0"/>
        <v>-9.0000000000000284</v>
      </c>
      <c r="S41" s="32"/>
      <c r="T41" s="97">
        <f t="shared" si="1"/>
        <v>37.200000000000024</v>
      </c>
      <c r="U41" s="32"/>
      <c r="V41" s="109">
        <f t="shared" si="2"/>
        <v>-22.27999999999998</v>
      </c>
      <c r="W41" s="32"/>
      <c r="X41" s="122">
        <f t="shared" si="3"/>
        <v>8.3775999999999797</v>
      </c>
      <c r="Y41" s="32"/>
      <c r="Z41" s="130">
        <f t="shared" si="4"/>
        <v>-19.905267714593101</v>
      </c>
      <c r="AA41" s="32"/>
      <c r="AB41" s="145">
        <f t="shared" si="5"/>
        <v>35.649154747106792</v>
      </c>
    </row>
    <row r="42" spans="6:28" ht="10.25" customHeight="1" x14ac:dyDescent="0.15">
      <c r="F42" s="1"/>
      <c r="G42" s="1"/>
      <c r="H42" s="1"/>
      <c r="I42" s="1"/>
      <c r="J42" s="1"/>
      <c r="K42" s="1"/>
      <c r="L42" s="1"/>
      <c r="M42" s="1"/>
      <c r="N42" s="44">
        <v>18</v>
      </c>
      <c r="O42" s="34"/>
      <c r="P42" s="43">
        <f t="shared" si="6"/>
        <v>-6.6000000000000059</v>
      </c>
      <c r="Q42" s="32"/>
      <c r="R42" s="85">
        <f t="shared" si="0"/>
        <v>-8.0000000000000284</v>
      </c>
      <c r="S42" s="32"/>
      <c r="T42" s="96">
        <f t="shared" si="1"/>
        <v>36.40000000000002</v>
      </c>
      <c r="U42" s="32"/>
      <c r="V42" s="108">
        <f t="shared" si="2"/>
        <v>-23.019999999999978</v>
      </c>
      <c r="W42" s="32"/>
      <c r="X42" s="120">
        <f t="shared" si="3"/>
        <v>9.127799999999981</v>
      </c>
      <c r="Y42" s="32"/>
      <c r="Z42" s="129">
        <f t="shared" si="4"/>
        <v>-19.898468450455471</v>
      </c>
      <c r="AA42" s="32"/>
      <c r="AB42" s="136">
        <f t="shared" si="5"/>
        <v>35.183954590757857</v>
      </c>
    </row>
    <row r="43" spans="6:28" ht="10.25" customHeight="1" x14ac:dyDescent="0.15">
      <c r="F43" s="1"/>
      <c r="G43" s="1"/>
      <c r="H43" s="1"/>
      <c r="I43" s="1"/>
      <c r="J43" s="1"/>
      <c r="K43" s="1"/>
      <c r="L43" s="1"/>
      <c r="M43" s="1"/>
      <c r="N43" s="44">
        <v>19</v>
      </c>
      <c r="O43" s="34"/>
      <c r="P43" s="42">
        <f t="shared" si="6"/>
        <v>-6.4000000000000057</v>
      </c>
      <c r="Q43" s="32"/>
      <c r="R43" s="86">
        <f t="shared" si="0"/>
        <v>-7.0000000000000284</v>
      </c>
      <c r="S43" s="32"/>
      <c r="T43" s="97">
        <f t="shared" si="1"/>
        <v>35.600000000000023</v>
      </c>
      <c r="U43" s="32"/>
      <c r="V43" s="109">
        <f t="shared" si="2"/>
        <v>-23.719999999999981</v>
      </c>
      <c r="W43" s="32"/>
      <c r="X43" s="122">
        <f t="shared" si="3"/>
        <v>9.7791999999999835</v>
      </c>
      <c r="Y43" s="32"/>
      <c r="Z43" s="130">
        <f t="shared" si="4"/>
        <v>-19.891181179587985</v>
      </c>
      <c r="AA43" s="32"/>
      <c r="AB43" s="145">
        <f t="shared" si="5"/>
        <v>34.739436965049521</v>
      </c>
    </row>
    <row r="44" spans="6:28" ht="10.25" customHeight="1" x14ac:dyDescent="0.15">
      <c r="F44" s="1"/>
      <c r="G44" s="1"/>
      <c r="H44" s="1"/>
      <c r="I44" s="1"/>
      <c r="J44" s="1"/>
      <c r="K44" s="1"/>
      <c r="L44" s="1"/>
      <c r="M44" s="1"/>
      <c r="N44" s="44">
        <v>20</v>
      </c>
      <c r="O44" s="34"/>
      <c r="P44" s="43">
        <f t="shared" si="6"/>
        <v>-6.2000000000000055</v>
      </c>
      <c r="Q44" s="32"/>
      <c r="R44" s="85">
        <f t="shared" si="0"/>
        <v>-6.0000000000000284</v>
      </c>
      <c r="S44" s="32"/>
      <c r="T44" s="96">
        <f t="shared" si="1"/>
        <v>34.800000000000026</v>
      </c>
      <c r="U44" s="32"/>
      <c r="V44" s="108">
        <f t="shared" si="2"/>
        <v>-24.379999999999981</v>
      </c>
      <c r="W44" s="32"/>
      <c r="X44" s="120">
        <f t="shared" si="3"/>
        <v>10.335399999999986</v>
      </c>
      <c r="Y44" s="32"/>
      <c r="Z44" s="129">
        <f t="shared" si="4"/>
        <v>-19.883370876057899</v>
      </c>
      <c r="AA44" s="32"/>
      <c r="AB44" s="136">
        <f t="shared" si="5"/>
        <v>34.313840820861557</v>
      </c>
    </row>
    <row r="45" spans="6:28" ht="10.25" customHeight="1" x14ac:dyDescent="0.15">
      <c r="F45" s="1"/>
      <c r="G45" s="1"/>
      <c r="H45" s="1"/>
      <c r="I45" s="1"/>
      <c r="J45" s="1"/>
      <c r="K45" s="1"/>
      <c r="L45" s="1"/>
      <c r="M45" s="1"/>
      <c r="N45" s="44">
        <v>21</v>
      </c>
      <c r="O45" s="34"/>
      <c r="P45" s="42">
        <f t="shared" si="6"/>
        <v>-6.0000000000000053</v>
      </c>
      <c r="Q45" s="32"/>
      <c r="R45" s="86">
        <f t="shared" si="0"/>
        <v>-5.0000000000000284</v>
      </c>
      <c r="S45" s="32"/>
      <c r="T45" s="97">
        <f t="shared" si="1"/>
        <v>34.000000000000021</v>
      </c>
      <c r="U45" s="32"/>
      <c r="V45" s="109">
        <f t="shared" si="2"/>
        <v>-24.999999999999982</v>
      </c>
      <c r="W45" s="32"/>
      <c r="X45" s="122">
        <f t="shared" si="3"/>
        <v>10.799999999999988</v>
      </c>
      <c r="Y45" s="32"/>
      <c r="Z45" s="130">
        <f t="shared" si="4"/>
        <v>-19.875</v>
      </c>
      <c r="AA45" s="32"/>
      <c r="AB45" s="145">
        <f t="shared" si="5"/>
        <v>33.905620875659011</v>
      </c>
    </row>
    <row r="46" spans="6:28" ht="10.25" customHeight="1" x14ac:dyDescent="0.15">
      <c r="F46" s="1"/>
      <c r="G46" s="1"/>
      <c r="H46" s="1"/>
      <c r="I46" s="1"/>
      <c r="J46" s="1"/>
      <c r="K46" s="1"/>
      <c r="L46" s="1"/>
      <c r="M46" s="1"/>
      <c r="N46" s="44">
        <v>22</v>
      </c>
      <c r="O46" s="34"/>
      <c r="P46" s="43">
        <f t="shared" si="6"/>
        <v>-5.8000000000000052</v>
      </c>
      <c r="Q46" s="32"/>
      <c r="R46" s="86">
        <f t="shared" si="0"/>
        <v>-4.0000000000000284</v>
      </c>
      <c r="S46" s="32"/>
      <c r="T46" s="97">
        <f t="shared" si="1"/>
        <v>33.200000000000017</v>
      </c>
      <c r="U46" s="32"/>
      <c r="V46" s="109">
        <f t="shared" si="2"/>
        <v>-25.579999999999988</v>
      </c>
      <c r="W46" s="32"/>
      <c r="X46" s="122">
        <f t="shared" si="3"/>
        <v>11.176599999999993</v>
      </c>
      <c r="Y46" s="32"/>
      <c r="Z46" s="130">
        <f t="shared" si="4"/>
        <v>-19.866028317182963</v>
      </c>
      <c r="AA46" s="32"/>
      <c r="AB46" s="145">
        <f t="shared" si="5"/>
        <v>33.513413744126197</v>
      </c>
    </row>
    <row r="47" spans="6:28" ht="10.25" customHeight="1" x14ac:dyDescent="0.15">
      <c r="F47" s="1"/>
      <c r="G47" s="1"/>
      <c r="H47" s="1"/>
      <c r="I47" s="1"/>
      <c r="J47" s="1"/>
      <c r="K47" s="1"/>
      <c r="L47" s="1"/>
      <c r="M47" s="1"/>
      <c r="N47" s="44">
        <v>23</v>
      </c>
      <c r="O47" s="34"/>
      <c r="P47" s="42">
        <f t="shared" si="6"/>
        <v>-5.600000000000005</v>
      </c>
      <c r="Q47" s="32"/>
      <c r="R47" s="85">
        <f t="shared" si="0"/>
        <v>-3.0000000000000284</v>
      </c>
      <c r="S47" s="32"/>
      <c r="T47" s="96">
        <f t="shared" si="1"/>
        <v>32.40000000000002</v>
      </c>
      <c r="U47" s="32"/>
      <c r="V47" s="108">
        <f t="shared" si="2"/>
        <v>-26.119999999999987</v>
      </c>
      <c r="W47" s="32"/>
      <c r="X47" s="120">
        <f t="shared" si="3"/>
        <v>11.468799999999995</v>
      </c>
      <c r="Y47" s="32"/>
      <c r="Z47" s="129">
        <f t="shared" si="4"/>
        <v>-19.85641270562537</v>
      </c>
      <c r="AA47" s="32"/>
      <c r="AB47" s="136">
        <f t="shared" si="5"/>
        <v>33.136010464297726</v>
      </c>
    </row>
    <row r="48" spans="6:28" ht="10.25" customHeight="1" x14ac:dyDescent="0.15">
      <c r="F48" s="1"/>
      <c r="G48" s="1"/>
      <c r="H48" s="1"/>
      <c r="I48" s="1"/>
      <c r="J48" s="1"/>
      <c r="K48" s="1"/>
      <c r="L48" s="1"/>
      <c r="M48" s="1"/>
      <c r="N48" s="44">
        <v>24</v>
      </c>
      <c r="O48" s="34"/>
      <c r="P48" s="43">
        <f t="shared" si="6"/>
        <v>-5.4000000000000048</v>
      </c>
      <c r="Q48" s="32"/>
      <c r="R48" s="86">
        <f t="shared" si="0"/>
        <v>-2.0000000000000284</v>
      </c>
      <c r="S48" s="32"/>
      <c r="T48" s="97">
        <f t="shared" si="1"/>
        <v>31.600000000000019</v>
      </c>
      <c r="U48" s="32"/>
      <c r="V48" s="109">
        <f t="shared" si="2"/>
        <v>-26.619999999999987</v>
      </c>
      <c r="W48" s="32"/>
      <c r="X48" s="122">
        <f t="shared" si="3"/>
        <v>11.680199999999996</v>
      </c>
      <c r="Y48" s="32"/>
      <c r="Z48" s="130">
        <f t="shared" si="4"/>
        <v>-19.846106948331887</v>
      </c>
      <c r="AA48" s="32"/>
      <c r="AB48" s="145">
        <f t="shared" si="5"/>
        <v>32.772334022588979</v>
      </c>
    </row>
    <row r="49" spans="6:28" ht="10.25" customHeight="1" x14ac:dyDescent="0.15">
      <c r="F49" s="1"/>
      <c r="G49" s="1"/>
      <c r="H49" s="1"/>
      <c r="I49" s="1"/>
      <c r="J49" s="1"/>
      <c r="K49" s="1"/>
      <c r="L49" s="1"/>
      <c r="M49" s="1"/>
      <c r="N49" s="44">
        <v>25</v>
      </c>
      <c r="O49" s="34"/>
      <c r="P49" s="42">
        <f t="shared" si="6"/>
        <v>-5.2000000000000046</v>
      </c>
      <c r="Q49" s="32"/>
      <c r="R49" s="85">
        <f t="shared" si="0"/>
        <v>-1.0000000000000213</v>
      </c>
      <c r="S49" s="32"/>
      <c r="T49" s="96">
        <f t="shared" si="1"/>
        <v>30.800000000000018</v>
      </c>
      <c r="U49" s="32"/>
      <c r="V49" s="108">
        <f t="shared" si="2"/>
        <v>-27.079999999999991</v>
      </c>
      <c r="W49" s="32"/>
      <c r="X49" s="120">
        <f t="shared" si="3"/>
        <v>11.814399999999999</v>
      </c>
      <c r="Y49" s="32"/>
      <c r="Z49" s="129">
        <f t="shared" si="4"/>
        <v>-19.835061511153388</v>
      </c>
      <c r="AA49" s="32"/>
      <c r="AB49" s="136">
        <f t="shared" si="5"/>
        <v>32.421420824476272</v>
      </c>
    </row>
    <row r="50" spans="6:28" ht="10.25" customHeight="1" x14ac:dyDescent="0.15">
      <c r="F50" s="1"/>
      <c r="G50" s="1"/>
      <c r="H50" s="1"/>
      <c r="I50" s="1"/>
      <c r="J50" s="1"/>
      <c r="K50" s="1"/>
      <c r="L50" s="1"/>
      <c r="M50" s="1"/>
      <c r="N50" s="44">
        <v>26</v>
      </c>
      <c r="O50" s="34"/>
      <c r="P50" s="43">
        <f t="shared" si="6"/>
        <v>-5.0000000000000044</v>
      </c>
      <c r="Q50" s="32"/>
      <c r="R50" s="86">
        <f t="shared" si="0"/>
        <v>0</v>
      </c>
      <c r="S50" s="32"/>
      <c r="T50" s="97">
        <f t="shared" si="1"/>
        <v>30.000000000000018</v>
      </c>
      <c r="U50" s="32"/>
      <c r="V50" s="109">
        <f t="shared" si="2"/>
        <v>-27.499999999999993</v>
      </c>
      <c r="W50" s="32"/>
      <c r="X50" s="122">
        <f t="shared" si="3"/>
        <v>11.875</v>
      </c>
      <c r="Y50" s="32"/>
      <c r="Z50" s="130">
        <f t="shared" si="4"/>
        <v>-19.823223304703362</v>
      </c>
      <c r="AA50" s="32"/>
      <c r="AB50" s="145">
        <f t="shared" si="5"/>
        <v>32.082405307719455</v>
      </c>
    </row>
    <row r="51" spans="6:28" ht="10.25" customHeight="1" x14ac:dyDescent="0.15">
      <c r="F51" s="1"/>
      <c r="G51" s="1"/>
      <c r="H51" s="1"/>
      <c r="I51" s="1"/>
      <c r="J51" s="1"/>
      <c r="K51" s="1"/>
      <c r="L51" s="1"/>
      <c r="M51" s="1"/>
      <c r="N51" s="44">
        <v>27</v>
      </c>
      <c r="O51" s="34"/>
      <c r="P51" s="42">
        <f t="shared" si="6"/>
        <v>-4.8000000000000043</v>
      </c>
      <c r="Q51" s="32"/>
      <c r="R51" s="85">
        <f t="shared" si="0"/>
        <v>0.99999999999997868</v>
      </c>
      <c r="S51" s="32"/>
      <c r="T51" s="96">
        <f t="shared" si="1"/>
        <v>29.200000000000017</v>
      </c>
      <c r="U51" s="32"/>
      <c r="V51" s="108">
        <f t="shared" si="2"/>
        <v>-27.879999999999992</v>
      </c>
      <c r="W51" s="32"/>
      <c r="X51" s="120">
        <f t="shared" si="3"/>
        <v>11.865600000000001</v>
      </c>
      <c r="Y51" s="32"/>
      <c r="Z51" s="129">
        <f t="shared" si="4"/>
        <v>-19.810535429186199</v>
      </c>
      <c r="AA51" s="32"/>
      <c r="AB51" s="136">
        <f t="shared" si="5"/>
        <v>31.754507079489549</v>
      </c>
    </row>
    <row r="52" spans="6:28" ht="10.25" customHeight="1" x14ac:dyDescent="0.15">
      <c r="F52" s="1"/>
      <c r="G52" s="1"/>
      <c r="H52" s="1"/>
      <c r="I52" s="1"/>
      <c r="J52" s="1"/>
      <c r="K52" s="1"/>
      <c r="L52" s="1"/>
      <c r="M52" s="1"/>
      <c r="N52" s="44">
        <v>28</v>
      </c>
      <c r="O52" s="34"/>
      <c r="P52" s="43">
        <f t="shared" si="6"/>
        <v>-4.6000000000000041</v>
      </c>
      <c r="Q52" s="32"/>
      <c r="R52" s="86">
        <f t="shared" si="0"/>
        <v>1.9999999999999787</v>
      </c>
      <c r="S52" s="32"/>
      <c r="T52" s="97">
        <f t="shared" si="1"/>
        <v>28.400000000000016</v>
      </c>
      <c r="U52" s="32"/>
      <c r="V52" s="109">
        <f t="shared" si="2"/>
        <v>-28.219999999999992</v>
      </c>
      <c r="W52" s="32"/>
      <c r="X52" s="122">
        <f t="shared" si="3"/>
        <v>11.789800000000001</v>
      </c>
      <c r="Y52" s="32"/>
      <c r="Z52" s="130">
        <f t="shared" si="4"/>
        <v>-19.796936900910943</v>
      </c>
      <c r="AA52" s="32"/>
      <c r="AB52" s="145">
        <f t="shared" si="5"/>
        <v>31.437020096343744</v>
      </c>
    </row>
    <row r="53" spans="6:28" ht="10.25" customHeight="1" x14ac:dyDescent="0.15">
      <c r="F53" s="1"/>
      <c r="G53" s="1"/>
      <c r="H53" s="1"/>
      <c r="I53" s="1"/>
      <c r="J53" s="1"/>
      <c r="K53" s="1"/>
      <c r="L53" s="1"/>
      <c r="M53" s="1"/>
      <c r="N53" s="44">
        <v>29</v>
      </c>
      <c r="O53" s="34"/>
      <c r="P53" s="42">
        <f t="shared" si="6"/>
        <v>-4.4000000000000039</v>
      </c>
      <c r="Q53" s="32"/>
      <c r="R53" s="86">
        <f t="shared" si="0"/>
        <v>2.9999999999999787</v>
      </c>
      <c r="S53" s="32"/>
      <c r="T53" s="97">
        <f t="shared" si="1"/>
        <v>27.600000000000016</v>
      </c>
      <c r="U53" s="32"/>
      <c r="V53" s="109">
        <f t="shared" si="2"/>
        <v>-28.519999999999996</v>
      </c>
      <c r="W53" s="32"/>
      <c r="X53" s="122">
        <f t="shared" si="3"/>
        <v>11.651200000000003</v>
      </c>
      <c r="Y53" s="32"/>
      <c r="Z53" s="130">
        <f t="shared" si="4"/>
        <v>-19.78236235917597</v>
      </c>
      <c r="AA53" s="32"/>
      <c r="AB53" s="145">
        <f t="shared" si="5"/>
        <v>31.129303509676205</v>
      </c>
    </row>
    <row r="54" spans="6:28" ht="10.25" customHeight="1" x14ac:dyDescent="0.15">
      <c r="F54" s="1"/>
      <c r="G54" s="1"/>
      <c r="H54" s="1"/>
      <c r="I54" s="1"/>
      <c r="J54" s="1"/>
      <c r="K54" s="1"/>
      <c r="L54" s="1"/>
      <c r="M54" s="1"/>
      <c r="N54" s="44">
        <v>30</v>
      </c>
      <c r="O54" s="34"/>
      <c r="P54" s="43">
        <f t="shared" si="6"/>
        <v>-4.2000000000000037</v>
      </c>
      <c r="Q54" s="32"/>
      <c r="R54" s="85">
        <f t="shared" si="0"/>
        <v>3.9999999999999858</v>
      </c>
      <c r="S54" s="32"/>
      <c r="T54" s="96">
        <f t="shared" si="1"/>
        <v>26.800000000000015</v>
      </c>
      <c r="U54" s="32"/>
      <c r="V54" s="108">
        <f t="shared" si="2"/>
        <v>-28.779999999999994</v>
      </c>
      <c r="W54" s="32"/>
      <c r="X54" s="120">
        <f t="shared" si="3"/>
        <v>11.453400000000006</v>
      </c>
      <c r="Y54" s="32"/>
      <c r="Z54" s="129">
        <f t="shared" si="4"/>
        <v>-19.766741752115799</v>
      </c>
      <c r="AA54" s="32"/>
      <c r="AB54" s="136">
        <f t="shared" si="5"/>
        <v>30.830773878179397</v>
      </c>
    </row>
    <row r="55" spans="6:28" ht="10.25" customHeight="1" x14ac:dyDescent="0.15">
      <c r="F55" s="1"/>
      <c r="G55" s="1"/>
      <c r="H55" s="1"/>
      <c r="I55" s="1"/>
      <c r="J55" s="1"/>
      <c r="K55" s="1"/>
      <c r="L55" s="1"/>
      <c r="M55" s="1"/>
      <c r="N55" s="44">
        <v>31</v>
      </c>
      <c r="O55" s="34"/>
      <c r="P55" s="42">
        <f t="shared" si="6"/>
        <v>-4.0000000000000036</v>
      </c>
      <c r="Q55" s="32"/>
      <c r="R55" s="86">
        <f t="shared" si="0"/>
        <v>4.9999999999999858</v>
      </c>
      <c r="S55" s="32"/>
      <c r="T55" s="97">
        <f t="shared" si="1"/>
        <v>26.000000000000014</v>
      </c>
      <c r="U55" s="32"/>
      <c r="V55" s="109">
        <f t="shared" si="2"/>
        <v>-28.999999999999996</v>
      </c>
      <c r="W55" s="32"/>
      <c r="X55" s="122">
        <f t="shared" si="3"/>
        <v>11.200000000000006</v>
      </c>
      <c r="Y55" s="32"/>
      <c r="Z55" s="130">
        <f t="shared" si="4"/>
        <v>-19.75</v>
      </c>
      <c r="AA55" s="32"/>
      <c r="AB55" s="145">
        <f t="shared" si="5"/>
        <v>30.540898509446873</v>
      </c>
    </row>
    <row r="56" spans="6:28" ht="10.25" customHeight="1" x14ac:dyDescent="0.15">
      <c r="F56" s="1"/>
      <c r="G56" s="1"/>
      <c r="H56" s="1"/>
      <c r="I56" s="1"/>
      <c r="J56" s="1"/>
      <c r="K56" s="1"/>
      <c r="L56" s="1"/>
      <c r="M56" s="1"/>
      <c r="N56" s="44">
        <v>32</v>
      </c>
      <c r="O56" s="34"/>
      <c r="P56" s="43">
        <f t="shared" si="6"/>
        <v>-3.8000000000000034</v>
      </c>
      <c r="Q56" s="32"/>
      <c r="R56" s="85">
        <f t="shared" si="0"/>
        <v>5.9999999999999858</v>
      </c>
      <c r="S56" s="32"/>
      <c r="T56" s="96">
        <f t="shared" si="1"/>
        <v>25.200000000000014</v>
      </c>
      <c r="U56" s="32"/>
      <c r="V56" s="108">
        <f t="shared" si="2"/>
        <v>-29.179999999999996</v>
      </c>
      <c r="W56" s="32"/>
      <c r="X56" s="120">
        <f t="shared" si="3"/>
        <v>10.894600000000004</v>
      </c>
      <c r="Y56" s="32"/>
      <c r="Z56" s="129">
        <f t="shared" si="4"/>
        <v>-19.732056634365929</v>
      </c>
      <c r="AA56" s="32"/>
      <c r="AB56" s="136">
        <f t="shared" si="5"/>
        <v>30.259189739779909</v>
      </c>
    </row>
    <row r="57" spans="6:28" ht="10.25" customHeight="1" x14ac:dyDescent="0.15">
      <c r="F57" s="1"/>
      <c r="G57" s="1"/>
      <c r="H57" s="1"/>
      <c r="I57" s="1"/>
      <c r="J57" s="1"/>
      <c r="K57" s="1"/>
      <c r="L57" s="1"/>
      <c r="M57" s="1"/>
      <c r="N57" s="44">
        <v>33</v>
      </c>
      <c r="O57" s="34"/>
      <c r="P57" s="42">
        <f t="shared" si="6"/>
        <v>-3.6000000000000032</v>
      </c>
      <c r="Q57" s="32"/>
      <c r="R57" s="86">
        <f t="shared" si="0"/>
        <v>6.9999999999999858</v>
      </c>
      <c r="S57" s="32"/>
      <c r="T57" s="97">
        <f t="shared" si="1"/>
        <v>24.400000000000013</v>
      </c>
      <c r="U57" s="32"/>
      <c r="V57" s="109">
        <f t="shared" si="2"/>
        <v>-29.32</v>
      </c>
      <c r="W57" s="32"/>
      <c r="X57" s="122">
        <f t="shared" si="3"/>
        <v>10.540800000000006</v>
      </c>
      <c r="Y57" s="32"/>
      <c r="Z57" s="130">
        <f t="shared" si="4"/>
        <v>-19.712825411250741</v>
      </c>
      <c r="AA57" s="32"/>
      <c r="AB57" s="145">
        <f t="shared" si="5"/>
        <v>29.985199997898761</v>
      </c>
    </row>
    <row r="58" spans="6:28" ht="10.25" customHeight="1" x14ac:dyDescent="0.15">
      <c r="F58" s="1"/>
      <c r="G58" s="1"/>
      <c r="H58" s="1"/>
      <c r="I58" s="1"/>
      <c r="J58" s="1"/>
      <c r="K58" s="1"/>
      <c r="L58" s="1"/>
      <c r="M58" s="1"/>
      <c r="N58" s="44">
        <v>34</v>
      </c>
      <c r="O58" s="34"/>
      <c r="P58" s="43">
        <f t="shared" si="6"/>
        <v>-3.400000000000003</v>
      </c>
      <c r="Q58" s="32"/>
      <c r="R58" s="85">
        <f t="shared" si="0"/>
        <v>7.9999999999999858</v>
      </c>
      <c r="S58" s="32"/>
      <c r="T58" s="96">
        <f t="shared" si="1"/>
        <v>23.600000000000012</v>
      </c>
      <c r="U58" s="32"/>
      <c r="V58" s="108">
        <f t="shared" si="2"/>
        <v>-29.42</v>
      </c>
      <c r="W58" s="32"/>
      <c r="X58" s="120">
        <f t="shared" si="3"/>
        <v>10.142200000000008</v>
      </c>
      <c r="Y58" s="32"/>
      <c r="Z58" s="129">
        <f t="shared" si="4"/>
        <v>-19.69221389666377</v>
      </c>
      <c r="AA58" s="32"/>
      <c r="AB58" s="136">
        <f t="shared" si="5"/>
        <v>29.718517527077147</v>
      </c>
    </row>
    <row r="59" spans="6:28" ht="10.25" customHeight="1" x14ac:dyDescent="0.15">
      <c r="F59" s="1"/>
      <c r="G59" s="1"/>
      <c r="H59" s="1"/>
      <c r="I59" s="1"/>
      <c r="J59" s="1"/>
      <c r="K59" s="1"/>
      <c r="L59" s="1"/>
      <c r="M59" s="1"/>
      <c r="N59" s="44">
        <v>35</v>
      </c>
      <c r="O59" s="34"/>
      <c r="P59" s="42">
        <f t="shared" si="6"/>
        <v>-3.2000000000000028</v>
      </c>
      <c r="Q59" s="32"/>
      <c r="R59" s="86">
        <f t="shared" si="0"/>
        <v>8.9999999999999858</v>
      </c>
      <c r="S59" s="32"/>
      <c r="T59" s="97">
        <f t="shared" si="1"/>
        <v>22.800000000000011</v>
      </c>
      <c r="U59" s="32"/>
      <c r="V59" s="109">
        <f t="shared" si="2"/>
        <v>-29.48</v>
      </c>
      <c r="W59" s="32"/>
      <c r="X59" s="122">
        <f t="shared" si="3"/>
        <v>9.7024000000000061</v>
      </c>
      <c r="Y59" s="32"/>
      <c r="Z59" s="130">
        <f t="shared" si="4"/>
        <v>-19.670123022306775</v>
      </c>
      <c r="AA59" s="32"/>
      <c r="AB59" s="145">
        <f t="shared" si="5"/>
        <v>29.458762663044542</v>
      </c>
    </row>
    <row r="60" spans="6:28" ht="10.25" customHeight="1" x14ac:dyDescent="0.15">
      <c r="F60" s="1"/>
      <c r="G60" s="1"/>
      <c r="H60" s="1"/>
      <c r="I60" s="1"/>
      <c r="J60" s="1"/>
      <c r="K60" s="1"/>
      <c r="L60" s="1"/>
      <c r="M60" s="1"/>
      <c r="N60" s="44">
        <v>36</v>
      </c>
      <c r="O60" s="34"/>
      <c r="P60" s="43">
        <f t="shared" si="6"/>
        <v>-3.0000000000000027</v>
      </c>
      <c r="Q60" s="32"/>
      <c r="R60" s="86">
        <f t="shared" si="0"/>
        <v>9.9999999999999858</v>
      </c>
      <c r="S60" s="32"/>
      <c r="T60" s="97">
        <f t="shared" si="1"/>
        <v>22.000000000000011</v>
      </c>
      <c r="U60" s="32"/>
      <c r="V60" s="109">
        <f t="shared" si="2"/>
        <v>-29.5</v>
      </c>
      <c r="W60" s="32"/>
      <c r="X60" s="122">
        <f t="shared" si="3"/>
        <v>9.225000000000005</v>
      </c>
      <c r="Y60" s="32"/>
      <c r="Z60" s="130">
        <f t="shared" si="4"/>
        <v>-19.646446609406727</v>
      </c>
      <c r="AA60" s="32"/>
      <c r="AB60" s="145">
        <f t="shared" si="5"/>
        <v>29.205584583201642</v>
      </c>
    </row>
    <row r="61" spans="6:28" ht="10.25" customHeight="1" x14ac:dyDescent="0.15">
      <c r="F61" s="1"/>
      <c r="G61" s="1"/>
      <c r="H61" s="1"/>
      <c r="I61" s="1"/>
      <c r="J61" s="1"/>
      <c r="K61" s="1"/>
      <c r="L61" s="1"/>
      <c r="M61" s="1"/>
      <c r="N61" s="44">
        <v>37</v>
      </c>
      <c r="O61" s="34"/>
      <c r="P61" s="42">
        <f t="shared" si="6"/>
        <v>-2.8000000000000025</v>
      </c>
      <c r="Q61" s="32"/>
      <c r="R61" s="85">
        <f t="shared" si="0"/>
        <v>10.999999999999986</v>
      </c>
      <c r="S61" s="32"/>
      <c r="T61" s="96">
        <f t="shared" si="1"/>
        <v>21.20000000000001</v>
      </c>
      <c r="U61" s="32"/>
      <c r="V61" s="108">
        <f t="shared" si="2"/>
        <v>-29.48</v>
      </c>
      <c r="W61" s="32"/>
      <c r="X61" s="120">
        <f t="shared" si="3"/>
        <v>8.7136000000000067</v>
      </c>
      <c r="Y61" s="32"/>
      <c r="Z61" s="129">
        <f t="shared" si="4"/>
        <v>-19.621070858372402</v>
      </c>
      <c r="AA61" s="32"/>
      <c r="AB61" s="136">
        <f t="shared" si="5"/>
        <v>28.958658457297929</v>
      </c>
    </row>
    <row r="62" spans="6:28" ht="10.25" customHeight="1" x14ac:dyDescent="0.15">
      <c r="F62" s="1"/>
      <c r="G62" s="1"/>
      <c r="H62" s="1"/>
      <c r="I62" s="1"/>
      <c r="J62" s="1"/>
      <c r="K62" s="1"/>
      <c r="L62" s="1"/>
      <c r="M62" s="1"/>
      <c r="N62" s="44">
        <v>38</v>
      </c>
      <c r="O62" s="34"/>
      <c r="P62" s="43">
        <f t="shared" si="6"/>
        <v>-2.6000000000000023</v>
      </c>
      <c r="Q62" s="32"/>
      <c r="R62" s="86">
        <f t="shared" si="0"/>
        <v>11.999999999999986</v>
      </c>
      <c r="S62" s="32"/>
      <c r="T62" s="97">
        <f t="shared" si="1"/>
        <v>20.400000000000009</v>
      </c>
      <c r="U62" s="32"/>
      <c r="V62" s="109">
        <f t="shared" si="2"/>
        <v>-29.42</v>
      </c>
      <c r="W62" s="32"/>
      <c r="X62" s="122">
        <f t="shared" si="3"/>
        <v>8.1718000000000064</v>
      </c>
      <c r="Y62" s="32"/>
      <c r="Z62" s="130">
        <f t="shared" si="4"/>
        <v>-19.593873801821882</v>
      </c>
      <c r="AA62" s="32"/>
      <c r="AB62" s="145">
        <f t="shared" si="5"/>
        <v>28.71768294150732</v>
      </c>
    </row>
    <row r="63" spans="6:28" ht="10.25" customHeight="1" x14ac:dyDescent="0.15">
      <c r="F63" s="1"/>
      <c r="G63" s="1"/>
      <c r="H63" s="1"/>
      <c r="I63" s="1"/>
      <c r="J63" s="1"/>
      <c r="K63" s="1"/>
      <c r="L63" s="1"/>
      <c r="M63" s="1"/>
      <c r="N63" s="44">
        <v>39</v>
      </c>
      <c r="O63" s="34"/>
      <c r="P63" s="42">
        <f t="shared" si="6"/>
        <v>-2.4000000000000021</v>
      </c>
      <c r="Q63" s="32"/>
      <c r="R63" s="85">
        <f t="shared" si="0"/>
        <v>12.999999999999986</v>
      </c>
      <c r="S63" s="32"/>
      <c r="T63" s="96">
        <f t="shared" si="1"/>
        <v>19.600000000000009</v>
      </c>
      <c r="U63" s="32"/>
      <c r="V63" s="108">
        <f t="shared" si="2"/>
        <v>-29.32</v>
      </c>
      <c r="W63" s="32"/>
      <c r="X63" s="120">
        <f t="shared" si="3"/>
        <v>7.6032000000000064</v>
      </c>
      <c r="Y63" s="32"/>
      <c r="Z63" s="129">
        <f t="shared" si="4"/>
        <v>-19.56472471835194</v>
      </c>
      <c r="AA63" s="32"/>
      <c r="AB63" s="136">
        <f t="shared" si="5"/>
        <v>28.48237796740538</v>
      </c>
    </row>
    <row r="64" spans="6:28" ht="10.25" customHeight="1" x14ac:dyDescent="0.15">
      <c r="F64" s="1"/>
      <c r="G64" s="1"/>
      <c r="H64" s="1"/>
      <c r="I64" s="1"/>
      <c r="J64" s="1"/>
      <c r="K64" s="1"/>
      <c r="L64" s="1"/>
      <c r="M64" s="1"/>
      <c r="N64" s="44">
        <v>40</v>
      </c>
      <c r="O64" s="34"/>
      <c r="P64" s="43">
        <f t="shared" si="6"/>
        <v>-2.200000000000002</v>
      </c>
      <c r="Q64" s="32"/>
      <c r="R64" s="86">
        <f t="shared" si="0"/>
        <v>13.999999999999986</v>
      </c>
      <c r="S64" s="32"/>
      <c r="T64" s="97">
        <f t="shared" si="1"/>
        <v>18.800000000000008</v>
      </c>
      <c r="U64" s="32"/>
      <c r="V64" s="109">
        <f t="shared" si="2"/>
        <v>-29.18</v>
      </c>
      <c r="W64" s="32"/>
      <c r="X64" s="122">
        <f t="shared" si="3"/>
        <v>7.0114000000000063</v>
      </c>
      <c r="Y64" s="32"/>
      <c r="Z64" s="130">
        <f t="shared" si="4"/>
        <v>-19.533483504231597</v>
      </c>
      <c r="AA64" s="32"/>
      <c r="AB64" s="145">
        <f t="shared" si="5"/>
        <v>28.252482785158396</v>
      </c>
    </row>
    <row r="65" spans="6:28" ht="10.25" customHeight="1" x14ac:dyDescent="0.15">
      <c r="F65" s="1"/>
      <c r="G65" s="1"/>
      <c r="H65" s="1"/>
      <c r="I65" s="1"/>
      <c r="J65" s="1"/>
      <c r="K65" s="1"/>
      <c r="L65" s="1"/>
      <c r="M65" s="1"/>
      <c r="N65" s="44">
        <v>41</v>
      </c>
      <c r="O65" s="34"/>
      <c r="P65" s="42">
        <f t="shared" si="6"/>
        <v>-2.0000000000000018</v>
      </c>
      <c r="Q65" s="32"/>
      <c r="R65" s="85">
        <f t="shared" si="0"/>
        <v>14.999999999999993</v>
      </c>
      <c r="S65" s="32"/>
      <c r="T65" s="96">
        <f t="shared" si="1"/>
        <v>18.000000000000007</v>
      </c>
      <c r="U65" s="32"/>
      <c r="V65" s="108">
        <f t="shared" si="2"/>
        <v>-29</v>
      </c>
      <c r="W65" s="32"/>
      <c r="X65" s="120">
        <f t="shared" si="3"/>
        <v>6.4000000000000057</v>
      </c>
      <c r="Y65" s="32"/>
      <c r="Z65" s="129">
        <f t="shared" si="4"/>
        <v>-19.5</v>
      </c>
      <c r="AA65" s="32"/>
      <c r="AB65" s="136">
        <f t="shared" si="5"/>
        <v>28.027754226637811</v>
      </c>
    </row>
    <row r="66" spans="6:28" ht="10.25" customHeight="1" x14ac:dyDescent="0.15">
      <c r="F66" s="1"/>
      <c r="G66" s="1"/>
      <c r="H66" s="1"/>
      <c r="I66" s="1"/>
      <c r="J66" s="1"/>
      <c r="K66" s="1"/>
      <c r="L66" s="1"/>
      <c r="M66" s="1"/>
      <c r="N66" s="44">
        <v>42</v>
      </c>
      <c r="O66" s="10"/>
      <c r="P66" s="43">
        <f t="shared" si="6"/>
        <v>-1.8000000000000018</v>
      </c>
      <c r="Q66" s="11"/>
      <c r="R66" s="86">
        <f t="shared" ref="R66:R125" si="7">$G$7 * ABS($H$7*P66+$I$7)+$J$7</f>
        <v>15.999999999999993</v>
      </c>
      <c r="S66" s="32"/>
      <c r="T66" s="97">
        <f t="shared" ref="T66:T125" si="8">$G$9*P66+$H$9</f>
        <v>17.200000000000006</v>
      </c>
      <c r="U66" s="32"/>
      <c r="V66" s="109">
        <f t="shared" ref="V66:V125" si="9">$G$11*P66^2+$H$11*P66+$I$11</f>
        <v>-28.78</v>
      </c>
      <c r="W66" s="32"/>
      <c r="X66" s="122">
        <f t="shared" ref="X66:X125" si="10">$G$13*P66^3+$H$13*P66^2+$I$13*P66+$J$13</f>
        <v>5.7726000000000059</v>
      </c>
      <c r="Y66" s="32"/>
      <c r="Z66" s="130">
        <f t="shared" ref="Z66:Z125" si="11">$G$15*$H$15^($I$15*P66+$J$15)+$K$15</f>
        <v>-19.464113268731854</v>
      </c>
      <c r="AA66" s="32"/>
      <c r="AB66" s="145">
        <f t="shared" ref="AB66:AB125" si="12">IFERROR($G$17*LN($H$17*P66+$I$17) + $J$17,"")</f>
        <v>27.807965159450056</v>
      </c>
    </row>
    <row r="67" spans="6:28" ht="10.25" customHeight="1" x14ac:dyDescent="0.15">
      <c r="F67" s="1"/>
      <c r="G67" s="1"/>
      <c r="H67" s="1"/>
      <c r="I67" s="1"/>
      <c r="J67" s="1"/>
      <c r="K67" s="1"/>
      <c r="L67" s="1"/>
      <c r="M67" s="1"/>
      <c r="N67" s="44">
        <v>43</v>
      </c>
      <c r="O67" s="10"/>
      <c r="P67" s="42">
        <f t="shared" si="6"/>
        <v>-1.6000000000000019</v>
      </c>
      <c r="Q67" s="11"/>
      <c r="R67" s="86">
        <f t="shared" si="7"/>
        <v>16.999999999999993</v>
      </c>
      <c r="S67" s="32"/>
      <c r="T67" s="97">
        <f t="shared" si="8"/>
        <v>16.400000000000006</v>
      </c>
      <c r="U67" s="32"/>
      <c r="V67" s="109">
        <f t="shared" si="9"/>
        <v>-28.520000000000003</v>
      </c>
      <c r="W67" s="32"/>
      <c r="X67" s="122">
        <f t="shared" si="10"/>
        <v>5.1328000000000067</v>
      </c>
      <c r="Y67" s="32"/>
      <c r="Z67" s="130">
        <f t="shared" si="11"/>
        <v>-19.425650822501481</v>
      </c>
      <c r="AA67" s="32"/>
      <c r="AB67" s="145">
        <f t="shared" si="12"/>
        <v>27.592903107240421</v>
      </c>
    </row>
    <row r="68" spans="6:28" ht="10.25" customHeight="1" x14ac:dyDescent="0.15">
      <c r="F68" s="1"/>
      <c r="G68" s="1"/>
      <c r="H68" s="1"/>
      <c r="I68" s="1"/>
      <c r="J68" s="1"/>
      <c r="K68" s="1"/>
      <c r="L68" s="1"/>
      <c r="M68" s="1"/>
      <c r="N68" s="44">
        <v>44</v>
      </c>
      <c r="O68" s="10"/>
      <c r="P68" s="43">
        <f t="shared" si="6"/>
        <v>-1.4000000000000019</v>
      </c>
      <c r="Q68" s="11"/>
      <c r="R68" s="85">
        <f t="shared" si="7"/>
        <v>17.999999999999993</v>
      </c>
      <c r="S68" s="32"/>
      <c r="T68" s="96">
        <f t="shared" si="8"/>
        <v>15.600000000000009</v>
      </c>
      <c r="U68" s="32"/>
      <c r="V68" s="108">
        <f t="shared" si="9"/>
        <v>-28.220000000000002</v>
      </c>
      <c r="W68" s="32"/>
      <c r="X68" s="120">
        <f t="shared" si="10"/>
        <v>4.4842000000000057</v>
      </c>
      <c r="Y68" s="32"/>
      <c r="Z68" s="129">
        <f t="shared" si="11"/>
        <v>-19.384427793327543</v>
      </c>
      <c r="AA68" s="32"/>
      <c r="AB68" s="136">
        <f t="shared" si="12"/>
        <v>27.3823690152621</v>
      </c>
    </row>
    <row r="69" spans="6:28" ht="10.25" customHeight="1" x14ac:dyDescent="0.15">
      <c r="F69" s="1"/>
      <c r="G69" s="1"/>
      <c r="H69" s="1"/>
      <c r="I69" s="1"/>
      <c r="J69" s="1"/>
      <c r="K69" s="1"/>
      <c r="L69" s="1"/>
      <c r="M69" s="1"/>
      <c r="N69" s="44">
        <v>45</v>
      </c>
      <c r="O69" s="10"/>
      <c r="P69" s="42">
        <f t="shared" si="6"/>
        <v>-1.200000000000002</v>
      </c>
      <c r="Q69" s="11"/>
      <c r="R69" s="86">
        <f t="shared" si="7"/>
        <v>18.999999999999989</v>
      </c>
      <c r="S69" s="32"/>
      <c r="T69" s="97">
        <f t="shared" si="8"/>
        <v>14.800000000000008</v>
      </c>
      <c r="U69" s="32"/>
      <c r="V69" s="109">
        <f t="shared" si="9"/>
        <v>-27.880000000000003</v>
      </c>
      <c r="W69" s="32"/>
      <c r="X69" s="122">
        <f t="shared" si="10"/>
        <v>3.8304000000000062</v>
      </c>
      <c r="Y69" s="32"/>
      <c r="Z69" s="130">
        <f t="shared" si="11"/>
        <v>-19.340246044613554</v>
      </c>
      <c r="AA69" s="32"/>
      <c r="AB69" s="145">
        <f t="shared" si="12"/>
        <v>27.176176143234741</v>
      </c>
    </row>
    <row r="70" spans="6:28" ht="10.25" customHeight="1" x14ac:dyDescent="0.15">
      <c r="F70" s="1"/>
      <c r="G70" s="1"/>
      <c r="H70" s="1"/>
      <c r="I70" s="1"/>
      <c r="J70" s="1"/>
      <c r="K70" s="1"/>
      <c r="L70" s="1"/>
      <c r="M70" s="1"/>
      <c r="N70" s="44">
        <v>46</v>
      </c>
      <c r="O70" s="10"/>
      <c r="P70" s="43">
        <f t="shared" si="6"/>
        <v>-1.000000000000002</v>
      </c>
      <c r="Q70" s="11"/>
      <c r="R70" s="85">
        <f t="shared" si="7"/>
        <v>19.999999999999989</v>
      </c>
      <c r="S70" s="32"/>
      <c r="T70" s="96">
        <f t="shared" si="8"/>
        <v>14.000000000000007</v>
      </c>
      <c r="U70" s="32"/>
      <c r="V70" s="108">
        <f t="shared" si="9"/>
        <v>-27.500000000000004</v>
      </c>
      <c r="W70" s="32"/>
      <c r="X70" s="120">
        <f t="shared" si="10"/>
        <v>3.1750000000000069</v>
      </c>
      <c r="Y70" s="32"/>
      <c r="Z70" s="129">
        <f t="shared" si="11"/>
        <v>-19.292893218813454</v>
      </c>
      <c r="AA70" s="32"/>
      <c r="AB70" s="136">
        <f t="shared" si="12"/>
        <v>26.974149070059546</v>
      </c>
    </row>
    <row r="71" spans="6:28" ht="10.25" customHeight="1" x14ac:dyDescent="0.15">
      <c r="F71" s="1"/>
      <c r="G71" s="1"/>
      <c r="H71" s="1"/>
      <c r="I71" s="1"/>
      <c r="J71" s="1"/>
      <c r="K71" s="1"/>
      <c r="L71" s="1"/>
      <c r="M71" s="1"/>
      <c r="N71" s="44">
        <v>47</v>
      </c>
      <c r="O71" s="10"/>
      <c r="P71" s="42">
        <f t="shared" si="6"/>
        <v>-0.80000000000000204</v>
      </c>
      <c r="Q71" s="11"/>
      <c r="R71" s="86">
        <f t="shared" si="7"/>
        <v>20.999999999999989</v>
      </c>
      <c r="S71" s="32"/>
      <c r="T71" s="97">
        <f t="shared" si="8"/>
        <v>13.200000000000008</v>
      </c>
      <c r="U71" s="32"/>
      <c r="V71" s="109">
        <f t="shared" si="9"/>
        <v>-27.080000000000005</v>
      </c>
      <c r="W71" s="32"/>
      <c r="X71" s="122">
        <f t="shared" si="10"/>
        <v>2.5216000000000065</v>
      </c>
      <c r="Y71" s="32"/>
      <c r="Z71" s="130">
        <f t="shared" si="11"/>
        <v>-19.242141716744801</v>
      </c>
      <c r="AA71" s="32"/>
      <c r="AB71" s="145">
        <f t="shared" si="12"/>
        <v>26.776122797097749</v>
      </c>
    </row>
    <row r="72" spans="6:28" ht="10.25" customHeight="1" x14ac:dyDescent="0.15">
      <c r="F72" s="1"/>
      <c r="G72" s="1"/>
      <c r="H72" s="1"/>
      <c r="I72" s="1"/>
      <c r="J72" s="1"/>
      <c r="K72" s="1"/>
      <c r="L72" s="1"/>
      <c r="M72" s="1"/>
      <c r="N72" s="44">
        <v>48</v>
      </c>
      <c r="O72" s="10"/>
      <c r="P72" s="43">
        <f t="shared" si="6"/>
        <v>-0.60000000000000209</v>
      </c>
      <c r="Q72" s="11"/>
      <c r="R72" s="85">
        <f t="shared" si="7"/>
        <v>21.999999999999989</v>
      </c>
      <c r="S72" s="32"/>
      <c r="T72" s="96">
        <f t="shared" si="8"/>
        <v>12.400000000000009</v>
      </c>
      <c r="U72" s="32"/>
      <c r="V72" s="108">
        <f t="shared" si="9"/>
        <v>-26.620000000000005</v>
      </c>
      <c r="W72" s="32"/>
      <c r="X72" s="120">
        <f t="shared" si="10"/>
        <v>1.8738000000000068</v>
      </c>
      <c r="Y72" s="32"/>
      <c r="Z72" s="129">
        <f t="shared" si="11"/>
        <v>-19.187747603643764</v>
      </c>
      <c r="AA72" s="32"/>
      <c r="AB72" s="136">
        <f t="shared" si="12"/>
        <v>26.581941938526729</v>
      </c>
    </row>
    <row r="73" spans="6:28" ht="10.25" customHeight="1" x14ac:dyDescent="0.15">
      <c r="N73" s="44">
        <v>49</v>
      </c>
      <c r="P73" s="42">
        <f t="shared" si="6"/>
        <v>-0.40000000000000208</v>
      </c>
      <c r="R73" s="86">
        <f t="shared" si="7"/>
        <v>22.999999999999989</v>
      </c>
      <c r="S73" s="32"/>
      <c r="T73" s="97">
        <f t="shared" si="8"/>
        <v>11.600000000000009</v>
      </c>
      <c r="U73" s="32"/>
      <c r="V73" s="109">
        <f t="shared" si="9"/>
        <v>-26.120000000000005</v>
      </c>
      <c r="W73" s="32"/>
      <c r="X73" s="122">
        <f t="shared" si="10"/>
        <v>1.2352000000000065</v>
      </c>
      <c r="Y73" s="32"/>
      <c r="Z73" s="130">
        <f t="shared" si="11"/>
        <v>-19.129449436703876</v>
      </c>
      <c r="AA73" s="32"/>
      <c r="AB73" s="145">
        <f t="shared" si="12"/>
        <v>26.391459988819786</v>
      </c>
    </row>
    <row r="74" spans="6:28" ht="10.25" customHeight="1" x14ac:dyDescent="0.15">
      <c r="N74" s="44">
        <v>50</v>
      </c>
      <c r="P74" s="43">
        <f t="shared" si="6"/>
        <v>-0.20000000000000207</v>
      </c>
      <c r="R74" s="86">
        <f t="shared" si="7"/>
        <v>23.999999999999989</v>
      </c>
      <c r="S74" s="32"/>
      <c r="T74" s="97">
        <f t="shared" si="8"/>
        <v>10.800000000000008</v>
      </c>
      <c r="U74" s="32"/>
      <c r="V74" s="109">
        <f t="shared" si="9"/>
        <v>-25.580000000000005</v>
      </c>
      <c r="W74" s="32"/>
      <c r="X74" s="122">
        <f t="shared" si="10"/>
        <v>0.60940000000000638</v>
      </c>
      <c r="Y74" s="32"/>
      <c r="Z74" s="130">
        <f t="shared" si="11"/>
        <v>-19.066967008463195</v>
      </c>
      <c r="AA74" s="32"/>
      <c r="AB74" s="145">
        <f t="shared" si="12"/>
        <v>26.204538658698265</v>
      </c>
    </row>
    <row r="75" spans="6:28" ht="10.25" customHeight="1" x14ac:dyDescent="0.15">
      <c r="N75" s="44">
        <v>51</v>
      </c>
      <c r="P75" s="42">
        <f t="shared" si="6"/>
        <v>-2.0539125955565396E-15</v>
      </c>
      <c r="R75" s="85">
        <f t="shared" si="7"/>
        <v>24.999999999999989</v>
      </c>
      <c r="S75" s="32"/>
      <c r="T75" s="96">
        <f t="shared" si="8"/>
        <v>10.000000000000009</v>
      </c>
      <c r="U75" s="32"/>
      <c r="V75" s="108">
        <f t="shared" si="9"/>
        <v>-25.000000000000007</v>
      </c>
      <c r="W75" s="32"/>
      <c r="X75" s="120">
        <f t="shared" si="10"/>
        <v>6.1617377866696196E-15</v>
      </c>
      <c r="Y75" s="32"/>
      <c r="Z75" s="129">
        <f t="shared" si="11"/>
        <v>-19</v>
      </c>
      <c r="AA75" s="32"/>
      <c r="AB75" s="136">
        <f t="shared" si="12"/>
        <v>26.021047272016297</v>
      </c>
    </row>
    <row r="76" spans="6:28" ht="10.25" customHeight="1" x14ac:dyDescent="0.15">
      <c r="N76" s="44">
        <v>52</v>
      </c>
      <c r="P76" s="43">
        <f t="shared" si="6"/>
        <v>0.19999999999999796</v>
      </c>
      <c r="R76" s="86">
        <f t="shared" si="7"/>
        <v>25.999999999999989</v>
      </c>
      <c r="S76" s="32"/>
      <c r="T76" s="97">
        <f t="shared" si="8"/>
        <v>9.2000000000000082</v>
      </c>
      <c r="U76" s="32"/>
      <c r="V76" s="109">
        <f t="shared" si="9"/>
        <v>-24.380000000000006</v>
      </c>
      <c r="W76" s="32"/>
      <c r="X76" s="122">
        <f t="shared" si="10"/>
        <v>-0.58939999999999415</v>
      </c>
      <c r="Y76" s="32"/>
      <c r="Z76" s="130">
        <f t="shared" si="11"/>
        <v>-18.928226537463708</v>
      </c>
      <c r="AA76" s="32"/>
      <c r="AB76" s="145">
        <f t="shared" si="12"/>
        <v>25.840862216989514</v>
      </c>
    </row>
    <row r="77" spans="6:28" ht="10.25" customHeight="1" x14ac:dyDescent="0.15">
      <c r="N77" s="44">
        <v>53</v>
      </c>
      <c r="P77" s="42">
        <f t="shared" si="6"/>
        <v>0.39999999999999797</v>
      </c>
      <c r="R77" s="85">
        <f t="shared" si="7"/>
        <v>26.999999999999989</v>
      </c>
      <c r="S77" s="32"/>
      <c r="T77" s="96">
        <f t="shared" si="8"/>
        <v>8.4000000000000075</v>
      </c>
      <c r="U77" s="32"/>
      <c r="V77" s="108">
        <f t="shared" si="9"/>
        <v>-23.720000000000006</v>
      </c>
      <c r="W77" s="32"/>
      <c r="X77" s="120">
        <f t="shared" si="10"/>
        <v>-1.1551999999999945</v>
      </c>
      <c r="Y77" s="32"/>
      <c r="Z77" s="129">
        <f t="shared" si="11"/>
        <v>-18.851301645002966</v>
      </c>
      <c r="AA77" s="32"/>
      <c r="AB77" s="136">
        <f t="shared" si="12"/>
        <v>25.663866445995502</v>
      </c>
    </row>
    <row r="78" spans="6:28" ht="10.25" customHeight="1" x14ac:dyDescent="0.15">
      <c r="N78" s="44">
        <v>54</v>
      </c>
      <c r="P78" s="43">
        <f t="shared" si="6"/>
        <v>0.59999999999999798</v>
      </c>
      <c r="R78" s="86">
        <f t="shared" si="7"/>
        <v>27.999999999999989</v>
      </c>
      <c r="S78" s="32"/>
      <c r="T78" s="97">
        <f t="shared" si="8"/>
        <v>7.6000000000000085</v>
      </c>
      <c r="U78" s="32"/>
      <c r="V78" s="109">
        <f t="shared" si="9"/>
        <v>-23.020000000000007</v>
      </c>
      <c r="W78" s="32"/>
      <c r="X78" s="122">
        <f t="shared" si="10"/>
        <v>-1.6937999999999949</v>
      </c>
      <c r="Y78" s="32"/>
      <c r="Z78" s="130">
        <f t="shared" si="11"/>
        <v>-18.768855586655086</v>
      </c>
      <c r="AA78" s="32"/>
      <c r="AB78" s="145">
        <f t="shared" si="12"/>
        <v>25.489949018876814</v>
      </c>
    </row>
    <row r="79" spans="6:28" ht="10.25" customHeight="1" x14ac:dyDescent="0.15">
      <c r="N79" s="44">
        <v>55</v>
      </c>
      <c r="P79" s="42">
        <f t="shared" si="6"/>
        <v>0.79999999999999805</v>
      </c>
      <c r="R79" s="85">
        <f t="shared" si="7"/>
        <v>28.999999999999989</v>
      </c>
      <c r="S79" s="32"/>
      <c r="T79" s="96">
        <f t="shared" si="8"/>
        <v>6.8000000000000078</v>
      </c>
      <c r="U79" s="32"/>
      <c r="V79" s="108">
        <f t="shared" si="9"/>
        <v>-22.280000000000008</v>
      </c>
      <c r="W79" s="32"/>
      <c r="X79" s="120">
        <f t="shared" si="10"/>
        <v>-2.2015999999999951</v>
      </c>
      <c r="Y79" s="32"/>
      <c r="Z79" s="129">
        <f t="shared" si="11"/>
        <v>-18.680492089227108</v>
      </c>
      <c r="AA79" s="32"/>
      <c r="AB79" s="136">
        <f t="shared" si="12"/>
        <v>25.319004685283812</v>
      </c>
    </row>
    <row r="80" spans="6:28" ht="10.25" customHeight="1" x14ac:dyDescent="0.15">
      <c r="N80" s="44">
        <v>56</v>
      </c>
      <c r="P80" s="43">
        <f t="shared" si="6"/>
        <v>0.999999999999998</v>
      </c>
      <c r="R80" s="86">
        <f t="shared" si="7"/>
        <v>29.999999999999989</v>
      </c>
      <c r="S80" s="32"/>
      <c r="T80" s="97">
        <f t="shared" si="8"/>
        <v>6.000000000000008</v>
      </c>
      <c r="U80" s="32"/>
      <c r="V80" s="109">
        <f t="shared" si="9"/>
        <v>-21.500000000000007</v>
      </c>
      <c r="W80" s="32"/>
      <c r="X80" s="122">
        <f t="shared" si="10"/>
        <v>-2.6749999999999954</v>
      </c>
      <c r="Y80" s="32"/>
      <c r="Z80" s="130">
        <f t="shared" si="11"/>
        <v>-18.585786437626908</v>
      </c>
      <c r="AA80" s="32"/>
      <c r="AB80" s="145">
        <f t="shared" si="12"/>
        <v>25.150933502119997</v>
      </c>
    </row>
    <row r="81" spans="14:28" ht="10.25" customHeight="1" x14ac:dyDescent="0.15">
      <c r="N81" s="44">
        <v>57</v>
      </c>
      <c r="P81" s="42">
        <f t="shared" si="6"/>
        <v>1.199999999999998</v>
      </c>
      <c r="R81" s="86">
        <f t="shared" si="7"/>
        <v>30.999999999999989</v>
      </c>
      <c r="S81" s="32"/>
      <c r="T81" s="97">
        <f t="shared" si="8"/>
        <v>5.2000000000000082</v>
      </c>
      <c r="U81" s="32"/>
      <c r="V81" s="109">
        <f t="shared" si="9"/>
        <v>-20.680000000000007</v>
      </c>
      <c r="W81" s="32"/>
      <c r="X81" s="122">
        <f t="shared" si="10"/>
        <v>-3.1103999999999958</v>
      </c>
      <c r="Y81" s="32"/>
      <c r="Z81" s="130">
        <f t="shared" si="11"/>
        <v>-18.484283433489605</v>
      </c>
      <c r="AA81" s="32"/>
      <c r="AB81" s="145">
        <f t="shared" si="12"/>
        <v>24.985640482607891</v>
      </c>
    </row>
    <row r="82" spans="14:28" ht="10.25" customHeight="1" x14ac:dyDescent="0.15">
      <c r="N82" s="44">
        <v>58</v>
      </c>
      <c r="P82" s="43">
        <f t="shared" si="6"/>
        <v>1.3999999999999979</v>
      </c>
      <c r="R82" s="85">
        <f t="shared" si="7"/>
        <v>31.999999999999989</v>
      </c>
      <c r="S82" s="32"/>
      <c r="T82" s="96">
        <f t="shared" si="8"/>
        <v>4.4000000000000083</v>
      </c>
      <c r="U82" s="32"/>
      <c r="V82" s="108">
        <f t="shared" si="9"/>
        <v>-19.820000000000007</v>
      </c>
      <c r="W82" s="32"/>
      <c r="X82" s="120">
        <f t="shared" si="10"/>
        <v>-3.5041999999999964</v>
      </c>
      <c r="Y82" s="32"/>
      <c r="Z82" s="129">
        <f t="shared" si="11"/>
        <v>-18.375495207287528</v>
      </c>
      <c r="AA82" s="32"/>
      <c r="AB82" s="136">
        <f t="shared" si="12"/>
        <v>24.823035273890088</v>
      </c>
    </row>
    <row r="83" spans="14:28" ht="10.25" customHeight="1" x14ac:dyDescent="0.15">
      <c r="N83" s="44">
        <v>59</v>
      </c>
      <c r="P83" s="42">
        <f t="shared" si="6"/>
        <v>1.5999999999999979</v>
      </c>
      <c r="R83" s="86">
        <f t="shared" si="7"/>
        <v>32.999999999999986</v>
      </c>
      <c r="S83" s="32"/>
      <c r="T83" s="97">
        <f t="shared" si="8"/>
        <v>3.6000000000000085</v>
      </c>
      <c r="U83" s="32"/>
      <c r="V83" s="109">
        <f t="shared" si="9"/>
        <v>-18.920000000000009</v>
      </c>
      <c r="W83" s="32"/>
      <c r="X83" s="122">
        <f t="shared" si="10"/>
        <v>-3.8527999999999967</v>
      </c>
      <c r="Y83" s="32"/>
      <c r="Z83" s="130">
        <f t="shared" si="11"/>
        <v>-18.258898873407752</v>
      </c>
      <c r="AA83" s="32"/>
      <c r="AB83" s="145">
        <f t="shared" si="12"/>
        <v>24.663031860425679</v>
      </c>
    </row>
    <row r="84" spans="14:28" ht="10.25" customHeight="1" x14ac:dyDescent="0.15">
      <c r="N84" s="44">
        <v>60</v>
      </c>
      <c r="P84" s="43">
        <f t="shared" si="6"/>
        <v>1.7999999999999978</v>
      </c>
      <c r="R84" s="85">
        <f t="shared" si="7"/>
        <v>33.999999999999986</v>
      </c>
      <c r="S84" s="32"/>
      <c r="T84" s="96">
        <f t="shared" si="8"/>
        <v>2.8000000000000087</v>
      </c>
      <c r="U84" s="32"/>
      <c r="V84" s="108">
        <f t="shared" si="9"/>
        <v>-17.980000000000011</v>
      </c>
      <c r="W84" s="32"/>
      <c r="X84" s="120">
        <f t="shared" si="10"/>
        <v>-4.152599999999997</v>
      </c>
      <c r="Y84" s="32"/>
      <c r="Z84" s="129">
        <f t="shared" si="11"/>
        <v>-18.133934016926386</v>
      </c>
      <c r="AA84" s="32"/>
      <c r="AB84" s="136">
        <f t="shared" si="12"/>
        <v>24.505548290744287</v>
      </c>
    </row>
    <row r="85" spans="14:28" ht="10.25" customHeight="1" x14ac:dyDescent="0.15">
      <c r="N85" s="44">
        <v>61</v>
      </c>
      <c r="P85" s="42">
        <f t="shared" si="6"/>
        <v>1.9999999999999978</v>
      </c>
      <c r="R85" s="86">
        <f t="shared" si="7"/>
        <v>34.999999999999986</v>
      </c>
      <c r="S85" s="32"/>
      <c r="T85" s="97">
        <f t="shared" si="8"/>
        <v>2.0000000000000089</v>
      </c>
      <c r="U85" s="32"/>
      <c r="V85" s="109">
        <f t="shared" si="9"/>
        <v>-17.000000000000011</v>
      </c>
      <c r="W85" s="32"/>
      <c r="X85" s="122">
        <f t="shared" si="10"/>
        <v>-4.3999999999999968</v>
      </c>
      <c r="Y85" s="32"/>
      <c r="Z85" s="130">
        <f t="shared" si="11"/>
        <v>-18</v>
      </c>
      <c r="AA85" s="32"/>
      <c r="AB85" s="145">
        <f t="shared" si="12"/>
        <v>24.350506425384634</v>
      </c>
    </row>
    <row r="86" spans="14:28" ht="10.25" customHeight="1" x14ac:dyDescent="0.15">
      <c r="N86" s="44">
        <v>62</v>
      </c>
      <c r="P86" s="43">
        <f t="shared" si="6"/>
        <v>2.199999999999998</v>
      </c>
      <c r="R86" s="85">
        <f t="shared" si="7"/>
        <v>35.999999999999986</v>
      </c>
      <c r="S86" s="32"/>
      <c r="T86" s="96">
        <f t="shared" si="8"/>
        <v>1.2000000000000082</v>
      </c>
      <c r="U86" s="32"/>
      <c r="V86" s="108">
        <f t="shared" si="9"/>
        <v>-15.980000000000011</v>
      </c>
      <c r="W86" s="32"/>
      <c r="X86" s="120">
        <f t="shared" si="10"/>
        <v>-4.5913999999999984</v>
      </c>
      <c r="Y86" s="32"/>
      <c r="Z86" s="129">
        <f t="shared" si="11"/>
        <v>-17.856453074927416</v>
      </c>
      <c r="AA86" s="32"/>
      <c r="AB86" s="136">
        <f t="shared" si="12"/>
        <v>24.197831704076748</v>
      </c>
    </row>
    <row r="87" spans="14:28" ht="10.25" customHeight="1" x14ac:dyDescent="0.15">
      <c r="N87" s="44">
        <v>63</v>
      </c>
      <c r="P87" s="42">
        <f t="shared" si="6"/>
        <v>2.3999999999999981</v>
      </c>
      <c r="R87" s="86">
        <f t="shared" si="7"/>
        <v>36.999999999999993</v>
      </c>
      <c r="S87" s="32"/>
      <c r="T87" s="97">
        <f t="shared" si="8"/>
        <v>0.40000000000000746</v>
      </c>
      <c r="U87" s="32"/>
      <c r="V87" s="109">
        <f t="shared" si="9"/>
        <v>-14.920000000000011</v>
      </c>
      <c r="W87" s="32"/>
      <c r="X87" s="122">
        <f t="shared" si="10"/>
        <v>-4.7231999999999985</v>
      </c>
      <c r="Y87" s="32"/>
      <c r="Z87" s="130">
        <f t="shared" si="11"/>
        <v>-17.702603290005932</v>
      </c>
      <c r="AA87" s="32"/>
      <c r="AB87" s="145">
        <f t="shared" si="12"/>
        <v>24.047452930431344</v>
      </c>
    </row>
    <row r="88" spans="14:28" ht="10.25" customHeight="1" x14ac:dyDescent="0.15">
      <c r="N88" s="44">
        <v>64</v>
      </c>
      <c r="P88" s="43">
        <f t="shared" si="6"/>
        <v>2.5999999999999983</v>
      </c>
      <c r="R88" s="86">
        <f t="shared" si="7"/>
        <v>37.999999999999993</v>
      </c>
      <c r="S88" s="32"/>
      <c r="T88" s="97">
        <f t="shared" si="8"/>
        <v>-0.39999999999999325</v>
      </c>
      <c r="U88" s="32"/>
      <c r="V88" s="109">
        <f t="shared" si="9"/>
        <v>-13.820000000000009</v>
      </c>
      <c r="W88" s="32"/>
      <c r="X88" s="122">
        <f t="shared" si="10"/>
        <v>-4.7918000000000003</v>
      </c>
      <c r="Y88" s="32"/>
      <c r="Z88" s="130">
        <f t="shared" si="11"/>
        <v>-17.537711173310168</v>
      </c>
      <c r="AA88" s="32"/>
      <c r="AB88" s="145">
        <f t="shared" si="12"/>
        <v>23.899302072579939</v>
      </c>
    </row>
    <row r="89" spans="14:28" ht="10.25" customHeight="1" x14ac:dyDescent="0.15">
      <c r="N89" s="44">
        <v>65</v>
      </c>
      <c r="P89" s="42">
        <f t="shared" si="6"/>
        <v>2.7999999999999985</v>
      </c>
      <c r="R89" s="85">
        <f t="shared" si="7"/>
        <v>38.999999999999993</v>
      </c>
      <c r="S89" s="32"/>
      <c r="T89" s="96">
        <f t="shared" si="8"/>
        <v>-1.199999999999994</v>
      </c>
      <c r="U89" s="32"/>
      <c r="V89" s="108">
        <f t="shared" si="9"/>
        <v>-12.680000000000009</v>
      </c>
      <c r="W89" s="32"/>
      <c r="X89" s="120">
        <f t="shared" si="10"/>
        <v>-4.7935999999999996</v>
      </c>
      <c r="Y89" s="32"/>
      <c r="Z89" s="129">
        <f t="shared" si="11"/>
        <v>-17.360984178454213</v>
      </c>
      <c r="AA89" s="32"/>
      <c r="AB89" s="136">
        <f t="shared" si="12"/>
        <v>23.753314078368412</v>
      </c>
    </row>
    <row r="90" spans="14:28" ht="10.25" customHeight="1" x14ac:dyDescent="0.15">
      <c r="N90" s="44">
        <v>66</v>
      </c>
      <c r="P90" s="43">
        <f t="shared" si="6"/>
        <v>2.9999999999999987</v>
      </c>
      <c r="R90" s="86">
        <f t="shared" si="7"/>
        <v>39.999999999999993</v>
      </c>
      <c r="S90" s="32"/>
      <c r="T90" s="97">
        <f t="shared" si="8"/>
        <v>-1.9999999999999947</v>
      </c>
      <c r="U90" s="32"/>
      <c r="V90" s="109">
        <f t="shared" si="9"/>
        <v>-11.500000000000007</v>
      </c>
      <c r="W90" s="32"/>
      <c r="X90" s="122">
        <f t="shared" si="10"/>
        <v>-4.7250000000000005</v>
      </c>
      <c r="Y90" s="32"/>
      <c r="Z90" s="130">
        <f t="shared" si="11"/>
        <v>-17.171572875253812</v>
      </c>
      <c r="AA90" s="32"/>
      <c r="AB90" s="145">
        <f t="shared" si="12"/>
        <v>23.609426703847415</v>
      </c>
    </row>
    <row r="91" spans="14:28" ht="10.25" customHeight="1" x14ac:dyDescent="0.15">
      <c r="N91" s="44">
        <v>67</v>
      </c>
      <c r="P91" s="42">
        <f t="shared" ref="P91:P125" si="13">P90+$I$21</f>
        <v>3.1999999999999988</v>
      </c>
      <c r="R91" s="85">
        <f t="shared" si="7"/>
        <v>40.999999999999993</v>
      </c>
      <c r="S91" s="32"/>
      <c r="T91" s="96">
        <f t="shared" si="8"/>
        <v>-2.7999999999999954</v>
      </c>
      <c r="U91" s="32"/>
      <c r="V91" s="108">
        <f t="shared" si="9"/>
        <v>-10.280000000000008</v>
      </c>
      <c r="W91" s="32"/>
      <c r="X91" s="120">
        <f t="shared" si="10"/>
        <v>-4.5824000000000007</v>
      </c>
      <c r="Y91" s="32"/>
      <c r="Z91" s="129">
        <f t="shared" si="11"/>
        <v>-16.968566866979206</v>
      </c>
      <c r="AA91" s="32"/>
      <c r="AB91" s="136">
        <f t="shared" si="12"/>
        <v>23.46758035392785</v>
      </c>
    </row>
    <row r="92" spans="14:28" ht="10.25" customHeight="1" x14ac:dyDescent="0.15">
      <c r="N92" s="44">
        <v>68</v>
      </c>
      <c r="P92" s="43">
        <f t="shared" si="13"/>
        <v>3.399999999999999</v>
      </c>
      <c r="R92" s="86">
        <f t="shared" si="7"/>
        <v>42</v>
      </c>
      <c r="S92" s="32"/>
      <c r="T92" s="97">
        <f t="shared" si="8"/>
        <v>-3.5999999999999961</v>
      </c>
      <c r="U92" s="32"/>
      <c r="V92" s="109">
        <f t="shared" si="9"/>
        <v>-9.0200000000000067</v>
      </c>
      <c r="W92" s="32"/>
      <c r="X92" s="122">
        <f t="shared" si="10"/>
        <v>-4.3622000000000014</v>
      </c>
      <c r="Y92" s="32"/>
      <c r="Z92" s="130">
        <f t="shared" si="11"/>
        <v>-16.75099041457506</v>
      </c>
      <c r="AA92" s="32"/>
      <c r="AB92" s="145">
        <f t="shared" si="12"/>
        <v>23.327717934180452</v>
      </c>
    </row>
    <row r="93" spans="14:28" ht="10.25" customHeight="1" x14ac:dyDescent="0.15">
      <c r="N93" s="44">
        <v>69</v>
      </c>
      <c r="P93" s="42">
        <f t="shared" si="13"/>
        <v>3.5999999999999992</v>
      </c>
      <c r="R93" s="85">
        <f t="shared" si="7"/>
        <v>43</v>
      </c>
      <c r="S93" s="32"/>
      <c r="T93" s="96">
        <f t="shared" si="8"/>
        <v>-4.3999999999999968</v>
      </c>
      <c r="U93" s="32"/>
      <c r="V93" s="108">
        <f t="shared" si="9"/>
        <v>-7.720000000000006</v>
      </c>
      <c r="W93" s="32"/>
      <c r="X93" s="120">
        <f t="shared" si="10"/>
        <v>-4.0608000000000004</v>
      </c>
      <c r="Y93" s="32"/>
      <c r="Z93" s="129">
        <f t="shared" si="11"/>
        <v>-16.517797746815504</v>
      </c>
      <c r="AA93" s="32"/>
      <c r="AB93" s="136">
        <f t="shared" si="12"/>
        <v>23.18978471285709</v>
      </c>
    </row>
    <row r="94" spans="14:28" ht="10.25" customHeight="1" x14ac:dyDescent="0.15">
      <c r="N94" s="44">
        <v>70</v>
      </c>
      <c r="P94" s="43">
        <f t="shared" si="13"/>
        <v>3.7999999999999994</v>
      </c>
      <c r="R94" s="86">
        <f t="shared" si="7"/>
        <v>44</v>
      </c>
      <c r="S94" s="32"/>
      <c r="T94" s="97">
        <f t="shared" si="8"/>
        <v>-5.1999999999999975</v>
      </c>
      <c r="U94" s="32"/>
      <c r="V94" s="109">
        <f t="shared" si="9"/>
        <v>-6.3800000000000026</v>
      </c>
      <c r="W94" s="32"/>
      <c r="X94" s="122">
        <f t="shared" si="10"/>
        <v>-3.6746000000000016</v>
      </c>
      <c r="Y94" s="32"/>
      <c r="Z94" s="130">
        <f t="shared" si="11"/>
        <v>-16.267868033852771</v>
      </c>
      <c r="AA94" s="32"/>
      <c r="AB94" s="145">
        <f t="shared" si="12"/>
        <v>23.053728192299307</v>
      </c>
    </row>
    <row r="95" spans="14:28" ht="10.25" customHeight="1" x14ac:dyDescent="0.15">
      <c r="N95" s="44">
        <v>71</v>
      </c>
      <c r="P95" s="42">
        <f t="shared" si="13"/>
        <v>3.9999999999999996</v>
      </c>
      <c r="R95" s="86">
        <f t="shared" si="7"/>
        <v>45</v>
      </c>
      <c r="S95" s="32"/>
      <c r="T95" s="97">
        <f t="shared" si="8"/>
        <v>-5.9999999999999982</v>
      </c>
      <c r="U95" s="32"/>
      <c r="V95" s="109">
        <f t="shared" si="9"/>
        <v>-5.0000000000000036</v>
      </c>
      <c r="W95" s="32"/>
      <c r="X95" s="122">
        <f t="shared" si="10"/>
        <v>-3.2000000000000011</v>
      </c>
      <c r="Y95" s="32"/>
      <c r="Z95" s="130">
        <f t="shared" si="11"/>
        <v>-16</v>
      </c>
      <c r="AA95" s="32"/>
      <c r="AB95" s="145">
        <f t="shared" si="12"/>
        <v>22.919497988977898</v>
      </c>
    </row>
    <row r="96" spans="14:28" ht="10.25" customHeight="1" x14ac:dyDescent="0.15">
      <c r="N96" s="44">
        <v>72</v>
      </c>
      <c r="P96" s="43">
        <f t="shared" si="13"/>
        <v>4.1999999999999993</v>
      </c>
      <c r="R96" s="85">
        <f t="shared" si="7"/>
        <v>46</v>
      </c>
      <c r="S96" s="32"/>
      <c r="T96" s="96">
        <f t="shared" si="8"/>
        <v>-6.7999999999999972</v>
      </c>
      <c r="U96" s="32"/>
      <c r="V96" s="108">
        <f t="shared" si="9"/>
        <v>-3.5800000000000054</v>
      </c>
      <c r="W96" s="32"/>
      <c r="X96" s="120">
        <f t="shared" si="10"/>
        <v>-2.6334000000000017</v>
      </c>
      <c r="Y96" s="32"/>
      <c r="Z96" s="129">
        <f t="shared" si="11"/>
        <v>-15.712906149854827</v>
      </c>
      <c r="AA96" s="32"/>
      <c r="AB96" s="136">
        <f t="shared" si="12"/>
        <v>22.787045721477696</v>
      </c>
    </row>
    <row r="97" spans="14:28" ht="10.25" customHeight="1" x14ac:dyDescent="0.15">
      <c r="N97" s="44">
        <v>73</v>
      </c>
      <c r="P97" s="42">
        <f t="shared" si="13"/>
        <v>4.3999999999999995</v>
      </c>
      <c r="R97" s="86">
        <f t="shared" si="7"/>
        <v>47</v>
      </c>
      <c r="S97" s="32"/>
      <c r="T97" s="97">
        <f t="shared" si="8"/>
        <v>-7.5999999999999979</v>
      </c>
      <c r="U97" s="32"/>
      <c r="V97" s="109">
        <f t="shared" si="9"/>
        <v>-2.1200000000000045</v>
      </c>
      <c r="W97" s="32"/>
      <c r="X97" s="122">
        <f t="shared" si="10"/>
        <v>-1.9712000000000032</v>
      </c>
      <c r="Y97" s="32"/>
      <c r="Z97" s="130">
        <f t="shared" si="11"/>
        <v>-15.40520658001186</v>
      </c>
      <c r="AA97" s="32"/>
      <c r="AB97" s="145">
        <f t="shared" si="12"/>
        <v>22.656324905804169</v>
      </c>
    </row>
    <row r="98" spans="14:28" ht="10.25" customHeight="1" x14ac:dyDescent="0.15">
      <c r="N98" s="44">
        <v>74</v>
      </c>
      <c r="P98" s="43">
        <f t="shared" si="13"/>
        <v>4.5999999999999996</v>
      </c>
      <c r="R98" s="85">
        <f t="shared" si="7"/>
        <v>48</v>
      </c>
      <c r="S98" s="32"/>
      <c r="T98" s="96">
        <f t="shared" si="8"/>
        <v>-8.3999999999999986</v>
      </c>
      <c r="U98" s="32"/>
      <c r="V98" s="108">
        <f t="shared" si="9"/>
        <v>-0.62000000000000455</v>
      </c>
      <c r="W98" s="32"/>
      <c r="X98" s="120">
        <f t="shared" si="10"/>
        <v>-1.2098000000000031</v>
      </c>
      <c r="Y98" s="32"/>
      <c r="Z98" s="129">
        <f t="shared" si="11"/>
        <v>-15.075422346620336</v>
      </c>
      <c r="AA98" s="32"/>
      <c r="AB98" s="136">
        <f t="shared" si="12"/>
        <v>22.527290857445088</v>
      </c>
    </row>
    <row r="99" spans="14:28" ht="10.25" customHeight="1" x14ac:dyDescent="0.15">
      <c r="N99" s="44">
        <v>75</v>
      </c>
      <c r="P99" s="42">
        <f t="shared" si="13"/>
        <v>4.8</v>
      </c>
      <c r="R99" s="86">
        <f t="shared" si="7"/>
        <v>49</v>
      </c>
      <c r="S99" s="32"/>
      <c r="T99" s="97">
        <f t="shared" si="8"/>
        <v>-9.1999999999999993</v>
      </c>
      <c r="U99" s="32"/>
      <c r="V99" s="109">
        <f t="shared" si="9"/>
        <v>0.91999999999999815</v>
      </c>
      <c r="W99" s="32"/>
      <c r="X99" s="122">
        <f t="shared" si="10"/>
        <v>-0.34559999999999924</v>
      </c>
      <c r="Y99" s="32"/>
      <c r="Z99" s="130">
        <f t="shared" si="11"/>
        <v>-14.721968356908423</v>
      </c>
      <c r="AA99" s="32"/>
      <c r="AB99" s="145">
        <f t="shared" si="12"/>
        <v>22.39990059967079</v>
      </c>
    </row>
    <row r="100" spans="14:28" ht="10.25" customHeight="1" x14ac:dyDescent="0.15">
      <c r="N100" s="44">
        <v>76</v>
      </c>
      <c r="P100" s="43">
        <f t="shared" si="13"/>
        <v>5</v>
      </c>
      <c r="R100" s="85">
        <f t="shared" si="7"/>
        <v>50</v>
      </c>
      <c r="S100" s="32"/>
      <c r="T100" s="96">
        <f t="shared" si="8"/>
        <v>-10</v>
      </c>
      <c r="U100" s="32"/>
      <c r="V100" s="108">
        <f t="shared" si="9"/>
        <v>2.5</v>
      </c>
      <c r="W100" s="32"/>
      <c r="X100" s="120">
        <f t="shared" si="10"/>
        <v>0.625</v>
      </c>
      <c r="Y100" s="32"/>
      <c r="Z100" s="129">
        <f t="shared" si="11"/>
        <v>-14.34314575050762</v>
      </c>
      <c r="AA100" s="32"/>
      <c r="AB100" s="136">
        <f t="shared" si="12"/>
        <v>22.274112777602188</v>
      </c>
    </row>
    <row r="101" spans="14:28" ht="10.25" customHeight="1" x14ac:dyDescent="0.15">
      <c r="N101" s="44">
        <v>77</v>
      </c>
      <c r="P101" s="42">
        <f t="shared" si="13"/>
        <v>5.2</v>
      </c>
      <c r="R101" s="86">
        <f t="shared" si="7"/>
        <v>49</v>
      </c>
      <c r="S101" s="32"/>
      <c r="T101" s="97">
        <f t="shared" si="8"/>
        <v>-10.8</v>
      </c>
      <c r="U101" s="32"/>
      <c r="V101" s="109">
        <f t="shared" si="9"/>
        <v>4.1200000000000045</v>
      </c>
      <c r="W101" s="32"/>
      <c r="X101" s="122">
        <f t="shared" si="10"/>
        <v>1.7056000000000004</v>
      </c>
      <c r="Y101" s="32"/>
      <c r="Z101" s="130">
        <f t="shared" si="11"/>
        <v>-13.937133733958408</v>
      </c>
      <c r="AA101" s="32"/>
      <c r="AB101" s="145">
        <f t="shared" si="12"/>
        <v>22.149887577616617</v>
      </c>
    </row>
    <row r="102" spans="14:28" ht="10.25" customHeight="1" x14ac:dyDescent="0.15">
      <c r="N102" s="44">
        <v>78</v>
      </c>
      <c r="P102" s="43">
        <f t="shared" si="13"/>
        <v>5.4</v>
      </c>
      <c r="R102" s="86">
        <f t="shared" si="7"/>
        <v>48</v>
      </c>
      <c r="S102" s="32"/>
      <c r="T102" s="97">
        <f t="shared" si="8"/>
        <v>-11.600000000000001</v>
      </c>
      <c r="U102" s="32"/>
      <c r="V102" s="109">
        <f t="shared" si="9"/>
        <v>5.7800000000000047</v>
      </c>
      <c r="W102" s="32"/>
      <c r="X102" s="122">
        <f t="shared" si="10"/>
        <v>2.899799999999999</v>
      </c>
      <c r="Y102" s="32"/>
      <c r="Z102" s="130">
        <f t="shared" si="11"/>
        <v>-13.501980829150115</v>
      </c>
      <c r="AA102" s="32"/>
      <c r="AB102" s="145">
        <f t="shared" si="12"/>
        <v>22.027186651698472</v>
      </c>
    </row>
    <row r="103" spans="14:28" ht="10.25" customHeight="1" x14ac:dyDescent="0.15">
      <c r="N103" s="44">
        <v>79</v>
      </c>
      <c r="P103" s="42">
        <f t="shared" si="13"/>
        <v>5.6000000000000005</v>
      </c>
      <c r="R103" s="85">
        <f t="shared" si="7"/>
        <v>47</v>
      </c>
      <c r="S103" s="32"/>
      <c r="T103" s="96">
        <f t="shared" si="8"/>
        <v>-12.400000000000002</v>
      </c>
      <c r="U103" s="32"/>
      <c r="V103" s="108">
        <f t="shared" si="9"/>
        <v>7.480000000000004</v>
      </c>
      <c r="W103" s="32"/>
      <c r="X103" s="120">
        <f t="shared" si="10"/>
        <v>4.2112000000000016</v>
      </c>
      <c r="Y103" s="32"/>
      <c r="Z103" s="129">
        <f t="shared" si="11"/>
        <v>-13.035595493631007</v>
      </c>
      <c r="AA103" s="32"/>
      <c r="AB103" s="136">
        <f t="shared" si="12"/>
        <v>21.905973046375024</v>
      </c>
    </row>
    <row r="104" spans="14:28" ht="10.25" customHeight="1" x14ac:dyDescent="0.15">
      <c r="N104" s="44">
        <v>80</v>
      </c>
      <c r="P104" s="43">
        <f t="shared" si="13"/>
        <v>5.8000000000000007</v>
      </c>
      <c r="R104" s="86">
        <f t="shared" si="7"/>
        <v>46</v>
      </c>
      <c r="S104" s="32"/>
      <c r="T104" s="97">
        <f t="shared" si="8"/>
        <v>-13.200000000000003</v>
      </c>
      <c r="U104" s="32"/>
      <c r="V104" s="109">
        <f t="shared" si="9"/>
        <v>9.220000000000006</v>
      </c>
      <c r="W104" s="32"/>
      <c r="X104" s="122">
        <f t="shared" si="10"/>
        <v>5.6434000000000033</v>
      </c>
      <c r="Y104" s="32"/>
      <c r="Z104" s="130">
        <f t="shared" si="11"/>
        <v>-12.535736067705539</v>
      </c>
      <c r="AA104" s="32"/>
      <c r="AB104" s="145">
        <f t="shared" si="12"/>
        <v>21.786211135907866</v>
      </c>
    </row>
    <row r="105" spans="14:28" ht="10.25" customHeight="1" x14ac:dyDescent="0.15">
      <c r="N105" s="44">
        <v>81</v>
      </c>
      <c r="P105" s="42">
        <f t="shared" si="13"/>
        <v>6.0000000000000009</v>
      </c>
      <c r="R105" s="85">
        <f t="shared" si="7"/>
        <v>45</v>
      </c>
      <c r="S105" s="32"/>
      <c r="T105" s="96">
        <f t="shared" si="8"/>
        <v>-14.000000000000004</v>
      </c>
      <c r="U105" s="32"/>
      <c r="V105" s="108">
        <f t="shared" si="9"/>
        <v>11.000000000000014</v>
      </c>
      <c r="W105" s="32"/>
      <c r="X105" s="120">
        <f t="shared" si="10"/>
        <v>7.2000000000000064</v>
      </c>
      <c r="Y105" s="32"/>
      <c r="Z105" s="129">
        <f t="shared" si="11"/>
        <v>-11.999999999999998</v>
      </c>
      <c r="AA105" s="32"/>
      <c r="AB105" s="136">
        <f t="shared" si="12"/>
        <v>21.66786655943784</v>
      </c>
    </row>
    <row r="106" spans="14:28" ht="10.25" customHeight="1" x14ac:dyDescent="0.15">
      <c r="N106" s="44">
        <v>82</v>
      </c>
      <c r="P106" s="43">
        <f t="shared" si="13"/>
        <v>6.2000000000000011</v>
      </c>
      <c r="R106" s="86">
        <f t="shared" si="7"/>
        <v>43.999999999999993</v>
      </c>
      <c r="S106" s="32"/>
      <c r="T106" s="97">
        <f t="shared" si="8"/>
        <v>-14.800000000000004</v>
      </c>
      <c r="U106" s="32"/>
      <c r="V106" s="109">
        <f t="shared" si="9"/>
        <v>12.820000000000007</v>
      </c>
      <c r="W106" s="32"/>
      <c r="X106" s="122">
        <f t="shared" si="10"/>
        <v>8.8846000000000096</v>
      </c>
      <c r="Y106" s="32"/>
      <c r="Z106" s="130">
        <f t="shared" si="11"/>
        <v>-11.425812299709653</v>
      </c>
      <c r="AA106" s="32"/>
      <c r="AB106" s="145">
        <f t="shared" si="12"/>
        <v>21.550906161805923</v>
      </c>
    </row>
    <row r="107" spans="14:28" ht="10.25" customHeight="1" x14ac:dyDescent="0.15">
      <c r="N107" s="44">
        <v>83</v>
      </c>
      <c r="P107" s="42">
        <f t="shared" si="13"/>
        <v>6.4000000000000012</v>
      </c>
      <c r="R107" s="85">
        <f t="shared" si="7"/>
        <v>42.999999999999993</v>
      </c>
      <c r="S107" s="32"/>
      <c r="T107" s="96">
        <f t="shared" si="8"/>
        <v>-15.600000000000005</v>
      </c>
      <c r="U107" s="32"/>
      <c r="V107" s="108">
        <f t="shared" si="9"/>
        <v>14.680000000000007</v>
      </c>
      <c r="W107" s="32"/>
      <c r="X107" s="120">
        <f t="shared" si="10"/>
        <v>10.700800000000008</v>
      </c>
      <c r="Y107" s="32"/>
      <c r="Z107" s="129">
        <f t="shared" si="11"/>
        <v>-10.810413160023717</v>
      </c>
      <c r="AA107" s="32"/>
      <c r="AB107" s="136">
        <f t="shared" si="12"/>
        <v>21.435297937795163</v>
      </c>
    </row>
    <row r="108" spans="14:28" ht="10.25" customHeight="1" x14ac:dyDescent="0.15">
      <c r="N108" s="44">
        <v>84</v>
      </c>
      <c r="P108" s="43">
        <f t="shared" si="13"/>
        <v>6.6000000000000014</v>
      </c>
      <c r="R108" s="86">
        <f t="shared" si="7"/>
        <v>41.999999999999993</v>
      </c>
      <c r="S108" s="32"/>
      <c r="T108" s="97">
        <f t="shared" si="8"/>
        <v>-16.400000000000006</v>
      </c>
      <c r="U108" s="32"/>
      <c r="V108" s="109">
        <f t="shared" si="9"/>
        <v>16.580000000000013</v>
      </c>
      <c r="W108" s="32"/>
      <c r="X108" s="122">
        <f t="shared" si="10"/>
        <v>12.652200000000015</v>
      </c>
      <c r="Y108" s="32"/>
      <c r="Z108" s="130">
        <f t="shared" si="11"/>
        <v>-10.150844693240668</v>
      </c>
      <c r="AA108" s="32"/>
      <c r="AB108" s="145">
        <f t="shared" si="12"/>
        <v>21.321010979558935</v>
      </c>
    </row>
    <row r="109" spans="14:28" ht="10.25" customHeight="1" x14ac:dyDescent="0.15">
      <c r="N109" s="44">
        <v>85</v>
      </c>
      <c r="P109" s="42">
        <f t="shared" si="13"/>
        <v>6.8000000000000016</v>
      </c>
      <c r="R109" s="86">
        <f t="shared" si="7"/>
        <v>40.999999999999993</v>
      </c>
      <c r="S109" s="32"/>
      <c r="T109" s="97">
        <f t="shared" si="8"/>
        <v>-17.200000000000006</v>
      </c>
      <c r="U109" s="32"/>
      <c r="V109" s="109">
        <f t="shared" si="9"/>
        <v>18.520000000000017</v>
      </c>
      <c r="W109" s="32"/>
      <c r="X109" s="122">
        <f t="shared" si="10"/>
        <v>14.742400000000018</v>
      </c>
      <c r="Y109" s="32"/>
      <c r="Z109" s="130">
        <f t="shared" si="11"/>
        <v>-9.4439367138168429</v>
      </c>
      <c r="AA109" s="32"/>
      <c r="AB109" s="145">
        <f t="shared" si="12"/>
        <v>21.208015427019603</v>
      </c>
    </row>
    <row r="110" spans="14:28" ht="10.25" customHeight="1" x14ac:dyDescent="0.15">
      <c r="N110" s="44">
        <v>86</v>
      </c>
      <c r="P110" s="43">
        <f t="shared" si="13"/>
        <v>7.0000000000000018</v>
      </c>
      <c r="R110" s="85">
        <f t="shared" si="7"/>
        <v>39.999999999999993</v>
      </c>
      <c r="S110" s="32"/>
      <c r="T110" s="96">
        <f t="shared" si="8"/>
        <v>-18.000000000000007</v>
      </c>
      <c r="U110" s="32"/>
      <c r="V110" s="108">
        <f t="shared" si="9"/>
        <v>20.500000000000021</v>
      </c>
      <c r="W110" s="32"/>
      <c r="X110" s="120">
        <f t="shared" si="10"/>
        <v>16.975000000000016</v>
      </c>
      <c r="Y110" s="32"/>
      <c r="Z110" s="129">
        <f t="shared" si="11"/>
        <v>-8.6862915010152317</v>
      </c>
      <c r="AA110" s="32"/>
      <c r="AB110" s="136">
        <f t="shared" si="12"/>
        <v>21.096282421038353</v>
      </c>
    </row>
    <row r="111" spans="14:28" ht="10.25" customHeight="1" x14ac:dyDescent="0.15">
      <c r="N111" s="44">
        <v>87</v>
      </c>
      <c r="P111" s="42">
        <f t="shared" si="13"/>
        <v>7.200000000000002</v>
      </c>
      <c r="R111" s="86">
        <f t="shared" si="7"/>
        <v>38.999999999999993</v>
      </c>
      <c r="S111" s="32"/>
      <c r="T111" s="97">
        <f t="shared" si="8"/>
        <v>-18.800000000000008</v>
      </c>
      <c r="U111" s="32"/>
      <c r="V111" s="109">
        <f t="shared" si="9"/>
        <v>22.520000000000017</v>
      </c>
      <c r="W111" s="32"/>
      <c r="X111" s="122">
        <f t="shared" si="10"/>
        <v>19.353600000000018</v>
      </c>
      <c r="Y111" s="32"/>
      <c r="Z111" s="130">
        <f t="shared" si="11"/>
        <v>-7.8742674679168054</v>
      </c>
      <c r="AA111" s="32"/>
      <c r="AB111" s="145">
        <f t="shared" si="12"/>
        <v>20.985784059172502</v>
      </c>
    </row>
    <row r="112" spans="14:28" ht="10.25" customHeight="1" x14ac:dyDescent="0.15">
      <c r="N112" s="44">
        <v>88</v>
      </c>
      <c r="P112" s="43">
        <f t="shared" si="13"/>
        <v>7.4000000000000021</v>
      </c>
      <c r="R112" s="85">
        <f t="shared" si="7"/>
        <v>37.999999999999986</v>
      </c>
      <c r="S112" s="32"/>
      <c r="T112" s="96">
        <f t="shared" si="8"/>
        <v>-19.600000000000009</v>
      </c>
      <c r="U112" s="32"/>
      <c r="V112" s="108">
        <f t="shared" si="9"/>
        <v>24.580000000000027</v>
      </c>
      <c r="W112" s="32"/>
      <c r="X112" s="120">
        <f t="shared" si="10"/>
        <v>21.88180000000003</v>
      </c>
      <c r="Y112" s="32"/>
      <c r="Z112" s="129">
        <f t="shared" si="11"/>
        <v>-7.0039616583002218</v>
      </c>
      <c r="AA112" s="32"/>
      <c r="AB112" s="136">
        <f t="shared" si="12"/>
        <v>20.876493353850599</v>
      </c>
    </row>
    <row r="113" spans="14:28" ht="10.25" customHeight="1" x14ac:dyDescent="0.15">
      <c r="N113" s="44">
        <v>89</v>
      </c>
      <c r="P113" s="42">
        <f t="shared" si="13"/>
        <v>7.6000000000000023</v>
      </c>
      <c r="R113" s="86">
        <f t="shared" si="7"/>
        <v>36.999999999999986</v>
      </c>
      <c r="S113" s="32"/>
      <c r="T113" s="97">
        <f t="shared" si="8"/>
        <v>-20.400000000000009</v>
      </c>
      <c r="U113" s="32"/>
      <c r="V113" s="109">
        <f t="shared" si="9"/>
        <v>26.680000000000021</v>
      </c>
      <c r="W113" s="32"/>
      <c r="X113" s="122">
        <f t="shared" si="10"/>
        <v>24.563200000000027</v>
      </c>
      <c r="Y113" s="32"/>
      <c r="Z113" s="130">
        <f t="shared" si="11"/>
        <v>-6.0711909872620033</v>
      </c>
      <c r="AA113" s="32"/>
      <c r="AB113" s="145">
        <f t="shared" si="12"/>
        <v>20.768384192808441</v>
      </c>
    </row>
    <row r="114" spans="14:28" ht="10.25" customHeight="1" x14ac:dyDescent="0.15">
      <c r="N114" s="44">
        <v>90</v>
      </c>
      <c r="P114" s="43">
        <f t="shared" si="13"/>
        <v>7.8000000000000025</v>
      </c>
      <c r="R114" s="85">
        <f t="shared" si="7"/>
        <v>35.999999999999986</v>
      </c>
      <c r="S114" s="32"/>
      <c r="T114" s="96">
        <f t="shared" si="8"/>
        <v>-21.20000000000001</v>
      </c>
      <c r="U114" s="32"/>
      <c r="V114" s="108">
        <f t="shared" si="9"/>
        <v>28.820000000000022</v>
      </c>
      <c r="W114" s="32"/>
      <c r="X114" s="120">
        <f t="shared" si="10"/>
        <v>27.401400000000038</v>
      </c>
      <c r="Y114" s="32"/>
      <c r="Z114" s="129">
        <f t="shared" si="11"/>
        <v>-5.071472135411069</v>
      </c>
      <c r="AA114" s="32"/>
      <c r="AB114" s="136">
        <f t="shared" si="12"/>
        <v>20.661431301640963</v>
      </c>
    </row>
    <row r="115" spans="14:28" ht="10.25" customHeight="1" x14ac:dyDescent="0.15">
      <c r="N115" s="44">
        <v>91</v>
      </c>
      <c r="P115" s="42">
        <f t="shared" si="13"/>
        <v>8.0000000000000018</v>
      </c>
      <c r="R115" s="86">
        <f t="shared" si="7"/>
        <v>34.999999999999993</v>
      </c>
      <c r="S115" s="32"/>
      <c r="T115" s="97">
        <f t="shared" si="8"/>
        <v>-22.000000000000007</v>
      </c>
      <c r="U115" s="32"/>
      <c r="V115" s="109">
        <f t="shared" si="9"/>
        <v>31.000000000000021</v>
      </c>
      <c r="W115" s="32"/>
      <c r="X115" s="122">
        <f t="shared" si="10"/>
        <v>30.400000000000027</v>
      </c>
      <c r="Y115" s="32"/>
      <c r="Z115" s="130">
        <f t="shared" si="11"/>
        <v>-3.9999999999999929</v>
      </c>
      <c r="AA115" s="32"/>
      <c r="AB115" s="145">
        <f t="shared" si="12"/>
        <v>20.555610208335597</v>
      </c>
    </row>
    <row r="116" spans="14:28" ht="10.25" customHeight="1" x14ac:dyDescent="0.15">
      <c r="N116" s="44">
        <v>92</v>
      </c>
      <c r="P116" s="43">
        <f t="shared" si="13"/>
        <v>8.2000000000000011</v>
      </c>
      <c r="R116" s="86">
        <f t="shared" si="7"/>
        <v>33.999999999999993</v>
      </c>
      <c r="S116" s="32"/>
      <c r="T116" s="97">
        <f t="shared" si="8"/>
        <v>-22.800000000000004</v>
      </c>
      <c r="U116" s="32"/>
      <c r="V116" s="109">
        <f t="shared" si="9"/>
        <v>33.220000000000013</v>
      </c>
      <c r="W116" s="32"/>
      <c r="X116" s="122">
        <f t="shared" si="10"/>
        <v>33.562600000000025</v>
      </c>
      <c r="Y116" s="32"/>
      <c r="Z116" s="130">
        <f t="shared" si="11"/>
        <v>-2.8516245994193028</v>
      </c>
      <c r="AA116" s="32"/>
      <c r="AB116" s="145">
        <f t="shared" si="12"/>
        <v>20.450897209662639</v>
      </c>
    </row>
    <row r="117" spans="14:28" ht="10.25" customHeight="1" x14ac:dyDescent="0.15">
      <c r="N117" s="44">
        <v>93</v>
      </c>
      <c r="P117" s="42">
        <f t="shared" si="13"/>
        <v>8.4</v>
      </c>
      <c r="R117" s="85">
        <f t="shared" si="7"/>
        <v>33</v>
      </c>
      <c r="S117" s="32"/>
      <c r="T117" s="96">
        <f t="shared" si="8"/>
        <v>-23.6</v>
      </c>
      <c r="U117" s="32"/>
      <c r="V117" s="108">
        <f t="shared" si="9"/>
        <v>35.480000000000004</v>
      </c>
      <c r="W117" s="32"/>
      <c r="X117" s="120">
        <f t="shared" si="10"/>
        <v>36.892800000000001</v>
      </c>
      <c r="Y117" s="32"/>
      <c r="Z117" s="129">
        <f t="shared" si="11"/>
        <v>-1.620826320047442</v>
      </c>
      <c r="AA117" s="32"/>
      <c r="AB117" s="136">
        <f t="shared" si="12"/>
        <v>20.347269339307175</v>
      </c>
    </row>
    <row r="118" spans="14:28" ht="10.25" customHeight="1" x14ac:dyDescent="0.15">
      <c r="N118" s="44">
        <v>94</v>
      </c>
      <c r="P118" s="43">
        <f t="shared" si="13"/>
        <v>8.6</v>
      </c>
      <c r="R118" s="86">
        <f t="shared" si="7"/>
        <v>32</v>
      </c>
      <c r="S118" s="32"/>
      <c r="T118" s="97">
        <f t="shared" si="8"/>
        <v>-24.4</v>
      </c>
      <c r="U118" s="32"/>
      <c r="V118" s="109">
        <f t="shared" si="9"/>
        <v>37.779999999999994</v>
      </c>
      <c r="W118" s="32"/>
      <c r="X118" s="122">
        <f t="shared" si="10"/>
        <v>40.394199999999998</v>
      </c>
      <c r="Y118" s="32"/>
      <c r="Z118" s="130">
        <f t="shared" si="11"/>
        <v>-0.30168938648133903</v>
      </c>
      <c r="AA118" s="32"/>
      <c r="AB118" s="145">
        <f t="shared" si="12"/>
        <v>20.244704337635284</v>
      </c>
    </row>
    <row r="119" spans="14:28" ht="10.25" customHeight="1" x14ac:dyDescent="0.15">
      <c r="N119" s="44">
        <v>95</v>
      </c>
      <c r="P119" s="42">
        <f t="shared" si="13"/>
        <v>8.7999999999999989</v>
      </c>
      <c r="R119" s="85">
        <f t="shared" si="7"/>
        <v>31.000000000000007</v>
      </c>
      <c r="S119" s="32"/>
      <c r="T119" s="96">
        <f t="shared" si="8"/>
        <v>-25.199999999999996</v>
      </c>
      <c r="U119" s="32"/>
      <c r="V119" s="108">
        <f t="shared" si="9"/>
        <v>40.11999999999999</v>
      </c>
      <c r="W119" s="32"/>
      <c r="X119" s="120">
        <f t="shared" si="10"/>
        <v>44.070399999999971</v>
      </c>
      <c r="Y119" s="32"/>
      <c r="Z119" s="129">
        <f t="shared" si="11"/>
        <v>1.1121265723662965</v>
      </c>
      <c r="AA119" s="32"/>
      <c r="AB119" s="136">
        <f t="shared" si="12"/>
        <v>20.143180622995107</v>
      </c>
    </row>
    <row r="120" spans="14:28" ht="10.25" customHeight="1" x14ac:dyDescent="0.15">
      <c r="N120" s="44">
        <v>96</v>
      </c>
      <c r="P120" s="43">
        <f t="shared" si="13"/>
        <v>8.9999999999999982</v>
      </c>
      <c r="R120" s="86">
        <f t="shared" si="7"/>
        <v>30.000000000000007</v>
      </c>
      <c r="S120" s="32"/>
      <c r="T120" s="97">
        <f t="shared" si="8"/>
        <v>-25.999999999999993</v>
      </c>
      <c r="U120" s="32"/>
      <c r="V120" s="109">
        <f t="shared" si="9"/>
        <v>42.499999999999972</v>
      </c>
      <c r="W120" s="32"/>
      <c r="X120" s="122">
        <f t="shared" si="10"/>
        <v>47.924999999999962</v>
      </c>
      <c r="Y120" s="32"/>
      <c r="Z120" s="130">
        <f t="shared" si="11"/>
        <v>2.627416997969501</v>
      </c>
      <c r="AA120" s="32"/>
      <c r="AB120" s="145">
        <f t="shared" si="12"/>
        <v>20.042677264460092</v>
      </c>
    </row>
    <row r="121" spans="14:28" ht="10.25" customHeight="1" x14ac:dyDescent="0.15">
      <c r="N121" s="44">
        <v>97</v>
      </c>
      <c r="P121" s="42">
        <f t="shared" si="13"/>
        <v>9.1999999999999975</v>
      </c>
      <c r="R121" s="85">
        <f t="shared" si="7"/>
        <v>29.000000000000014</v>
      </c>
      <c r="S121" s="32"/>
      <c r="T121" s="96">
        <f t="shared" si="8"/>
        <v>-26.79999999999999</v>
      </c>
      <c r="U121" s="32"/>
      <c r="V121" s="108">
        <f t="shared" si="9"/>
        <v>44.919999999999973</v>
      </c>
      <c r="W121" s="32"/>
      <c r="X121" s="120">
        <f t="shared" si="10"/>
        <v>51.961599999999947</v>
      </c>
      <c r="Y121" s="32"/>
      <c r="Z121" s="129">
        <f t="shared" si="11"/>
        <v>4.2514650641663465</v>
      </c>
      <c r="AA121" s="32"/>
      <c r="AB121" s="136">
        <f t="shared" si="12"/>
        <v>19.943173955928412</v>
      </c>
    </row>
    <row r="122" spans="14:28" ht="10.25" customHeight="1" x14ac:dyDescent="0.15">
      <c r="N122" s="44">
        <v>98</v>
      </c>
      <c r="P122" s="43">
        <f t="shared" si="13"/>
        <v>9.3999999999999968</v>
      </c>
      <c r="R122" s="86">
        <f t="shared" si="7"/>
        <v>28.000000000000014</v>
      </c>
      <c r="S122" s="32"/>
      <c r="T122" s="97">
        <f t="shared" si="8"/>
        <v>-27.599999999999987</v>
      </c>
      <c r="U122" s="32"/>
      <c r="V122" s="109">
        <f t="shared" si="9"/>
        <v>47.379999999999967</v>
      </c>
      <c r="W122" s="32"/>
      <c r="X122" s="122">
        <f t="shared" si="10"/>
        <v>56.183799999999934</v>
      </c>
      <c r="Y122" s="32"/>
      <c r="Z122" s="130">
        <f t="shared" si="11"/>
        <v>5.9920766833994996</v>
      </c>
      <c r="AA122" s="32"/>
      <c r="AB122" s="145">
        <f t="shared" si="12"/>
        <v>19.844650991498295</v>
      </c>
    </row>
    <row r="123" spans="14:28" ht="10.25" customHeight="1" x14ac:dyDescent="0.15">
      <c r="N123" s="44">
        <v>99</v>
      </c>
      <c r="P123" s="42">
        <f t="shared" si="13"/>
        <v>9.5999999999999961</v>
      </c>
      <c r="R123" s="86">
        <f t="shared" si="7"/>
        <v>27.000000000000021</v>
      </c>
      <c r="S123" s="32"/>
      <c r="T123" s="97">
        <f t="shared" si="8"/>
        <v>-28.399999999999984</v>
      </c>
      <c r="U123" s="32"/>
      <c r="V123" s="109">
        <f t="shared" si="9"/>
        <v>49.879999999999953</v>
      </c>
      <c r="W123" s="32"/>
      <c r="X123" s="122">
        <f t="shared" si="10"/>
        <v>60.595199999999913</v>
      </c>
      <c r="Y123" s="32"/>
      <c r="Z123" s="130">
        <f t="shared" si="11"/>
        <v>7.8576180254759365</v>
      </c>
      <c r="AA123" s="32"/>
      <c r="AB123" s="145">
        <f t="shared" si="12"/>
        <v>19.747089242044652</v>
      </c>
    </row>
    <row r="124" spans="14:28" ht="10.25" customHeight="1" x14ac:dyDescent="0.15">
      <c r="N124" s="44">
        <v>100</v>
      </c>
      <c r="P124" s="43">
        <f t="shared" si="13"/>
        <v>9.7999999999999954</v>
      </c>
      <c r="R124" s="85">
        <f t="shared" si="7"/>
        <v>26.000000000000021</v>
      </c>
      <c r="S124" s="32"/>
      <c r="T124" s="96">
        <f t="shared" si="8"/>
        <v>-29.199999999999982</v>
      </c>
      <c r="U124" s="32"/>
      <c r="V124" s="108">
        <f t="shared" si="9"/>
        <v>52.419999999999931</v>
      </c>
      <c r="W124" s="32"/>
      <c r="X124" s="120">
        <f t="shared" si="10"/>
        <v>65.199399999999883</v>
      </c>
      <c r="Y124" s="32"/>
      <c r="Z124" s="129">
        <f t="shared" si="11"/>
        <v>9.8570557291777838</v>
      </c>
      <c r="AA124" s="32"/>
      <c r="AB124" s="136">
        <f t="shared" si="12"/>
        <v>19.650470132927282</v>
      </c>
    </row>
    <row r="125" spans="14:28" ht="10.25" customHeight="1" x14ac:dyDescent="0.15">
      <c r="N125" s="44">
        <v>101</v>
      </c>
      <c r="P125" s="42">
        <f t="shared" si="13"/>
        <v>9.9999999999999947</v>
      </c>
      <c r="R125" s="86">
        <f t="shared" si="7"/>
        <v>25.000000000000028</v>
      </c>
      <c r="S125" s="32"/>
      <c r="T125" s="97">
        <f t="shared" si="8"/>
        <v>-29.999999999999979</v>
      </c>
      <c r="U125" s="32"/>
      <c r="V125" s="109">
        <f t="shared" si="9"/>
        <v>54.999999999999943</v>
      </c>
      <c r="W125" s="32"/>
      <c r="X125" s="122">
        <f t="shared" si="10"/>
        <v>69.999999999999872</v>
      </c>
      <c r="Y125" s="32"/>
      <c r="Z125" s="130">
        <f t="shared" si="11"/>
        <v>11.999999999999943</v>
      </c>
      <c r="AA125" s="32"/>
      <c r="AB125" s="145">
        <f t="shared" si="12"/>
        <v>19.554775622765774</v>
      </c>
    </row>
  </sheetData>
  <sheetProtection algorithmName="SHA-512" hashValue="9NOS8jY5Ug7YrOY49rx7A6/cXCpIjF5Enxg4kw2PLmKKvG06duBf92zLgkT/MBeWCI1tXrFRs+R4hrI9dhXplw==" saltValue="nRjJWJch2cTa6A5Bi+wDuA==" spinCount="100000" sheet="1" objects="1" scenarios="1" selectLockedCells="1"/>
  <mergeCells count="22">
    <mergeCell ref="M13:P13"/>
    <mergeCell ref="M11:P11"/>
    <mergeCell ref="M15:P15"/>
    <mergeCell ref="D15:E15"/>
    <mergeCell ref="M17:P17"/>
    <mergeCell ref="D17:E17"/>
    <mergeCell ref="K20:L20"/>
    <mergeCell ref="K21:L21"/>
    <mergeCell ref="B2:AB2"/>
    <mergeCell ref="E4:F5"/>
    <mergeCell ref="G4:L4"/>
    <mergeCell ref="E20:F21"/>
    <mergeCell ref="G20:H20"/>
    <mergeCell ref="G21:H21"/>
    <mergeCell ref="I20:J20"/>
    <mergeCell ref="I21:J21"/>
    <mergeCell ref="M7:P7"/>
    <mergeCell ref="M9:P9"/>
    <mergeCell ref="D7:E7"/>
    <mergeCell ref="D9:E9"/>
    <mergeCell ref="D11:E11"/>
    <mergeCell ref="D13:E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05238-D511-5E41-89BB-72D4ABC8D4AD}">
  <dimension ref="C1:AA129"/>
  <sheetViews>
    <sheetView tabSelected="1" topLeftCell="A24" workbookViewId="0">
      <selection activeCell="H79" sqref="H79"/>
    </sheetView>
  </sheetViews>
  <sheetFormatPr baseColWidth="10" defaultRowHeight="15" x14ac:dyDescent="0.2"/>
  <cols>
    <col min="3" max="3" width="20.83203125" customWidth="1"/>
    <col min="7" max="12" width="14.5" customWidth="1"/>
    <col min="15" max="15" width="15.6640625" customWidth="1"/>
    <col min="16" max="16" width="0.5" customWidth="1"/>
    <col min="17" max="17" width="15.6640625" customWidth="1"/>
    <col min="18" max="18" width="0.5" customWidth="1"/>
    <col min="19" max="19" width="15.6640625" customWidth="1"/>
    <col min="20" max="20" width="0.5" customWidth="1"/>
    <col min="21" max="21" width="15.6640625" customWidth="1"/>
    <col min="22" max="22" width="0.5" customWidth="1"/>
    <col min="23" max="23" width="15.6640625" customWidth="1"/>
    <col min="24" max="24" width="0.6640625" customWidth="1"/>
    <col min="25" max="25" width="15.6640625" customWidth="1"/>
    <col min="26" max="26" width="0.5" customWidth="1"/>
    <col min="27" max="27" width="15.6640625" customWidth="1"/>
  </cols>
  <sheetData>
    <row r="1" spans="3:27" ht="16" thickBot="1" x14ac:dyDescent="0.25"/>
    <row r="2" spans="3:27" ht="15" customHeight="1" x14ac:dyDescent="0.2">
      <c r="C2" s="308" t="s">
        <v>62</v>
      </c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  <c r="Z2" s="308"/>
      <c r="AA2" s="308"/>
    </row>
    <row r="3" spans="3:27" ht="16" customHeight="1" thickBot="1" x14ac:dyDescent="0.25"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</row>
    <row r="7" spans="3:27" ht="19" customHeight="1" x14ac:dyDescent="0.2">
      <c r="C7" s="215" t="s">
        <v>22</v>
      </c>
      <c r="D7" s="214"/>
      <c r="E7" s="214"/>
      <c r="F7" s="214"/>
      <c r="G7" s="217" t="s">
        <v>54</v>
      </c>
      <c r="H7" s="216"/>
      <c r="I7" s="216"/>
      <c r="J7" s="216"/>
      <c r="K7" s="216"/>
      <c r="L7" s="216"/>
    </row>
    <row r="8" spans="3:27" ht="16" x14ac:dyDescent="0.2">
      <c r="C8" s="214"/>
      <c r="D8" s="214"/>
      <c r="E8" s="214"/>
      <c r="F8" s="214"/>
      <c r="G8" s="247" t="s">
        <v>16</v>
      </c>
      <c r="H8" s="248" t="s">
        <v>17</v>
      </c>
      <c r="I8" s="248" t="s">
        <v>18</v>
      </c>
      <c r="J8" s="248" t="s">
        <v>19</v>
      </c>
      <c r="K8" s="248" t="s">
        <v>20</v>
      </c>
      <c r="L8" s="249" t="s">
        <v>35</v>
      </c>
    </row>
    <row r="9" spans="3:27" ht="4" customHeight="1" x14ac:dyDescent="0.2"/>
    <row r="10" spans="3:27" ht="18" customHeight="1" x14ac:dyDescent="0.2">
      <c r="C10" s="219" t="s">
        <v>15</v>
      </c>
      <c r="D10" s="219"/>
      <c r="E10" s="219"/>
      <c r="F10" s="220"/>
      <c r="G10" s="218">
        <v>-1</v>
      </c>
      <c r="H10" s="218">
        <v>5</v>
      </c>
      <c r="I10" s="218">
        <v>-25</v>
      </c>
      <c r="J10" s="218">
        <v>50</v>
      </c>
      <c r="K10" s="218"/>
      <c r="L10" s="218"/>
    </row>
    <row r="11" spans="3:27" ht="3" customHeight="1" x14ac:dyDescent="0.2"/>
    <row r="12" spans="3:27" ht="18" customHeight="1" x14ac:dyDescent="0.2">
      <c r="C12" s="221" t="s">
        <v>10</v>
      </c>
      <c r="D12" s="221"/>
      <c r="E12" s="221"/>
      <c r="F12" s="222"/>
      <c r="G12" s="223">
        <v>-4</v>
      </c>
      <c r="H12" s="223">
        <v>10</v>
      </c>
      <c r="I12" s="223"/>
      <c r="J12" s="223"/>
      <c r="K12" s="223"/>
      <c r="L12" s="223"/>
    </row>
    <row r="13" spans="3:27" ht="3" customHeight="1" x14ac:dyDescent="0.2"/>
    <row r="14" spans="3:27" ht="18" customHeight="1" x14ac:dyDescent="0.2">
      <c r="C14" s="224" t="s">
        <v>55</v>
      </c>
      <c r="D14" s="224"/>
      <c r="E14" s="224"/>
      <c r="F14" s="225"/>
      <c r="G14" s="234">
        <v>0.5</v>
      </c>
      <c r="H14" s="234">
        <v>3</v>
      </c>
      <c r="I14" s="234">
        <v>-25</v>
      </c>
      <c r="J14" s="234"/>
      <c r="K14" s="234"/>
      <c r="L14" s="234"/>
    </row>
    <row r="15" spans="3:27" ht="3" customHeight="1" x14ac:dyDescent="0.2"/>
    <row r="16" spans="3:27" ht="18" customHeight="1" x14ac:dyDescent="0.2">
      <c r="C16" s="226" t="s">
        <v>56</v>
      </c>
      <c r="D16" s="226"/>
      <c r="E16" s="226"/>
      <c r="F16" s="227"/>
      <c r="G16" s="235">
        <v>7.4999999999999997E-2</v>
      </c>
      <c r="H16" s="235">
        <v>0.25</v>
      </c>
      <c r="I16" s="235">
        <v>-3</v>
      </c>
      <c r="J16" s="235">
        <v>0</v>
      </c>
      <c r="K16" s="235"/>
      <c r="L16" s="235"/>
    </row>
    <row r="17" spans="3:27" ht="3" customHeight="1" x14ac:dyDescent="0.2"/>
    <row r="18" spans="3:27" ht="18" customHeight="1" x14ac:dyDescent="0.2">
      <c r="C18" s="228" t="s">
        <v>13</v>
      </c>
      <c r="D18" s="228"/>
      <c r="E18" s="228"/>
      <c r="F18" s="229"/>
      <c r="G18" s="233">
        <v>1</v>
      </c>
      <c r="H18" s="233">
        <v>2</v>
      </c>
      <c r="I18" s="233">
        <v>0.5</v>
      </c>
      <c r="J18" s="233">
        <v>0</v>
      </c>
      <c r="K18" s="233">
        <v>-20</v>
      </c>
      <c r="L18" s="233"/>
    </row>
    <row r="19" spans="3:27" ht="3" customHeight="1" x14ac:dyDescent="0.2"/>
    <row r="20" spans="3:27" ht="18" customHeight="1" x14ac:dyDescent="0.2">
      <c r="C20" s="230" t="s">
        <v>14</v>
      </c>
      <c r="D20" s="230"/>
      <c r="E20" s="230"/>
      <c r="F20" s="231"/>
      <c r="G20" s="232">
        <v>-10</v>
      </c>
      <c r="H20" s="232">
        <v>1</v>
      </c>
      <c r="I20" s="232">
        <v>11</v>
      </c>
      <c r="J20" s="232">
        <v>50</v>
      </c>
      <c r="K20" s="232"/>
      <c r="L20" s="232"/>
    </row>
    <row r="23" spans="3:27" ht="16" thickBot="1" x14ac:dyDescent="0.25"/>
    <row r="24" spans="3:27" ht="16" thickTop="1" x14ac:dyDescent="0.2">
      <c r="C24" s="236" t="s">
        <v>57</v>
      </c>
      <c r="D24" s="237"/>
      <c r="E24" s="237"/>
      <c r="F24" s="237"/>
      <c r="G24" s="238" t="s">
        <v>24</v>
      </c>
      <c r="H24" s="239"/>
      <c r="I24" s="238" t="s">
        <v>25</v>
      </c>
      <c r="J24" s="239"/>
      <c r="K24" s="238" t="s">
        <v>58</v>
      </c>
      <c r="L24" s="240"/>
    </row>
    <row r="25" spans="3:27" ht="16" thickBot="1" x14ac:dyDescent="0.25">
      <c r="C25" s="241"/>
      <c r="D25" s="242"/>
      <c r="E25" s="242"/>
      <c r="F25" s="242"/>
      <c r="G25" s="243">
        <v>-10</v>
      </c>
      <c r="H25" s="245"/>
      <c r="I25" s="246">
        <v>0.2</v>
      </c>
      <c r="J25" s="245"/>
      <c r="K25" s="243">
        <v>10</v>
      </c>
      <c r="L25" s="244"/>
    </row>
    <row r="26" spans="3:27" ht="16" thickTop="1" x14ac:dyDescent="0.2"/>
    <row r="27" spans="3:27" x14ac:dyDescent="0.2">
      <c r="O27" s="250" t="s">
        <v>21</v>
      </c>
      <c r="P27" s="213"/>
      <c r="Q27" s="250" t="s">
        <v>15</v>
      </c>
      <c r="R27" s="213"/>
      <c r="S27" s="250" t="s">
        <v>10</v>
      </c>
      <c r="T27" s="213"/>
      <c r="U27" s="250" t="s">
        <v>59</v>
      </c>
      <c r="V27" s="213"/>
      <c r="W27" s="250" t="s">
        <v>60</v>
      </c>
      <c r="X27" s="213"/>
      <c r="Y27" s="250" t="s">
        <v>50</v>
      </c>
      <c r="Z27" s="213"/>
      <c r="AA27" s="315" t="s">
        <v>51</v>
      </c>
    </row>
    <row r="28" spans="3:27" ht="3" customHeight="1" x14ac:dyDescent="0.2"/>
    <row r="29" spans="3:27" x14ac:dyDescent="0.2">
      <c r="N29" s="314">
        <v>1</v>
      </c>
      <c r="O29" s="318">
        <f>G25</f>
        <v>-10</v>
      </c>
      <c r="P29" s="319"/>
      <c r="Q29" s="320">
        <f>$G$10 * ABS(($H$10*O29) +$I$10) +$J$10</f>
        <v>-25</v>
      </c>
      <c r="R29" s="320"/>
      <c r="S29" s="320">
        <f>($G$12*O29) +$H$12</f>
        <v>50</v>
      </c>
      <c r="T29" s="320"/>
      <c r="U29" s="320">
        <f>$G$14*O29^2 + $H$14*O29 + $I$14</f>
        <v>-5</v>
      </c>
      <c r="V29" s="320"/>
      <c r="W29" s="320">
        <f>$G$16*O29^3 + $H$16*O29^2 + $I$16*O29+$J$16</f>
        <v>-20</v>
      </c>
      <c r="X29" s="320"/>
      <c r="Y29" s="320">
        <f>$G$18*$H$18^($I$18*O29+$J$18) +$K$18</f>
        <v>-19.96875</v>
      </c>
      <c r="Z29" s="320"/>
      <c r="AA29" s="321">
        <f>$G$20*LN($H$20*O29+$I$20)+$J$20</f>
        <v>50</v>
      </c>
    </row>
    <row r="30" spans="3:27" x14ac:dyDescent="0.2">
      <c r="N30" s="310">
        <v>2</v>
      </c>
      <c r="O30" s="253">
        <f>O29+$I$25</f>
        <v>-9.8000000000000007</v>
      </c>
      <c r="P30" s="252"/>
      <c r="Q30" s="253">
        <f>$G$10 * ABS(($H$10*O30) +$I$10) +$J$10</f>
        <v>-24</v>
      </c>
      <c r="R30" s="253"/>
      <c r="S30" s="253">
        <f>($G$12*O30) +$H$12</f>
        <v>49.2</v>
      </c>
      <c r="T30" s="253"/>
      <c r="U30" s="253">
        <f>$G$14*O30^2 + $H$14*O30 + $I$14</f>
        <v>-6.3799999999999919</v>
      </c>
      <c r="V30" s="253"/>
      <c r="W30" s="253">
        <f>$G$16*O30^3 + $H$16*O30^2 + $I$16*O30+$J$16</f>
        <v>-17.179400000000005</v>
      </c>
      <c r="X30" s="253"/>
      <c r="Y30" s="253">
        <f>$G$18*$H$18^($I$18*O30+$J$18) +$K$18</f>
        <v>-19.966507079295742</v>
      </c>
      <c r="Z30" s="253"/>
      <c r="AA30" s="316">
        <f>$G$20*LN($H$20*O30+$I$20)+$J$20</f>
        <v>48.176784432060458</v>
      </c>
    </row>
    <row r="31" spans="3:27" x14ac:dyDescent="0.2">
      <c r="N31" s="310">
        <v>3</v>
      </c>
      <c r="O31" s="253">
        <f>O30+$I$25</f>
        <v>-9.6000000000000014</v>
      </c>
      <c r="P31" s="252"/>
      <c r="Q31" s="253">
        <f>$G$10 * ABS(($H$10*O31) +$I$10) +$J$10</f>
        <v>-23</v>
      </c>
      <c r="R31" s="253"/>
      <c r="S31" s="253">
        <f>($G$12*O31) +$H$12</f>
        <v>48.400000000000006</v>
      </c>
      <c r="T31" s="253"/>
      <c r="U31" s="253">
        <f>$G$14*O31^2 + $H$14*O31 + $I$14</f>
        <v>-7.7199999999999918</v>
      </c>
      <c r="V31" s="253"/>
      <c r="W31" s="253">
        <f>$G$16*O31^3 + $H$16*O31^2 + $I$16*O31+$J$16</f>
        <v>-14.515200000000014</v>
      </c>
      <c r="X31" s="253"/>
      <c r="Y31" s="253">
        <f>$G$18*$H$18^($I$18*O31+$J$18) +$K$18</f>
        <v>-19.964103176406343</v>
      </c>
      <c r="Z31" s="253"/>
      <c r="AA31" s="316">
        <f>$G$20*LN($H$20*O31+$I$20)+$J$20</f>
        <v>46.635277633787879</v>
      </c>
    </row>
    <row r="32" spans="3:27" x14ac:dyDescent="0.2">
      <c r="N32" s="310">
        <v>4</v>
      </c>
      <c r="O32" s="253">
        <f t="shared" ref="O32:O95" si="0">O31+$I$25</f>
        <v>-9.4000000000000021</v>
      </c>
      <c r="P32" s="252"/>
      <c r="Q32" s="253">
        <f>$G$10 * ABS(($H$10*O32) +$I$10) +$J$10</f>
        <v>-22.000000000000014</v>
      </c>
      <c r="R32" s="253"/>
      <c r="S32" s="253">
        <f>($G$12*O32) +$H$12</f>
        <v>47.600000000000009</v>
      </c>
      <c r="T32" s="253"/>
      <c r="U32" s="253">
        <f>$G$14*O32^2 + $H$14*O32 + $I$14</f>
        <v>-9.0199999999999854</v>
      </c>
      <c r="V32" s="253"/>
      <c r="W32" s="253">
        <f>$G$16*O32^3 + $H$16*O32^2 + $I$16*O32+$J$16</f>
        <v>-12.00380000000003</v>
      </c>
      <c r="X32" s="253"/>
      <c r="Y32" s="253">
        <f>$G$18*$H$18^($I$18*O32+$J$18) +$K$18</f>
        <v>-19.96152673708297</v>
      </c>
      <c r="Z32" s="253"/>
      <c r="AA32" s="316">
        <f>$G$20*LN($H$20*O32+$I$20)+$J$20</f>
        <v>45.299963707542659</v>
      </c>
    </row>
    <row r="33" spans="14:27" x14ac:dyDescent="0.2">
      <c r="N33" s="310">
        <v>5</v>
      </c>
      <c r="O33" s="253">
        <f t="shared" si="0"/>
        <v>-9.2000000000000028</v>
      </c>
      <c r="P33" s="252"/>
      <c r="Q33" s="253">
        <f>$G$10 * ABS(($H$10*O33) +$I$10) +$J$10</f>
        <v>-21.000000000000014</v>
      </c>
      <c r="R33" s="253"/>
      <c r="S33" s="253">
        <f>($G$12*O33) +$H$12</f>
        <v>46.800000000000011</v>
      </c>
      <c r="T33" s="253"/>
      <c r="U33" s="253">
        <f>$G$14*O33^2 + $H$14*O33 + $I$14</f>
        <v>-10.27999999999998</v>
      </c>
      <c r="V33" s="253"/>
      <c r="W33" s="253">
        <f>$G$16*O33^3 + $H$16*O33^2 + $I$16*O33+$J$16</f>
        <v>-9.6416000000000395</v>
      </c>
      <c r="X33" s="253"/>
      <c r="Y33" s="253">
        <f>$G$18*$H$18^($I$18*O33+$J$18) +$K$18</f>
        <v>-19.958765377788346</v>
      </c>
      <c r="Z33" s="253"/>
      <c r="AA33" s="316">
        <f>$G$20*LN($H$20*O33+$I$20)+$J$20</f>
        <v>44.122133350978828</v>
      </c>
    </row>
    <row r="34" spans="14:27" x14ac:dyDescent="0.2">
      <c r="N34" s="310">
        <v>6</v>
      </c>
      <c r="O34" s="253">
        <f t="shared" si="0"/>
        <v>-9.0000000000000036</v>
      </c>
      <c r="P34" s="252"/>
      <c r="Q34" s="253">
        <f>$G$10 * ABS(($H$10*O34) +$I$10) +$J$10</f>
        <v>-20.000000000000014</v>
      </c>
      <c r="R34" s="253"/>
      <c r="S34" s="253">
        <f>($G$12*O34) +$H$12</f>
        <v>46.000000000000014</v>
      </c>
      <c r="T34" s="253"/>
      <c r="U34" s="253">
        <f>$G$14*O34^2 + $H$14*O34 + $I$14</f>
        <v>-11.499999999999975</v>
      </c>
      <c r="V34" s="253"/>
      <c r="W34" s="253">
        <f>$G$16*O34^3 + $H$16*O34^2 + $I$16*O34+$J$16</f>
        <v>-7.4250000000000433</v>
      </c>
      <c r="X34" s="253"/>
      <c r="Y34" s="253">
        <f>$G$18*$H$18^($I$18*O34+$J$18) +$K$18</f>
        <v>-19.95580582617584</v>
      </c>
      <c r="Z34" s="253"/>
      <c r="AA34" s="316">
        <f>$G$20*LN($H$20*O34+$I$20)+$J$20</f>
        <v>43.068528194400564</v>
      </c>
    </row>
    <row r="35" spans="14:27" x14ac:dyDescent="0.2">
      <c r="N35" s="310">
        <v>7</v>
      </c>
      <c r="O35" s="253">
        <f t="shared" si="0"/>
        <v>-8.8000000000000043</v>
      </c>
      <c r="P35" s="252"/>
      <c r="Q35" s="253">
        <f>$G$10 * ABS(($H$10*O35) +$I$10) +$J$10</f>
        <v>-19.000000000000028</v>
      </c>
      <c r="R35" s="253"/>
      <c r="S35" s="253">
        <f>($G$12*O35) +$H$12</f>
        <v>45.200000000000017</v>
      </c>
      <c r="T35" s="253"/>
      <c r="U35" s="253">
        <f>$G$14*O35^2 + $H$14*O35 + $I$14</f>
        <v>-12.679999999999978</v>
      </c>
      <c r="V35" s="253"/>
      <c r="W35" s="253">
        <f>$G$16*O35^3 + $H$16*O35^2 + $I$16*O35+$J$16</f>
        <v>-5.3504000000000325</v>
      </c>
      <c r="X35" s="253"/>
      <c r="Y35" s="253">
        <f>$G$18*$H$18^($I$18*O35+$J$18) +$K$18</f>
        <v>-19.952633857296551</v>
      </c>
      <c r="Z35" s="253"/>
      <c r="AA35" s="316">
        <f>$G$20*LN($H$20*O35+$I$20)+$J$20</f>
        <v>42.115426396357314</v>
      </c>
    </row>
    <row r="36" spans="14:27" x14ac:dyDescent="0.2">
      <c r="N36" s="310">
        <v>8</v>
      </c>
      <c r="O36" s="253">
        <f t="shared" si="0"/>
        <v>-8.600000000000005</v>
      </c>
      <c r="P36" s="252"/>
      <c r="Q36" s="253">
        <f>$G$10 * ABS(($H$10*O36) +$I$10) +$J$10</f>
        <v>-18.000000000000028</v>
      </c>
      <c r="R36" s="253"/>
      <c r="S36" s="253">
        <f>($G$12*O36) +$H$12</f>
        <v>44.40000000000002</v>
      </c>
      <c r="T36" s="253"/>
      <c r="U36" s="253">
        <f>$G$14*O36^2 + $H$14*O36 + $I$14</f>
        <v>-13.819999999999975</v>
      </c>
      <c r="V36" s="253"/>
      <c r="W36" s="253">
        <f>$G$16*O36^3 + $H$16*O36^2 + $I$16*O36+$J$16</f>
        <v>-3.4142000000000436</v>
      </c>
      <c r="X36" s="253"/>
      <c r="Y36" s="253">
        <f>$G$18*$H$18^($I$18*O36+$J$18) +$K$18</f>
        <v>-19.949234225227734</v>
      </c>
      <c r="Z36" s="253"/>
      <c r="AA36" s="316">
        <f>$G$20*LN($H$20*O36+$I$20)+$J$20</f>
        <v>41.245312626461022</v>
      </c>
    </row>
    <row r="37" spans="14:27" x14ac:dyDescent="0.2">
      <c r="N37" s="310">
        <v>9</v>
      </c>
      <c r="O37" s="253">
        <f t="shared" si="0"/>
        <v>-8.4000000000000057</v>
      </c>
      <c r="P37" s="252"/>
      <c r="Q37" s="253">
        <f>$G$10 * ABS(($H$10*O37) +$I$10) +$J$10</f>
        <v>-17.000000000000028</v>
      </c>
      <c r="R37" s="253"/>
      <c r="S37" s="253">
        <f>($G$12*O37) +$H$12</f>
        <v>43.600000000000023</v>
      </c>
      <c r="T37" s="253"/>
      <c r="U37" s="253">
        <f>$G$14*O37^2 + $H$14*O37 + $I$14</f>
        <v>-14.919999999999966</v>
      </c>
      <c r="V37" s="253"/>
      <c r="W37" s="253">
        <f>$G$16*O37^3 + $H$16*O37^2 + $I$16*O37+$J$16</f>
        <v>-1.6128000000000462</v>
      </c>
      <c r="X37" s="253"/>
      <c r="Y37" s="253">
        <f>$G$18*$H$18^($I$18*O37+$J$18) +$K$18</f>
        <v>-19.945590589793991</v>
      </c>
      <c r="Z37" s="253"/>
      <c r="AA37" s="316">
        <f>$G$20*LN($H$20*O37+$I$20)+$J$20</f>
        <v>40.444885549725655</v>
      </c>
    </row>
    <row r="38" spans="14:27" x14ac:dyDescent="0.2">
      <c r="N38" s="310">
        <v>10</v>
      </c>
      <c r="O38" s="253">
        <f t="shared" si="0"/>
        <v>-8.2000000000000064</v>
      </c>
      <c r="P38" s="252"/>
      <c r="Q38" s="253">
        <f>$G$10 * ABS(($H$10*O38) +$I$10) +$J$10</f>
        <v>-16.000000000000028</v>
      </c>
      <c r="R38" s="253"/>
      <c r="S38" s="253">
        <f>($G$12*O38) +$H$12</f>
        <v>42.800000000000026</v>
      </c>
      <c r="T38" s="253"/>
      <c r="U38" s="253">
        <f>$G$14*O38^2 + $H$14*O38 + $I$14</f>
        <v>-15.979999999999965</v>
      </c>
      <c r="V38" s="253"/>
      <c r="W38" s="253">
        <f>$G$16*O38^3 + $H$16*O38^2 + $I$16*O38+$J$16</f>
        <v>5.739999999995149E-2</v>
      </c>
      <c r="X38" s="253"/>
      <c r="Y38" s="253">
        <f>$G$18*$H$18^($I$18*O38+$J$18) +$K$18</f>
        <v>-19.941685438028948</v>
      </c>
      <c r="Z38" s="253"/>
      <c r="AA38" s="316">
        <f>$G$20*LN($H$20*O38+$I$20)+$J$20</f>
        <v>39.703805828188443</v>
      </c>
    </row>
    <row r="39" spans="14:27" x14ac:dyDescent="0.2">
      <c r="N39" s="310">
        <v>11</v>
      </c>
      <c r="O39" s="253">
        <f t="shared" si="0"/>
        <v>-8.0000000000000071</v>
      </c>
      <c r="P39" s="252"/>
      <c r="Q39" s="253">
        <f>$G$10 * ABS(($H$10*O39) +$I$10) +$J$10</f>
        <v>-15.000000000000028</v>
      </c>
      <c r="R39" s="253"/>
      <c r="S39" s="253">
        <f>($G$12*O39) +$H$12</f>
        <v>42.000000000000028</v>
      </c>
      <c r="T39" s="253"/>
      <c r="U39" s="253">
        <f>$G$14*O39^2 + $H$14*O39 + $I$14</f>
        <v>-16.999999999999964</v>
      </c>
      <c r="V39" s="253"/>
      <c r="W39" s="253">
        <f>$G$16*O39^3 + $H$16*O39^2 + $I$16*O39+$J$16</f>
        <v>1.5999999999999517</v>
      </c>
      <c r="X39" s="253"/>
      <c r="Y39" s="253">
        <f>$G$18*$H$18^($I$18*O39+$J$18) +$K$18</f>
        <v>-19.9375</v>
      </c>
      <c r="Z39" s="253"/>
      <c r="AA39" s="316">
        <f>$G$20*LN($H$20*O39+$I$20)+$J$20</f>
        <v>39.013877113318927</v>
      </c>
    </row>
    <row r="40" spans="14:27" x14ac:dyDescent="0.2">
      <c r="N40" s="310">
        <v>12</v>
      </c>
      <c r="O40" s="253">
        <f t="shared" si="0"/>
        <v>-7.8000000000000069</v>
      </c>
      <c r="P40" s="252"/>
      <c r="Q40" s="253">
        <f>$G$10 * ABS(($H$10*O40) +$I$10) +$J$10</f>
        <v>-14.000000000000028</v>
      </c>
      <c r="R40" s="253"/>
      <c r="S40" s="253">
        <f>($G$12*O40) +$H$12</f>
        <v>41.200000000000031</v>
      </c>
      <c r="T40" s="253"/>
      <c r="U40" s="253">
        <f>$G$14*O40^2 + $H$14*O40 + $I$14</f>
        <v>-17.979999999999965</v>
      </c>
      <c r="V40" s="253"/>
      <c r="W40" s="253">
        <f>$G$16*O40^3 + $H$16*O40^2 + $I$16*O40+$J$16</f>
        <v>3.0185999999999567</v>
      </c>
      <c r="X40" s="253"/>
      <c r="Y40" s="253">
        <f>$G$18*$H$18^($I$18*O40+$J$18) +$K$18</f>
        <v>-19.933014158591483</v>
      </c>
      <c r="Z40" s="253"/>
      <c r="AA40" s="316">
        <f>$G$20*LN($H$20*O40+$I$20)+$J$20</f>
        <v>38.368491901943216</v>
      </c>
    </row>
    <row r="41" spans="14:27" x14ac:dyDescent="0.2">
      <c r="N41" s="310">
        <v>13</v>
      </c>
      <c r="O41" s="253">
        <f t="shared" si="0"/>
        <v>-7.6000000000000068</v>
      </c>
      <c r="P41" s="252"/>
      <c r="Q41" s="253">
        <f>$G$10 * ABS(($H$10*O41) +$I$10) +$J$10</f>
        <v>-13.000000000000036</v>
      </c>
      <c r="R41" s="253"/>
      <c r="S41" s="253">
        <f>($G$12*O41) +$H$12</f>
        <v>40.400000000000027</v>
      </c>
      <c r="T41" s="253"/>
      <c r="U41" s="253">
        <f>$G$14*O41^2 + $H$14*O41 + $I$14</f>
        <v>-18.919999999999966</v>
      </c>
      <c r="V41" s="253"/>
      <c r="W41" s="253">
        <f>$G$16*O41^3 + $H$16*O41^2 + $I$16*O41+$J$16</f>
        <v>4.316799999999958</v>
      </c>
      <c r="X41" s="253"/>
      <c r="Y41" s="253">
        <f>$G$18*$H$18^($I$18*O41+$J$18) +$K$18</f>
        <v>-19.928206352812687</v>
      </c>
      <c r="Z41" s="253"/>
      <c r="AA41" s="316">
        <f>$G$20*LN($H$20*O41+$I$20)+$J$20</f>
        <v>37.762245683778865</v>
      </c>
    </row>
    <row r="42" spans="14:27" x14ac:dyDescent="0.2">
      <c r="N42" s="310">
        <v>14</v>
      </c>
      <c r="O42" s="253">
        <f t="shared" si="0"/>
        <v>-7.4000000000000066</v>
      </c>
      <c r="P42" s="252"/>
      <c r="Q42" s="253">
        <f>$G$10 * ABS(($H$10*O42) +$I$10) +$J$10</f>
        <v>-12.000000000000036</v>
      </c>
      <c r="R42" s="253"/>
      <c r="S42" s="253">
        <f>($G$12*O42) +$H$12</f>
        <v>39.600000000000023</v>
      </c>
      <c r="T42" s="253"/>
      <c r="U42" s="253">
        <f>$G$14*O42^2 + $H$14*O42 + $I$14</f>
        <v>-19.819999999999972</v>
      </c>
      <c r="V42" s="253"/>
      <c r="W42" s="253">
        <f>$G$16*O42^3 + $H$16*O42^2 + $I$16*O42+$J$16</f>
        <v>5.4981999999999651</v>
      </c>
      <c r="X42" s="253"/>
      <c r="Y42" s="253">
        <f>$G$18*$H$18^($I$18*O42+$J$18) +$K$18</f>
        <v>-19.923053474165943</v>
      </c>
      <c r="Z42" s="253"/>
      <c r="AA42" s="316">
        <f>$G$20*LN($H$20*O42+$I$20)+$J$20</f>
        <v>37.190661545379378</v>
      </c>
    </row>
    <row r="43" spans="14:27" x14ac:dyDescent="0.2">
      <c r="N43" s="310">
        <v>15</v>
      </c>
      <c r="O43" s="253">
        <f t="shared" si="0"/>
        <v>-7.2000000000000064</v>
      </c>
      <c r="P43" s="252"/>
      <c r="Q43" s="253">
        <f>$G$10 * ABS(($H$10*O43) +$I$10) +$J$10</f>
        <v>-11.000000000000028</v>
      </c>
      <c r="R43" s="253"/>
      <c r="S43" s="253">
        <f>($G$12*O43) +$H$12</f>
        <v>38.800000000000026</v>
      </c>
      <c r="T43" s="253"/>
      <c r="U43" s="253">
        <f>$G$14*O43^2 + $H$14*O43 + $I$14</f>
        <v>-20.679999999999975</v>
      </c>
      <c r="V43" s="253"/>
      <c r="W43" s="253">
        <f>$G$16*O43^3 + $H$16*O43^2 + $I$16*O43+$J$16</f>
        <v>6.5663999999999696</v>
      </c>
      <c r="X43" s="253"/>
      <c r="Y43" s="253">
        <f>$G$18*$H$18^($I$18*O43+$J$18) +$K$18</f>
        <v>-19.917530755576696</v>
      </c>
      <c r="Z43" s="253"/>
      <c r="AA43" s="316">
        <f>$G$20*LN($H$20*O43+$I$20)+$J$20</f>
        <v>36.649989332676611</v>
      </c>
    </row>
    <row r="44" spans="14:27" x14ac:dyDescent="0.2">
      <c r="N44" s="310">
        <v>16</v>
      </c>
      <c r="O44" s="253">
        <f t="shared" si="0"/>
        <v>-7.0000000000000062</v>
      </c>
      <c r="P44" s="252"/>
      <c r="Q44" s="253">
        <f>$G$10 * ABS(($H$10*O44) +$I$10) +$J$10</f>
        <v>-10.000000000000028</v>
      </c>
      <c r="R44" s="253"/>
      <c r="S44" s="253">
        <f>($G$12*O44) +$H$12</f>
        <v>38.000000000000028</v>
      </c>
      <c r="T44" s="253"/>
      <c r="U44" s="253">
        <f>$G$14*O44^2 + $H$14*O44 + $I$14</f>
        <v>-21.499999999999975</v>
      </c>
      <c r="V44" s="253"/>
      <c r="W44" s="253">
        <f>$G$16*O44^3 + $H$16*O44^2 + $I$16*O44+$J$16</f>
        <v>7.5249999999999702</v>
      </c>
      <c r="X44" s="253"/>
      <c r="Y44" s="253">
        <f>$G$18*$H$18^($I$18*O44+$J$18) +$K$18</f>
        <v>-19.911611652351681</v>
      </c>
      <c r="Z44" s="253"/>
      <c r="AA44" s="316">
        <f>$G$20*LN($H$20*O44+$I$20)+$J$20</f>
        <v>36.137056388801113</v>
      </c>
    </row>
    <row r="45" spans="14:27" x14ac:dyDescent="0.2">
      <c r="N45" s="310">
        <v>17</v>
      </c>
      <c r="O45" s="253">
        <f t="shared" si="0"/>
        <v>-6.800000000000006</v>
      </c>
      <c r="P45" s="252"/>
      <c r="Q45" s="253">
        <f>$G$10 * ABS(($H$10*O45) +$I$10) +$J$10</f>
        <v>-9.0000000000000284</v>
      </c>
      <c r="R45" s="253"/>
      <c r="S45" s="253">
        <f>($G$12*O45) +$H$12</f>
        <v>37.200000000000024</v>
      </c>
      <c r="T45" s="253"/>
      <c r="U45" s="253">
        <f>$G$14*O45^2 + $H$14*O45 + $I$14</f>
        <v>-22.27999999999998</v>
      </c>
      <c r="V45" s="253"/>
      <c r="W45" s="253">
        <f>$G$16*O45^3 + $H$16*O45^2 + $I$16*O45+$J$16</f>
        <v>8.3775999999999797</v>
      </c>
      <c r="X45" s="253"/>
      <c r="Y45" s="253">
        <f>$G$18*$H$18^($I$18*O45+$J$18) +$K$18</f>
        <v>-19.905267714593101</v>
      </c>
      <c r="Z45" s="253"/>
      <c r="AA45" s="316">
        <f>$G$20*LN($H$20*O45+$I$20)+$J$20</f>
        <v>35.649154747106792</v>
      </c>
    </row>
    <row r="46" spans="14:27" x14ac:dyDescent="0.2">
      <c r="N46" s="310">
        <v>18</v>
      </c>
      <c r="O46" s="253">
        <f t="shared" si="0"/>
        <v>-6.6000000000000059</v>
      </c>
      <c r="P46" s="252"/>
      <c r="Q46" s="253">
        <f>$G$10 * ABS(($H$10*O46) +$I$10) +$J$10</f>
        <v>-8.0000000000000284</v>
      </c>
      <c r="R46" s="253"/>
      <c r="S46" s="253">
        <f>($G$12*O46) +$H$12</f>
        <v>36.40000000000002</v>
      </c>
      <c r="T46" s="253"/>
      <c r="U46" s="253">
        <f>$G$14*O46^2 + $H$14*O46 + $I$14</f>
        <v>-23.019999999999978</v>
      </c>
      <c r="V46" s="253"/>
      <c r="W46" s="253">
        <f>$G$16*O46^3 + $H$16*O46^2 + $I$16*O46+$J$16</f>
        <v>9.127799999999981</v>
      </c>
      <c r="X46" s="253"/>
      <c r="Y46" s="253">
        <f>$G$18*$H$18^($I$18*O46+$J$18) +$K$18</f>
        <v>-19.898468450455471</v>
      </c>
      <c r="Z46" s="253"/>
      <c r="AA46" s="316">
        <f>$G$20*LN($H$20*O46+$I$20)+$J$20</f>
        <v>35.183954590757857</v>
      </c>
    </row>
    <row r="47" spans="14:27" x14ac:dyDescent="0.2">
      <c r="N47" s="310">
        <v>19</v>
      </c>
      <c r="O47" s="253">
        <f t="shared" si="0"/>
        <v>-6.4000000000000057</v>
      </c>
      <c r="P47" s="252"/>
      <c r="Q47" s="253">
        <f>$G$10 * ABS(($H$10*O47) +$I$10) +$J$10</f>
        <v>-7.0000000000000284</v>
      </c>
      <c r="R47" s="253"/>
      <c r="S47" s="253">
        <f>($G$12*O47) +$H$12</f>
        <v>35.600000000000023</v>
      </c>
      <c r="T47" s="253"/>
      <c r="U47" s="253">
        <f>$G$14*O47^2 + $H$14*O47 + $I$14</f>
        <v>-23.719999999999981</v>
      </c>
      <c r="V47" s="253"/>
      <c r="W47" s="253">
        <f>$G$16*O47^3 + $H$16*O47^2 + $I$16*O47+$J$16</f>
        <v>9.7791999999999835</v>
      </c>
      <c r="X47" s="253"/>
      <c r="Y47" s="253">
        <f>$G$18*$H$18^($I$18*O47+$J$18) +$K$18</f>
        <v>-19.891181179587985</v>
      </c>
      <c r="Z47" s="253"/>
      <c r="AA47" s="316">
        <f>$G$20*LN($H$20*O47+$I$20)+$J$20</f>
        <v>34.739436965049521</v>
      </c>
    </row>
    <row r="48" spans="14:27" x14ac:dyDescent="0.2">
      <c r="N48" s="310">
        <v>20</v>
      </c>
      <c r="O48" s="253">
        <f t="shared" si="0"/>
        <v>-6.2000000000000055</v>
      </c>
      <c r="P48" s="252"/>
      <c r="Q48" s="253">
        <f>$G$10 * ABS(($H$10*O48) +$I$10) +$J$10</f>
        <v>-6.0000000000000284</v>
      </c>
      <c r="R48" s="253"/>
      <c r="S48" s="253">
        <f>($G$12*O48) +$H$12</f>
        <v>34.800000000000026</v>
      </c>
      <c r="T48" s="253"/>
      <c r="U48" s="253">
        <f>$G$14*O48^2 + $H$14*O48 + $I$14</f>
        <v>-24.379999999999981</v>
      </c>
      <c r="V48" s="253"/>
      <c r="W48" s="253">
        <f>$G$16*O48^3 + $H$16*O48^2 + $I$16*O48+$J$16</f>
        <v>10.335399999999986</v>
      </c>
      <c r="X48" s="253"/>
      <c r="Y48" s="253">
        <f>$G$18*$H$18^($I$18*O48+$J$18) +$K$18</f>
        <v>-19.883370876057899</v>
      </c>
      <c r="Z48" s="253"/>
      <c r="AA48" s="316">
        <f>$G$20*LN($H$20*O48+$I$20)+$J$20</f>
        <v>34.313840820861557</v>
      </c>
    </row>
    <row r="49" spans="14:27" x14ac:dyDescent="0.2">
      <c r="N49" s="310">
        <v>21</v>
      </c>
      <c r="O49" s="253">
        <f t="shared" si="0"/>
        <v>-6.0000000000000053</v>
      </c>
      <c r="P49" s="252"/>
      <c r="Q49" s="253">
        <f>$G$10 * ABS(($H$10*O49) +$I$10) +$J$10</f>
        <v>-5.0000000000000284</v>
      </c>
      <c r="R49" s="253"/>
      <c r="S49" s="253">
        <f>($G$12*O49) +$H$12</f>
        <v>34.000000000000021</v>
      </c>
      <c r="T49" s="253"/>
      <c r="U49" s="253">
        <f>$G$14*O49^2 + $H$14*O49 + $I$14</f>
        <v>-24.999999999999982</v>
      </c>
      <c r="V49" s="253"/>
      <c r="W49" s="253">
        <f>$G$16*O49^3 + $H$16*O49^2 + $I$16*O49+$J$16</f>
        <v>10.799999999999988</v>
      </c>
      <c r="X49" s="253"/>
      <c r="Y49" s="253">
        <f>$G$18*$H$18^($I$18*O49+$J$18) +$K$18</f>
        <v>-19.875</v>
      </c>
      <c r="Z49" s="253"/>
      <c r="AA49" s="316">
        <f>$G$20*LN($H$20*O49+$I$20)+$J$20</f>
        <v>33.905620875659011</v>
      </c>
    </row>
    <row r="50" spans="14:27" x14ac:dyDescent="0.2">
      <c r="N50" s="310">
        <v>22</v>
      </c>
      <c r="O50" s="253">
        <f t="shared" si="0"/>
        <v>-5.8000000000000052</v>
      </c>
      <c r="P50" s="252"/>
      <c r="Q50" s="253">
        <f>$G$10 * ABS(($H$10*O50) +$I$10) +$J$10</f>
        <v>-4.0000000000000284</v>
      </c>
      <c r="R50" s="253"/>
      <c r="S50" s="253">
        <f>($G$12*O50) +$H$12</f>
        <v>33.200000000000017</v>
      </c>
      <c r="T50" s="253"/>
      <c r="U50" s="253">
        <f>$G$14*O50^2 + $H$14*O50 + $I$14</f>
        <v>-25.579999999999988</v>
      </c>
      <c r="V50" s="253"/>
      <c r="W50" s="253">
        <f>$G$16*O50^3 + $H$16*O50^2 + $I$16*O50+$J$16</f>
        <v>11.176599999999993</v>
      </c>
      <c r="X50" s="253"/>
      <c r="Y50" s="253">
        <f>$G$18*$H$18^($I$18*O50+$J$18) +$K$18</f>
        <v>-19.866028317182963</v>
      </c>
      <c r="Z50" s="253"/>
      <c r="AA50" s="316">
        <f>$G$20*LN($H$20*O50+$I$20)+$J$20</f>
        <v>33.513413744126197</v>
      </c>
    </row>
    <row r="51" spans="14:27" x14ac:dyDescent="0.2">
      <c r="N51" s="310">
        <v>23</v>
      </c>
      <c r="O51" s="253">
        <f t="shared" si="0"/>
        <v>-5.600000000000005</v>
      </c>
      <c r="P51" s="252"/>
      <c r="Q51" s="253">
        <f>$G$10 * ABS(($H$10*O51) +$I$10) +$J$10</f>
        <v>-3.0000000000000284</v>
      </c>
      <c r="R51" s="253"/>
      <c r="S51" s="253">
        <f>($G$12*O51) +$H$12</f>
        <v>32.40000000000002</v>
      </c>
      <c r="T51" s="253"/>
      <c r="U51" s="253">
        <f>$G$14*O51^2 + $H$14*O51 + $I$14</f>
        <v>-26.119999999999987</v>
      </c>
      <c r="V51" s="253"/>
      <c r="W51" s="253">
        <f>$G$16*O51^3 + $H$16*O51^2 + $I$16*O51+$J$16</f>
        <v>11.468799999999995</v>
      </c>
      <c r="X51" s="253"/>
      <c r="Y51" s="253">
        <f>$G$18*$H$18^($I$18*O51+$J$18) +$K$18</f>
        <v>-19.85641270562537</v>
      </c>
      <c r="Z51" s="253"/>
      <c r="AA51" s="316">
        <f>$G$20*LN($H$20*O51+$I$20)+$J$20</f>
        <v>33.136010464297726</v>
      </c>
    </row>
    <row r="52" spans="14:27" x14ac:dyDescent="0.2">
      <c r="N52" s="310">
        <v>24</v>
      </c>
      <c r="O52" s="253">
        <f t="shared" si="0"/>
        <v>-5.4000000000000048</v>
      </c>
      <c r="P52" s="252"/>
      <c r="Q52" s="253">
        <f>$G$10 * ABS(($H$10*O52) +$I$10) +$J$10</f>
        <v>-2.0000000000000284</v>
      </c>
      <c r="R52" s="253"/>
      <c r="S52" s="253">
        <f>($G$12*O52) +$H$12</f>
        <v>31.600000000000019</v>
      </c>
      <c r="T52" s="253"/>
      <c r="U52" s="253">
        <f>$G$14*O52^2 + $H$14*O52 + $I$14</f>
        <v>-26.619999999999987</v>
      </c>
      <c r="V52" s="253"/>
      <c r="W52" s="253">
        <f>$G$16*O52^3 + $H$16*O52^2 + $I$16*O52+$J$16</f>
        <v>11.680199999999996</v>
      </c>
      <c r="X52" s="253"/>
      <c r="Y52" s="253">
        <f>$G$18*$H$18^($I$18*O52+$J$18) +$K$18</f>
        <v>-19.846106948331887</v>
      </c>
      <c r="Z52" s="253"/>
      <c r="AA52" s="316">
        <f>$G$20*LN($H$20*O52+$I$20)+$J$20</f>
        <v>32.772334022588979</v>
      </c>
    </row>
    <row r="53" spans="14:27" x14ac:dyDescent="0.2">
      <c r="N53" s="310">
        <v>25</v>
      </c>
      <c r="O53" s="253">
        <f t="shared" si="0"/>
        <v>-5.2000000000000046</v>
      </c>
      <c r="P53" s="252"/>
      <c r="Q53" s="253">
        <f>$G$10 * ABS(($H$10*O53) +$I$10) +$J$10</f>
        <v>-1.0000000000000213</v>
      </c>
      <c r="R53" s="253"/>
      <c r="S53" s="253">
        <f>($G$12*O53) +$H$12</f>
        <v>30.800000000000018</v>
      </c>
      <c r="T53" s="253"/>
      <c r="U53" s="253">
        <f>$G$14*O53^2 + $H$14*O53 + $I$14</f>
        <v>-27.079999999999991</v>
      </c>
      <c r="V53" s="253"/>
      <c r="W53" s="253">
        <f>$G$16*O53^3 + $H$16*O53^2 + $I$16*O53+$J$16</f>
        <v>11.814399999999999</v>
      </c>
      <c r="X53" s="253"/>
      <c r="Y53" s="253">
        <f>$G$18*$H$18^($I$18*O53+$J$18) +$K$18</f>
        <v>-19.835061511153388</v>
      </c>
      <c r="Z53" s="253"/>
      <c r="AA53" s="316">
        <f>$G$20*LN($H$20*O53+$I$20)+$J$20</f>
        <v>32.421420824476272</v>
      </c>
    </row>
    <row r="54" spans="14:27" x14ac:dyDescent="0.2">
      <c r="N54" s="310">
        <v>26</v>
      </c>
      <c r="O54" s="253">
        <f t="shared" si="0"/>
        <v>-5.0000000000000044</v>
      </c>
      <c r="P54" s="252"/>
      <c r="Q54" s="253">
        <f>$G$10 * ABS(($H$10*O54) +$I$10) +$J$10</f>
        <v>0</v>
      </c>
      <c r="R54" s="253"/>
      <c r="S54" s="253">
        <f>($G$12*O54) +$H$12</f>
        <v>30.000000000000018</v>
      </c>
      <c r="T54" s="253"/>
      <c r="U54" s="253">
        <f>$G$14*O54^2 + $H$14*O54 + $I$14</f>
        <v>-27.499999999999993</v>
      </c>
      <c r="V54" s="253"/>
      <c r="W54" s="253">
        <f>$G$16*O54^3 + $H$16*O54^2 + $I$16*O54+$J$16</f>
        <v>11.875</v>
      </c>
      <c r="X54" s="253"/>
      <c r="Y54" s="253">
        <f>$G$18*$H$18^($I$18*O54+$J$18) +$K$18</f>
        <v>-19.823223304703362</v>
      </c>
      <c r="Z54" s="253"/>
      <c r="AA54" s="316">
        <f>$G$20*LN($H$20*O54+$I$20)+$J$20</f>
        <v>32.082405307719455</v>
      </c>
    </row>
    <row r="55" spans="14:27" x14ac:dyDescent="0.2">
      <c r="N55" s="310">
        <v>27</v>
      </c>
      <c r="O55" s="253">
        <f t="shared" si="0"/>
        <v>-4.8000000000000043</v>
      </c>
      <c r="P55" s="252"/>
      <c r="Q55" s="253">
        <f>$G$10 * ABS(($H$10*O55) +$I$10) +$J$10</f>
        <v>0.99999999999997868</v>
      </c>
      <c r="R55" s="253"/>
      <c r="S55" s="253">
        <f>($G$12*O55) +$H$12</f>
        <v>29.200000000000017</v>
      </c>
      <c r="T55" s="253"/>
      <c r="U55" s="253">
        <f>$G$14*O55^2 + $H$14*O55 + $I$14</f>
        <v>-27.879999999999992</v>
      </c>
      <c r="V55" s="253"/>
      <c r="W55" s="253">
        <f>$G$16*O55^3 + $H$16*O55^2 + $I$16*O55+$J$16</f>
        <v>11.865600000000001</v>
      </c>
      <c r="X55" s="253"/>
      <c r="Y55" s="253">
        <f>$G$18*$H$18^($I$18*O55+$J$18) +$K$18</f>
        <v>-19.810535429186199</v>
      </c>
      <c r="Z55" s="253"/>
      <c r="AA55" s="316">
        <f>$G$20*LN($H$20*O55+$I$20)+$J$20</f>
        <v>31.754507079489549</v>
      </c>
    </row>
    <row r="56" spans="14:27" x14ac:dyDescent="0.2">
      <c r="N56" s="310">
        <v>28</v>
      </c>
      <c r="O56" s="253">
        <f t="shared" si="0"/>
        <v>-4.6000000000000041</v>
      </c>
      <c r="P56" s="252"/>
      <c r="Q56" s="253">
        <f>$G$10 * ABS(($H$10*O56) +$I$10) +$J$10</f>
        <v>1.9999999999999787</v>
      </c>
      <c r="R56" s="253"/>
      <c r="S56" s="253">
        <f>($G$12*O56) +$H$12</f>
        <v>28.400000000000016</v>
      </c>
      <c r="T56" s="253"/>
      <c r="U56" s="253">
        <f>$G$14*O56^2 + $H$14*O56 + $I$14</f>
        <v>-28.219999999999992</v>
      </c>
      <c r="V56" s="253"/>
      <c r="W56" s="253">
        <f>$G$16*O56^3 + $H$16*O56^2 + $I$16*O56+$J$16</f>
        <v>11.789800000000001</v>
      </c>
      <c r="X56" s="253"/>
      <c r="Y56" s="253">
        <f>$G$18*$H$18^($I$18*O56+$J$18) +$K$18</f>
        <v>-19.796936900910943</v>
      </c>
      <c r="Z56" s="253"/>
      <c r="AA56" s="316">
        <f>$G$20*LN($H$20*O56+$I$20)+$J$20</f>
        <v>31.437020096343744</v>
      </c>
    </row>
    <row r="57" spans="14:27" x14ac:dyDescent="0.2">
      <c r="N57" s="310">
        <v>29</v>
      </c>
      <c r="O57" s="253">
        <f t="shared" si="0"/>
        <v>-4.4000000000000039</v>
      </c>
      <c r="P57" s="252"/>
      <c r="Q57" s="253">
        <f>$G$10 * ABS(($H$10*O57) +$I$10) +$J$10</f>
        <v>2.9999999999999787</v>
      </c>
      <c r="R57" s="253"/>
      <c r="S57" s="253">
        <f>($G$12*O57) +$H$12</f>
        <v>27.600000000000016</v>
      </c>
      <c r="T57" s="253"/>
      <c r="U57" s="253">
        <f>$G$14*O57^2 + $H$14*O57 + $I$14</f>
        <v>-28.519999999999996</v>
      </c>
      <c r="V57" s="253"/>
      <c r="W57" s="253">
        <f>$G$16*O57^3 + $H$16*O57^2 + $I$16*O57+$J$16</f>
        <v>11.651200000000003</v>
      </c>
      <c r="X57" s="253"/>
      <c r="Y57" s="253">
        <f>$G$18*$H$18^($I$18*O57+$J$18) +$K$18</f>
        <v>-19.78236235917597</v>
      </c>
      <c r="Z57" s="253"/>
      <c r="AA57" s="316">
        <f>$G$20*LN($H$20*O57+$I$20)+$J$20</f>
        <v>31.129303509676205</v>
      </c>
    </row>
    <row r="58" spans="14:27" x14ac:dyDescent="0.2">
      <c r="N58" s="310">
        <v>30</v>
      </c>
      <c r="O58" s="253">
        <f t="shared" si="0"/>
        <v>-4.2000000000000037</v>
      </c>
      <c r="P58" s="252"/>
      <c r="Q58" s="253">
        <f>$G$10 * ABS(($H$10*O58) +$I$10) +$J$10</f>
        <v>3.9999999999999858</v>
      </c>
      <c r="R58" s="253"/>
      <c r="S58" s="253">
        <f>($G$12*O58) +$H$12</f>
        <v>26.800000000000015</v>
      </c>
      <c r="T58" s="253"/>
      <c r="U58" s="253">
        <f>$G$14*O58^2 + $H$14*O58 + $I$14</f>
        <v>-28.779999999999994</v>
      </c>
      <c r="V58" s="253"/>
      <c r="W58" s="253">
        <f>$G$16*O58^3 + $H$16*O58^2 + $I$16*O58+$J$16</f>
        <v>11.453400000000006</v>
      </c>
      <c r="X58" s="253"/>
      <c r="Y58" s="253">
        <f>$G$18*$H$18^($I$18*O58+$J$18) +$K$18</f>
        <v>-19.766741752115799</v>
      </c>
      <c r="Z58" s="253"/>
      <c r="AA58" s="316">
        <f>$G$20*LN($H$20*O58+$I$20)+$J$20</f>
        <v>30.830773878179397</v>
      </c>
    </row>
    <row r="59" spans="14:27" x14ac:dyDescent="0.2">
      <c r="N59" s="310">
        <v>31</v>
      </c>
      <c r="O59" s="253">
        <f t="shared" si="0"/>
        <v>-4.0000000000000036</v>
      </c>
      <c r="P59" s="252"/>
      <c r="Q59" s="253">
        <f>$G$10 * ABS(($H$10*O59) +$I$10) +$J$10</f>
        <v>4.9999999999999858</v>
      </c>
      <c r="R59" s="253"/>
      <c r="S59" s="253">
        <f>($G$12*O59) +$H$12</f>
        <v>26.000000000000014</v>
      </c>
      <c r="T59" s="253"/>
      <c r="U59" s="253">
        <f>$G$14*O59^2 + $H$14*O59 + $I$14</f>
        <v>-28.999999999999996</v>
      </c>
      <c r="V59" s="253"/>
      <c r="W59" s="253">
        <f>$G$16*O59^3 + $H$16*O59^2 + $I$16*O59+$J$16</f>
        <v>11.200000000000006</v>
      </c>
      <c r="X59" s="253"/>
      <c r="Y59" s="253">
        <f>$G$18*$H$18^($I$18*O59+$J$18) +$K$18</f>
        <v>-19.75</v>
      </c>
      <c r="Z59" s="253"/>
      <c r="AA59" s="316">
        <f>$G$20*LN($H$20*O59+$I$20)+$J$20</f>
        <v>30.540898509446873</v>
      </c>
    </row>
    <row r="60" spans="14:27" x14ac:dyDescent="0.2">
      <c r="N60" s="310">
        <v>32</v>
      </c>
      <c r="O60" s="253">
        <f t="shared" si="0"/>
        <v>-3.8000000000000034</v>
      </c>
      <c r="P60" s="252"/>
      <c r="Q60" s="253">
        <f>$G$10 * ABS(($H$10*O60) +$I$10) +$J$10</f>
        <v>5.9999999999999858</v>
      </c>
      <c r="R60" s="253"/>
      <c r="S60" s="253">
        <f>($G$12*O60) +$H$12</f>
        <v>25.200000000000014</v>
      </c>
      <c r="T60" s="253"/>
      <c r="U60" s="253">
        <f>$G$14*O60^2 + $H$14*O60 + $I$14</f>
        <v>-29.179999999999996</v>
      </c>
      <c r="V60" s="253"/>
      <c r="W60" s="253">
        <f>$G$16*O60^3 + $H$16*O60^2 + $I$16*O60+$J$16</f>
        <v>10.894600000000004</v>
      </c>
      <c r="X60" s="253"/>
      <c r="Y60" s="253">
        <f>$G$18*$H$18^($I$18*O60+$J$18) +$K$18</f>
        <v>-19.732056634365929</v>
      </c>
      <c r="Z60" s="253"/>
      <c r="AA60" s="316">
        <f>$G$20*LN($H$20*O60+$I$20)+$J$20</f>
        <v>30.259189739779909</v>
      </c>
    </row>
    <row r="61" spans="14:27" x14ac:dyDescent="0.2">
      <c r="N61" s="310">
        <v>33</v>
      </c>
      <c r="O61" s="253">
        <f t="shared" si="0"/>
        <v>-3.6000000000000032</v>
      </c>
      <c r="P61" s="252"/>
      <c r="Q61" s="253">
        <f>$G$10 * ABS(($H$10*O61) +$I$10) +$J$10</f>
        <v>6.9999999999999858</v>
      </c>
      <c r="R61" s="253"/>
      <c r="S61" s="253">
        <f>($G$12*O61) +$H$12</f>
        <v>24.400000000000013</v>
      </c>
      <c r="T61" s="253"/>
      <c r="U61" s="253">
        <f>$G$14*O61^2 + $H$14*O61 + $I$14</f>
        <v>-29.32</v>
      </c>
      <c r="V61" s="253"/>
      <c r="W61" s="253">
        <f>$G$16*O61^3 + $H$16*O61^2 + $I$16*O61+$J$16</f>
        <v>10.540800000000006</v>
      </c>
      <c r="X61" s="253"/>
      <c r="Y61" s="253">
        <f>$G$18*$H$18^($I$18*O61+$J$18) +$K$18</f>
        <v>-19.712825411250741</v>
      </c>
      <c r="Z61" s="253"/>
      <c r="AA61" s="316">
        <f>$G$20*LN($H$20*O61+$I$20)+$J$20</f>
        <v>29.985199997898761</v>
      </c>
    </row>
    <row r="62" spans="14:27" x14ac:dyDescent="0.2">
      <c r="N62" s="310">
        <v>34</v>
      </c>
      <c r="O62" s="253">
        <f t="shared" si="0"/>
        <v>-3.400000000000003</v>
      </c>
      <c r="P62" s="252"/>
      <c r="Q62" s="253">
        <f>$G$10 * ABS(($H$10*O62) +$I$10) +$J$10</f>
        <v>7.9999999999999858</v>
      </c>
      <c r="R62" s="253"/>
      <c r="S62" s="253">
        <f>($G$12*O62) +$H$12</f>
        <v>23.600000000000012</v>
      </c>
      <c r="T62" s="253"/>
      <c r="U62" s="253">
        <f>$G$14*O62^2 + $H$14*O62 + $I$14</f>
        <v>-29.42</v>
      </c>
      <c r="V62" s="253"/>
      <c r="W62" s="253">
        <f>$G$16*O62^3 + $H$16*O62^2 + $I$16*O62+$J$16</f>
        <v>10.142200000000008</v>
      </c>
      <c r="X62" s="253"/>
      <c r="Y62" s="253">
        <f>$G$18*$H$18^($I$18*O62+$J$18) +$K$18</f>
        <v>-19.69221389666377</v>
      </c>
      <c r="Z62" s="253"/>
      <c r="AA62" s="316">
        <f>$G$20*LN($H$20*O62+$I$20)+$J$20</f>
        <v>29.718517527077147</v>
      </c>
    </row>
    <row r="63" spans="14:27" x14ac:dyDescent="0.2">
      <c r="N63" s="310">
        <v>35</v>
      </c>
      <c r="O63" s="253">
        <f t="shared" si="0"/>
        <v>-3.2000000000000028</v>
      </c>
      <c r="P63" s="252"/>
      <c r="Q63" s="253">
        <f>$G$10 * ABS(($H$10*O63) +$I$10) +$J$10</f>
        <v>8.9999999999999858</v>
      </c>
      <c r="R63" s="253"/>
      <c r="S63" s="253">
        <f>($G$12*O63) +$H$12</f>
        <v>22.800000000000011</v>
      </c>
      <c r="T63" s="253"/>
      <c r="U63" s="253">
        <f>$G$14*O63^2 + $H$14*O63 + $I$14</f>
        <v>-29.48</v>
      </c>
      <c r="V63" s="253"/>
      <c r="W63" s="253">
        <f>$G$16*O63^3 + $H$16*O63^2 + $I$16*O63+$J$16</f>
        <v>9.7024000000000061</v>
      </c>
      <c r="X63" s="253"/>
      <c r="Y63" s="253">
        <f>$G$18*$H$18^($I$18*O63+$J$18) +$K$18</f>
        <v>-19.670123022306775</v>
      </c>
      <c r="Z63" s="253"/>
      <c r="AA63" s="316">
        <f>$G$20*LN($H$20*O63+$I$20)+$J$20</f>
        <v>29.458762663044542</v>
      </c>
    </row>
    <row r="64" spans="14:27" x14ac:dyDescent="0.2">
      <c r="N64" s="310">
        <v>36</v>
      </c>
      <c r="O64" s="253">
        <f t="shared" si="0"/>
        <v>-3.0000000000000027</v>
      </c>
      <c r="P64" s="252"/>
      <c r="Q64" s="253">
        <f>$G$10 * ABS(($H$10*O64) +$I$10) +$J$10</f>
        <v>9.9999999999999858</v>
      </c>
      <c r="R64" s="253"/>
      <c r="S64" s="253">
        <f>($G$12*O64) +$H$12</f>
        <v>22.000000000000011</v>
      </c>
      <c r="T64" s="253"/>
      <c r="U64" s="253">
        <f>$G$14*O64^2 + $H$14*O64 + $I$14</f>
        <v>-29.5</v>
      </c>
      <c r="V64" s="253"/>
      <c r="W64" s="253">
        <f>$G$16*O64^3 + $H$16*O64^2 + $I$16*O64+$J$16</f>
        <v>9.225000000000005</v>
      </c>
      <c r="X64" s="253"/>
      <c r="Y64" s="253">
        <f>$G$18*$H$18^($I$18*O64+$J$18) +$K$18</f>
        <v>-19.646446609406727</v>
      </c>
      <c r="Z64" s="253"/>
      <c r="AA64" s="316">
        <f>$G$20*LN($H$20*O64+$I$20)+$J$20</f>
        <v>29.205584583201642</v>
      </c>
    </row>
    <row r="65" spans="14:27" x14ac:dyDescent="0.2">
      <c r="N65" s="310">
        <v>37</v>
      </c>
      <c r="O65" s="253">
        <f t="shared" si="0"/>
        <v>-2.8000000000000025</v>
      </c>
      <c r="P65" s="252"/>
      <c r="Q65" s="253">
        <f>$G$10 * ABS(($H$10*O65) +$I$10) +$J$10</f>
        <v>10.999999999999986</v>
      </c>
      <c r="R65" s="253"/>
      <c r="S65" s="253">
        <f>($G$12*O65) +$H$12</f>
        <v>21.20000000000001</v>
      </c>
      <c r="T65" s="253"/>
      <c r="U65" s="253">
        <f>$G$14*O65^2 + $H$14*O65 + $I$14</f>
        <v>-29.48</v>
      </c>
      <c r="V65" s="253"/>
      <c r="W65" s="253">
        <f>$G$16*O65^3 + $H$16*O65^2 + $I$16*O65+$J$16</f>
        <v>8.7136000000000067</v>
      </c>
      <c r="X65" s="253"/>
      <c r="Y65" s="253">
        <f>$G$18*$H$18^($I$18*O65+$J$18) +$K$18</f>
        <v>-19.621070858372402</v>
      </c>
      <c r="Z65" s="253"/>
      <c r="AA65" s="316">
        <f>$G$20*LN($H$20*O65+$I$20)+$J$20</f>
        <v>28.958658457297929</v>
      </c>
    </row>
    <row r="66" spans="14:27" x14ac:dyDescent="0.2">
      <c r="N66" s="310">
        <v>38</v>
      </c>
      <c r="O66" s="253">
        <f t="shared" si="0"/>
        <v>-2.6000000000000023</v>
      </c>
      <c r="P66" s="252"/>
      <c r="Q66" s="253">
        <f>$G$10 * ABS(($H$10*O66) +$I$10) +$J$10</f>
        <v>11.999999999999986</v>
      </c>
      <c r="R66" s="253"/>
      <c r="S66" s="253">
        <f>($G$12*O66) +$H$12</f>
        <v>20.400000000000009</v>
      </c>
      <c r="T66" s="253"/>
      <c r="U66" s="253">
        <f>$G$14*O66^2 + $H$14*O66 + $I$14</f>
        <v>-29.42</v>
      </c>
      <c r="V66" s="253"/>
      <c r="W66" s="253">
        <f>$G$16*O66^3 + $H$16*O66^2 + $I$16*O66+$J$16</f>
        <v>8.1718000000000064</v>
      </c>
      <c r="X66" s="253"/>
      <c r="Y66" s="253">
        <f>$G$18*$H$18^($I$18*O66+$J$18) +$K$18</f>
        <v>-19.593873801821882</v>
      </c>
      <c r="Z66" s="253"/>
      <c r="AA66" s="316">
        <f>$G$20*LN($H$20*O66+$I$20)+$J$20</f>
        <v>28.71768294150732</v>
      </c>
    </row>
    <row r="67" spans="14:27" x14ac:dyDescent="0.2">
      <c r="N67" s="310">
        <v>39</v>
      </c>
      <c r="O67" s="253">
        <f t="shared" si="0"/>
        <v>-2.4000000000000021</v>
      </c>
      <c r="P67" s="252"/>
      <c r="Q67" s="253">
        <f>$G$10 * ABS(($H$10*O67) +$I$10) +$J$10</f>
        <v>12.999999999999986</v>
      </c>
      <c r="R67" s="253"/>
      <c r="S67" s="253">
        <f>($G$12*O67) +$H$12</f>
        <v>19.600000000000009</v>
      </c>
      <c r="T67" s="253"/>
      <c r="U67" s="253">
        <f>$G$14*O67^2 + $H$14*O67 + $I$14</f>
        <v>-29.32</v>
      </c>
      <c r="V67" s="253"/>
      <c r="W67" s="253">
        <f>$G$16*O67^3 + $H$16*O67^2 + $I$16*O67+$J$16</f>
        <v>7.6032000000000064</v>
      </c>
      <c r="X67" s="253"/>
      <c r="Y67" s="253">
        <f>$G$18*$H$18^($I$18*O67+$J$18) +$K$18</f>
        <v>-19.56472471835194</v>
      </c>
      <c r="Z67" s="253"/>
      <c r="AA67" s="316">
        <f>$G$20*LN($H$20*O67+$I$20)+$J$20</f>
        <v>28.48237796740538</v>
      </c>
    </row>
    <row r="68" spans="14:27" x14ac:dyDescent="0.2">
      <c r="N68" s="310">
        <v>40</v>
      </c>
      <c r="O68" s="253">
        <f t="shared" si="0"/>
        <v>-2.200000000000002</v>
      </c>
      <c r="P68" s="252"/>
      <c r="Q68" s="253">
        <f>$G$10 * ABS(($H$10*O68) +$I$10) +$J$10</f>
        <v>13.999999999999986</v>
      </c>
      <c r="R68" s="253"/>
      <c r="S68" s="253">
        <f>($G$12*O68) +$H$12</f>
        <v>18.800000000000008</v>
      </c>
      <c r="T68" s="253"/>
      <c r="U68" s="253">
        <f>$G$14*O68^2 + $H$14*O68 + $I$14</f>
        <v>-29.18</v>
      </c>
      <c r="V68" s="253"/>
      <c r="W68" s="253">
        <f>$G$16*O68^3 + $H$16*O68^2 + $I$16*O68+$J$16</f>
        <v>7.0114000000000063</v>
      </c>
      <c r="X68" s="253"/>
      <c r="Y68" s="253">
        <f>$G$18*$H$18^($I$18*O68+$J$18) +$K$18</f>
        <v>-19.533483504231597</v>
      </c>
      <c r="Z68" s="253"/>
      <c r="AA68" s="316">
        <f>$G$20*LN($H$20*O68+$I$20)+$J$20</f>
        <v>28.252482785158396</v>
      </c>
    </row>
    <row r="69" spans="14:27" x14ac:dyDescent="0.2">
      <c r="N69" s="310">
        <v>41</v>
      </c>
      <c r="O69" s="253">
        <f t="shared" si="0"/>
        <v>-2.0000000000000018</v>
      </c>
      <c r="P69" s="252"/>
      <c r="Q69" s="253">
        <f>$G$10 * ABS(($H$10*O69) +$I$10) +$J$10</f>
        <v>14.999999999999993</v>
      </c>
      <c r="R69" s="253"/>
      <c r="S69" s="253">
        <f>($G$12*O69) +$H$12</f>
        <v>18.000000000000007</v>
      </c>
      <c r="T69" s="253"/>
      <c r="U69" s="253">
        <f>$G$14*O69^2 + $H$14*O69 + $I$14</f>
        <v>-29</v>
      </c>
      <c r="V69" s="253"/>
      <c r="W69" s="253">
        <f>$G$16*O69^3 + $H$16*O69^2 + $I$16*O69+$J$16</f>
        <v>6.4000000000000057</v>
      </c>
      <c r="X69" s="253"/>
      <c r="Y69" s="253">
        <f>$G$18*$H$18^($I$18*O69+$J$18) +$K$18</f>
        <v>-19.5</v>
      </c>
      <c r="Z69" s="253"/>
      <c r="AA69" s="316">
        <f>$G$20*LN($H$20*O69+$I$20)+$J$20</f>
        <v>28.027754226637811</v>
      </c>
    </row>
    <row r="70" spans="14:27" x14ac:dyDescent="0.2">
      <c r="N70" s="310">
        <v>42</v>
      </c>
      <c r="O70" s="253">
        <f t="shared" si="0"/>
        <v>-1.8000000000000018</v>
      </c>
      <c r="P70" s="252"/>
      <c r="Q70" s="253">
        <f>$G$10 * ABS(($H$10*O70) +$I$10) +$J$10</f>
        <v>15.999999999999993</v>
      </c>
      <c r="R70" s="253"/>
      <c r="S70" s="253">
        <f>($G$12*O70) +$H$12</f>
        <v>17.200000000000006</v>
      </c>
      <c r="T70" s="253"/>
      <c r="U70" s="253">
        <f>$G$14*O70^2 + $H$14*O70 + $I$14</f>
        <v>-28.78</v>
      </c>
      <c r="V70" s="253"/>
      <c r="W70" s="253">
        <f>$G$16*O70^3 + $H$16*O70^2 + $I$16*O70+$J$16</f>
        <v>5.7726000000000059</v>
      </c>
      <c r="X70" s="253"/>
      <c r="Y70" s="253">
        <f>$G$18*$H$18^($I$18*O70+$J$18) +$K$18</f>
        <v>-19.464113268731854</v>
      </c>
      <c r="Z70" s="253"/>
      <c r="AA70" s="316">
        <f>$G$20*LN($H$20*O70+$I$20)+$J$20</f>
        <v>27.807965159450056</v>
      </c>
    </row>
    <row r="71" spans="14:27" x14ac:dyDescent="0.2">
      <c r="N71" s="310">
        <v>43</v>
      </c>
      <c r="O71" s="253">
        <f t="shared" si="0"/>
        <v>-1.6000000000000019</v>
      </c>
      <c r="P71" s="252"/>
      <c r="Q71" s="253">
        <f>$G$10 * ABS(($H$10*O71) +$I$10) +$J$10</f>
        <v>16.999999999999993</v>
      </c>
      <c r="R71" s="253"/>
      <c r="S71" s="253">
        <f>($G$12*O71) +$H$12</f>
        <v>16.400000000000006</v>
      </c>
      <c r="T71" s="253"/>
      <c r="U71" s="253">
        <f>$G$14*O71^2 + $H$14*O71 + $I$14</f>
        <v>-28.520000000000003</v>
      </c>
      <c r="V71" s="253"/>
      <c r="W71" s="253">
        <f>$G$16*O71^3 + $H$16*O71^2 + $I$16*O71+$J$16</f>
        <v>5.1328000000000067</v>
      </c>
      <c r="X71" s="253"/>
      <c r="Y71" s="253">
        <f>$G$18*$H$18^($I$18*O71+$J$18) +$K$18</f>
        <v>-19.425650822501481</v>
      </c>
      <c r="Z71" s="253"/>
      <c r="AA71" s="316">
        <f>$G$20*LN($H$20*O71+$I$20)+$J$20</f>
        <v>27.592903107240421</v>
      </c>
    </row>
    <row r="72" spans="14:27" x14ac:dyDescent="0.2">
      <c r="N72" s="310">
        <v>44</v>
      </c>
      <c r="O72" s="253">
        <f t="shared" si="0"/>
        <v>-1.4000000000000019</v>
      </c>
      <c r="P72" s="252"/>
      <c r="Q72" s="253">
        <f>$G$10 * ABS(($H$10*O72) +$I$10) +$J$10</f>
        <v>17.999999999999993</v>
      </c>
      <c r="R72" s="253"/>
      <c r="S72" s="253">
        <f>($G$12*O72) +$H$12</f>
        <v>15.600000000000009</v>
      </c>
      <c r="T72" s="253"/>
      <c r="U72" s="253">
        <f>$G$14*O72^2 + $H$14*O72 + $I$14</f>
        <v>-28.220000000000002</v>
      </c>
      <c r="V72" s="253"/>
      <c r="W72" s="253">
        <f>$G$16*O72^3 + $H$16*O72^2 + $I$16*O72+$J$16</f>
        <v>4.4842000000000057</v>
      </c>
      <c r="X72" s="253"/>
      <c r="Y72" s="253">
        <f>$G$18*$H$18^($I$18*O72+$J$18) +$K$18</f>
        <v>-19.384427793327543</v>
      </c>
      <c r="Z72" s="253"/>
      <c r="AA72" s="316">
        <f>$G$20*LN($H$20*O72+$I$20)+$J$20</f>
        <v>27.3823690152621</v>
      </c>
    </row>
    <row r="73" spans="14:27" x14ac:dyDescent="0.2">
      <c r="N73" s="310">
        <v>45</v>
      </c>
      <c r="O73" s="253">
        <f t="shared" si="0"/>
        <v>-1.200000000000002</v>
      </c>
      <c r="P73" s="252"/>
      <c r="Q73" s="253">
        <f>$G$10 * ABS(($H$10*O73) +$I$10) +$J$10</f>
        <v>18.999999999999989</v>
      </c>
      <c r="R73" s="253"/>
      <c r="S73" s="253">
        <f>($G$12*O73) +$H$12</f>
        <v>14.800000000000008</v>
      </c>
      <c r="T73" s="253"/>
      <c r="U73" s="253">
        <f>$G$14*O73^2 + $H$14*O73 + $I$14</f>
        <v>-27.880000000000003</v>
      </c>
      <c r="V73" s="253"/>
      <c r="W73" s="253">
        <f>$G$16*O73^3 + $H$16*O73^2 + $I$16*O73+$J$16</f>
        <v>3.8304000000000062</v>
      </c>
      <c r="X73" s="253"/>
      <c r="Y73" s="253">
        <f>$G$18*$H$18^($I$18*O73+$J$18) +$K$18</f>
        <v>-19.340246044613554</v>
      </c>
      <c r="Z73" s="253"/>
      <c r="AA73" s="316">
        <f>$G$20*LN($H$20*O73+$I$20)+$J$20</f>
        <v>27.176176143234741</v>
      </c>
    </row>
    <row r="74" spans="14:27" x14ac:dyDescent="0.2">
      <c r="N74" s="310">
        <v>46</v>
      </c>
      <c r="O74" s="253">
        <f t="shared" si="0"/>
        <v>-1.000000000000002</v>
      </c>
      <c r="P74" s="252"/>
      <c r="Q74" s="253">
        <f>$G$10 * ABS(($H$10*O74) +$I$10) +$J$10</f>
        <v>19.999999999999989</v>
      </c>
      <c r="R74" s="253"/>
      <c r="S74" s="253">
        <f>($G$12*O74) +$H$12</f>
        <v>14.000000000000007</v>
      </c>
      <c r="T74" s="253"/>
      <c r="U74" s="253">
        <f>$G$14*O74^2 + $H$14*O74 + $I$14</f>
        <v>-27.500000000000004</v>
      </c>
      <c r="V74" s="253"/>
      <c r="W74" s="253">
        <f>$G$16*O74^3 + $H$16*O74^2 + $I$16*O74+$J$16</f>
        <v>3.1750000000000069</v>
      </c>
      <c r="X74" s="253"/>
      <c r="Y74" s="253">
        <f>$G$18*$H$18^($I$18*O74+$J$18) +$K$18</f>
        <v>-19.292893218813454</v>
      </c>
      <c r="Z74" s="253"/>
      <c r="AA74" s="316">
        <f>$G$20*LN($H$20*O74+$I$20)+$J$20</f>
        <v>26.974149070059546</v>
      </c>
    </row>
    <row r="75" spans="14:27" x14ac:dyDescent="0.2">
      <c r="N75" s="310">
        <v>47</v>
      </c>
      <c r="O75" s="253">
        <f t="shared" si="0"/>
        <v>-0.80000000000000204</v>
      </c>
      <c r="P75" s="252"/>
      <c r="Q75" s="253">
        <f>$G$10 * ABS(($H$10*O75) +$I$10) +$J$10</f>
        <v>20.999999999999989</v>
      </c>
      <c r="R75" s="253"/>
      <c r="S75" s="253">
        <f>($G$12*O75) +$H$12</f>
        <v>13.200000000000008</v>
      </c>
      <c r="T75" s="253"/>
      <c r="U75" s="253">
        <f>$G$14*O75^2 + $H$14*O75 + $I$14</f>
        <v>-27.080000000000005</v>
      </c>
      <c r="V75" s="253"/>
      <c r="W75" s="253">
        <f>$G$16*O75^3 + $H$16*O75^2 + $I$16*O75+$J$16</f>
        <v>2.5216000000000065</v>
      </c>
      <c r="X75" s="253"/>
      <c r="Y75" s="253">
        <f>$G$18*$H$18^($I$18*O75+$J$18) +$K$18</f>
        <v>-19.242141716744801</v>
      </c>
      <c r="Z75" s="253"/>
      <c r="AA75" s="316">
        <f>$G$20*LN($H$20*O75+$I$20)+$J$20</f>
        <v>26.776122797097749</v>
      </c>
    </row>
    <row r="76" spans="14:27" x14ac:dyDescent="0.2">
      <c r="N76" s="310">
        <v>48</v>
      </c>
      <c r="O76" s="253">
        <f t="shared" si="0"/>
        <v>-0.60000000000000209</v>
      </c>
      <c r="P76" s="252"/>
      <c r="Q76" s="253">
        <f>$G$10 * ABS(($H$10*O76) +$I$10) +$J$10</f>
        <v>21.999999999999989</v>
      </c>
      <c r="R76" s="253"/>
      <c r="S76" s="253">
        <f>($G$12*O76) +$H$12</f>
        <v>12.400000000000009</v>
      </c>
      <c r="T76" s="253"/>
      <c r="U76" s="253">
        <f>$G$14*O76^2 + $H$14*O76 + $I$14</f>
        <v>-26.620000000000005</v>
      </c>
      <c r="V76" s="253"/>
      <c r="W76" s="253">
        <f>$G$16*O76^3 + $H$16*O76^2 + $I$16*O76+$J$16</f>
        <v>1.8738000000000068</v>
      </c>
      <c r="X76" s="253"/>
      <c r="Y76" s="253">
        <f>$G$18*$H$18^($I$18*O76+$J$18) +$K$18</f>
        <v>-19.187747603643764</v>
      </c>
      <c r="Z76" s="253"/>
      <c r="AA76" s="316">
        <f>$G$20*LN($H$20*O76+$I$20)+$J$20</f>
        <v>26.581941938526729</v>
      </c>
    </row>
    <row r="77" spans="14:27" x14ac:dyDescent="0.2">
      <c r="N77" s="310">
        <v>49</v>
      </c>
      <c r="O77" s="253">
        <f t="shared" si="0"/>
        <v>-0.40000000000000208</v>
      </c>
      <c r="P77" s="252"/>
      <c r="Q77" s="253">
        <f>$G$10 * ABS(($H$10*O77) +$I$10) +$J$10</f>
        <v>22.999999999999989</v>
      </c>
      <c r="R77" s="253"/>
      <c r="S77" s="253">
        <f>($G$12*O77) +$H$12</f>
        <v>11.600000000000009</v>
      </c>
      <c r="T77" s="253"/>
      <c r="U77" s="253">
        <f>$G$14*O77^2 + $H$14*O77 + $I$14</f>
        <v>-26.120000000000005</v>
      </c>
      <c r="V77" s="253"/>
      <c r="W77" s="253">
        <f>$G$16*O77^3 + $H$16*O77^2 + $I$16*O77+$J$16</f>
        <v>1.2352000000000065</v>
      </c>
      <c r="X77" s="253"/>
      <c r="Y77" s="253">
        <f>$G$18*$H$18^($I$18*O77+$J$18) +$K$18</f>
        <v>-19.129449436703876</v>
      </c>
      <c r="Z77" s="253"/>
      <c r="AA77" s="316">
        <f>$G$20*LN($H$20*O77+$I$20)+$J$20</f>
        <v>26.391459988819786</v>
      </c>
    </row>
    <row r="78" spans="14:27" x14ac:dyDescent="0.2">
      <c r="N78" s="310">
        <v>50</v>
      </c>
      <c r="O78" s="253">
        <f t="shared" si="0"/>
        <v>-0.20000000000000207</v>
      </c>
      <c r="P78" s="252"/>
      <c r="Q78" s="253">
        <f>$G$10 * ABS(($H$10*O78) +$I$10) +$J$10</f>
        <v>23.999999999999989</v>
      </c>
      <c r="R78" s="253"/>
      <c r="S78" s="253">
        <f>($G$12*O78) +$H$12</f>
        <v>10.800000000000008</v>
      </c>
      <c r="T78" s="253"/>
      <c r="U78" s="253">
        <f>$G$14*O78^2 + $H$14*O78 + $I$14</f>
        <v>-25.580000000000005</v>
      </c>
      <c r="V78" s="253"/>
      <c r="W78" s="253">
        <f>$G$16*O78^3 + $H$16*O78^2 + $I$16*O78+$J$16</f>
        <v>0.60940000000000638</v>
      </c>
      <c r="X78" s="253"/>
      <c r="Y78" s="253">
        <f>$G$18*$H$18^($I$18*O78+$J$18) +$K$18</f>
        <v>-19.066967008463195</v>
      </c>
      <c r="Z78" s="253"/>
      <c r="AA78" s="316">
        <f>$G$20*LN($H$20*O78+$I$20)+$J$20</f>
        <v>26.204538658698265</v>
      </c>
    </row>
    <row r="79" spans="14:27" x14ac:dyDescent="0.2">
      <c r="N79" s="310">
        <v>51</v>
      </c>
      <c r="O79" s="253">
        <f t="shared" si="0"/>
        <v>-2.0539125955565396E-15</v>
      </c>
      <c r="P79" s="252"/>
      <c r="Q79" s="253">
        <f>$G$10 * ABS(($H$10*O79) +$I$10) +$J$10</f>
        <v>24.999999999999989</v>
      </c>
      <c r="R79" s="253"/>
      <c r="S79" s="253">
        <f>($G$12*O79) +$H$12</f>
        <v>10.000000000000009</v>
      </c>
      <c r="T79" s="253"/>
      <c r="U79" s="253">
        <f>$G$14*O79^2 + $H$14*O79 + $I$14</f>
        <v>-25.000000000000007</v>
      </c>
      <c r="V79" s="253"/>
      <c r="W79" s="253">
        <f>$G$16*O79^3 + $H$16*O79^2 + $I$16*O79+$J$16</f>
        <v>6.1617377866696196E-15</v>
      </c>
      <c r="X79" s="253"/>
      <c r="Y79" s="253">
        <f>$G$18*$H$18^($I$18*O79+$J$18) +$K$18</f>
        <v>-19</v>
      </c>
      <c r="Z79" s="253"/>
      <c r="AA79" s="316">
        <f>$G$20*LN($H$20*O79+$I$20)+$J$20</f>
        <v>26.021047272016297</v>
      </c>
    </row>
    <row r="80" spans="14:27" x14ac:dyDescent="0.2">
      <c r="N80" s="310">
        <v>52</v>
      </c>
      <c r="O80" s="253">
        <f t="shared" si="0"/>
        <v>0.19999999999999796</v>
      </c>
      <c r="P80" s="252"/>
      <c r="Q80" s="253">
        <f>$G$10 * ABS(($H$10*O80) +$I$10) +$J$10</f>
        <v>25.999999999999989</v>
      </c>
      <c r="R80" s="253"/>
      <c r="S80" s="253">
        <f>($G$12*O80) +$H$12</f>
        <v>9.2000000000000082</v>
      </c>
      <c r="T80" s="253"/>
      <c r="U80" s="253">
        <f>$G$14*O80^2 + $H$14*O80 + $I$14</f>
        <v>-24.380000000000006</v>
      </c>
      <c r="V80" s="253"/>
      <c r="W80" s="253">
        <f>$G$16*O80^3 + $H$16*O80^2 + $I$16*O80+$J$16</f>
        <v>-0.58939999999999415</v>
      </c>
      <c r="X80" s="253"/>
      <c r="Y80" s="253">
        <f>$G$18*$H$18^($I$18*O80+$J$18) +$K$18</f>
        <v>-18.928226537463708</v>
      </c>
      <c r="Z80" s="253"/>
      <c r="AA80" s="316">
        <f>$G$20*LN($H$20*O80+$I$20)+$J$20</f>
        <v>25.840862216989514</v>
      </c>
    </row>
    <row r="81" spans="14:27" x14ac:dyDescent="0.2">
      <c r="N81" s="310">
        <v>53</v>
      </c>
      <c r="O81" s="253">
        <f t="shared" si="0"/>
        <v>0.39999999999999797</v>
      </c>
      <c r="P81" s="252"/>
      <c r="Q81" s="253">
        <f>$G$10 * ABS(($H$10*O81) +$I$10) +$J$10</f>
        <v>26.999999999999989</v>
      </c>
      <c r="R81" s="253"/>
      <c r="S81" s="253">
        <f>($G$12*O81) +$H$12</f>
        <v>8.4000000000000075</v>
      </c>
      <c r="T81" s="253"/>
      <c r="U81" s="253">
        <f>$G$14*O81^2 + $H$14*O81 + $I$14</f>
        <v>-23.720000000000006</v>
      </c>
      <c r="V81" s="253"/>
      <c r="W81" s="253">
        <f>$G$16*O81^3 + $H$16*O81^2 + $I$16*O81+$J$16</f>
        <v>-1.1551999999999945</v>
      </c>
      <c r="X81" s="253"/>
      <c r="Y81" s="253">
        <f>$G$18*$H$18^($I$18*O81+$J$18) +$K$18</f>
        <v>-18.851301645002966</v>
      </c>
      <c r="Z81" s="253"/>
      <c r="AA81" s="316">
        <f>$G$20*LN($H$20*O81+$I$20)+$J$20</f>
        <v>25.663866445995502</v>
      </c>
    </row>
    <row r="82" spans="14:27" x14ac:dyDescent="0.2">
      <c r="N82" s="310">
        <v>54</v>
      </c>
      <c r="O82" s="253">
        <f t="shared" si="0"/>
        <v>0.59999999999999798</v>
      </c>
      <c r="P82" s="252"/>
      <c r="Q82" s="253">
        <f>$G$10 * ABS(($H$10*O82) +$I$10) +$J$10</f>
        <v>27.999999999999989</v>
      </c>
      <c r="R82" s="253"/>
      <c r="S82" s="253">
        <f>($G$12*O82) +$H$12</f>
        <v>7.6000000000000085</v>
      </c>
      <c r="T82" s="253"/>
      <c r="U82" s="253">
        <f>$G$14*O82^2 + $H$14*O82 + $I$14</f>
        <v>-23.020000000000007</v>
      </c>
      <c r="V82" s="253"/>
      <c r="W82" s="253">
        <f>$G$16*O82^3 + $H$16*O82^2 + $I$16*O82+$J$16</f>
        <v>-1.6937999999999949</v>
      </c>
      <c r="X82" s="253"/>
      <c r="Y82" s="253">
        <f>$G$18*$H$18^($I$18*O82+$J$18) +$K$18</f>
        <v>-18.768855586655086</v>
      </c>
      <c r="Z82" s="253"/>
      <c r="AA82" s="316">
        <f>$G$20*LN($H$20*O82+$I$20)+$J$20</f>
        <v>25.489949018876814</v>
      </c>
    </row>
    <row r="83" spans="14:27" x14ac:dyDescent="0.2">
      <c r="N83" s="310">
        <v>55</v>
      </c>
      <c r="O83" s="253">
        <f t="shared" si="0"/>
        <v>0.79999999999999805</v>
      </c>
      <c r="P83" s="252"/>
      <c r="Q83" s="253">
        <f>$G$10 * ABS(($H$10*O83) +$I$10) +$J$10</f>
        <v>28.999999999999989</v>
      </c>
      <c r="R83" s="253"/>
      <c r="S83" s="253">
        <f>($G$12*O83) +$H$12</f>
        <v>6.8000000000000078</v>
      </c>
      <c r="T83" s="253"/>
      <c r="U83" s="253">
        <f>$G$14*O83^2 + $H$14*O83 + $I$14</f>
        <v>-22.280000000000008</v>
      </c>
      <c r="V83" s="253"/>
      <c r="W83" s="253">
        <f>$G$16*O83^3 + $H$16*O83^2 + $I$16*O83+$J$16</f>
        <v>-2.2015999999999951</v>
      </c>
      <c r="X83" s="253"/>
      <c r="Y83" s="253">
        <f>$G$18*$H$18^($I$18*O83+$J$18) +$K$18</f>
        <v>-18.680492089227108</v>
      </c>
      <c r="Z83" s="253"/>
      <c r="AA83" s="316">
        <f>$G$20*LN($H$20*O83+$I$20)+$J$20</f>
        <v>25.319004685283812</v>
      </c>
    </row>
    <row r="84" spans="14:27" x14ac:dyDescent="0.2">
      <c r="N84" s="310">
        <v>56</v>
      </c>
      <c r="O84" s="253">
        <f t="shared" si="0"/>
        <v>0.999999999999998</v>
      </c>
      <c r="P84" s="252"/>
      <c r="Q84" s="253">
        <f>$G$10 * ABS(($H$10*O84) +$I$10) +$J$10</f>
        <v>29.999999999999989</v>
      </c>
      <c r="R84" s="253"/>
      <c r="S84" s="253">
        <f>($G$12*O84) +$H$12</f>
        <v>6.000000000000008</v>
      </c>
      <c r="T84" s="253"/>
      <c r="U84" s="253">
        <f>$G$14*O84^2 + $H$14*O84 + $I$14</f>
        <v>-21.500000000000007</v>
      </c>
      <c r="V84" s="253"/>
      <c r="W84" s="253">
        <f>$G$16*O84^3 + $H$16*O84^2 + $I$16*O84+$J$16</f>
        <v>-2.6749999999999954</v>
      </c>
      <c r="X84" s="253"/>
      <c r="Y84" s="253">
        <f>$G$18*$H$18^($I$18*O84+$J$18) +$K$18</f>
        <v>-18.585786437626908</v>
      </c>
      <c r="Z84" s="253"/>
      <c r="AA84" s="316">
        <f>$G$20*LN($H$20*O84+$I$20)+$J$20</f>
        <v>25.150933502119997</v>
      </c>
    </row>
    <row r="85" spans="14:27" x14ac:dyDescent="0.2">
      <c r="N85" s="310">
        <v>57</v>
      </c>
      <c r="O85" s="253">
        <f t="shared" si="0"/>
        <v>1.199999999999998</v>
      </c>
      <c r="P85" s="252"/>
      <c r="Q85" s="253">
        <f>$G$10 * ABS(($H$10*O85) +$I$10) +$J$10</f>
        <v>30.999999999999989</v>
      </c>
      <c r="R85" s="253"/>
      <c r="S85" s="253">
        <f>($G$12*O85) +$H$12</f>
        <v>5.2000000000000082</v>
      </c>
      <c r="T85" s="253"/>
      <c r="U85" s="253">
        <f>$G$14*O85^2 + $H$14*O85 + $I$14</f>
        <v>-20.680000000000007</v>
      </c>
      <c r="V85" s="253"/>
      <c r="W85" s="253">
        <f>$G$16*O85^3 + $H$16*O85^2 + $I$16*O85+$J$16</f>
        <v>-3.1103999999999958</v>
      </c>
      <c r="X85" s="253"/>
      <c r="Y85" s="253">
        <f>$G$18*$H$18^($I$18*O85+$J$18) +$K$18</f>
        <v>-18.484283433489605</v>
      </c>
      <c r="Z85" s="253"/>
      <c r="AA85" s="316">
        <f>$G$20*LN($H$20*O85+$I$20)+$J$20</f>
        <v>24.985640482607891</v>
      </c>
    </row>
    <row r="86" spans="14:27" x14ac:dyDescent="0.2">
      <c r="N86" s="310">
        <v>58</v>
      </c>
      <c r="O86" s="253">
        <f t="shared" si="0"/>
        <v>1.3999999999999979</v>
      </c>
      <c r="P86" s="252"/>
      <c r="Q86" s="253">
        <f>$G$10 * ABS(($H$10*O86) +$I$10) +$J$10</f>
        <v>31.999999999999989</v>
      </c>
      <c r="R86" s="253"/>
      <c r="S86" s="253">
        <f>($G$12*O86) +$H$12</f>
        <v>4.4000000000000083</v>
      </c>
      <c r="T86" s="253"/>
      <c r="U86" s="253">
        <f>$G$14*O86^2 + $H$14*O86 + $I$14</f>
        <v>-19.820000000000007</v>
      </c>
      <c r="V86" s="253"/>
      <c r="W86" s="253">
        <f>$G$16*O86^3 + $H$16*O86^2 + $I$16*O86+$J$16</f>
        <v>-3.5041999999999964</v>
      </c>
      <c r="X86" s="253"/>
      <c r="Y86" s="253">
        <f>$G$18*$H$18^($I$18*O86+$J$18) +$K$18</f>
        <v>-18.375495207287528</v>
      </c>
      <c r="Z86" s="253"/>
      <c r="AA86" s="316">
        <f>$G$20*LN($H$20*O86+$I$20)+$J$20</f>
        <v>24.823035273890088</v>
      </c>
    </row>
    <row r="87" spans="14:27" x14ac:dyDescent="0.2">
      <c r="N87" s="310">
        <v>59</v>
      </c>
      <c r="O87" s="253">
        <f t="shared" si="0"/>
        <v>1.5999999999999979</v>
      </c>
      <c r="P87" s="252"/>
      <c r="Q87" s="253">
        <f>$G$10 * ABS(($H$10*O87) +$I$10) +$J$10</f>
        <v>32.999999999999986</v>
      </c>
      <c r="R87" s="253"/>
      <c r="S87" s="253">
        <f>($G$12*O87) +$H$12</f>
        <v>3.6000000000000085</v>
      </c>
      <c r="T87" s="253"/>
      <c r="U87" s="253">
        <f>$G$14*O87^2 + $H$14*O87 + $I$14</f>
        <v>-18.920000000000009</v>
      </c>
      <c r="V87" s="253"/>
      <c r="W87" s="253">
        <f>$G$16*O87^3 + $H$16*O87^2 + $I$16*O87+$J$16</f>
        <v>-3.8527999999999967</v>
      </c>
      <c r="X87" s="253"/>
      <c r="Y87" s="253">
        <f>$G$18*$H$18^($I$18*O87+$J$18) +$K$18</f>
        <v>-18.258898873407752</v>
      </c>
      <c r="Z87" s="253"/>
      <c r="AA87" s="316">
        <f>$G$20*LN($H$20*O87+$I$20)+$J$20</f>
        <v>24.663031860425679</v>
      </c>
    </row>
    <row r="88" spans="14:27" x14ac:dyDescent="0.2">
      <c r="N88" s="310">
        <v>60</v>
      </c>
      <c r="O88" s="253">
        <f t="shared" si="0"/>
        <v>1.7999999999999978</v>
      </c>
      <c r="P88" s="252"/>
      <c r="Q88" s="253">
        <f>$G$10 * ABS(($H$10*O88) +$I$10) +$J$10</f>
        <v>33.999999999999986</v>
      </c>
      <c r="R88" s="253"/>
      <c r="S88" s="253">
        <f>($G$12*O88) +$H$12</f>
        <v>2.8000000000000087</v>
      </c>
      <c r="T88" s="253"/>
      <c r="U88" s="253">
        <f>$G$14*O88^2 + $H$14*O88 + $I$14</f>
        <v>-17.980000000000011</v>
      </c>
      <c r="V88" s="253"/>
      <c r="W88" s="253">
        <f>$G$16*O88^3 + $H$16*O88^2 + $I$16*O88+$J$16</f>
        <v>-4.152599999999997</v>
      </c>
      <c r="X88" s="253"/>
      <c r="Y88" s="253">
        <f>$G$18*$H$18^($I$18*O88+$J$18) +$K$18</f>
        <v>-18.133934016926386</v>
      </c>
      <c r="Z88" s="253"/>
      <c r="AA88" s="316">
        <f>$G$20*LN($H$20*O88+$I$20)+$J$20</f>
        <v>24.505548290744287</v>
      </c>
    </row>
    <row r="89" spans="14:27" x14ac:dyDescent="0.2">
      <c r="N89" s="310">
        <v>61</v>
      </c>
      <c r="O89" s="253">
        <f t="shared" si="0"/>
        <v>1.9999999999999978</v>
      </c>
      <c r="P89" s="252"/>
      <c r="Q89" s="253">
        <f>$G$10 * ABS(($H$10*O89) +$I$10) +$J$10</f>
        <v>34.999999999999986</v>
      </c>
      <c r="R89" s="253"/>
      <c r="S89" s="253">
        <f>($G$12*O89) +$H$12</f>
        <v>2.0000000000000089</v>
      </c>
      <c r="T89" s="253"/>
      <c r="U89" s="253">
        <f>$G$14*O89^2 + $H$14*O89 + $I$14</f>
        <v>-17.000000000000011</v>
      </c>
      <c r="V89" s="253"/>
      <c r="W89" s="253">
        <f>$G$16*O89^3 + $H$16*O89^2 + $I$16*O89+$J$16</f>
        <v>-4.3999999999999968</v>
      </c>
      <c r="X89" s="253"/>
      <c r="Y89" s="253">
        <f>$G$18*$H$18^($I$18*O89+$J$18) +$K$18</f>
        <v>-18</v>
      </c>
      <c r="Z89" s="253"/>
      <c r="AA89" s="316">
        <f>$G$20*LN($H$20*O89+$I$20)+$J$20</f>
        <v>24.350506425384634</v>
      </c>
    </row>
    <row r="90" spans="14:27" x14ac:dyDescent="0.2">
      <c r="N90" s="310">
        <v>62</v>
      </c>
      <c r="O90" s="253">
        <f t="shared" si="0"/>
        <v>2.199999999999998</v>
      </c>
      <c r="P90" s="252"/>
      <c r="Q90" s="253">
        <f>$G$10 * ABS(($H$10*O90) +$I$10) +$J$10</f>
        <v>35.999999999999986</v>
      </c>
      <c r="R90" s="253"/>
      <c r="S90" s="253">
        <f>($G$12*O90) +$H$12</f>
        <v>1.2000000000000082</v>
      </c>
      <c r="T90" s="253"/>
      <c r="U90" s="253">
        <f>$G$14*O90^2 + $H$14*O90 + $I$14</f>
        <v>-15.980000000000011</v>
      </c>
      <c r="V90" s="253"/>
      <c r="W90" s="253">
        <f>$G$16*O90^3 + $H$16*O90^2 + $I$16*O90+$J$16</f>
        <v>-4.5913999999999984</v>
      </c>
      <c r="X90" s="253"/>
      <c r="Y90" s="253">
        <f>$G$18*$H$18^($I$18*O90+$J$18) +$K$18</f>
        <v>-17.856453074927416</v>
      </c>
      <c r="Z90" s="253"/>
      <c r="AA90" s="316">
        <f>$G$20*LN($H$20*O90+$I$20)+$J$20</f>
        <v>24.197831704076748</v>
      </c>
    </row>
    <row r="91" spans="14:27" x14ac:dyDescent="0.2">
      <c r="N91" s="310">
        <v>63</v>
      </c>
      <c r="O91" s="253">
        <f t="shared" si="0"/>
        <v>2.3999999999999981</v>
      </c>
      <c r="P91" s="252"/>
      <c r="Q91" s="253">
        <f>$G$10 * ABS(($H$10*O91) +$I$10) +$J$10</f>
        <v>36.999999999999993</v>
      </c>
      <c r="R91" s="253"/>
      <c r="S91" s="253">
        <f>($G$12*O91) +$H$12</f>
        <v>0.40000000000000746</v>
      </c>
      <c r="T91" s="253"/>
      <c r="U91" s="253">
        <f>$G$14*O91^2 + $H$14*O91 + $I$14</f>
        <v>-14.920000000000011</v>
      </c>
      <c r="V91" s="253"/>
      <c r="W91" s="253">
        <f>$G$16*O91^3 + $H$16*O91^2 + $I$16*O91+$J$16</f>
        <v>-4.7231999999999985</v>
      </c>
      <c r="X91" s="253"/>
      <c r="Y91" s="253">
        <f>$G$18*$H$18^($I$18*O91+$J$18) +$K$18</f>
        <v>-17.702603290005932</v>
      </c>
      <c r="Z91" s="253"/>
      <c r="AA91" s="316">
        <f>$G$20*LN($H$20*O91+$I$20)+$J$20</f>
        <v>24.047452930431344</v>
      </c>
    </row>
    <row r="92" spans="14:27" x14ac:dyDescent="0.2">
      <c r="N92" s="310">
        <v>64</v>
      </c>
      <c r="O92" s="253">
        <f t="shared" si="0"/>
        <v>2.5999999999999983</v>
      </c>
      <c r="P92" s="252"/>
      <c r="Q92" s="253">
        <f>$G$10 * ABS(($H$10*O92) +$I$10) +$J$10</f>
        <v>37.999999999999993</v>
      </c>
      <c r="R92" s="253"/>
      <c r="S92" s="253">
        <f>($G$12*O92) +$H$12</f>
        <v>-0.39999999999999325</v>
      </c>
      <c r="T92" s="253"/>
      <c r="U92" s="253">
        <f>$G$14*O92^2 + $H$14*O92 + $I$14</f>
        <v>-13.820000000000009</v>
      </c>
      <c r="V92" s="253"/>
      <c r="W92" s="253">
        <f>$G$16*O92^3 + $H$16*O92^2 + $I$16*O92+$J$16</f>
        <v>-4.7918000000000003</v>
      </c>
      <c r="X92" s="253"/>
      <c r="Y92" s="253">
        <f>$G$18*$H$18^($I$18*O92+$J$18) +$K$18</f>
        <v>-17.537711173310168</v>
      </c>
      <c r="Z92" s="253"/>
      <c r="AA92" s="316">
        <f>$G$20*LN($H$20*O92+$I$20)+$J$20</f>
        <v>23.899302072579939</v>
      </c>
    </row>
    <row r="93" spans="14:27" x14ac:dyDescent="0.2">
      <c r="N93" s="310">
        <v>65</v>
      </c>
      <c r="O93" s="253">
        <f t="shared" si="0"/>
        <v>2.7999999999999985</v>
      </c>
      <c r="P93" s="252"/>
      <c r="Q93" s="253">
        <f>$G$10 * ABS(($H$10*O93) +$I$10) +$J$10</f>
        <v>38.999999999999993</v>
      </c>
      <c r="R93" s="253"/>
      <c r="S93" s="253">
        <f>($G$12*O93) +$H$12</f>
        <v>-1.199999999999994</v>
      </c>
      <c r="T93" s="253"/>
      <c r="U93" s="253">
        <f>$G$14*O93^2 + $H$14*O93 + $I$14</f>
        <v>-12.680000000000009</v>
      </c>
      <c r="V93" s="253"/>
      <c r="W93" s="253">
        <f>$G$16*O93^3 + $H$16*O93^2 + $I$16*O93+$J$16</f>
        <v>-4.7935999999999996</v>
      </c>
      <c r="X93" s="253"/>
      <c r="Y93" s="253">
        <f>$G$18*$H$18^($I$18*O93+$J$18) +$K$18</f>
        <v>-17.360984178454213</v>
      </c>
      <c r="Z93" s="253"/>
      <c r="AA93" s="316">
        <f>$G$20*LN($H$20*O93+$I$20)+$J$20</f>
        <v>23.753314078368412</v>
      </c>
    </row>
    <row r="94" spans="14:27" x14ac:dyDescent="0.2">
      <c r="N94" s="310">
        <v>66</v>
      </c>
      <c r="O94" s="253">
        <f t="shared" si="0"/>
        <v>2.9999999999999987</v>
      </c>
      <c r="P94" s="252"/>
      <c r="Q94" s="253">
        <f>$G$10 * ABS(($H$10*O94) +$I$10) +$J$10</f>
        <v>39.999999999999993</v>
      </c>
      <c r="R94" s="253"/>
      <c r="S94" s="253">
        <f>($G$12*O94) +$H$12</f>
        <v>-1.9999999999999947</v>
      </c>
      <c r="T94" s="253"/>
      <c r="U94" s="253">
        <f>$G$14*O94^2 + $H$14*O94 + $I$14</f>
        <v>-11.500000000000007</v>
      </c>
      <c r="V94" s="253"/>
      <c r="W94" s="253">
        <f>$G$16*O94^3 + $H$16*O94^2 + $I$16*O94+$J$16</f>
        <v>-4.7250000000000005</v>
      </c>
      <c r="X94" s="253"/>
      <c r="Y94" s="253">
        <f>$G$18*$H$18^($I$18*O94+$J$18) +$K$18</f>
        <v>-17.171572875253812</v>
      </c>
      <c r="Z94" s="253"/>
      <c r="AA94" s="316">
        <f>$G$20*LN($H$20*O94+$I$20)+$J$20</f>
        <v>23.609426703847415</v>
      </c>
    </row>
    <row r="95" spans="14:27" x14ac:dyDescent="0.2">
      <c r="N95" s="310">
        <v>67</v>
      </c>
      <c r="O95" s="253">
        <f t="shared" si="0"/>
        <v>3.1999999999999988</v>
      </c>
      <c r="P95" s="252"/>
      <c r="Q95" s="253">
        <f>$G$10 * ABS(($H$10*O95) +$I$10) +$J$10</f>
        <v>40.999999999999993</v>
      </c>
      <c r="R95" s="253"/>
      <c r="S95" s="253">
        <f>($G$12*O95) +$H$12</f>
        <v>-2.7999999999999954</v>
      </c>
      <c r="T95" s="253"/>
      <c r="U95" s="253">
        <f>$G$14*O95^2 + $H$14*O95 + $I$14</f>
        <v>-10.280000000000008</v>
      </c>
      <c r="V95" s="253"/>
      <c r="W95" s="253">
        <f>$G$16*O95^3 + $H$16*O95^2 + $I$16*O95+$J$16</f>
        <v>-4.5824000000000007</v>
      </c>
      <c r="X95" s="253"/>
      <c r="Y95" s="253">
        <f>$G$18*$H$18^($I$18*O95+$J$18) +$K$18</f>
        <v>-16.968566866979206</v>
      </c>
      <c r="Z95" s="253"/>
      <c r="AA95" s="316">
        <f>$G$20*LN($H$20*O95+$I$20)+$J$20</f>
        <v>23.46758035392785</v>
      </c>
    </row>
    <row r="96" spans="14:27" x14ac:dyDescent="0.2">
      <c r="N96" s="310">
        <v>68</v>
      </c>
      <c r="O96" s="253">
        <f t="shared" ref="O96:O129" si="1">O95+$I$25</f>
        <v>3.399999999999999</v>
      </c>
      <c r="P96" s="252"/>
      <c r="Q96" s="253">
        <f>$G$10 * ABS(($H$10*O96) +$I$10) +$J$10</f>
        <v>42</v>
      </c>
      <c r="R96" s="253"/>
      <c r="S96" s="253">
        <f>($G$12*O96) +$H$12</f>
        <v>-3.5999999999999961</v>
      </c>
      <c r="T96" s="253"/>
      <c r="U96" s="253">
        <f>$G$14*O96^2 + $H$14*O96 + $I$14</f>
        <v>-9.0200000000000067</v>
      </c>
      <c r="V96" s="253"/>
      <c r="W96" s="253">
        <f>$G$16*O96^3 + $H$16*O96^2 + $I$16*O96+$J$16</f>
        <v>-4.3622000000000014</v>
      </c>
      <c r="X96" s="253"/>
      <c r="Y96" s="253">
        <f>$G$18*$H$18^($I$18*O96+$J$18) +$K$18</f>
        <v>-16.75099041457506</v>
      </c>
      <c r="Z96" s="253"/>
      <c r="AA96" s="316">
        <f>$G$20*LN($H$20*O96+$I$20)+$J$20</f>
        <v>23.327717934180452</v>
      </c>
    </row>
    <row r="97" spans="14:27" x14ac:dyDescent="0.2">
      <c r="N97" s="310">
        <v>69</v>
      </c>
      <c r="O97" s="253">
        <f t="shared" si="1"/>
        <v>3.5999999999999992</v>
      </c>
      <c r="P97" s="252"/>
      <c r="Q97" s="253">
        <f>$G$10 * ABS(($H$10*O97) +$I$10) +$J$10</f>
        <v>43</v>
      </c>
      <c r="R97" s="253"/>
      <c r="S97" s="253">
        <f>($G$12*O97) +$H$12</f>
        <v>-4.3999999999999968</v>
      </c>
      <c r="T97" s="253"/>
      <c r="U97" s="253">
        <f>$G$14*O97^2 + $H$14*O97 + $I$14</f>
        <v>-7.720000000000006</v>
      </c>
      <c r="V97" s="253"/>
      <c r="W97" s="253">
        <f>$G$16*O97^3 + $H$16*O97^2 + $I$16*O97+$J$16</f>
        <v>-4.0608000000000004</v>
      </c>
      <c r="X97" s="253"/>
      <c r="Y97" s="253">
        <f>$G$18*$H$18^($I$18*O97+$J$18) +$K$18</f>
        <v>-16.517797746815504</v>
      </c>
      <c r="Z97" s="253"/>
      <c r="AA97" s="316">
        <f>$G$20*LN($H$20*O97+$I$20)+$J$20</f>
        <v>23.18978471285709</v>
      </c>
    </row>
    <row r="98" spans="14:27" x14ac:dyDescent="0.2">
      <c r="N98" s="310">
        <v>70</v>
      </c>
      <c r="O98" s="253">
        <f t="shared" si="1"/>
        <v>3.7999999999999994</v>
      </c>
      <c r="P98" s="252"/>
      <c r="Q98" s="253">
        <f>$G$10 * ABS(($H$10*O98) +$I$10) +$J$10</f>
        <v>44</v>
      </c>
      <c r="R98" s="253"/>
      <c r="S98" s="253">
        <f>($G$12*O98) +$H$12</f>
        <v>-5.1999999999999975</v>
      </c>
      <c r="T98" s="253"/>
      <c r="U98" s="253">
        <f>$G$14*O98^2 + $H$14*O98 + $I$14</f>
        <v>-6.3800000000000026</v>
      </c>
      <c r="V98" s="253"/>
      <c r="W98" s="253">
        <f>$G$16*O98^3 + $H$16*O98^2 + $I$16*O98+$J$16</f>
        <v>-3.6746000000000016</v>
      </c>
      <c r="X98" s="253"/>
      <c r="Y98" s="253">
        <f>$G$18*$H$18^($I$18*O98+$J$18) +$K$18</f>
        <v>-16.267868033852771</v>
      </c>
      <c r="Z98" s="253"/>
      <c r="AA98" s="316">
        <f>$G$20*LN($H$20*O98+$I$20)+$J$20</f>
        <v>23.053728192299307</v>
      </c>
    </row>
    <row r="99" spans="14:27" x14ac:dyDescent="0.2">
      <c r="N99" s="310">
        <v>71</v>
      </c>
      <c r="O99" s="253">
        <f t="shared" si="1"/>
        <v>3.9999999999999996</v>
      </c>
      <c r="P99" s="252"/>
      <c r="Q99" s="253">
        <f>$G$10 * ABS(($H$10*O99) +$I$10) +$J$10</f>
        <v>45</v>
      </c>
      <c r="R99" s="253"/>
      <c r="S99" s="253">
        <f>($G$12*O99) +$H$12</f>
        <v>-5.9999999999999982</v>
      </c>
      <c r="T99" s="253"/>
      <c r="U99" s="253">
        <f>$G$14*O99^2 + $H$14*O99 + $I$14</f>
        <v>-5.0000000000000036</v>
      </c>
      <c r="V99" s="253"/>
      <c r="W99" s="253">
        <f>$G$16*O99^3 + $H$16*O99^2 + $I$16*O99+$J$16</f>
        <v>-3.2000000000000011</v>
      </c>
      <c r="X99" s="253"/>
      <c r="Y99" s="253">
        <f>$G$18*$H$18^($I$18*O99+$J$18) +$K$18</f>
        <v>-16</v>
      </c>
      <c r="Z99" s="253"/>
      <c r="AA99" s="316">
        <f>$G$20*LN($H$20*O99+$I$20)+$J$20</f>
        <v>22.919497988977898</v>
      </c>
    </row>
    <row r="100" spans="14:27" x14ac:dyDescent="0.2">
      <c r="N100" s="310">
        <v>72</v>
      </c>
      <c r="O100" s="253">
        <f t="shared" si="1"/>
        <v>4.1999999999999993</v>
      </c>
      <c r="P100" s="252"/>
      <c r="Q100" s="253">
        <f>$G$10 * ABS(($H$10*O100) +$I$10) +$J$10</f>
        <v>46</v>
      </c>
      <c r="R100" s="253"/>
      <c r="S100" s="253">
        <f>($G$12*O100) +$H$12</f>
        <v>-6.7999999999999972</v>
      </c>
      <c r="T100" s="253"/>
      <c r="U100" s="253">
        <f>$G$14*O100^2 + $H$14*O100 + $I$14</f>
        <v>-3.5800000000000054</v>
      </c>
      <c r="V100" s="253"/>
      <c r="W100" s="253">
        <f>$G$16*O100^3 + $H$16*O100^2 + $I$16*O100+$J$16</f>
        <v>-2.6334000000000017</v>
      </c>
      <c r="X100" s="253"/>
      <c r="Y100" s="253">
        <f>$G$18*$H$18^($I$18*O100+$J$18) +$K$18</f>
        <v>-15.712906149854827</v>
      </c>
      <c r="Z100" s="253"/>
      <c r="AA100" s="316">
        <f>$G$20*LN($H$20*O100+$I$20)+$J$20</f>
        <v>22.787045721477696</v>
      </c>
    </row>
    <row r="101" spans="14:27" x14ac:dyDescent="0.2">
      <c r="N101" s="310">
        <v>73</v>
      </c>
      <c r="O101" s="253">
        <f t="shared" si="1"/>
        <v>4.3999999999999995</v>
      </c>
      <c r="P101" s="252"/>
      <c r="Q101" s="253">
        <f>$G$10 * ABS(($H$10*O101) +$I$10) +$J$10</f>
        <v>47</v>
      </c>
      <c r="R101" s="253"/>
      <c r="S101" s="253">
        <f>($G$12*O101) +$H$12</f>
        <v>-7.5999999999999979</v>
      </c>
      <c r="T101" s="253"/>
      <c r="U101" s="253">
        <f>$G$14*O101^2 + $H$14*O101 + $I$14</f>
        <v>-2.1200000000000045</v>
      </c>
      <c r="V101" s="253"/>
      <c r="W101" s="253">
        <f>$G$16*O101^3 + $H$16*O101^2 + $I$16*O101+$J$16</f>
        <v>-1.9712000000000032</v>
      </c>
      <c r="X101" s="253"/>
      <c r="Y101" s="253">
        <f>$G$18*$H$18^($I$18*O101+$J$18) +$K$18</f>
        <v>-15.40520658001186</v>
      </c>
      <c r="Z101" s="253"/>
      <c r="AA101" s="316">
        <f>$G$20*LN($H$20*O101+$I$20)+$J$20</f>
        <v>22.656324905804169</v>
      </c>
    </row>
    <row r="102" spans="14:27" x14ac:dyDescent="0.2">
      <c r="N102" s="310">
        <v>74</v>
      </c>
      <c r="O102" s="253">
        <f t="shared" si="1"/>
        <v>4.5999999999999996</v>
      </c>
      <c r="P102" s="252"/>
      <c r="Q102" s="253">
        <f>$G$10 * ABS(($H$10*O102) +$I$10) +$J$10</f>
        <v>48</v>
      </c>
      <c r="R102" s="253"/>
      <c r="S102" s="253">
        <f>($G$12*O102) +$H$12</f>
        <v>-8.3999999999999986</v>
      </c>
      <c r="T102" s="253"/>
      <c r="U102" s="253">
        <f>$G$14*O102^2 + $H$14*O102 + $I$14</f>
        <v>-0.62000000000000455</v>
      </c>
      <c r="V102" s="253"/>
      <c r="W102" s="253">
        <f>$G$16*O102^3 + $H$16*O102^2 + $I$16*O102+$J$16</f>
        <v>-1.2098000000000031</v>
      </c>
      <c r="X102" s="253"/>
      <c r="Y102" s="253">
        <f>$G$18*$H$18^($I$18*O102+$J$18) +$K$18</f>
        <v>-15.075422346620336</v>
      </c>
      <c r="Z102" s="253"/>
      <c r="AA102" s="316">
        <f>$G$20*LN($H$20*O102+$I$20)+$J$20</f>
        <v>22.527290857445088</v>
      </c>
    </row>
    <row r="103" spans="14:27" x14ac:dyDescent="0.2">
      <c r="N103" s="310">
        <v>75</v>
      </c>
      <c r="O103" s="253">
        <f t="shared" si="1"/>
        <v>4.8</v>
      </c>
      <c r="P103" s="252"/>
      <c r="Q103" s="253">
        <f>$G$10 * ABS(($H$10*O103) +$I$10) +$J$10</f>
        <v>49</v>
      </c>
      <c r="R103" s="253"/>
      <c r="S103" s="253">
        <f>($G$12*O103) +$H$12</f>
        <v>-9.1999999999999993</v>
      </c>
      <c r="T103" s="253"/>
      <c r="U103" s="253">
        <f>$G$14*O103^2 + $H$14*O103 + $I$14</f>
        <v>0.91999999999999815</v>
      </c>
      <c r="V103" s="253"/>
      <c r="W103" s="253">
        <f>$G$16*O103^3 + $H$16*O103^2 + $I$16*O103+$J$16</f>
        <v>-0.34559999999999924</v>
      </c>
      <c r="X103" s="253"/>
      <c r="Y103" s="253">
        <f>$G$18*$H$18^($I$18*O103+$J$18) +$K$18</f>
        <v>-14.721968356908423</v>
      </c>
      <c r="Z103" s="253"/>
      <c r="AA103" s="316">
        <f>$G$20*LN($H$20*O103+$I$20)+$J$20</f>
        <v>22.39990059967079</v>
      </c>
    </row>
    <row r="104" spans="14:27" x14ac:dyDescent="0.2">
      <c r="N104" s="310">
        <v>76</v>
      </c>
      <c r="O104" s="253">
        <f t="shared" si="1"/>
        <v>5</v>
      </c>
      <c r="P104" s="252"/>
      <c r="Q104" s="253">
        <f>$G$10 * ABS(($H$10*O104) +$I$10) +$J$10</f>
        <v>50</v>
      </c>
      <c r="R104" s="253"/>
      <c r="S104" s="253">
        <f>($G$12*O104) +$H$12</f>
        <v>-10</v>
      </c>
      <c r="T104" s="253"/>
      <c r="U104" s="253">
        <f>$G$14*O104^2 + $H$14*O104 + $I$14</f>
        <v>2.5</v>
      </c>
      <c r="V104" s="253"/>
      <c r="W104" s="253">
        <f>$G$16*O104^3 + $H$16*O104^2 + $I$16*O104+$J$16</f>
        <v>0.625</v>
      </c>
      <c r="X104" s="253"/>
      <c r="Y104" s="253">
        <f>$G$18*$H$18^($I$18*O104+$J$18) +$K$18</f>
        <v>-14.34314575050762</v>
      </c>
      <c r="Z104" s="253"/>
      <c r="AA104" s="316">
        <f>$G$20*LN($H$20*O104+$I$20)+$J$20</f>
        <v>22.274112777602188</v>
      </c>
    </row>
    <row r="105" spans="14:27" x14ac:dyDescent="0.2">
      <c r="N105" s="310">
        <v>77</v>
      </c>
      <c r="O105" s="253">
        <f t="shared" si="1"/>
        <v>5.2</v>
      </c>
      <c r="P105" s="252"/>
      <c r="Q105" s="253">
        <f>$G$10 * ABS(($H$10*O105) +$I$10) +$J$10</f>
        <v>49</v>
      </c>
      <c r="R105" s="253"/>
      <c r="S105" s="253">
        <f>($G$12*O105) +$H$12</f>
        <v>-10.8</v>
      </c>
      <c r="T105" s="253"/>
      <c r="U105" s="253">
        <f>$G$14*O105^2 + $H$14*O105 + $I$14</f>
        <v>4.1200000000000045</v>
      </c>
      <c r="V105" s="253"/>
      <c r="W105" s="253">
        <f>$G$16*O105^3 + $H$16*O105^2 + $I$16*O105+$J$16</f>
        <v>1.7056000000000004</v>
      </c>
      <c r="X105" s="253"/>
      <c r="Y105" s="253">
        <f>$G$18*$H$18^($I$18*O105+$J$18) +$K$18</f>
        <v>-13.937133733958408</v>
      </c>
      <c r="Z105" s="253"/>
      <c r="AA105" s="316">
        <f>$G$20*LN($H$20*O105+$I$20)+$J$20</f>
        <v>22.149887577616617</v>
      </c>
    </row>
    <row r="106" spans="14:27" x14ac:dyDescent="0.2">
      <c r="N106" s="310">
        <v>78</v>
      </c>
      <c r="O106" s="253">
        <f t="shared" si="1"/>
        <v>5.4</v>
      </c>
      <c r="P106" s="252"/>
      <c r="Q106" s="253">
        <f>$G$10 * ABS(($H$10*O106) +$I$10) +$J$10</f>
        <v>48</v>
      </c>
      <c r="R106" s="253"/>
      <c r="S106" s="253">
        <f>($G$12*O106) +$H$12</f>
        <v>-11.600000000000001</v>
      </c>
      <c r="T106" s="253"/>
      <c r="U106" s="253">
        <f>$G$14*O106^2 + $H$14*O106 + $I$14</f>
        <v>5.7800000000000047</v>
      </c>
      <c r="V106" s="253"/>
      <c r="W106" s="253">
        <f>$G$16*O106^3 + $H$16*O106^2 + $I$16*O106+$J$16</f>
        <v>2.899799999999999</v>
      </c>
      <c r="X106" s="253"/>
      <c r="Y106" s="253">
        <f>$G$18*$H$18^($I$18*O106+$J$18) +$K$18</f>
        <v>-13.501980829150115</v>
      </c>
      <c r="Z106" s="253"/>
      <c r="AA106" s="316">
        <f>$G$20*LN($H$20*O106+$I$20)+$J$20</f>
        <v>22.027186651698472</v>
      </c>
    </row>
    <row r="107" spans="14:27" x14ac:dyDescent="0.2">
      <c r="N107" s="310">
        <v>79</v>
      </c>
      <c r="O107" s="253">
        <f t="shared" si="1"/>
        <v>5.6000000000000005</v>
      </c>
      <c r="P107" s="252"/>
      <c r="Q107" s="253">
        <f>$G$10 * ABS(($H$10*O107) +$I$10) +$J$10</f>
        <v>47</v>
      </c>
      <c r="R107" s="253"/>
      <c r="S107" s="253">
        <f>($G$12*O107) +$H$12</f>
        <v>-12.400000000000002</v>
      </c>
      <c r="T107" s="253"/>
      <c r="U107" s="253">
        <f>$G$14*O107^2 + $H$14*O107 + $I$14</f>
        <v>7.480000000000004</v>
      </c>
      <c r="V107" s="253"/>
      <c r="W107" s="253">
        <f>$G$16*O107^3 + $H$16*O107^2 + $I$16*O107+$J$16</f>
        <v>4.2112000000000016</v>
      </c>
      <c r="X107" s="253"/>
      <c r="Y107" s="253">
        <f>$G$18*$H$18^($I$18*O107+$J$18) +$K$18</f>
        <v>-13.035595493631007</v>
      </c>
      <c r="Z107" s="253"/>
      <c r="AA107" s="316">
        <f>$G$20*LN($H$20*O107+$I$20)+$J$20</f>
        <v>21.905973046375024</v>
      </c>
    </row>
    <row r="108" spans="14:27" x14ac:dyDescent="0.2">
      <c r="N108" s="310">
        <v>80</v>
      </c>
      <c r="O108" s="253">
        <f t="shared" si="1"/>
        <v>5.8000000000000007</v>
      </c>
      <c r="P108" s="252"/>
      <c r="Q108" s="253">
        <f>$G$10 * ABS(($H$10*O108) +$I$10) +$J$10</f>
        <v>46</v>
      </c>
      <c r="R108" s="253"/>
      <c r="S108" s="253">
        <f>($G$12*O108) +$H$12</f>
        <v>-13.200000000000003</v>
      </c>
      <c r="T108" s="253"/>
      <c r="U108" s="253">
        <f>$G$14*O108^2 + $H$14*O108 + $I$14</f>
        <v>9.220000000000006</v>
      </c>
      <c r="V108" s="253"/>
      <c r="W108" s="253">
        <f>$G$16*O108^3 + $H$16*O108^2 + $I$16*O108+$J$16</f>
        <v>5.6434000000000033</v>
      </c>
      <c r="X108" s="253"/>
      <c r="Y108" s="253">
        <f>$G$18*$H$18^($I$18*O108+$J$18) +$K$18</f>
        <v>-12.535736067705539</v>
      </c>
      <c r="Z108" s="253"/>
      <c r="AA108" s="316">
        <f>$G$20*LN($H$20*O108+$I$20)+$J$20</f>
        <v>21.786211135907866</v>
      </c>
    </row>
    <row r="109" spans="14:27" x14ac:dyDescent="0.2">
      <c r="N109" s="310">
        <v>81</v>
      </c>
      <c r="O109" s="253">
        <f t="shared" si="1"/>
        <v>6.0000000000000009</v>
      </c>
      <c r="P109" s="252"/>
      <c r="Q109" s="253">
        <f>$G$10 * ABS(($H$10*O109) +$I$10) +$J$10</f>
        <v>45</v>
      </c>
      <c r="R109" s="253"/>
      <c r="S109" s="253">
        <f>($G$12*O109) +$H$12</f>
        <v>-14.000000000000004</v>
      </c>
      <c r="T109" s="253"/>
      <c r="U109" s="253">
        <f>$G$14*O109^2 + $H$14*O109 + $I$14</f>
        <v>11.000000000000014</v>
      </c>
      <c r="V109" s="253"/>
      <c r="W109" s="253">
        <f>$G$16*O109^3 + $H$16*O109^2 + $I$16*O109+$J$16</f>
        <v>7.2000000000000064</v>
      </c>
      <c r="X109" s="253"/>
      <c r="Y109" s="253">
        <f>$G$18*$H$18^($I$18*O109+$J$18) +$K$18</f>
        <v>-11.999999999999998</v>
      </c>
      <c r="Z109" s="253"/>
      <c r="AA109" s="316">
        <f>$G$20*LN($H$20*O109+$I$20)+$J$20</f>
        <v>21.66786655943784</v>
      </c>
    </row>
    <row r="110" spans="14:27" x14ac:dyDescent="0.2">
      <c r="N110" s="310">
        <v>82</v>
      </c>
      <c r="O110" s="253">
        <f t="shared" si="1"/>
        <v>6.2000000000000011</v>
      </c>
      <c r="P110" s="252"/>
      <c r="Q110" s="253">
        <f>$G$10 * ABS(($H$10*O110) +$I$10) +$J$10</f>
        <v>43.999999999999993</v>
      </c>
      <c r="R110" s="253"/>
      <c r="S110" s="253">
        <f>($G$12*O110) +$H$12</f>
        <v>-14.800000000000004</v>
      </c>
      <c r="T110" s="253"/>
      <c r="U110" s="253">
        <f>$G$14*O110^2 + $H$14*O110 + $I$14</f>
        <v>12.820000000000007</v>
      </c>
      <c r="V110" s="253"/>
      <c r="W110" s="253">
        <f>$G$16*O110^3 + $H$16*O110^2 + $I$16*O110+$J$16</f>
        <v>8.8846000000000096</v>
      </c>
      <c r="X110" s="253"/>
      <c r="Y110" s="253">
        <f>$G$18*$H$18^($I$18*O110+$J$18) +$K$18</f>
        <v>-11.425812299709653</v>
      </c>
      <c r="Z110" s="253"/>
      <c r="AA110" s="316">
        <f>$G$20*LN($H$20*O110+$I$20)+$J$20</f>
        <v>21.550906161805923</v>
      </c>
    </row>
    <row r="111" spans="14:27" x14ac:dyDescent="0.2">
      <c r="N111" s="310">
        <v>83</v>
      </c>
      <c r="O111" s="253">
        <f t="shared" si="1"/>
        <v>6.4000000000000012</v>
      </c>
      <c r="P111" s="252"/>
      <c r="Q111" s="253">
        <f>$G$10 * ABS(($H$10*O111) +$I$10) +$J$10</f>
        <v>42.999999999999993</v>
      </c>
      <c r="R111" s="253"/>
      <c r="S111" s="253">
        <f>($G$12*O111) +$H$12</f>
        <v>-15.600000000000005</v>
      </c>
      <c r="T111" s="253"/>
      <c r="U111" s="253">
        <f>$G$14*O111^2 + $H$14*O111 + $I$14</f>
        <v>14.680000000000007</v>
      </c>
      <c r="V111" s="253"/>
      <c r="W111" s="253">
        <f>$G$16*O111^3 + $H$16*O111^2 + $I$16*O111+$J$16</f>
        <v>10.700800000000008</v>
      </c>
      <c r="X111" s="253"/>
      <c r="Y111" s="253">
        <f>$G$18*$H$18^($I$18*O111+$J$18) +$K$18</f>
        <v>-10.810413160023717</v>
      </c>
      <c r="Z111" s="253"/>
      <c r="AA111" s="316">
        <f>$G$20*LN($H$20*O111+$I$20)+$J$20</f>
        <v>21.435297937795163</v>
      </c>
    </row>
    <row r="112" spans="14:27" x14ac:dyDescent="0.2">
      <c r="N112" s="310">
        <v>84</v>
      </c>
      <c r="O112" s="253">
        <f t="shared" si="1"/>
        <v>6.6000000000000014</v>
      </c>
      <c r="P112" s="252"/>
      <c r="Q112" s="253">
        <f>$G$10 * ABS(($H$10*O112) +$I$10) +$J$10</f>
        <v>41.999999999999993</v>
      </c>
      <c r="R112" s="253"/>
      <c r="S112" s="253">
        <f>($G$12*O112) +$H$12</f>
        <v>-16.400000000000006</v>
      </c>
      <c r="T112" s="253"/>
      <c r="U112" s="253">
        <f>$G$14*O112^2 + $H$14*O112 + $I$14</f>
        <v>16.580000000000013</v>
      </c>
      <c r="V112" s="253"/>
      <c r="W112" s="253">
        <f>$G$16*O112^3 + $H$16*O112^2 + $I$16*O112+$J$16</f>
        <v>12.652200000000015</v>
      </c>
      <c r="X112" s="253"/>
      <c r="Y112" s="253">
        <f>$G$18*$H$18^($I$18*O112+$J$18) +$K$18</f>
        <v>-10.150844693240668</v>
      </c>
      <c r="Z112" s="253"/>
      <c r="AA112" s="316">
        <f>$G$20*LN($H$20*O112+$I$20)+$J$20</f>
        <v>21.321010979558935</v>
      </c>
    </row>
    <row r="113" spans="14:27" x14ac:dyDescent="0.2">
      <c r="N113" s="310">
        <v>85</v>
      </c>
      <c r="O113" s="253">
        <f t="shared" si="1"/>
        <v>6.8000000000000016</v>
      </c>
      <c r="P113" s="252"/>
      <c r="Q113" s="253">
        <f>$G$10 * ABS(($H$10*O113) +$I$10) +$J$10</f>
        <v>40.999999999999993</v>
      </c>
      <c r="R113" s="253"/>
      <c r="S113" s="253">
        <f>($G$12*O113) +$H$12</f>
        <v>-17.200000000000006</v>
      </c>
      <c r="T113" s="253"/>
      <c r="U113" s="253">
        <f>$G$14*O113^2 + $H$14*O113 + $I$14</f>
        <v>18.520000000000017</v>
      </c>
      <c r="V113" s="253"/>
      <c r="W113" s="253">
        <f>$G$16*O113^3 + $H$16*O113^2 + $I$16*O113+$J$16</f>
        <v>14.742400000000018</v>
      </c>
      <c r="X113" s="253"/>
      <c r="Y113" s="253">
        <f>$G$18*$H$18^($I$18*O113+$J$18) +$K$18</f>
        <v>-9.4439367138168429</v>
      </c>
      <c r="Z113" s="253"/>
      <c r="AA113" s="316">
        <f>$G$20*LN($H$20*O113+$I$20)+$J$20</f>
        <v>21.208015427019603</v>
      </c>
    </row>
    <row r="114" spans="14:27" x14ac:dyDescent="0.2">
      <c r="N114" s="310">
        <v>86</v>
      </c>
      <c r="O114" s="253">
        <f t="shared" si="1"/>
        <v>7.0000000000000018</v>
      </c>
      <c r="P114" s="252"/>
      <c r="Q114" s="253">
        <f>$G$10 * ABS(($H$10*O114) +$I$10) +$J$10</f>
        <v>39.999999999999993</v>
      </c>
      <c r="R114" s="253"/>
      <c r="S114" s="253">
        <f>($G$12*O114) +$H$12</f>
        <v>-18.000000000000007</v>
      </c>
      <c r="T114" s="253"/>
      <c r="U114" s="253">
        <f>$G$14*O114^2 + $H$14*O114 + $I$14</f>
        <v>20.500000000000021</v>
      </c>
      <c r="V114" s="253"/>
      <c r="W114" s="253">
        <f>$G$16*O114^3 + $H$16*O114^2 + $I$16*O114+$J$16</f>
        <v>16.975000000000016</v>
      </c>
      <c r="X114" s="253"/>
      <c r="Y114" s="253">
        <f>$G$18*$H$18^($I$18*O114+$J$18) +$K$18</f>
        <v>-8.6862915010152317</v>
      </c>
      <c r="Z114" s="253"/>
      <c r="AA114" s="316">
        <f>$G$20*LN($H$20*O114+$I$20)+$J$20</f>
        <v>21.096282421038353</v>
      </c>
    </row>
    <row r="115" spans="14:27" x14ac:dyDescent="0.2">
      <c r="N115" s="310">
        <v>87</v>
      </c>
      <c r="O115" s="253">
        <f t="shared" si="1"/>
        <v>7.200000000000002</v>
      </c>
      <c r="P115" s="252"/>
      <c r="Q115" s="253">
        <f>$G$10 * ABS(($H$10*O115) +$I$10) +$J$10</f>
        <v>38.999999999999993</v>
      </c>
      <c r="R115" s="253"/>
      <c r="S115" s="253">
        <f>($G$12*O115) +$H$12</f>
        <v>-18.800000000000008</v>
      </c>
      <c r="T115" s="253"/>
      <c r="U115" s="253">
        <f>$G$14*O115^2 + $H$14*O115 + $I$14</f>
        <v>22.520000000000017</v>
      </c>
      <c r="V115" s="253"/>
      <c r="W115" s="253">
        <f>$G$16*O115^3 + $H$16*O115^2 + $I$16*O115+$J$16</f>
        <v>19.353600000000018</v>
      </c>
      <c r="X115" s="253"/>
      <c r="Y115" s="253">
        <f>$G$18*$H$18^($I$18*O115+$J$18) +$K$18</f>
        <v>-7.8742674679168054</v>
      </c>
      <c r="Z115" s="253"/>
      <c r="AA115" s="316">
        <f>$G$20*LN($H$20*O115+$I$20)+$J$20</f>
        <v>20.985784059172502</v>
      </c>
    </row>
    <row r="116" spans="14:27" x14ac:dyDescent="0.2">
      <c r="N116" s="310">
        <v>88</v>
      </c>
      <c r="O116" s="253">
        <f t="shared" si="1"/>
        <v>7.4000000000000021</v>
      </c>
      <c r="P116" s="252"/>
      <c r="Q116" s="253">
        <f>$G$10 * ABS(($H$10*O116) +$I$10) +$J$10</f>
        <v>37.999999999999986</v>
      </c>
      <c r="R116" s="253"/>
      <c r="S116" s="253">
        <f>($G$12*O116) +$H$12</f>
        <v>-19.600000000000009</v>
      </c>
      <c r="T116" s="253"/>
      <c r="U116" s="253">
        <f>$G$14*O116^2 + $H$14*O116 + $I$14</f>
        <v>24.580000000000027</v>
      </c>
      <c r="V116" s="253"/>
      <c r="W116" s="253">
        <f>$G$16*O116^3 + $H$16*O116^2 + $I$16*O116+$J$16</f>
        <v>21.88180000000003</v>
      </c>
      <c r="X116" s="253"/>
      <c r="Y116" s="253">
        <f>$G$18*$H$18^($I$18*O116+$J$18) +$K$18</f>
        <v>-7.0039616583002218</v>
      </c>
      <c r="Z116" s="253"/>
      <c r="AA116" s="316">
        <f>$G$20*LN($H$20*O116+$I$20)+$J$20</f>
        <v>20.876493353850599</v>
      </c>
    </row>
    <row r="117" spans="14:27" x14ac:dyDescent="0.2">
      <c r="N117" s="310">
        <v>89</v>
      </c>
      <c r="O117" s="253">
        <f t="shared" si="1"/>
        <v>7.6000000000000023</v>
      </c>
      <c r="P117" s="252"/>
      <c r="Q117" s="253">
        <f>$G$10 * ABS(($H$10*O117) +$I$10) +$J$10</f>
        <v>36.999999999999986</v>
      </c>
      <c r="R117" s="253"/>
      <c r="S117" s="253">
        <f>($G$12*O117) +$H$12</f>
        <v>-20.400000000000009</v>
      </c>
      <c r="T117" s="253"/>
      <c r="U117" s="253">
        <f>$G$14*O117^2 + $H$14*O117 + $I$14</f>
        <v>26.680000000000021</v>
      </c>
      <c r="V117" s="253"/>
      <c r="W117" s="253">
        <f>$G$16*O117^3 + $H$16*O117^2 + $I$16*O117+$J$16</f>
        <v>24.563200000000027</v>
      </c>
      <c r="X117" s="253"/>
      <c r="Y117" s="253">
        <f>$G$18*$H$18^($I$18*O117+$J$18) +$K$18</f>
        <v>-6.0711909872620033</v>
      </c>
      <c r="Z117" s="253"/>
      <c r="AA117" s="316">
        <f>$G$20*LN($H$20*O117+$I$20)+$J$20</f>
        <v>20.768384192808441</v>
      </c>
    </row>
    <row r="118" spans="14:27" x14ac:dyDescent="0.2">
      <c r="N118" s="310">
        <v>90</v>
      </c>
      <c r="O118" s="253">
        <f t="shared" si="1"/>
        <v>7.8000000000000025</v>
      </c>
      <c r="P118" s="252"/>
      <c r="Q118" s="253">
        <f>$G$10 * ABS(($H$10*O118) +$I$10) +$J$10</f>
        <v>35.999999999999986</v>
      </c>
      <c r="R118" s="253"/>
      <c r="S118" s="253">
        <f>($G$12*O118) +$H$12</f>
        <v>-21.20000000000001</v>
      </c>
      <c r="T118" s="253"/>
      <c r="U118" s="253">
        <f>$G$14*O118^2 + $H$14*O118 + $I$14</f>
        <v>28.820000000000022</v>
      </c>
      <c r="V118" s="253"/>
      <c r="W118" s="253">
        <f>$G$16*O118^3 + $H$16*O118^2 + $I$16*O118+$J$16</f>
        <v>27.401400000000038</v>
      </c>
      <c r="X118" s="253"/>
      <c r="Y118" s="253">
        <f>$G$18*$H$18^($I$18*O118+$J$18) +$K$18</f>
        <v>-5.071472135411069</v>
      </c>
      <c r="Z118" s="253"/>
      <c r="AA118" s="316">
        <f>$G$20*LN($H$20*O118+$I$20)+$J$20</f>
        <v>20.661431301640963</v>
      </c>
    </row>
    <row r="119" spans="14:27" x14ac:dyDescent="0.2">
      <c r="N119" s="310">
        <v>91</v>
      </c>
      <c r="O119" s="253">
        <f t="shared" si="1"/>
        <v>8.0000000000000018</v>
      </c>
      <c r="P119" s="252"/>
      <c r="Q119" s="253">
        <f>$G$10 * ABS(($H$10*O119) +$I$10) +$J$10</f>
        <v>34.999999999999993</v>
      </c>
      <c r="R119" s="253"/>
      <c r="S119" s="253">
        <f>($G$12*O119) +$H$12</f>
        <v>-22.000000000000007</v>
      </c>
      <c r="T119" s="253"/>
      <c r="U119" s="253">
        <f>$G$14*O119^2 + $H$14*O119 + $I$14</f>
        <v>31.000000000000021</v>
      </c>
      <c r="V119" s="253"/>
      <c r="W119" s="253">
        <f>$G$16*O119^3 + $H$16*O119^2 + $I$16*O119+$J$16</f>
        <v>30.400000000000027</v>
      </c>
      <c r="X119" s="253"/>
      <c r="Y119" s="253">
        <f>$G$18*$H$18^($I$18*O119+$J$18) +$K$18</f>
        <v>-3.9999999999999929</v>
      </c>
      <c r="Z119" s="253"/>
      <c r="AA119" s="316">
        <f>$G$20*LN($H$20*O119+$I$20)+$J$20</f>
        <v>20.555610208335597</v>
      </c>
    </row>
    <row r="120" spans="14:27" x14ac:dyDescent="0.2">
      <c r="N120" s="310">
        <v>92</v>
      </c>
      <c r="O120" s="253">
        <f t="shared" si="1"/>
        <v>8.2000000000000011</v>
      </c>
      <c r="P120" s="252"/>
      <c r="Q120" s="253">
        <f>$G$10 * ABS(($H$10*O120) +$I$10) +$J$10</f>
        <v>33.999999999999993</v>
      </c>
      <c r="R120" s="253"/>
      <c r="S120" s="253">
        <f>($G$12*O120) +$H$12</f>
        <v>-22.800000000000004</v>
      </c>
      <c r="T120" s="253"/>
      <c r="U120" s="253">
        <f>$G$14*O120^2 + $H$14*O120 + $I$14</f>
        <v>33.220000000000013</v>
      </c>
      <c r="V120" s="253"/>
      <c r="W120" s="253">
        <f>$G$16*O120^3 + $H$16*O120^2 + $I$16*O120+$J$16</f>
        <v>33.562600000000025</v>
      </c>
      <c r="X120" s="253"/>
      <c r="Y120" s="253">
        <f>$G$18*$H$18^($I$18*O120+$J$18) +$K$18</f>
        <v>-2.8516245994193028</v>
      </c>
      <c r="Z120" s="253"/>
      <c r="AA120" s="316">
        <f>$G$20*LN($H$20*O120+$I$20)+$J$20</f>
        <v>20.450897209662639</v>
      </c>
    </row>
    <row r="121" spans="14:27" x14ac:dyDescent="0.2">
      <c r="N121" s="310">
        <v>93</v>
      </c>
      <c r="O121" s="253">
        <f t="shared" si="1"/>
        <v>8.4</v>
      </c>
      <c r="P121" s="252"/>
      <c r="Q121" s="253">
        <f>$G$10 * ABS(($H$10*O121) +$I$10) +$J$10</f>
        <v>33</v>
      </c>
      <c r="R121" s="253"/>
      <c r="S121" s="253">
        <f>($G$12*O121) +$H$12</f>
        <v>-23.6</v>
      </c>
      <c r="T121" s="253"/>
      <c r="U121" s="253">
        <f>$G$14*O121^2 + $H$14*O121 + $I$14</f>
        <v>35.480000000000004</v>
      </c>
      <c r="V121" s="253"/>
      <c r="W121" s="253">
        <f>$G$16*O121^3 + $H$16*O121^2 + $I$16*O121+$J$16</f>
        <v>36.892800000000001</v>
      </c>
      <c r="X121" s="253"/>
      <c r="Y121" s="253">
        <f>$G$18*$H$18^($I$18*O121+$J$18) +$K$18</f>
        <v>-1.620826320047442</v>
      </c>
      <c r="Z121" s="253"/>
      <c r="AA121" s="316">
        <f>$G$20*LN($H$20*O121+$I$20)+$J$20</f>
        <v>20.347269339307175</v>
      </c>
    </row>
    <row r="122" spans="14:27" x14ac:dyDescent="0.2">
      <c r="N122" s="310">
        <v>94</v>
      </c>
      <c r="O122" s="253">
        <f t="shared" si="1"/>
        <v>8.6</v>
      </c>
      <c r="P122" s="252"/>
      <c r="Q122" s="253">
        <f>$G$10 * ABS(($H$10*O122) +$I$10) +$J$10</f>
        <v>32</v>
      </c>
      <c r="R122" s="253"/>
      <c r="S122" s="253">
        <f>($G$12*O122) +$H$12</f>
        <v>-24.4</v>
      </c>
      <c r="T122" s="253"/>
      <c r="U122" s="253">
        <f>$G$14*O122^2 + $H$14*O122 + $I$14</f>
        <v>37.779999999999994</v>
      </c>
      <c r="V122" s="253"/>
      <c r="W122" s="253">
        <f>$G$16*O122^3 + $H$16*O122^2 + $I$16*O122+$J$16</f>
        <v>40.394199999999998</v>
      </c>
      <c r="X122" s="253"/>
      <c r="Y122" s="253">
        <f>$G$18*$H$18^($I$18*O122+$J$18) +$K$18</f>
        <v>-0.30168938648133903</v>
      </c>
      <c r="Z122" s="253"/>
      <c r="AA122" s="316">
        <f>$G$20*LN($H$20*O122+$I$20)+$J$20</f>
        <v>20.244704337635284</v>
      </c>
    </row>
    <row r="123" spans="14:27" x14ac:dyDescent="0.2">
      <c r="N123" s="310">
        <v>95</v>
      </c>
      <c r="O123" s="253">
        <f t="shared" si="1"/>
        <v>8.7999999999999989</v>
      </c>
      <c r="P123" s="252"/>
      <c r="Q123" s="253">
        <f>$G$10 * ABS(($H$10*O123) +$I$10) +$J$10</f>
        <v>31.000000000000007</v>
      </c>
      <c r="R123" s="253"/>
      <c r="S123" s="253">
        <f>($G$12*O123) +$H$12</f>
        <v>-25.199999999999996</v>
      </c>
      <c r="T123" s="253"/>
      <c r="U123" s="253">
        <f>$G$14*O123^2 + $H$14*O123 + $I$14</f>
        <v>40.11999999999999</v>
      </c>
      <c r="V123" s="253"/>
      <c r="W123" s="253">
        <f>$G$16*O123^3 + $H$16*O123^2 + $I$16*O123+$J$16</f>
        <v>44.070399999999971</v>
      </c>
      <c r="X123" s="253"/>
      <c r="Y123" s="253">
        <f>$G$18*$H$18^($I$18*O123+$J$18) +$K$18</f>
        <v>1.1121265723662965</v>
      </c>
      <c r="Z123" s="253"/>
      <c r="AA123" s="316">
        <f>$G$20*LN($H$20*O123+$I$20)+$J$20</f>
        <v>20.143180622995107</v>
      </c>
    </row>
    <row r="124" spans="14:27" x14ac:dyDescent="0.2">
      <c r="N124" s="310">
        <v>96</v>
      </c>
      <c r="O124" s="253">
        <f t="shared" si="1"/>
        <v>8.9999999999999982</v>
      </c>
      <c r="P124" s="252"/>
      <c r="Q124" s="253">
        <f>$G$10 * ABS(($H$10*O124) +$I$10) +$J$10</f>
        <v>30.000000000000007</v>
      </c>
      <c r="R124" s="253"/>
      <c r="S124" s="253">
        <f>($G$12*O124) +$H$12</f>
        <v>-25.999999999999993</v>
      </c>
      <c r="T124" s="253"/>
      <c r="U124" s="253">
        <f>$G$14*O124^2 + $H$14*O124 + $I$14</f>
        <v>42.499999999999972</v>
      </c>
      <c r="V124" s="253"/>
      <c r="W124" s="253">
        <f>$G$16*O124^3 + $H$16*O124^2 + $I$16*O124+$J$16</f>
        <v>47.924999999999962</v>
      </c>
      <c r="X124" s="253"/>
      <c r="Y124" s="253">
        <f>$G$18*$H$18^($I$18*O124+$J$18) +$K$18</f>
        <v>2.627416997969501</v>
      </c>
      <c r="Z124" s="253"/>
      <c r="AA124" s="316">
        <f>$G$20*LN($H$20*O124+$I$20)+$J$20</f>
        <v>20.042677264460092</v>
      </c>
    </row>
    <row r="125" spans="14:27" x14ac:dyDescent="0.2">
      <c r="N125" s="310">
        <v>97</v>
      </c>
      <c r="O125" s="253">
        <f t="shared" si="1"/>
        <v>9.1999999999999975</v>
      </c>
      <c r="P125" s="252"/>
      <c r="Q125" s="253">
        <f>$G$10 * ABS(($H$10*O125) +$I$10) +$J$10</f>
        <v>29.000000000000014</v>
      </c>
      <c r="R125" s="253"/>
      <c r="S125" s="253">
        <f>($G$12*O125) +$H$12</f>
        <v>-26.79999999999999</v>
      </c>
      <c r="T125" s="253"/>
      <c r="U125" s="253">
        <f>$G$14*O125^2 + $H$14*O125 + $I$14</f>
        <v>44.919999999999973</v>
      </c>
      <c r="V125" s="253"/>
      <c r="W125" s="253">
        <f>$G$16*O125^3 + $H$16*O125^2 + $I$16*O125+$J$16</f>
        <v>51.961599999999947</v>
      </c>
      <c r="X125" s="253"/>
      <c r="Y125" s="253">
        <f>$G$18*$H$18^($I$18*O125+$J$18) +$K$18</f>
        <v>4.2514650641663465</v>
      </c>
      <c r="Z125" s="253"/>
      <c r="AA125" s="316">
        <f>$G$20*LN($H$20*O125+$I$20)+$J$20</f>
        <v>19.943173955928412</v>
      </c>
    </row>
    <row r="126" spans="14:27" x14ac:dyDescent="0.2">
      <c r="N126" s="310">
        <v>98</v>
      </c>
      <c r="O126" s="253">
        <f t="shared" si="1"/>
        <v>9.3999999999999968</v>
      </c>
      <c r="P126" s="252"/>
      <c r="Q126" s="253">
        <f>$G$10 * ABS(($H$10*O126) +$I$10) +$J$10</f>
        <v>28.000000000000014</v>
      </c>
      <c r="R126" s="253"/>
      <c r="S126" s="253">
        <f>($G$12*O126) +$H$12</f>
        <v>-27.599999999999987</v>
      </c>
      <c r="T126" s="253"/>
      <c r="U126" s="253">
        <f>$G$14*O126^2 + $H$14*O126 + $I$14</f>
        <v>47.379999999999967</v>
      </c>
      <c r="V126" s="253"/>
      <c r="W126" s="253">
        <f>$G$16*O126^3 + $H$16*O126^2 + $I$16*O126+$J$16</f>
        <v>56.183799999999934</v>
      </c>
      <c r="X126" s="253"/>
      <c r="Y126" s="253">
        <f>$G$18*$H$18^($I$18*O126+$J$18) +$K$18</f>
        <v>5.9920766833994996</v>
      </c>
      <c r="Z126" s="253"/>
      <c r="AA126" s="316">
        <f>$G$20*LN($H$20*O126+$I$20)+$J$20</f>
        <v>19.844650991498295</v>
      </c>
    </row>
    <row r="127" spans="14:27" x14ac:dyDescent="0.2">
      <c r="N127" s="310">
        <v>99</v>
      </c>
      <c r="O127" s="253">
        <f t="shared" si="1"/>
        <v>9.5999999999999961</v>
      </c>
      <c r="P127" s="252"/>
      <c r="Q127" s="253">
        <f>$G$10 * ABS(($H$10*O127) +$I$10) +$J$10</f>
        <v>27.000000000000021</v>
      </c>
      <c r="R127" s="253"/>
      <c r="S127" s="253">
        <f>($G$12*O127) +$H$12</f>
        <v>-28.399999999999984</v>
      </c>
      <c r="T127" s="253"/>
      <c r="U127" s="253">
        <f>$G$14*O127^2 + $H$14*O127 + $I$14</f>
        <v>49.879999999999953</v>
      </c>
      <c r="V127" s="253"/>
      <c r="W127" s="253">
        <f>$G$16*O127^3 + $H$16*O127^2 + $I$16*O127+$J$16</f>
        <v>60.595199999999913</v>
      </c>
      <c r="X127" s="253"/>
      <c r="Y127" s="253">
        <f>$G$18*$H$18^($I$18*O127+$J$18) +$K$18</f>
        <v>7.8576180254759365</v>
      </c>
      <c r="Z127" s="253"/>
      <c r="AA127" s="316">
        <f>$G$20*LN($H$20*O127+$I$20)+$J$20</f>
        <v>19.747089242044652</v>
      </c>
    </row>
    <row r="128" spans="14:27" x14ac:dyDescent="0.2">
      <c r="N128" s="310">
        <v>100</v>
      </c>
      <c r="O128" s="253">
        <f t="shared" si="1"/>
        <v>9.7999999999999954</v>
      </c>
      <c r="P128" s="252"/>
      <c r="Q128" s="253">
        <f>$G$10 * ABS(($H$10*O128) +$I$10) +$J$10</f>
        <v>26.000000000000021</v>
      </c>
      <c r="R128" s="253"/>
      <c r="S128" s="253">
        <f>($G$12*O128) +$H$12</f>
        <v>-29.199999999999982</v>
      </c>
      <c r="T128" s="253"/>
      <c r="U128" s="253">
        <f>$G$14*O128^2 + $H$14*O128 + $I$14</f>
        <v>52.419999999999931</v>
      </c>
      <c r="V128" s="253"/>
      <c r="W128" s="253">
        <f>$G$16*O128^3 + $H$16*O128^2 + $I$16*O128+$J$16</f>
        <v>65.199399999999883</v>
      </c>
      <c r="X128" s="253"/>
      <c r="Y128" s="253">
        <f>$G$18*$H$18^($I$18*O128+$J$18) +$K$18</f>
        <v>9.8570557291777838</v>
      </c>
      <c r="Z128" s="253"/>
      <c r="AA128" s="316">
        <f>$G$20*LN($H$20*O128+$I$20)+$J$20</f>
        <v>19.650470132927282</v>
      </c>
    </row>
    <row r="129" spans="14:27" x14ac:dyDescent="0.2">
      <c r="N129" s="311">
        <v>101</v>
      </c>
      <c r="O129" s="312">
        <f t="shared" si="1"/>
        <v>9.9999999999999947</v>
      </c>
      <c r="P129" s="313"/>
      <c r="Q129" s="312">
        <f>$G$10 * ABS(($H$10*O129) +$I$10) +$J$10</f>
        <v>25.000000000000028</v>
      </c>
      <c r="R129" s="312"/>
      <c r="S129" s="312">
        <f>($G$12*O129) +$H$12</f>
        <v>-29.999999999999979</v>
      </c>
      <c r="T129" s="312"/>
      <c r="U129" s="312">
        <f>$G$14*O129^2 + $H$14*O129 + $I$14</f>
        <v>54.999999999999943</v>
      </c>
      <c r="V129" s="312"/>
      <c r="W129" s="312">
        <f>$G$16*O129^3 + $H$16*O129^2 + $I$16*O129+$J$16</f>
        <v>69.999999999999872</v>
      </c>
      <c r="X129" s="312"/>
      <c r="Y129" s="312">
        <f>$G$18*$H$18^($I$18*O129+$J$18) +$K$18</f>
        <v>11.999999999999943</v>
      </c>
      <c r="Z129" s="312"/>
      <c r="AA129" s="317">
        <f>$G$20*LN($H$20*O129+$I$20)+$J$20</f>
        <v>19.554775622765774</v>
      </c>
    </row>
  </sheetData>
  <mergeCells count="16">
    <mergeCell ref="C2:AA3"/>
    <mergeCell ref="I25:J25"/>
    <mergeCell ref="K25:L25"/>
    <mergeCell ref="C10:F10"/>
    <mergeCell ref="C12:F12"/>
    <mergeCell ref="C14:F14"/>
    <mergeCell ref="C16:F16"/>
    <mergeCell ref="C18:F18"/>
    <mergeCell ref="C20:F20"/>
    <mergeCell ref="C7:F8"/>
    <mergeCell ref="G7:L7"/>
    <mergeCell ref="C24:F25"/>
    <mergeCell ref="G24:H24"/>
    <mergeCell ref="I24:J24"/>
    <mergeCell ref="K24:L24"/>
    <mergeCell ref="G25:H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19"/>
  <sheetViews>
    <sheetView showGridLines="0" topLeftCell="A15" zoomScale="150" zoomScaleNormal="100" workbookViewId="0">
      <selection activeCell="H7" sqref="H7"/>
    </sheetView>
  </sheetViews>
  <sheetFormatPr baseColWidth="10" defaultColWidth="11.5" defaultRowHeight="10.25" customHeight="1" x14ac:dyDescent="0.15"/>
  <cols>
    <col min="1" max="1" width="1.1640625" style="1" customWidth="1"/>
    <col min="2" max="2" width="0.5" style="1" customWidth="1"/>
    <col min="3" max="3" width="1.6640625" style="1" customWidth="1"/>
    <col min="4" max="4" width="0.5" style="1" customWidth="1"/>
    <col min="5" max="5" width="19.5" style="1" customWidth="1"/>
    <col min="6" max="6" width="33.33203125" style="4" customWidth="1"/>
    <col min="7" max="10" width="11.1640625" style="2" customWidth="1"/>
    <col min="11" max="11" width="2.6640625" style="2" customWidth="1"/>
    <col min="12" max="12" width="3.33203125" style="2" hidden="1" customWidth="1"/>
    <col min="13" max="13" width="0.5" style="2" hidden="1" customWidth="1"/>
    <col min="14" max="14" width="11.1640625" style="2" hidden="1" customWidth="1"/>
    <col min="15" max="15" width="0.6640625" style="2" hidden="1" customWidth="1"/>
    <col min="16" max="16" width="11.1640625" style="2" hidden="1" customWidth="1"/>
    <col min="17" max="17" width="0.5" style="2" hidden="1" customWidth="1"/>
    <col min="18" max="18" width="11.1640625" style="2" hidden="1" customWidth="1"/>
    <col min="19" max="19" width="0.5" style="2" hidden="1" customWidth="1"/>
    <col min="20" max="20" width="11.1640625" style="2" hidden="1" customWidth="1"/>
    <col min="21" max="16384" width="11.5" style="1"/>
  </cols>
  <sheetData>
    <row r="1" spans="2:20" ht="6" customHeight="1" x14ac:dyDescent="0.15"/>
    <row r="2" spans="2:20" ht="18" customHeight="1" x14ac:dyDescent="0.15">
      <c r="B2" s="186" t="s">
        <v>30</v>
      </c>
      <c r="C2" s="186"/>
      <c r="D2" s="186"/>
      <c r="E2" s="186"/>
      <c r="F2" s="186"/>
      <c r="G2" s="186"/>
      <c r="H2" s="186"/>
      <c r="I2" s="186"/>
      <c r="J2" s="18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2:20" ht="15" customHeight="1" thickBot="1" x14ac:dyDescent="0.2"/>
    <row r="4" spans="2:20" ht="10.25" customHeight="1" x14ac:dyDescent="0.15">
      <c r="C4" s="25"/>
      <c r="D4" s="23"/>
      <c r="E4" s="187" t="s">
        <v>22</v>
      </c>
      <c r="F4" s="187"/>
      <c r="G4" s="189" t="s">
        <v>23</v>
      </c>
      <c r="H4" s="190"/>
      <c r="I4" s="190"/>
      <c r="J4" s="190"/>
      <c r="K4" s="45"/>
      <c r="L4" s="10"/>
      <c r="M4" s="10"/>
      <c r="N4" s="46"/>
      <c r="O4" s="46"/>
      <c r="P4" s="10"/>
      <c r="Q4" s="10"/>
      <c r="R4" s="10"/>
      <c r="S4" s="10"/>
      <c r="T4" s="10"/>
    </row>
    <row r="5" spans="2:20" ht="10.25" customHeight="1" thickBot="1" x14ac:dyDescent="0.2">
      <c r="C5" s="26"/>
      <c r="D5" s="24"/>
      <c r="E5" s="188"/>
      <c r="F5" s="188"/>
      <c r="G5" s="14" t="s">
        <v>16</v>
      </c>
      <c r="H5" s="15" t="s">
        <v>17</v>
      </c>
      <c r="I5" s="15" t="s">
        <v>18</v>
      </c>
      <c r="J5" s="16" t="s">
        <v>19</v>
      </c>
      <c r="K5" s="45"/>
      <c r="L5" s="10"/>
      <c r="M5" s="10"/>
      <c r="N5" s="47"/>
      <c r="O5" s="47"/>
      <c r="P5" s="10"/>
      <c r="Q5" s="10"/>
      <c r="R5" s="10"/>
      <c r="S5" s="10"/>
      <c r="T5" s="10"/>
    </row>
    <row r="6" spans="2:20" ht="3" customHeight="1" thickBot="1" x14ac:dyDescent="0.2">
      <c r="E6" s="17"/>
      <c r="F6" s="17"/>
      <c r="G6" s="18"/>
      <c r="H6" s="18"/>
      <c r="I6" s="18"/>
      <c r="J6" s="18"/>
      <c r="K6" s="48"/>
      <c r="L6" s="10"/>
      <c r="M6" s="10"/>
      <c r="N6" s="47"/>
      <c r="O6" s="47"/>
      <c r="P6" s="10"/>
      <c r="Q6" s="10"/>
      <c r="R6" s="10"/>
      <c r="S6" s="10"/>
      <c r="T6" s="10"/>
    </row>
    <row r="7" spans="2:20" s="9" customFormat="1" ht="13.25" customHeight="1" thickBot="1" x14ac:dyDescent="0.25">
      <c r="C7" s="20"/>
      <c r="D7" s="208" t="s">
        <v>27</v>
      </c>
      <c r="E7" s="208"/>
      <c r="F7" s="179" t="s">
        <v>52</v>
      </c>
      <c r="G7" s="172">
        <v>2</v>
      </c>
      <c r="H7" s="173">
        <v>2</v>
      </c>
      <c r="I7" s="173">
        <v>0</v>
      </c>
      <c r="J7" s="173">
        <v>0</v>
      </c>
      <c r="K7" s="49"/>
      <c r="L7" s="50"/>
      <c r="M7" s="50"/>
      <c r="N7" s="47"/>
      <c r="O7" s="47"/>
      <c r="P7" s="51"/>
      <c r="Q7" s="51"/>
      <c r="R7" s="51"/>
      <c r="S7" s="51"/>
      <c r="T7" s="51"/>
    </row>
    <row r="8" spans="2:20" s="9" customFormat="1" ht="3" customHeight="1" thickBot="1" x14ac:dyDescent="0.25">
      <c r="D8" s="3"/>
      <c r="E8" s="3"/>
      <c r="F8" s="180"/>
      <c r="G8" s="73"/>
      <c r="H8" s="73"/>
      <c r="I8" s="73"/>
      <c r="J8" s="73"/>
      <c r="K8" s="49"/>
      <c r="L8" s="50"/>
      <c r="M8" s="50"/>
      <c r="N8" s="47"/>
      <c r="O8" s="47"/>
      <c r="P8" s="51"/>
      <c r="Q8" s="51"/>
      <c r="R8" s="51"/>
      <c r="S8" s="51"/>
      <c r="T8" s="51"/>
    </row>
    <row r="9" spans="2:20" s="9" customFormat="1" ht="13.25" customHeight="1" thickBot="1" x14ac:dyDescent="0.2">
      <c r="C9" s="21"/>
      <c r="D9" s="209" t="s">
        <v>28</v>
      </c>
      <c r="E9" s="209"/>
      <c r="F9" s="181" t="s">
        <v>52</v>
      </c>
      <c r="G9" s="174">
        <v>2</v>
      </c>
      <c r="H9" s="175">
        <v>1</v>
      </c>
      <c r="I9" s="175">
        <v>0</v>
      </c>
      <c r="J9" s="175">
        <v>0</v>
      </c>
      <c r="K9" s="49"/>
      <c r="L9" s="50"/>
      <c r="M9" s="50"/>
      <c r="N9" s="50"/>
      <c r="O9" s="50"/>
      <c r="P9" s="52"/>
      <c r="Q9" s="52"/>
      <c r="R9" s="52"/>
      <c r="S9" s="52"/>
      <c r="T9" s="52"/>
    </row>
    <row r="10" spans="2:20" s="9" customFormat="1" ht="3" customHeight="1" thickBot="1" x14ac:dyDescent="0.2">
      <c r="D10" s="3"/>
      <c r="E10" s="3"/>
      <c r="F10" s="180"/>
      <c r="G10" s="73"/>
      <c r="H10" s="73"/>
      <c r="I10" s="73"/>
      <c r="J10" s="49"/>
      <c r="K10" s="49"/>
      <c r="L10" s="50"/>
      <c r="M10" s="50"/>
      <c r="N10" s="50"/>
      <c r="O10" s="50"/>
      <c r="P10" s="52"/>
      <c r="Q10" s="52"/>
      <c r="R10" s="52"/>
      <c r="S10" s="52"/>
      <c r="T10" s="52"/>
    </row>
    <row r="11" spans="2:20" s="9" customFormat="1" ht="13.25" customHeight="1" thickBot="1" x14ac:dyDescent="0.25">
      <c r="C11" s="22"/>
      <c r="D11" s="210" t="s">
        <v>29</v>
      </c>
      <c r="E11" s="210"/>
      <c r="F11" s="182" t="s">
        <v>53</v>
      </c>
      <c r="G11" s="176">
        <v>1</v>
      </c>
      <c r="H11" s="177">
        <v>1</v>
      </c>
      <c r="I11" s="177">
        <v>0</v>
      </c>
      <c r="J11" s="177">
        <v>0</v>
      </c>
      <c r="K11" s="73"/>
      <c r="L11" s="50"/>
      <c r="M11" s="50"/>
      <c r="N11" s="50"/>
      <c r="O11" s="50"/>
      <c r="P11" s="74"/>
      <c r="Q11" s="74"/>
      <c r="R11" s="74"/>
      <c r="S11" s="74"/>
      <c r="T11" s="53"/>
    </row>
    <row r="12" spans="2:20" s="9" customFormat="1" ht="3" customHeight="1" x14ac:dyDescent="0.2">
      <c r="F12" s="19"/>
      <c r="G12" s="72"/>
      <c r="H12" s="72"/>
      <c r="I12" s="72"/>
      <c r="J12" s="72"/>
      <c r="K12" s="49"/>
      <c r="L12" s="50"/>
      <c r="M12" s="50"/>
      <c r="N12" s="50"/>
      <c r="O12" s="50"/>
      <c r="P12" s="74"/>
      <c r="Q12" s="74"/>
      <c r="R12" s="74"/>
      <c r="S12" s="74"/>
      <c r="T12" s="53"/>
    </row>
    <row r="13" spans="2:20" ht="9" customHeight="1" thickBot="1" x14ac:dyDescent="0.2"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2:20" ht="11.25" customHeight="1" x14ac:dyDescent="0.15">
      <c r="B14" s="23"/>
      <c r="C14" s="23"/>
      <c r="D14" s="23"/>
      <c r="E14" s="187" t="s">
        <v>26</v>
      </c>
      <c r="F14" s="191"/>
      <c r="G14" s="60" t="s">
        <v>24</v>
      </c>
      <c r="H14" s="61" t="s">
        <v>25</v>
      </c>
      <c r="I14" s="61" t="s">
        <v>36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2:20" ht="11.25" customHeight="1" thickBot="1" x14ac:dyDescent="0.2">
      <c r="B15" s="24"/>
      <c r="C15" s="24"/>
      <c r="D15" s="24"/>
      <c r="E15" s="192"/>
      <c r="F15" s="193"/>
      <c r="G15" s="178">
        <f>-2*PI()</f>
        <v>-6.2831853071795862</v>
      </c>
      <c r="H15" s="62">
        <f>(I15-G15)/100</f>
        <v>0.12566370614359174</v>
      </c>
      <c r="I15" s="178">
        <f>2*PI()</f>
        <v>6.2831853071795862</v>
      </c>
      <c r="J15" s="10"/>
      <c r="K15" s="11"/>
      <c r="L15" s="10"/>
      <c r="M15" s="10"/>
      <c r="N15" s="10"/>
      <c r="O15" s="10"/>
      <c r="P15" s="10"/>
      <c r="Q15" s="10"/>
      <c r="R15" s="10"/>
      <c r="S15" s="10"/>
      <c r="T15" s="10"/>
    </row>
    <row r="16" spans="2:20" ht="9" customHeight="1" x14ac:dyDescent="0.15"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6:20" ht="10.25" customHeight="1" x14ac:dyDescent="0.15"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6:20" s="6" customFormat="1" ht="10.25" customHeight="1" x14ac:dyDescent="0.15">
      <c r="G18" s="7"/>
      <c r="H18" s="7"/>
      <c r="I18" s="7"/>
      <c r="J18" s="7"/>
      <c r="K18" s="54"/>
      <c r="L18" s="55"/>
      <c r="M18" s="55"/>
      <c r="N18" s="56" t="s">
        <v>21</v>
      </c>
      <c r="O18" s="56"/>
      <c r="P18" s="56" t="s">
        <v>27</v>
      </c>
      <c r="Q18" s="56"/>
      <c r="R18" s="56" t="s">
        <v>28</v>
      </c>
      <c r="S18" s="56"/>
      <c r="T18" s="56" t="s">
        <v>29</v>
      </c>
    </row>
    <row r="19" spans="6:20" ht="10.25" customHeight="1" x14ac:dyDescent="0.15">
      <c r="F19" s="1"/>
      <c r="K19" s="10"/>
      <c r="L19" s="48">
        <v>1</v>
      </c>
      <c r="M19" s="48"/>
      <c r="N19" s="57">
        <f>G15</f>
        <v>-6.2831853071795862</v>
      </c>
      <c r="O19" s="57"/>
      <c r="P19" s="57">
        <f>$G$7*COS($H$7*N19+$I$7)+$J$7</f>
        <v>2</v>
      </c>
      <c r="Q19" s="57"/>
      <c r="R19" s="57">
        <f>$G$9*SIN($H$9*N19+$I$9)+$J$9</f>
        <v>4.8985871965894128E-16</v>
      </c>
      <c r="S19" s="57"/>
      <c r="T19" s="63">
        <f>$G$11*TAN($H$11*N19+$I$11)+$J$11</f>
        <v>2.4492935982947064E-16</v>
      </c>
    </row>
    <row r="20" spans="6:20" ht="10.25" customHeight="1" x14ac:dyDescent="0.15">
      <c r="K20" s="10"/>
      <c r="L20" s="48">
        <v>2</v>
      </c>
      <c r="M20" s="48"/>
      <c r="N20" s="57">
        <f>N19+$H$15</f>
        <v>-6.1575216010359943</v>
      </c>
      <c r="O20" s="57"/>
      <c r="P20" s="57">
        <f t="shared" ref="P20:P83" si="0">$G$7*COS($H$7*N20+$I$7)+$J$7</f>
        <v>1.9371663222572619</v>
      </c>
      <c r="Q20" s="57"/>
      <c r="R20" s="57">
        <f t="shared" ref="R20:R83" si="1">$G$9*SIN($H$9*N20+$I$9)+$J$9</f>
        <v>0.25066646712860929</v>
      </c>
      <c r="S20" s="57"/>
      <c r="T20" s="63">
        <f t="shared" ref="T20:T83" si="2">$G$11*TAN($H$11*N20+$I$11)+$J$11</f>
        <v>0.12632937844610861</v>
      </c>
    </row>
    <row r="21" spans="6:20" ht="10.25" customHeight="1" x14ac:dyDescent="0.15">
      <c r="K21" s="10"/>
      <c r="L21" s="48">
        <v>3</v>
      </c>
      <c r="M21" s="48"/>
      <c r="N21" s="57">
        <f t="shared" ref="N21:N84" si="3">N20+$H$15</f>
        <v>-6.0318578948924024</v>
      </c>
      <c r="O21" s="57"/>
      <c r="P21" s="57">
        <f t="shared" si="0"/>
        <v>1.7526133600877261</v>
      </c>
      <c r="Q21" s="57"/>
      <c r="R21" s="57">
        <f t="shared" si="1"/>
        <v>0.4973797743297107</v>
      </c>
      <c r="S21" s="57"/>
      <c r="T21" s="63">
        <f t="shared" si="2"/>
        <v>0.25675636036772742</v>
      </c>
    </row>
    <row r="22" spans="6:20" ht="10.25" customHeight="1" x14ac:dyDescent="0.15">
      <c r="F22" s="1"/>
      <c r="G22" s="1"/>
      <c r="H22" s="1"/>
      <c r="I22" s="1"/>
      <c r="J22" s="1"/>
      <c r="K22" s="58"/>
      <c r="L22" s="48">
        <v>4</v>
      </c>
      <c r="M22" s="48"/>
      <c r="N22" s="57">
        <f t="shared" si="3"/>
        <v>-5.9061941887488105</v>
      </c>
      <c r="O22" s="57"/>
      <c r="P22" s="57">
        <f t="shared" si="0"/>
        <v>1.4579372548428209</v>
      </c>
      <c r="Q22" s="57"/>
      <c r="R22" s="57">
        <f t="shared" si="1"/>
        <v>0.73624910536935739</v>
      </c>
      <c r="S22" s="57"/>
      <c r="T22" s="63">
        <f t="shared" si="2"/>
        <v>0.39592800879772211</v>
      </c>
    </row>
    <row r="23" spans="6:20" ht="10.25" customHeight="1" x14ac:dyDescent="0.15">
      <c r="F23" s="1"/>
      <c r="G23" s="1"/>
      <c r="H23" s="1"/>
      <c r="I23" s="1"/>
      <c r="J23" s="1"/>
      <c r="K23" s="58"/>
      <c r="L23" s="48">
        <v>5</v>
      </c>
      <c r="M23" s="48"/>
      <c r="N23" s="57">
        <f t="shared" si="3"/>
        <v>-5.7805304826052186</v>
      </c>
      <c r="O23" s="57"/>
      <c r="P23" s="57">
        <f t="shared" si="0"/>
        <v>1.07165358995799</v>
      </c>
      <c r="Q23" s="57"/>
      <c r="R23" s="57">
        <f t="shared" si="1"/>
        <v>0.9635073482034322</v>
      </c>
      <c r="S23" s="57"/>
      <c r="T23" s="63">
        <f t="shared" si="2"/>
        <v>0.54975465219277131</v>
      </c>
    </row>
    <row r="24" spans="6:20" ht="10.25" customHeight="1" x14ac:dyDescent="0.15">
      <c r="F24" s="1"/>
      <c r="G24" s="1"/>
      <c r="H24" s="1"/>
      <c r="I24" s="1"/>
      <c r="J24" s="1"/>
      <c r="K24" s="58"/>
      <c r="L24" s="48">
        <v>6</v>
      </c>
      <c r="M24" s="48"/>
      <c r="N24" s="57">
        <f t="shared" si="3"/>
        <v>-5.6548667764616267</v>
      </c>
      <c r="O24" s="57"/>
      <c r="P24" s="57">
        <f t="shared" si="0"/>
        <v>0.61803398874989068</v>
      </c>
      <c r="Q24" s="57"/>
      <c r="R24" s="57">
        <f t="shared" si="1"/>
        <v>1.1755705045849481</v>
      </c>
      <c r="S24" s="57"/>
      <c r="T24" s="63">
        <f t="shared" si="2"/>
        <v>0.72654252800536256</v>
      </c>
    </row>
    <row r="25" spans="6:20" ht="10.25" customHeight="1" x14ac:dyDescent="0.15">
      <c r="F25" s="1"/>
      <c r="G25" s="1"/>
      <c r="H25" s="1"/>
      <c r="I25" s="1"/>
      <c r="J25" s="1"/>
      <c r="K25" s="58"/>
      <c r="L25" s="48">
        <v>7</v>
      </c>
      <c r="M25" s="48"/>
      <c r="N25" s="57">
        <f t="shared" si="3"/>
        <v>-5.5292030703180348</v>
      </c>
      <c r="O25" s="57"/>
      <c r="P25" s="57">
        <f t="shared" si="0"/>
        <v>0.12558103905862164</v>
      </c>
      <c r="Q25" s="57"/>
      <c r="R25" s="57">
        <f t="shared" si="1"/>
        <v>1.3690942118573792</v>
      </c>
      <c r="S25" s="57"/>
      <c r="T25" s="63">
        <f t="shared" si="2"/>
        <v>0.93906250581749473</v>
      </c>
    </row>
    <row r="26" spans="6:20" ht="10.25" customHeight="1" x14ac:dyDescent="0.15">
      <c r="F26" s="1"/>
      <c r="G26" s="1"/>
      <c r="H26" s="1"/>
      <c r="I26" s="1"/>
      <c r="J26" s="1"/>
      <c r="K26" s="58"/>
      <c r="L26" s="48">
        <v>8</v>
      </c>
      <c r="M26" s="48"/>
      <c r="N26" s="57">
        <f t="shared" si="3"/>
        <v>-5.4035393641744429</v>
      </c>
      <c r="O26" s="57"/>
      <c r="P26" s="57">
        <f t="shared" si="0"/>
        <v>-0.37476262917145498</v>
      </c>
      <c r="Q26" s="57"/>
      <c r="R26" s="57">
        <f t="shared" si="1"/>
        <v>1.5410264855515803</v>
      </c>
      <c r="S26" s="57"/>
      <c r="T26" s="63">
        <f t="shared" si="2"/>
        <v>1.2087923504096127</v>
      </c>
    </row>
    <row r="27" spans="6:20" ht="10.25" customHeight="1" x14ac:dyDescent="0.15">
      <c r="F27" s="1"/>
      <c r="G27" s="1"/>
      <c r="H27" s="1"/>
      <c r="I27" s="1"/>
      <c r="J27" s="1"/>
      <c r="K27" s="58"/>
      <c r="L27" s="48">
        <v>9</v>
      </c>
      <c r="M27" s="48"/>
      <c r="N27" s="57">
        <f t="shared" si="3"/>
        <v>-5.277875658030851</v>
      </c>
      <c r="O27" s="57"/>
      <c r="P27" s="57">
        <f t="shared" si="0"/>
        <v>-0.8515585831301512</v>
      </c>
      <c r="Q27" s="57"/>
      <c r="R27" s="57">
        <f t="shared" si="1"/>
        <v>1.6886558510040319</v>
      </c>
      <c r="S27" s="57"/>
      <c r="T27" s="63">
        <f t="shared" si="2"/>
        <v>1.575747859968657</v>
      </c>
    </row>
    <row r="28" spans="6:20" ht="10.25" customHeight="1" x14ac:dyDescent="0.15">
      <c r="F28" s="1"/>
      <c r="G28" s="1"/>
      <c r="H28" s="1"/>
      <c r="I28" s="1"/>
      <c r="J28" s="1"/>
      <c r="K28" s="58"/>
      <c r="L28" s="48">
        <v>10</v>
      </c>
      <c r="M28" s="48"/>
      <c r="N28" s="57">
        <f t="shared" si="3"/>
        <v>-5.1522119518872591</v>
      </c>
      <c r="O28" s="57"/>
      <c r="P28" s="57">
        <f t="shared" si="0"/>
        <v>-1.274847979497385</v>
      </c>
      <c r="Q28" s="57"/>
      <c r="R28" s="57">
        <f t="shared" si="1"/>
        <v>1.8096541049320405</v>
      </c>
      <c r="S28" s="57"/>
      <c r="T28" s="63">
        <f t="shared" si="2"/>
        <v>2.1251081731572126</v>
      </c>
    </row>
    <row r="29" spans="6:20" ht="10.25" customHeight="1" x14ac:dyDescent="0.15">
      <c r="F29" s="1"/>
      <c r="G29" s="1"/>
      <c r="H29" s="1"/>
      <c r="I29" s="1"/>
      <c r="J29" s="1"/>
      <c r="K29" s="58"/>
      <c r="L29" s="48">
        <v>11</v>
      </c>
      <c r="M29" s="48"/>
      <c r="N29" s="57">
        <f t="shared" si="3"/>
        <v>-5.0265482457436672</v>
      </c>
      <c r="O29" s="57"/>
      <c r="P29" s="57">
        <f t="shared" si="0"/>
        <v>-1.6180339887498993</v>
      </c>
      <c r="Q29" s="57"/>
      <c r="R29" s="57">
        <f t="shared" si="1"/>
        <v>1.9021130325903084</v>
      </c>
      <c r="S29" s="57"/>
      <c r="T29" s="63">
        <f t="shared" si="2"/>
        <v>3.077683537175274</v>
      </c>
    </row>
    <row r="30" spans="6:20" ht="10.25" customHeight="1" x14ac:dyDescent="0.15">
      <c r="F30" s="1"/>
      <c r="G30" s="1"/>
      <c r="H30" s="1"/>
      <c r="I30" s="1"/>
      <c r="J30" s="1"/>
      <c r="K30" s="58"/>
      <c r="L30" s="48">
        <v>12</v>
      </c>
      <c r="M30" s="48"/>
      <c r="N30" s="57">
        <f t="shared" si="3"/>
        <v>-4.9008845396000753</v>
      </c>
      <c r="O30" s="57"/>
      <c r="P30" s="57">
        <f t="shared" si="0"/>
        <v>-1.859552971776506</v>
      </c>
      <c r="Q30" s="57"/>
      <c r="R30" s="57">
        <f t="shared" si="1"/>
        <v>1.9645745014573781</v>
      </c>
      <c r="S30" s="57"/>
      <c r="T30" s="63">
        <f t="shared" si="2"/>
        <v>5.2421835811132382</v>
      </c>
    </row>
    <row r="31" spans="6:20" ht="10.25" customHeight="1" x14ac:dyDescent="0.15">
      <c r="F31" s="1"/>
      <c r="G31" s="1"/>
      <c r="H31" s="1"/>
      <c r="I31" s="1"/>
      <c r="J31" s="1"/>
      <c r="K31" s="58"/>
      <c r="L31" s="48">
        <v>13</v>
      </c>
      <c r="M31" s="48"/>
      <c r="N31" s="57">
        <f t="shared" si="3"/>
        <v>-4.7752208334564834</v>
      </c>
      <c r="O31" s="57"/>
      <c r="P31" s="57">
        <f t="shared" si="0"/>
        <v>-1.9842294026289569</v>
      </c>
      <c r="Q31" s="57"/>
      <c r="R31" s="57">
        <f t="shared" si="1"/>
        <v>1.9960534568565433</v>
      </c>
      <c r="S31" s="57"/>
      <c r="T31" s="63">
        <f t="shared" si="2"/>
        <v>15.894544843865889</v>
      </c>
    </row>
    <row r="32" spans="6:20" ht="10.25" customHeight="1" x14ac:dyDescent="0.15">
      <c r="F32" s="1"/>
      <c r="G32" s="1"/>
      <c r="H32" s="1"/>
      <c r="I32" s="1"/>
      <c r="J32" s="1"/>
      <c r="K32" s="58"/>
      <c r="L32" s="48">
        <v>14</v>
      </c>
      <c r="M32" s="48"/>
      <c r="N32" s="57">
        <f t="shared" si="3"/>
        <v>-4.6495571273128915</v>
      </c>
      <c r="O32" s="57"/>
      <c r="P32" s="57">
        <f t="shared" si="0"/>
        <v>-1.9842294026289544</v>
      </c>
      <c r="Q32" s="57"/>
      <c r="R32" s="57">
        <f t="shared" si="1"/>
        <v>1.9960534568565429</v>
      </c>
      <c r="S32" s="57"/>
      <c r="T32" s="63">
        <f t="shared" si="2"/>
        <v>-15.894544843864674</v>
      </c>
    </row>
    <row r="33" spans="6:20" ht="10.25" customHeight="1" x14ac:dyDescent="0.15">
      <c r="F33" s="1"/>
      <c r="G33" s="1"/>
      <c r="H33" s="1"/>
      <c r="I33" s="1"/>
      <c r="J33" s="1"/>
      <c r="K33" s="58"/>
      <c r="L33" s="48">
        <v>15</v>
      </c>
      <c r="M33" s="48"/>
      <c r="N33" s="57">
        <f t="shared" si="3"/>
        <v>-4.5238934211692996</v>
      </c>
      <c r="O33" s="57"/>
      <c r="P33" s="57">
        <f t="shared" si="0"/>
        <v>-1.8595529717764989</v>
      </c>
      <c r="Q33" s="57"/>
      <c r="R33" s="57">
        <f t="shared" si="1"/>
        <v>1.9645745014573763</v>
      </c>
      <c r="S33" s="57"/>
      <c r="T33" s="63">
        <f t="shared" si="2"/>
        <v>-5.2421835811131006</v>
      </c>
    </row>
    <row r="34" spans="6:20" ht="10.25" customHeight="1" x14ac:dyDescent="0.15">
      <c r="F34" s="1"/>
      <c r="G34" s="1"/>
      <c r="H34" s="1"/>
      <c r="I34" s="1"/>
      <c r="J34" s="1"/>
      <c r="K34" s="58"/>
      <c r="L34" s="48">
        <v>16</v>
      </c>
      <c r="M34" s="48"/>
      <c r="N34" s="57">
        <f t="shared" si="3"/>
        <v>-4.3982297150257077</v>
      </c>
      <c r="O34" s="57"/>
      <c r="P34" s="57">
        <f t="shared" si="0"/>
        <v>-1.6180339887498882</v>
      </c>
      <c r="Q34" s="57"/>
      <c r="R34" s="57">
        <f t="shared" si="1"/>
        <v>1.9021130325903053</v>
      </c>
      <c r="S34" s="57"/>
      <c r="T34" s="63">
        <f t="shared" si="2"/>
        <v>-3.0776835371752238</v>
      </c>
    </row>
    <row r="35" spans="6:20" ht="10.25" customHeight="1" x14ac:dyDescent="0.15">
      <c r="F35" s="1"/>
      <c r="G35" s="1"/>
      <c r="H35" s="1"/>
      <c r="I35" s="1"/>
      <c r="J35" s="1"/>
      <c r="K35" s="58"/>
      <c r="L35" s="48">
        <v>17</v>
      </c>
      <c r="M35" s="48"/>
      <c r="N35" s="57">
        <f t="shared" si="3"/>
        <v>-4.2725660088821158</v>
      </c>
      <c r="O35" s="57"/>
      <c r="P35" s="57">
        <f t="shared" si="0"/>
        <v>-1.2748479794973702</v>
      </c>
      <c r="Q35" s="57"/>
      <c r="R35" s="57">
        <f t="shared" si="1"/>
        <v>1.8096541049320365</v>
      </c>
      <c r="S35" s="57"/>
      <c r="T35" s="63">
        <f t="shared" si="2"/>
        <v>-2.1251081731571859</v>
      </c>
    </row>
    <row r="36" spans="6:20" ht="10.25" customHeight="1" x14ac:dyDescent="0.15">
      <c r="F36" s="1"/>
      <c r="G36" s="1"/>
      <c r="H36" s="1"/>
      <c r="I36" s="1"/>
      <c r="J36" s="1"/>
      <c r="K36" s="58"/>
      <c r="L36" s="48">
        <v>18</v>
      </c>
      <c r="M36" s="48"/>
      <c r="N36" s="57">
        <f t="shared" si="3"/>
        <v>-4.1469023027385239</v>
      </c>
      <c r="O36" s="57"/>
      <c r="P36" s="57">
        <f t="shared" si="0"/>
        <v>-0.85155858313013377</v>
      </c>
      <c r="Q36" s="57"/>
      <c r="R36" s="57">
        <f t="shared" si="1"/>
        <v>1.6886558510040268</v>
      </c>
      <c r="S36" s="57"/>
      <c r="T36" s="63">
        <f t="shared" si="2"/>
        <v>-1.5757478599686401</v>
      </c>
    </row>
    <row r="37" spans="6:20" ht="10.25" customHeight="1" x14ac:dyDescent="0.15">
      <c r="F37" s="1"/>
      <c r="G37" s="1"/>
      <c r="H37" s="1"/>
      <c r="I37" s="1"/>
      <c r="J37" s="1"/>
      <c r="K37" s="58"/>
      <c r="L37" s="48">
        <v>19</v>
      </c>
      <c r="M37" s="48"/>
      <c r="N37" s="57">
        <f t="shared" si="3"/>
        <v>-4.021238596594932</v>
      </c>
      <c r="O37" s="57"/>
      <c r="P37" s="57">
        <f t="shared" si="0"/>
        <v>-0.3747626291714361</v>
      </c>
      <c r="Q37" s="57"/>
      <c r="R37" s="57">
        <f t="shared" si="1"/>
        <v>1.5410264855515743</v>
      </c>
      <c r="S37" s="57"/>
      <c r="T37" s="63">
        <f t="shared" si="2"/>
        <v>-1.208792350409601</v>
      </c>
    </row>
    <row r="38" spans="6:20" ht="10.25" customHeight="1" x14ac:dyDescent="0.15">
      <c r="F38" s="1"/>
      <c r="G38" s="1"/>
      <c r="H38" s="1"/>
      <c r="I38" s="1"/>
      <c r="J38" s="1"/>
      <c r="K38" s="58"/>
      <c r="L38" s="48">
        <v>20</v>
      </c>
      <c r="M38" s="48"/>
      <c r="N38" s="57">
        <f t="shared" si="3"/>
        <v>-3.8955748904513401</v>
      </c>
      <c r="O38" s="57"/>
      <c r="P38" s="57">
        <f t="shared" si="0"/>
        <v>0.12558103905864082</v>
      </c>
      <c r="Q38" s="57"/>
      <c r="R38" s="57">
        <f t="shared" si="1"/>
        <v>1.3690942118573721</v>
      </c>
      <c r="S38" s="57"/>
      <c r="T38" s="63">
        <f t="shared" si="2"/>
        <v>-0.93906250581748585</v>
      </c>
    </row>
    <row r="39" spans="6:20" ht="10.25" customHeight="1" x14ac:dyDescent="0.15">
      <c r="F39" s="1"/>
      <c r="G39" s="1"/>
      <c r="H39" s="1"/>
      <c r="I39" s="1"/>
      <c r="J39" s="1"/>
      <c r="K39" s="58"/>
      <c r="L39" s="48">
        <v>21</v>
      </c>
      <c r="M39" s="48"/>
      <c r="N39" s="57">
        <f t="shared" si="3"/>
        <v>-3.7699111843077482</v>
      </c>
      <c r="O39" s="57"/>
      <c r="P39" s="57">
        <f t="shared" si="0"/>
        <v>0.61803398874990889</v>
      </c>
      <c r="Q39" s="57"/>
      <c r="R39" s="57">
        <f t="shared" si="1"/>
        <v>1.1755705045849403</v>
      </c>
      <c r="S39" s="57"/>
      <c r="T39" s="63">
        <f t="shared" si="2"/>
        <v>-0.72654252800535524</v>
      </c>
    </row>
    <row r="40" spans="6:20" ht="10.25" customHeight="1" x14ac:dyDescent="0.15">
      <c r="F40" s="1"/>
      <c r="G40" s="1"/>
      <c r="H40" s="1"/>
      <c r="I40" s="1"/>
      <c r="J40" s="1"/>
      <c r="K40" s="58"/>
      <c r="L40" s="48">
        <v>22</v>
      </c>
      <c r="M40" s="48"/>
      <c r="N40" s="57">
        <f t="shared" si="3"/>
        <v>-3.6442474781641563</v>
      </c>
      <c r="O40" s="57"/>
      <c r="P40" s="57">
        <f t="shared" si="0"/>
        <v>1.0716535899580064</v>
      </c>
      <c r="Q40" s="57"/>
      <c r="R40" s="57">
        <f t="shared" si="1"/>
        <v>0.96350734820342376</v>
      </c>
      <c r="S40" s="57"/>
      <c r="T40" s="63">
        <f t="shared" si="2"/>
        <v>-0.54975465219276498</v>
      </c>
    </row>
    <row r="41" spans="6:20" ht="10.25" customHeight="1" x14ac:dyDescent="0.15">
      <c r="F41" s="1"/>
      <c r="G41" s="1"/>
      <c r="H41" s="1"/>
      <c r="I41" s="1"/>
      <c r="J41" s="1"/>
      <c r="K41" s="58"/>
      <c r="L41" s="48">
        <v>23</v>
      </c>
      <c r="M41" s="48"/>
      <c r="N41" s="57">
        <f t="shared" si="3"/>
        <v>-3.5185837720205644</v>
      </c>
      <c r="O41" s="57"/>
      <c r="P41" s="57">
        <f t="shared" si="0"/>
        <v>1.4579372548428342</v>
      </c>
      <c r="Q41" s="57"/>
      <c r="R41" s="57">
        <f t="shared" si="1"/>
        <v>0.7362491053693484</v>
      </c>
      <c r="S41" s="57"/>
      <c r="T41" s="63">
        <f t="shared" si="2"/>
        <v>-0.39592800879771656</v>
      </c>
    </row>
    <row r="42" spans="6:20" ht="10.25" customHeight="1" x14ac:dyDescent="0.15">
      <c r="F42" s="1"/>
      <c r="G42" s="1"/>
      <c r="H42" s="1"/>
      <c r="I42" s="1"/>
      <c r="J42" s="1"/>
      <c r="K42" s="58"/>
      <c r="L42" s="48">
        <v>24</v>
      </c>
      <c r="M42" s="48"/>
      <c r="N42" s="57">
        <f t="shared" si="3"/>
        <v>-3.3929200658769725</v>
      </c>
      <c r="O42" s="57"/>
      <c r="P42" s="57">
        <f t="shared" si="0"/>
        <v>1.7526133600877354</v>
      </c>
      <c r="Q42" s="57"/>
      <c r="R42" s="57">
        <f t="shared" si="1"/>
        <v>0.49737977432970143</v>
      </c>
      <c r="S42" s="57"/>
      <c r="T42" s="63">
        <f t="shared" si="2"/>
        <v>-0.25675636036772231</v>
      </c>
    </row>
    <row r="43" spans="6:20" ht="10.25" customHeight="1" x14ac:dyDescent="0.15">
      <c r="F43" s="1"/>
      <c r="G43" s="1"/>
      <c r="H43" s="1"/>
      <c r="I43" s="1"/>
      <c r="J43" s="1"/>
      <c r="K43" s="58"/>
      <c r="L43" s="48">
        <v>25</v>
      </c>
      <c r="M43" s="48"/>
      <c r="N43" s="57">
        <f t="shared" si="3"/>
        <v>-3.2672563597333806</v>
      </c>
      <c r="O43" s="57"/>
      <c r="P43" s="57">
        <f t="shared" si="0"/>
        <v>1.9371663222572666</v>
      </c>
      <c r="Q43" s="57"/>
      <c r="R43" s="57">
        <f t="shared" si="1"/>
        <v>0.2506664671285998</v>
      </c>
      <c r="S43" s="57"/>
      <c r="T43" s="63">
        <f t="shared" si="2"/>
        <v>-0.12632937844610373</v>
      </c>
    </row>
    <row r="44" spans="6:20" ht="10.25" customHeight="1" x14ac:dyDescent="0.15">
      <c r="F44" s="1"/>
      <c r="G44" s="1"/>
      <c r="H44" s="1"/>
      <c r="I44" s="1"/>
      <c r="J44" s="1"/>
      <c r="K44" s="58"/>
      <c r="L44" s="48">
        <v>26</v>
      </c>
      <c r="M44" s="48"/>
      <c r="N44" s="57">
        <f t="shared" si="3"/>
        <v>-3.1415926535897887</v>
      </c>
      <c r="O44" s="57"/>
      <c r="P44" s="57">
        <f t="shared" si="0"/>
        <v>2</v>
      </c>
      <c r="Q44" s="57"/>
      <c r="R44" s="57">
        <f t="shared" si="1"/>
        <v>-9.1267135568307226E-15</v>
      </c>
      <c r="S44" s="57"/>
      <c r="T44" s="63">
        <f t="shared" si="2"/>
        <v>4.5633567784153613E-15</v>
      </c>
    </row>
    <row r="45" spans="6:20" ht="10.25" customHeight="1" x14ac:dyDescent="0.15">
      <c r="F45" s="1"/>
      <c r="G45" s="1"/>
      <c r="H45" s="1"/>
      <c r="I45" s="1"/>
      <c r="J45" s="1"/>
      <c r="K45" s="58"/>
      <c r="L45" s="48">
        <v>27</v>
      </c>
      <c r="M45" s="48"/>
      <c r="N45" s="57">
        <f t="shared" si="3"/>
        <v>-3.0159289474461968</v>
      </c>
      <c r="O45" s="57"/>
      <c r="P45" s="57">
        <f t="shared" si="0"/>
        <v>1.9371663222572575</v>
      </c>
      <c r="Q45" s="57"/>
      <c r="R45" s="57">
        <f t="shared" si="1"/>
        <v>-0.2506664671286179</v>
      </c>
      <c r="S45" s="57"/>
      <c r="T45" s="63">
        <f t="shared" si="2"/>
        <v>0.12632937844611297</v>
      </c>
    </row>
    <row r="46" spans="6:20" ht="10.25" customHeight="1" x14ac:dyDescent="0.15">
      <c r="F46" s="1"/>
      <c r="G46" s="1"/>
      <c r="H46" s="1"/>
      <c r="I46" s="1"/>
      <c r="J46" s="1"/>
      <c r="K46" s="58"/>
      <c r="L46" s="48">
        <v>28</v>
      </c>
      <c r="M46" s="48"/>
      <c r="N46" s="57">
        <f t="shared" si="3"/>
        <v>-2.8902652413026049</v>
      </c>
      <c r="O46" s="57"/>
      <c r="P46" s="57">
        <f t="shared" si="0"/>
        <v>1.7526133600877176</v>
      </c>
      <c r="Q46" s="57"/>
      <c r="R46" s="57">
        <f t="shared" si="1"/>
        <v>-0.49737977432971908</v>
      </c>
      <c r="S46" s="57"/>
      <c r="T46" s="63">
        <f t="shared" si="2"/>
        <v>0.25675636036773203</v>
      </c>
    </row>
    <row r="47" spans="6:20" ht="10.25" customHeight="1" x14ac:dyDescent="0.15">
      <c r="F47" s="1"/>
      <c r="G47" s="1"/>
      <c r="H47" s="1"/>
      <c r="I47" s="1"/>
      <c r="J47" s="1"/>
      <c r="K47" s="58"/>
      <c r="L47" s="48">
        <v>29</v>
      </c>
      <c r="M47" s="48"/>
      <c r="N47" s="57">
        <f t="shared" si="3"/>
        <v>-2.764601535159013</v>
      </c>
      <c r="O47" s="57"/>
      <c r="P47" s="57">
        <f t="shared" si="0"/>
        <v>1.4579372548428091</v>
      </c>
      <c r="Q47" s="57"/>
      <c r="R47" s="57">
        <f t="shared" si="1"/>
        <v>-0.73624910536936539</v>
      </c>
      <c r="S47" s="57"/>
      <c r="T47" s="63">
        <f t="shared" si="2"/>
        <v>0.39592800879772716</v>
      </c>
    </row>
    <row r="48" spans="6:20" ht="10.25" customHeight="1" x14ac:dyDescent="0.15">
      <c r="F48" s="1"/>
      <c r="G48" s="1"/>
      <c r="H48" s="1"/>
      <c r="I48" s="1"/>
      <c r="J48" s="1"/>
      <c r="K48" s="58"/>
      <c r="L48" s="48">
        <v>30</v>
      </c>
      <c r="M48" s="48"/>
      <c r="N48" s="57">
        <f t="shared" si="3"/>
        <v>-2.6389378290154211</v>
      </c>
      <c r="O48" s="57"/>
      <c r="P48" s="57">
        <f t="shared" si="0"/>
        <v>1.0716535899579755</v>
      </c>
      <c r="Q48" s="57"/>
      <c r="R48" s="57">
        <f t="shared" si="1"/>
        <v>-0.96350734820343975</v>
      </c>
      <c r="S48" s="57"/>
      <c r="T48" s="63">
        <f t="shared" si="2"/>
        <v>0.54975465219277697</v>
      </c>
    </row>
    <row r="49" spans="6:20" ht="10.25" customHeight="1" x14ac:dyDescent="0.15">
      <c r="F49" s="1"/>
      <c r="G49" s="1"/>
      <c r="H49" s="1"/>
      <c r="I49" s="1"/>
      <c r="J49" s="1"/>
      <c r="K49" s="58"/>
      <c r="L49" s="48">
        <v>31</v>
      </c>
      <c r="M49" s="48"/>
      <c r="N49" s="57">
        <f t="shared" si="3"/>
        <v>-2.5132741228718292</v>
      </c>
      <c r="O49" s="57"/>
      <c r="P49" s="57">
        <f t="shared" si="0"/>
        <v>0.61803398874987425</v>
      </c>
      <c r="Q49" s="57"/>
      <c r="R49" s="57">
        <f t="shared" si="1"/>
        <v>-1.1755705045849552</v>
      </c>
      <c r="S49" s="57"/>
      <c r="T49" s="63">
        <f t="shared" si="2"/>
        <v>0.72654252800536911</v>
      </c>
    </row>
    <row r="50" spans="6:20" ht="10.25" customHeight="1" x14ac:dyDescent="0.15">
      <c r="F50" s="1"/>
      <c r="G50" s="1"/>
      <c r="H50" s="1"/>
      <c r="I50" s="1"/>
      <c r="J50" s="1"/>
      <c r="K50" s="58"/>
      <c r="L50" s="48">
        <v>32</v>
      </c>
      <c r="M50" s="48"/>
      <c r="N50" s="57">
        <f t="shared" si="3"/>
        <v>-2.3876104167282373</v>
      </c>
      <c r="O50" s="57"/>
      <c r="P50" s="57">
        <f t="shared" si="0"/>
        <v>0.1255810390586044</v>
      </c>
      <c r="Q50" s="57"/>
      <c r="R50" s="57">
        <f t="shared" si="1"/>
        <v>-1.3690942118573854</v>
      </c>
      <c r="S50" s="57"/>
      <c r="T50" s="63">
        <f t="shared" si="2"/>
        <v>0.93906250581750284</v>
      </c>
    </row>
    <row r="51" spans="6:20" ht="10.25" customHeight="1" x14ac:dyDescent="0.15">
      <c r="F51" s="1"/>
      <c r="G51" s="1"/>
      <c r="H51" s="1"/>
      <c r="I51" s="1"/>
      <c r="J51" s="1"/>
      <c r="K51" s="58"/>
      <c r="L51" s="48">
        <v>33</v>
      </c>
      <c r="M51" s="48"/>
      <c r="N51" s="57">
        <f t="shared" si="3"/>
        <v>-2.2619467105846454</v>
      </c>
      <c r="O51" s="57"/>
      <c r="P51" s="57">
        <f t="shared" si="0"/>
        <v>-0.37476262917147196</v>
      </c>
      <c r="Q51" s="57"/>
      <c r="R51" s="57">
        <f t="shared" si="1"/>
        <v>-1.5410264855515858</v>
      </c>
      <c r="S51" s="57"/>
      <c r="T51" s="63">
        <f t="shared" si="2"/>
        <v>1.2087923504096234</v>
      </c>
    </row>
    <row r="52" spans="6:20" ht="10.25" customHeight="1" x14ac:dyDescent="0.15">
      <c r="F52" s="1"/>
      <c r="G52" s="1"/>
      <c r="H52" s="1"/>
      <c r="I52" s="1"/>
      <c r="J52" s="1"/>
      <c r="K52" s="58"/>
      <c r="L52" s="48">
        <v>34</v>
      </c>
      <c r="M52" s="48"/>
      <c r="N52" s="57">
        <f t="shared" si="3"/>
        <v>-2.1362830044410535</v>
      </c>
      <c r="O52" s="57"/>
      <c r="P52" s="57">
        <f t="shared" si="0"/>
        <v>-0.85155858313016686</v>
      </c>
      <c r="Q52" s="57"/>
      <c r="R52" s="57">
        <f t="shared" si="1"/>
        <v>-1.6886558510040366</v>
      </c>
      <c r="S52" s="57"/>
      <c r="T52" s="63">
        <f t="shared" si="2"/>
        <v>1.5757478599686721</v>
      </c>
    </row>
    <row r="53" spans="6:20" ht="10.25" customHeight="1" x14ac:dyDescent="0.15">
      <c r="F53" s="1"/>
      <c r="G53" s="1"/>
      <c r="H53" s="1"/>
      <c r="I53" s="1"/>
      <c r="J53" s="1"/>
      <c r="K53" s="58"/>
      <c r="L53" s="48">
        <v>35</v>
      </c>
      <c r="M53" s="48"/>
      <c r="N53" s="57">
        <f t="shared" si="3"/>
        <v>-2.0106192982974616</v>
      </c>
      <c r="O53" s="57"/>
      <c r="P53" s="57">
        <f t="shared" si="0"/>
        <v>-1.2748479794973981</v>
      </c>
      <c r="Q53" s="57"/>
      <c r="R53" s="57">
        <f t="shared" si="1"/>
        <v>-1.8096541049320443</v>
      </c>
      <c r="S53" s="57"/>
      <c r="T53" s="63">
        <f t="shared" si="2"/>
        <v>2.1251081731572365</v>
      </c>
    </row>
    <row r="54" spans="6:20" ht="10.25" customHeight="1" x14ac:dyDescent="0.15">
      <c r="F54" s="1"/>
      <c r="G54" s="1"/>
      <c r="H54" s="1"/>
      <c r="I54" s="1"/>
      <c r="J54" s="1"/>
      <c r="K54" s="58"/>
      <c r="L54" s="48">
        <v>36</v>
      </c>
      <c r="M54" s="48"/>
      <c r="N54" s="57">
        <f t="shared" si="3"/>
        <v>-1.8849555921538699</v>
      </c>
      <c r="O54" s="57"/>
      <c r="P54" s="57">
        <f t="shared" si="0"/>
        <v>-1.6180339887499091</v>
      </c>
      <c r="Q54" s="57"/>
      <c r="R54" s="57">
        <f t="shared" si="1"/>
        <v>-1.9021130325903108</v>
      </c>
      <c r="S54" s="57"/>
      <c r="T54" s="63">
        <f t="shared" si="2"/>
        <v>3.0776835371753166</v>
      </c>
    </row>
    <row r="55" spans="6:20" ht="10.25" customHeight="1" x14ac:dyDescent="0.15">
      <c r="F55" s="1"/>
      <c r="G55" s="1"/>
      <c r="H55" s="1"/>
      <c r="I55" s="1"/>
      <c r="J55" s="1"/>
      <c r="K55" s="58"/>
      <c r="L55" s="48">
        <v>37</v>
      </c>
      <c r="M55" s="48"/>
      <c r="N55" s="57">
        <f t="shared" si="3"/>
        <v>-1.7592918860102782</v>
      </c>
      <c r="O55" s="57"/>
      <c r="P55" s="57">
        <f t="shared" si="0"/>
        <v>-1.8595529717765116</v>
      </c>
      <c r="Q55" s="57"/>
      <c r="R55" s="57">
        <f t="shared" si="1"/>
        <v>-1.9645745014573797</v>
      </c>
      <c r="S55" s="57"/>
      <c r="T55" s="63">
        <f t="shared" si="2"/>
        <v>5.2421835811133484</v>
      </c>
    </row>
    <row r="56" spans="6:20" ht="10.25" customHeight="1" x14ac:dyDescent="0.15">
      <c r="F56" s="1"/>
      <c r="G56" s="1"/>
      <c r="H56" s="1"/>
      <c r="I56" s="1"/>
      <c r="J56" s="1"/>
      <c r="K56" s="58"/>
      <c r="L56" s="48">
        <v>38</v>
      </c>
      <c r="M56" s="48"/>
      <c r="N56" s="57">
        <f t="shared" si="3"/>
        <v>-1.6336281798666865</v>
      </c>
      <c r="O56" s="57"/>
      <c r="P56" s="57">
        <f t="shared" si="0"/>
        <v>-1.9842294026289586</v>
      </c>
      <c r="Q56" s="57"/>
      <c r="R56" s="57">
        <f t="shared" si="1"/>
        <v>-1.9960534568565438</v>
      </c>
      <c r="S56" s="57"/>
      <c r="T56" s="63">
        <f t="shared" si="2"/>
        <v>15.894544843866816</v>
      </c>
    </row>
    <row r="57" spans="6:20" ht="10.25" customHeight="1" x14ac:dyDescent="0.15">
      <c r="F57" s="1"/>
      <c r="G57" s="1"/>
      <c r="H57" s="1"/>
      <c r="I57" s="1"/>
      <c r="J57" s="1"/>
      <c r="K57" s="58"/>
      <c r="L57" s="48">
        <v>39</v>
      </c>
      <c r="M57" s="48"/>
      <c r="N57" s="57">
        <f t="shared" si="3"/>
        <v>-1.5079644737230948</v>
      </c>
      <c r="O57" s="57"/>
      <c r="P57" s="57">
        <f t="shared" si="0"/>
        <v>-1.9842294026289526</v>
      </c>
      <c r="Q57" s="57"/>
      <c r="R57" s="57">
        <f t="shared" si="1"/>
        <v>-1.9960534568565425</v>
      </c>
      <c r="S57" s="57"/>
      <c r="T57" s="63">
        <f t="shared" si="2"/>
        <v>-15.894544843863802</v>
      </c>
    </row>
    <row r="58" spans="6:20" ht="10.25" customHeight="1" x14ac:dyDescent="0.15">
      <c r="F58" s="1"/>
      <c r="G58" s="1"/>
      <c r="H58" s="1"/>
      <c r="I58" s="1"/>
      <c r="J58" s="1"/>
      <c r="K58" s="58"/>
      <c r="L58" s="48">
        <v>40</v>
      </c>
      <c r="M58" s="48"/>
      <c r="N58" s="57">
        <f t="shared" si="3"/>
        <v>-1.3823007675795032</v>
      </c>
      <c r="O58" s="57"/>
      <c r="P58" s="57">
        <f t="shared" si="0"/>
        <v>-1.8595529717764943</v>
      </c>
      <c r="Q58" s="57"/>
      <c r="R58" s="57">
        <f t="shared" si="1"/>
        <v>-1.9645745014573752</v>
      </c>
      <c r="S58" s="57"/>
      <c r="T58" s="63">
        <f t="shared" si="2"/>
        <v>-5.24218358111301</v>
      </c>
    </row>
    <row r="59" spans="6:20" ht="10.25" customHeight="1" x14ac:dyDescent="0.15">
      <c r="F59" s="1"/>
      <c r="G59" s="1"/>
      <c r="H59" s="1"/>
      <c r="I59" s="1"/>
      <c r="J59" s="1"/>
      <c r="K59" s="58"/>
      <c r="L59" s="48">
        <v>41</v>
      </c>
      <c r="M59" s="48"/>
      <c r="N59" s="57">
        <f t="shared" si="3"/>
        <v>-1.2566370614359115</v>
      </c>
      <c r="O59" s="57"/>
      <c r="P59" s="57">
        <f t="shared" si="0"/>
        <v>-1.6180339887498811</v>
      </c>
      <c r="Q59" s="57"/>
      <c r="R59" s="57">
        <f t="shared" si="1"/>
        <v>-1.9021130325903035</v>
      </c>
      <c r="S59" s="57"/>
      <c r="T59" s="63">
        <f t="shared" si="2"/>
        <v>-3.0776835371751927</v>
      </c>
    </row>
    <row r="60" spans="6:20" ht="10.25" customHeight="1" x14ac:dyDescent="0.15">
      <c r="F60" s="1"/>
      <c r="G60" s="1"/>
      <c r="H60" s="1"/>
      <c r="I60" s="1"/>
      <c r="J60" s="1"/>
      <c r="K60" s="58"/>
      <c r="L60" s="48">
        <v>42</v>
      </c>
      <c r="M60" s="10"/>
      <c r="N60" s="57">
        <f t="shared" si="3"/>
        <v>-1.1309733552923198</v>
      </c>
      <c r="O60" s="11"/>
      <c r="P60" s="57">
        <f t="shared" si="0"/>
        <v>-1.2748479794973617</v>
      </c>
      <c r="Q60" s="57"/>
      <c r="R60" s="57">
        <f t="shared" si="1"/>
        <v>-1.809654104932034</v>
      </c>
      <c r="S60" s="57"/>
      <c r="T60" s="63">
        <f t="shared" si="2"/>
        <v>-2.1251081731571708</v>
      </c>
    </row>
    <row r="61" spans="6:20" ht="10.25" customHeight="1" x14ac:dyDescent="0.15">
      <c r="F61" s="1"/>
      <c r="G61" s="1"/>
      <c r="H61" s="1"/>
      <c r="I61" s="1"/>
      <c r="J61" s="1"/>
      <c r="K61" s="58"/>
      <c r="L61" s="48">
        <v>43</v>
      </c>
      <c r="M61" s="10"/>
      <c r="N61" s="57">
        <f t="shared" si="3"/>
        <v>-1.0053096491487281</v>
      </c>
      <c r="O61" s="11"/>
      <c r="P61" s="57">
        <f t="shared" si="0"/>
        <v>-0.85155858313012456</v>
      </c>
      <c r="Q61" s="57"/>
      <c r="R61" s="57">
        <f t="shared" si="1"/>
        <v>-1.6886558510040239</v>
      </c>
      <c r="S61" s="57"/>
      <c r="T61" s="63">
        <f t="shared" si="2"/>
        <v>-1.5757478599686308</v>
      </c>
    </row>
    <row r="62" spans="6:20" ht="10.25" customHeight="1" x14ac:dyDescent="0.15">
      <c r="F62" s="1"/>
      <c r="G62" s="1"/>
      <c r="H62" s="1"/>
      <c r="I62" s="1"/>
      <c r="J62" s="1"/>
      <c r="K62" s="58"/>
      <c r="L62" s="48">
        <v>44</v>
      </c>
      <c r="M62" s="10"/>
      <c r="N62" s="57">
        <f t="shared" si="3"/>
        <v>-0.87964594300513643</v>
      </c>
      <c r="O62" s="11"/>
      <c r="P62" s="57">
        <f t="shared" si="0"/>
        <v>-0.37476262917142694</v>
      </c>
      <c r="Q62" s="57"/>
      <c r="R62" s="57">
        <f t="shared" si="1"/>
        <v>-1.5410264855515712</v>
      </c>
      <c r="S62" s="57"/>
      <c r="T62" s="63">
        <f t="shared" si="2"/>
        <v>-1.2087923504095952</v>
      </c>
    </row>
    <row r="63" spans="6:20" ht="10.25" customHeight="1" x14ac:dyDescent="0.15">
      <c r="F63" s="1"/>
      <c r="G63" s="1"/>
      <c r="H63" s="1"/>
      <c r="I63" s="1"/>
      <c r="J63" s="1"/>
      <c r="K63" s="58"/>
      <c r="L63" s="48">
        <v>45</v>
      </c>
      <c r="M63" s="10"/>
      <c r="N63" s="57">
        <f t="shared" si="3"/>
        <v>-0.75398223686154475</v>
      </c>
      <c r="O63" s="11"/>
      <c r="P63" s="57">
        <f t="shared" si="0"/>
        <v>0.1255810390586492</v>
      </c>
      <c r="Q63" s="57"/>
      <c r="R63" s="57">
        <f t="shared" si="1"/>
        <v>-1.3690942118573692</v>
      </c>
      <c r="S63" s="57"/>
      <c r="T63" s="63">
        <f t="shared" si="2"/>
        <v>-0.93906250581748185</v>
      </c>
    </row>
    <row r="64" spans="6:20" ht="10.25" customHeight="1" x14ac:dyDescent="0.15">
      <c r="F64" s="1"/>
      <c r="G64" s="1"/>
      <c r="H64" s="1"/>
      <c r="I64" s="1"/>
      <c r="J64" s="1"/>
      <c r="K64" s="1"/>
      <c r="L64" s="48">
        <v>46</v>
      </c>
      <c r="M64" s="10"/>
      <c r="N64" s="57">
        <f t="shared" si="3"/>
        <v>-0.62831853071795307</v>
      </c>
      <c r="O64" s="11"/>
      <c r="P64" s="57">
        <f t="shared" si="0"/>
        <v>0.61803398874991611</v>
      </c>
      <c r="Q64" s="57"/>
      <c r="R64" s="57">
        <f t="shared" si="1"/>
        <v>-1.1755705045849372</v>
      </c>
      <c r="S64" s="57"/>
      <c r="T64" s="63">
        <f t="shared" si="2"/>
        <v>-0.72654252800535235</v>
      </c>
    </row>
    <row r="65" spans="6:20" ht="10.25" customHeight="1" x14ac:dyDescent="0.15">
      <c r="F65" s="1"/>
      <c r="G65" s="1"/>
      <c r="H65" s="1"/>
      <c r="I65" s="1"/>
      <c r="J65" s="1"/>
      <c r="K65" s="1"/>
      <c r="L65" s="48">
        <v>47</v>
      </c>
      <c r="M65" s="10"/>
      <c r="N65" s="57">
        <f t="shared" si="3"/>
        <v>-0.50265482457436139</v>
      </c>
      <c r="O65" s="11"/>
      <c r="P65" s="57">
        <f t="shared" si="0"/>
        <v>1.071653589958012</v>
      </c>
      <c r="Q65" s="57"/>
      <c r="R65" s="57">
        <f t="shared" si="1"/>
        <v>-0.96350734820342088</v>
      </c>
      <c r="S65" s="57"/>
      <c r="T65" s="63">
        <f t="shared" si="2"/>
        <v>-0.54975465219276287</v>
      </c>
    </row>
    <row r="66" spans="6:20" ht="10.25" customHeight="1" x14ac:dyDescent="0.15">
      <c r="F66" s="1"/>
      <c r="G66" s="1"/>
      <c r="H66" s="1"/>
      <c r="I66" s="1"/>
      <c r="J66" s="1"/>
      <c r="K66" s="1"/>
      <c r="L66" s="48">
        <v>48</v>
      </c>
      <c r="M66" s="10"/>
      <c r="N66" s="57">
        <f t="shared" si="3"/>
        <v>-0.37699111843076966</v>
      </c>
      <c r="O66" s="11"/>
      <c r="P66" s="57">
        <f t="shared" si="0"/>
        <v>1.4579372548428382</v>
      </c>
      <c r="Q66" s="57"/>
      <c r="R66" s="57">
        <f t="shared" si="1"/>
        <v>-0.73624910536934562</v>
      </c>
      <c r="S66" s="57"/>
      <c r="T66" s="63">
        <f t="shared" si="2"/>
        <v>-0.39592800879771484</v>
      </c>
    </row>
    <row r="67" spans="6:20" ht="10.25" customHeight="1" x14ac:dyDescent="0.15">
      <c r="L67" s="48">
        <v>49</v>
      </c>
      <c r="N67" s="57">
        <f t="shared" si="3"/>
        <v>-0.25132741228717792</v>
      </c>
      <c r="P67" s="57">
        <f t="shared" si="0"/>
        <v>1.7526133600877378</v>
      </c>
      <c r="Q67" s="57"/>
      <c r="R67" s="57">
        <f t="shared" si="1"/>
        <v>-0.49737977432969882</v>
      </c>
      <c r="S67" s="57"/>
      <c r="T67" s="63">
        <f t="shared" si="2"/>
        <v>-0.25675636036772087</v>
      </c>
    </row>
    <row r="68" spans="6:20" ht="10.25" customHeight="1" x14ac:dyDescent="0.15">
      <c r="L68" s="48">
        <v>50</v>
      </c>
      <c r="N68" s="57">
        <f t="shared" si="3"/>
        <v>-0.12566370614358618</v>
      </c>
      <c r="P68" s="57">
        <f t="shared" si="0"/>
        <v>1.9371663222572677</v>
      </c>
      <c r="Q68" s="57"/>
      <c r="R68" s="57">
        <f t="shared" si="1"/>
        <v>-0.25066646712859747</v>
      </c>
      <c r="S68" s="57"/>
      <c r="T68" s="63">
        <f t="shared" si="2"/>
        <v>-0.12632937844610254</v>
      </c>
    </row>
    <row r="69" spans="6:20" ht="10.25" customHeight="1" x14ac:dyDescent="0.15">
      <c r="L69" s="48">
        <v>51</v>
      </c>
      <c r="N69" s="57">
        <f t="shared" si="3"/>
        <v>5.5511151231257827E-15</v>
      </c>
      <c r="P69" s="57">
        <f t="shared" si="0"/>
        <v>2</v>
      </c>
      <c r="Q69" s="57"/>
      <c r="R69" s="57">
        <f t="shared" si="1"/>
        <v>1.1102230246251565E-14</v>
      </c>
      <c r="S69" s="57"/>
      <c r="T69" s="63">
        <f t="shared" si="2"/>
        <v>5.5511151231257827E-15</v>
      </c>
    </row>
    <row r="70" spans="6:20" ht="10.25" customHeight="1" x14ac:dyDescent="0.15">
      <c r="L70" s="48">
        <v>52</v>
      </c>
      <c r="N70" s="57">
        <f t="shared" si="3"/>
        <v>0.12566370614359729</v>
      </c>
      <c r="P70" s="57">
        <f t="shared" si="0"/>
        <v>1.9371663222572568</v>
      </c>
      <c r="Q70" s="57"/>
      <c r="R70" s="57">
        <f t="shared" si="1"/>
        <v>0.25066646712861951</v>
      </c>
      <c r="S70" s="57"/>
      <c r="T70" s="63">
        <f t="shared" si="2"/>
        <v>0.12632937844611383</v>
      </c>
    </row>
    <row r="71" spans="6:20" ht="10.25" customHeight="1" x14ac:dyDescent="0.15">
      <c r="L71" s="48">
        <v>53</v>
      </c>
      <c r="N71" s="57">
        <f t="shared" si="3"/>
        <v>0.25132741228718902</v>
      </c>
      <c r="P71" s="57">
        <f t="shared" si="0"/>
        <v>1.7526133600877165</v>
      </c>
      <c r="Q71" s="57"/>
      <c r="R71" s="57">
        <f t="shared" si="1"/>
        <v>0.49737977432972036</v>
      </c>
      <c r="S71" s="57"/>
      <c r="T71" s="63">
        <f t="shared" si="2"/>
        <v>0.25675636036773269</v>
      </c>
    </row>
    <row r="72" spans="6:20" ht="10.25" customHeight="1" x14ac:dyDescent="0.15">
      <c r="L72" s="48">
        <v>54</v>
      </c>
      <c r="N72" s="57">
        <f t="shared" si="3"/>
        <v>0.37699111843078076</v>
      </c>
      <c r="P72" s="57">
        <f t="shared" si="0"/>
        <v>1.4579372548428078</v>
      </c>
      <c r="Q72" s="57"/>
      <c r="R72" s="57">
        <f t="shared" si="1"/>
        <v>0.73624910536936627</v>
      </c>
      <c r="S72" s="57"/>
      <c r="T72" s="63">
        <f t="shared" si="2"/>
        <v>0.39592800879772772</v>
      </c>
    </row>
    <row r="73" spans="6:20" ht="10.25" customHeight="1" x14ac:dyDescent="0.15">
      <c r="L73" s="48">
        <v>55</v>
      </c>
      <c r="N73" s="57">
        <f t="shared" si="3"/>
        <v>0.50265482457437249</v>
      </c>
      <c r="P73" s="57">
        <f t="shared" si="0"/>
        <v>1.0716535899579744</v>
      </c>
      <c r="Q73" s="57"/>
      <c r="R73" s="57">
        <f t="shared" si="1"/>
        <v>0.96350734820344031</v>
      </c>
      <c r="S73" s="57"/>
      <c r="T73" s="63">
        <f t="shared" si="2"/>
        <v>0.5497546521927773</v>
      </c>
    </row>
    <row r="74" spans="6:20" ht="10.25" customHeight="1" x14ac:dyDescent="0.15">
      <c r="L74" s="48">
        <v>56</v>
      </c>
      <c r="N74" s="57">
        <f t="shared" si="3"/>
        <v>0.62831853071796417</v>
      </c>
      <c r="P74" s="57">
        <f t="shared" si="0"/>
        <v>0.61803398874987381</v>
      </c>
      <c r="Q74" s="57"/>
      <c r="R74" s="57">
        <f t="shared" si="1"/>
        <v>1.1755705045849552</v>
      </c>
      <c r="S74" s="57"/>
      <c r="T74" s="63">
        <f t="shared" si="2"/>
        <v>0.72654252800536923</v>
      </c>
    </row>
    <row r="75" spans="6:20" ht="10.25" customHeight="1" x14ac:dyDescent="0.15">
      <c r="L75" s="48">
        <v>57</v>
      </c>
      <c r="N75" s="57">
        <f t="shared" si="3"/>
        <v>0.75398223686155585</v>
      </c>
      <c r="P75" s="57">
        <f t="shared" si="0"/>
        <v>0.12558103905860488</v>
      </c>
      <c r="Q75" s="57"/>
      <c r="R75" s="57">
        <f t="shared" si="1"/>
        <v>1.3690942118573852</v>
      </c>
      <c r="S75" s="57"/>
      <c r="T75" s="63">
        <f t="shared" si="2"/>
        <v>0.93906250581750261</v>
      </c>
    </row>
    <row r="76" spans="6:20" ht="10.25" customHeight="1" x14ac:dyDescent="0.15">
      <c r="L76" s="48">
        <v>58</v>
      </c>
      <c r="N76" s="57">
        <f t="shared" si="3"/>
        <v>0.87964594300514753</v>
      </c>
      <c r="P76" s="57">
        <f t="shared" si="0"/>
        <v>-0.37476262917147057</v>
      </c>
      <c r="Q76" s="57"/>
      <c r="R76" s="57">
        <f t="shared" si="1"/>
        <v>1.5410264855515854</v>
      </c>
      <c r="S76" s="57"/>
      <c r="T76" s="63">
        <f t="shared" si="2"/>
        <v>1.2087923504096225</v>
      </c>
    </row>
    <row r="77" spans="6:20" ht="10.25" customHeight="1" x14ac:dyDescent="0.15">
      <c r="L77" s="48">
        <v>59</v>
      </c>
      <c r="N77" s="57">
        <f t="shared" si="3"/>
        <v>1.0053096491487392</v>
      </c>
      <c r="P77" s="57">
        <f t="shared" si="0"/>
        <v>-0.85155858313016475</v>
      </c>
      <c r="Q77" s="57"/>
      <c r="R77" s="57">
        <f t="shared" si="1"/>
        <v>1.6886558510040359</v>
      </c>
      <c r="S77" s="57"/>
      <c r="T77" s="63">
        <f t="shared" si="2"/>
        <v>1.5757478599686698</v>
      </c>
    </row>
    <row r="78" spans="6:20" ht="10.25" customHeight="1" x14ac:dyDescent="0.15">
      <c r="L78" s="48">
        <v>60</v>
      </c>
      <c r="N78" s="57">
        <f t="shared" si="3"/>
        <v>1.1309733552923309</v>
      </c>
      <c r="P78" s="57">
        <f t="shared" si="0"/>
        <v>-1.2748479794973959</v>
      </c>
      <c r="Q78" s="57"/>
      <c r="R78" s="57">
        <f t="shared" si="1"/>
        <v>1.8096541049320436</v>
      </c>
      <c r="S78" s="57"/>
      <c r="T78" s="63">
        <f t="shared" si="2"/>
        <v>2.1251081731572321</v>
      </c>
    </row>
    <row r="79" spans="6:20" ht="10.25" customHeight="1" x14ac:dyDescent="0.15">
      <c r="L79" s="48">
        <v>61</v>
      </c>
      <c r="N79" s="57">
        <f t="shared" si="3"/>
        <v>1.2566370614359226</v>
      </c>
      <c r="P79" s="57">
        <f t="shared" si="0"/>
        <v>-1.6180339887499073</v>
      </c>
      <c r="Q79" s="57"/>
      <c r="R79" s="57">
        <f t="shared" si="1"/>
        <v>1.9021130325903104</v>
      </c>
      <c r="S79" s="57"/>
      <c r="T79" s="63">
        <f t="shared" si="2"/>
        <v>3.0776835371753086</v>
      </c>
    </row>
    <row r="80" spans="6:20" ht="10.25" customHeight="1" x14ac:dyDescent="0.15">
      <c r="L80" s="48">
        <v>62</v>
      </c>
      <c r="N80" s="57">
        <f t="shared" si="3"/>
        <v>1.3823007675795143</v>
      </c>
      <c r="P80" s="57">
        <f t="shared" si="0"/>
        <v>-1.8595529717765105</v>
      </c>
      <c r="Q80" s="57"/>
      <c r="R80" s="57">
        <f t="shared" si="1"/>
        <v>1.9645745014573792</v>
      </c>
      <c r="S80" s="57"/>
      <c r="T80" s="63">
        <f t="shared" si="2"/>
        <v>5.2421835811133253</v>
      </c>
    </row>
    <row r="81" spans="12:20" ht="10.25" customHeight="1" x14ac:dyDescent="0.15">
      <c r="L81" s="48">
        <v>63</v>
      </c>
      <c r="N81" s="57">
        <f t="shared" si="3"/>
        <v>1.5079644737231059</v>
      </c>
      <c r="P81" s="57">
        <f t="shared" si="0"/>
        <v>-1.9842294026289582</v>
      </c>
      <c r="Q81" s="57"/>
      <c r="R81" s="57">
        <f t="shared" si="1"/>
        <v>1.9960534568565438</v>
      </c>
      <c r="S81" s="57"/>
      <c r="T81" s="63">
        <f t="shared" si="2"/>
        <v>15.894544843866619</v>
      </c>
    </row>
    <row r="82" spans="12:20" ht="10.25" customHeight="1" x14ac:dyDescent="0.15">
      <c r="L82" s="48">
        <v>64</v>
      </c>
      <c r="N82" s="57">
        <f t="shared" si="3"/>
        <v>1.6336281798666976</v>
      </c>
      <c r="P82" s="57">
        <f t="shared" si="0"/>
        <v>-1.9842294026289531</v>
      </c>
      <c r="Q82" s="57"/>
      <c r="R82" s="57">
        <f t="shared" si="1"/>
        <v>1.9960534568565425</v>
      </c>
      <c r="S82" s="57"/>
      <c r="T82" s="63">
        <f t="shared" si="2"/>
        <v>-15.894544843863999</v>
      </c>
    </row>
    <row r="83" spans="12:20" ht="10.25" customHeight="1" x14ac:dyDescent="0.15">
      <c r="L83" s="48">
        <v>65</v>
      </c>
      <c r="N83" s="57">
        <f t="shared" si="3"/>
        <v>1.7592918860102893</v>
      </c>
      <c r="P83" s="57">
        <f t="shared" si="0"/>
        <v>-1.8595529717764954</v>
      </c>
      <c r="Q83" s="57"/>
      <c r="R83" s="57">
        <f t="shared" si="1"/>
        <v>1.9645745014573754</v>
      </c>
      <c r="S83" s="57"/>
      <c r="T83" s="63">
        <f t="shared" si="2"/>
        <v>-5.2421835811130322</v>
      </c>
    </row>
    <row r="84" spans="12:20" ht="10.25" customHeight="1" x14ac:dyDescent="0.15">
      <c r="L84" s="48">
        <v>66</v>
      </c>
      <c r="N84" s="57">
        <f t="shared" si="3"/>
        <v>1.884955592153881</v>
      </c>
      <c r="P84" s="57">
        <f t="shared" ref="P84:P119" si="4">$G$7*COS($H$7*N84+$I$7)+$J$7</f>
        <v>-1.6180339887498829</v>
      </c>
      <c r="Q84" s="57"/>
      <c r="R84" s="57">
        <f t="shared" ref="R84:R119" si="5">$G$9*SIN($H$9*N84+$I$9)+$J$9</f>
        <v>1.902113032590304</v>
      </c>
      <c r="S84" s="57"/>
      <c r="T84" s="63">
        <f t="shared" ref="T84:T119" si="6">$G$11*TAN($H$11*N84+$I$11)+$J$11</f>
        <v>-3.0776835371752003</v>
      </c>
    </row>
    <row r="85" spans="12:20" ht="10.25" customHeight="1" x14ac:dyDescent="0.15">
      <c r="L85" s="48">
        <v>67</v>
      </c>
      <c r="N85" s="57">
        <f t="shared" ref="N85:N119" si="7">N84+$H$15</f>
        <v>2.0106192982974727</v>
      </c>
      <c r="P85" s="57">
        <f t="shared" si="4"/>
        <v>-1.2748479794973639</v>
      </c>
      <c r="Q85" s="57"/>
      <c r="R85" s="57">
        <f t="shared" si="5"/>
        <v>1.8096541049320347</v>
      </c>
      <c r="S85" s="57"/>
      <c r="T85" s="63">
        <f t="shared" si="6"/>
        <v>-2.1251081731571753</v>
      </c>
    </row>
    <row r="86" spans="12:20" ht="10.25" customHeight="1" x14ac:dyDescent="0.15">
      <c r="L86" s="48">
        <v>68</v>
      </c>
      <c r="N86" s="57">
        <f t="shared" si="7"/>
        <v>2.1362830044410646</v>
      </c>
      <c r="P86" s="57">
        <f t="shared" si="4"/>
        <v>-0.85155858313012667</v>
      </c>
      <c r="Q86" s="57"/>
      <c r="R86" s="57">
        <f t="shared" si="5"/>
        <v>1.6886558510040246</v>
      </c>
      <c r="S86" s="57"/>
      <c r="T86" s="63">
        <f t="shared" si="6"/>
        <v>-1.5757478599686334</v>
      </c>
    </row>
    <row r="87" spans="12:20" ht="10.25" customHeight="1" x14ac:dyDescent="0.15">
      <c r="L87" s="48">
        <v>69</v>
      </c>
      <c r="N87" s="57">
        <f t="shared" si="7"/>
        <v>2.2619467105846565</v>
      </c>
      <c r="P87" s="57">
        <f t="shared" si="4"/>
        <v>-0.37476262917142833</v>
      </c>
      <c r="Q87" s="57"/>
      <c r="R87" s="57">
        <f t="shared" si="5"/>
        <v>1.5410264855515716</v>
      </c>
      <c r="S87" s="57"/>
      <c r="T87" s="63">
        <f t="shared" si="6"/>
        <v>-1.2087923504095963</v>
      </c>
    </row>
    <row r="88" spans="12:20" ht="10.25" customHeight="1" x14ac:dyDescent="0.15">
      <c r="L88" s="48">
        <v>70</v>
      </c>
      <c r="N88" s="57">
        <f t="shared" si="7"/>
        <v>2.3876104167282484</v>
      </c>
      <c r="P88" s="57">
        <f t="shared" si="4"/>
        <v>0.12558103905864873</v>
      </c>
      <c r="Q88" s="57"/>
      <c r="R88" s="57">
        <f t="shared" si="5"/>
        <v>1.3690942118573695</v>
      </c>
      <c r="S88" s="57"/>
      <c r="T88" s="63">
        <f t="shared" si="6"/>
        <v>-0.93906250581748185</v>
      </c>
    </row>
    <row r="89" spans="12:20" ht="10.25" customHeight="1" x14ac:dyDescent="0.15">
      <c r="L89" s="48">
        <v>71</v>
      </c>
      <c r="N89" s="57">
        <f t="shared" si="7"/>
        <v>2.5132741228718403</v>
      </c>
      <c r="P89" s="57">
        <f t="shared" si="4"/>
        <v>0.61803398874991644</v>
      </c>
      <c r="Q89" s="57"/>
      <c r="R89" s="57">
        <f t="shared" si="5"/>
        <v>1.1755705045849372</v>
      </c>
      <c r="S89" s="57"/>
      <c r="T89" s="63">
        <f t="shared" si="6"/>
        <v>-0.72654252800535224</v>
      </c>
    </row>
    <row r="90" spans="12:20" ht="10.25" customHeight="1" x14ac:dyDescent="0.15">
      <c r="L90" s="48">
        <v>72</v>
      </c>
      <c r="N90" s="57">
        <f t="shared" si="7"/>
        <v>2.6389378290154322</v>
      </c>
      <c r="P90" s="57">
        <f t="shared" si="4"/>
        <v>1.0716535899580131</v>
      </c>
      <c r="Q90" s="57"/>
      <c r="R90" s="57">
        <f t="shared" si="5"/>
        <v>0.96350734820342032</v>
      </c>
      <c r="S90" s="57"/>
      <c r="T90" s="63">
        <f t="shared" si="6"/>
        <v>-0.54975465219276254</v>
      </c>
    </row>
    <row r="91" spans="12:20" ht="10.25" customHeight="1" x14ac:dyDescent="0.15">
      <c r="L91" s="48">
        <v>73</v>
      </c>
      <c r="N91" s="57">
        <f t="shared" si="7"/>
        <v>2.7646015351590241</v>
      </c>
      <c r="P91" s="57">
        <f t="shared" si="4"/>
        <v>1.4579372548428395</v>
      </c>
      <c r="Q91" s="57"/>
      <c r="R91" s="57">
        <f t="shared" si="5"/>
        <v>0.73624910536934474</v>
      </c>
      <c r="S91" s="57"/>
      <c r="T91" s="63">
        <f t="shared" si="6"/>
        <v>-0.39592800879771428</v>
      </c>
    </row>
    <row r="92" spans="12:20" ht="10.25" customHeight="1" x14ac:dyDescent="0.15">
      <c r="L92" s="48">
        <v>74</v>
      </c>
      <c r="N92" s="57">
        <f t="shared" si="7"/>
        <v>2.890265241302616</v>
      </c>
      <c r="P92" s="57">
        <f t="shared" si="4"/>
        <v>1.7526133600877392</v>
      </c>
      <c r="Q92" s="57"/>
      <c r="R92" s="57">
        <f t="shared" si="5"/>
        <v>0.4973797743296976</v>
      </c>
      <c r="S92" s="57"/>
      <c r="T92" s="63">
        <f t="shared" si="6"/>
        <v>-0.25675636036772015</v>
      </c>
    </row>
    <row r="93" spans="12:20" ht="10.25" customHeight="1" x14ac:dyDescent="0.15">
      <c r="L93" s="48">
        <v>75</v>
      </c>
      <c r="N93" s="57">
        <f t="shared" si="7"/>
        <v>3.0159289474462079</v>
      </c>
      <c r="P93" s="57">
        <f t="shared" si="4"/>
        <v>1.9371663222572686</v>
      </c>
      <c r="Q93" s="57"/>
      <c r="R93" s="57">
        <f t="shared" si="5"/>
        <v>0.25066646712859586</v>
      </c>
      <c r="S93" s="57"/>
      <c r="T93" s="63">
        <f t="shared" si="6"/>
        <v>-0.1263293784461017</v>
      </c>
    </row>
    <row r="94" spans="12:20" ht="10.25" customHeight="1" x14ac:dyDescent="0.15">
      <c r="L94" s="48">
        <v>76</v>
      </c>
      <c r="N94" s="57">
        <f t="shared" si="7"/>
        <v>3.1415926535897998</v>
      </c>
      <c r="P94" s="57">
        <f t="shared" si="4"/>
        <v>2</v>
      </c>
      <c r="Q94" s="57"/>
      <c r="R94" s="57">
        <f t="shared" si="5"/>
        <v>-1.3077746935672408E-14</v>
      </c>
      <c r="S94" s="57"/>
      <c r="T94" s="63">
        <f t="shared" si="6"/>
        <v>6.5388734678362041E-15</v>
      </c>
    </row>
    <row r="95" spans="12:20" ht="10.25" customHeight="1" x14ac:dyDescent="0.15">
      <c r="L95" s="48">
        <v>77</v>
      </c>
      <c r="N95" s="57">
        <f t="shared" si="7"/>
        <v>3.2672563597333917</v>
      </c>
      <c r="P95" s="57">
        <f t="shared" si="4"/>
        <v>1.9371663222572555</v>
      </c>
      <c r="Q95" s="57"/>
      <c r="R95" s="57">
        <f t="shared" si="5"/>
        <v>-0.25066646712862178</v>
      </c>
      <c r="S95" s="57"/>
      <c r="T95" s="63">
        <f t="shared" si="6"/>
        <v>0.126329378446115</v>
      </c>
    </row>
    <row r="96" spans="12:20" ht="10.25" customHeight="1" x14ac:dyDescent="0.15">
      <c r="L96" s="48">
        <v>78</v>
      </c>
      <c r="N96" s="57">
        <f t="shared" si="7"/>
        <v>3.3929200658769836</v>
      </c>
      <c r="P96" s="57">
        <f t="shared" si="4"/>
        <v>1.7526133600877138</v>
      </c>
      <c r="Q96" s="57"/>
      <c r="R96" s="57">
        <f t="shared" si="5"/>
        <v>-0.49737977432972291</v>
      </c>
      <c r="S96" s="57"/>
      <c r="T96" s="63">
        <f t="shared" si="6"/>
        <v>0.25675636036773414</v>
      </c>
    </row>
    <row r="97" spans="12:20" ht="10.25" customHeight="1" x14ac:dyDescent="0.15">
      <c r="L97" s="48">
        <v>79</v>
      </c>
      <c r="N97" s="57">
        <f t="shared" si="7"/>
        <v>3.5185837720205755</v>
      </c>
      <c r="P97" s="57">
        <f t="shared" si="4"/>
        <v>1.4579372548428038</v>
      </c>
      <c r="Q97" s="57"/>
      <c r="R97" s="57">
        <f t="shared" si="5"/>
        <v>-0.73624910536936905</v>
      </c>
      <c r="S97" s="57"/>
      <c r="T97" s="63">
        <f t="shared" si="6"/>
        <v>0.39592800879772944</v>
      </c>
    </row>
    <row r="98" spans="12:20" ht="10.25" customHeight="1" x14ac:dyDescent="0.15">
      <c r="L98" s="48">
        <v>80</v>
      </c>
      <c r="N98" s="57">
        <f t="shared" si="7"/>
        <v>3.6442474781641674</v>
      </c>
      <c r="P98" s="57">
        <f t="shared" si="4"/>
        <v>1.0716535899579689</v>
      </c>
      <c r="Q98" s="57"/>
      <c r="R98" s="57">
        <f t="shared" si="5"/>
        <v>-0.96350734820344319</v>
      </c>
      <c r="S98" s="57"/>
      <c r="T98" s="63">
        <f t="shared" si="6"/>
        <v>0.54975465219277952</v>
      </c>
    </row>
    <row r="99" spans="12:20" ht="10.25" customHeight="1" x14ac:dyDescent="0.15">
      <c r="L99" s="48">
        <v>81</v>
      </c>
      <c r="N99" s="57">
        <f t="shared" si="7"/>
        <v>3.7699111843077593</v>
      </c>
      <c r="P99" s="57">
        <f t="shared" si="4"/>
        <v>0.6180339887498667</v>
      </c>
      <c r="Q99" s="57"/>
      <c r="R99" s="57">
        <f t="shared" si="5"/>
        <v>-1.1755705045849583</v>
      </c>
      <c r="S99" s="57"/>
      <c r="T99" s="63">
        <f t="shared" si="6"/>
        <v>0.72654252800537222</v>
      </c>
    </row>
    <row r="100" spans="12:20" ht="10.25" customHeight="1" x14ac:dyDescent="0.15">
      <c r="L100" s="48">
        <v>82</v>
      </c>
      <c r="N100" s="57">
        <f t="shared" si="7"/>
        <v>3.8955748904513512</v>
      </c>
      <c r="P100" s="57">
        <f t="shared" si="4"/>
        <v>0.12558103905859652</v>
      </c>
      <c r="Q100" s="57"/>
      <c r="R100" s="57">
        <f t="shared" si="5"/>
        <v>-1.3690942118573883</v>
      </c>
      <c r="S100" s="57"/>
      <c r="T100" s="63">
        <f t="shared" si="6"/>
        <v>0.93906250581750661</v>
      </c>
    </row>
    <row r="101" spans="12:20" ht="10.25" customHeight="1" x14ac:dyDescent="0.15">
      <c r="L101" s="48">
        <v>83</v>
      </c>
      <c r="N101" s="57">
        <f t="shared" si="7"/>
        <v>4.0212385965949426</v>
      </c>
      <c r="P101" s="57">
        <f t="shared" si="4"/>
        <v>-0.37476262917147796</v>
      </c>
      <c r="Q101" s="57"/>
      <c r="R101" s="57">
        <f t="shared" si="5"/>
        <v>-1.5410264855515878</v>
      </c>
      <c r="S101" s="57"/>
      <c r="T101" s="63">
        <f t="shared" si="6"/>
        <v>1.2087923504096272</v>
      </c>
    </row>
    <row r="102" spans="12:20" ht="10.25" customHeight="1" x14ac:dyDescent="0.15">
      <c r="L102" s="48">
        <v>84</v>
      </c>
      <c r="N102" s="57">
        <f t="shared" si="7"/>
        <v>4.1469023027385346</v>
      </c>
      <c r="P102" s="57">
        <f t="shared" si="4"/>
        <v>-0.85155858313017241</v>
      </c>
      <c r="Q102" s="57"/>
      <c r="R102" s="57">
        <f t="shared" si="5"/>
        <v>-1.6886558510040381</v>
      </c>
      <c r="S102" s="57"/>
      <c r="T102" s="63">
        <f t="shared" si="6"/>
        <v>1.5757478599686769</v>
      </c>
    </row>
    <row r="103" spans="12:20" ht="10.25" customHeight="1" x14ac:dyDescent="0.15">
      <c r="L103" s="48">
        <v>85</v>
      </c>
      <c r="N103" s="57">
        <f t="shared" si="7"/>
        <v>4.2725660088821265</v>
      </c>
      <c r="P103" s="57">
        <f t="shared" si="4"/>
        <v>-1.274847979497403</v>
      </c>
      <c r="Q103" s="57"/>
      <c r="R103" s="57">
        <f t="shared" si="5"/>
        <v>-1.8096541049320456</v>
      </c>
      <c r="S103" s="57"/>
      <c r="T103" s="63">
        <f t="shared" si="6"/>
        <v>2.125108173157245</v>
      </c>
    </row>
    <row r="104" spans="12:20" ht="10.25" customHeight="1" x14ac:dyDescent="0.15">
      <c r="L104" s="48">
        <v>86</v>
      </c>
      <c r="N104" s="57">
        <f t="shared" si="7"/>
        <v>4.3982297150257184</v>
      </c>
      <c r="P104" s="57">
        <f t="shared" si="4"/>
        <v>-1.6180339887499133</v>
      </c>
      <c r="Q104" s="57"/>
      <c r="R104" s="57">
        <f t="shared" si="5"/>
        <v>-1.9021130325903119</v>
      </c>
      <c r="S104" s="57"/>
      <c r="T104" s="63">
        <f t="shared" si="6"/>
        <v>3.0776835371753357</v>
      </c>
    </row>
    <row r="105" spans="12:20" ht="10.25" customHeight="1" x14ac:dyDescent="0.15">
      <c r="L105" s="48">
        <v>87</v>
      </c>
      <c r="N105" s="57">
        <f t="shared" si="7"/>
        <v>4.5238934211693103</v>
      </c>
      <c r="P105" s="57">
        <f t="shared" si="4"/>
        <v>-1.8595529717765145</v>
      </c>
      <c r="Q105" s="57"/>
      <c r="R105" s="57">
        <f t="shared" si="5"/>
        <v>-1.9645745014573803</v>
      </c>
      <c r="S105" s="57"/>
      <c r="T105" s="63">
        <f t="shared" si="6"/>
        <v>5.2421835811134034</v>
      </c>
    </row>
    <row r="106" spans="12:20" ht="10.25" customHeight="1" x14ac:dyDescent="0.15">
      <c r="L106" s="48">
        <v>88</v>
      </c>
      <c r="N106" s="57">
        <f t="shared" si="7"/>
        <v>4.6495571273129022</v>
      </c>
      <c r="P106" s="57">
        <f t="shared" si="4"/>
        <v>-1.9842294026289597</v>
      </c>
      <c r="Q106" s="57"/>
      <c r="R106" s="57">
        <f t="shared" si="5"/>
        <v>-1.9960534568565442</v>
      </c>
      <c r="S106" s="57"/>
      <c r="T106" s="63">
        <f t="shared" si="6"/>
        <v>15.894544843867376</v>
      </c>
    </row>
    <row r="107" spans="12:20" ht="10.25" customHeight="1" x14ac:dyDescent="0.15">
      <c r="L107" s="48">
        <v>89</v>
      </c>
      <c r="N107" s="57">
        <f t="shared" si="7"/>
        <v>4.7752208334564941</v>
      </c>
      <c r="P107" s="57">
        <f t="shared" si="4"/>
        <v>-1.9842294026289515</v>
      </c>
      <c r="Q107" s="57"/>
      <c r="R107" s="57">
        <f t="shared" si="5"/>
        <v>-1.996053456856542</v>
      </c>
      <c r="S107" s="57"/>
      <c r="T107" s="63">
        <f t="shared" si="6"/>
        <v>-15.894544843863187</v>
      </c>
    </row>
    <row r="108" spans="12:20" ht="10.25" customHeight="1" x14ac:dyDescent="0.15">
      <c r="L108" s="48">
        <v>90</v>
      </c>
      <c r="N108" s="57">
        <f t="shared" si="7"/>
        <v>4.900884539600086</v>
      </c>
      <c r="P108" s="57">
        <f t="shared" si="4"/>
        <v>-1.8595529717764903</v>
      </c>
      <c r="Q108" s="57"/>
      <c r="R108" s="57">
        <f t="shared" si="5"/>
        <v>-1.9645745014573741</v>
      </c>
      <c r="S108" s="57"/>
      <c r="T108" s="63">
        <f t="shared" si="6"/>
        <v>-5.2421835811129345</v>
      </c>
    </row>
    <row r="109" spans="12:20" ht="10.25" customHeight="1" x14ac:dyDescent="0.15">
      <c r="L109" s="48">
        <v>91</v>
      </c>
      <c r="N109" s="57">
        <f t="shared" si="7"/>
        <v>5.0265482457436779</v>
      </c>
      <c r="P109" s="57">
        <f t="shared" si="4"/>
        <v>-1.6180339887498745</v>
      </c>
      <c r="Q109" s="57"/>
      <c r="R109" s="57">
        <f t="shared" si="5"/>
        <v>-1.9021130325903017</v>
      </c>
      <c r="S109" s="57"/>
      <c r="T109" s="63">
        <f t="shared" si="6"/>
        <v>-3.0776835371751621</v>
      </c>
    </row>
    <row r="110" spans="12:20" ht="10.25" customHeight="1" x14ac:dyDescent="0.15">
      <c r="L110" s="48">
        <v>92</v>
      </c>
      <c r="N110" s="57">
        <f t="shared" si="7"/>
        <v>5.1522119518872698</v>
      </c>
      <c r="P110" s="57">
        <f t="shared" si="4"/>
        <v>-1.2748479794973522</v>
      </c>
      <c r="Q110" s="57"/>
      <c r="R110" s="57">
        <f t="shared" si="5"/>
        <v>-1.8096541049320316</v>
      </c>
      <c r="S110" s="57"/>
      <c r="T110" s="63">
        <f t="shared" si="6"/>
        <v>-2.1251081731571539</v>
      </c>
    </row>
    <row r="111" spans="12:20" ht="10.25" customHeight="1" x14ac:dyDescent="0.15">
      <c r="L111" s="48">
        <v>93</v>
      </c>
      <c r="N111" s="57">
        <f t="shared" si="7"/>
        <v>5.2778756580308617</v>
      </c>
      <c r="P111" s="57">
        <f t="shared" si="4"/>
        <v>-0.85155858313011257</v>
      </c>
      <c r="Q111" s="57"/>
      <c r="R111" s="57">
        <f t="shared" si="5"/>
        <v>-1.6886558510040204</v>
      </c>
      <c r="S111" s="57"/>
      <c r="T111" s="63">
        <f t="shared" si="6"/>
        <v>-1.5757478599686197</v>
      </c>
    </row>
    <row r="112" spans="12:20" ht="10.25" customHeight="1" x14ac:dyDescent="0.15">
      <c r="L112" s="48">
        <v>94</v>
      </c>
      <c r="N112" s="57">
        <f t="shared" si="7"/>
        <v>5.4035393641744536</v>
      </c>
      <c r="P112" s="57">
        <f t="shared" si="4"/>
        <v>-0.37476262917141312</v>
      </c>
      <c r="Q112" s="57"/>
      <c r="R112" s="57">
        <f t="shared" si="5"/>
        <v>-1.5410264855515667</v>
      </c>
      <c r="S112" s="57"/>
      <c r="T112" s="63">
        <f t="shared" si="6"/>
        <v>-1.2087923504095865</v>
      </c>
    </row>
    <row r="113" spans="12:20" ht="10.25" customHeight="1" x14ac:dyDescent="0.15">
      <c r="L113" s="48">
        <v>95</v>
      </c>
      <c r="N113" s="57">
        <f t="shared" si="7"/>
        <v>5.5292030703180455</v>
      </c>
      <c r="P113" s="57">
        <f t="shared" si="4"/>
        <v>0.12558103905866419</v>
      </c>
      <c r="Q113" s="57"/>
      <c r="R113" s="57">
        <f t="shared" si="5"/>
        <v>-1.3690942118573637</v>
      </c>
      <c r="S113" s="57"/>
      <c r="T113" s="63">
        <f t="shared" si="6"/>
        <v>-0.93906250581747464</v>
      </c>
    </row>
    <row r="114" spans="12:20" ht="10.25" customHeight="1" x14ac:dyDescent="0.15">
      <c r="L114" s="48">
        <v>96</v>
      </c>
      <c r="N114" s="57">
        <f t="shared" si="7"/>
        <v>5.6548667764616374</v>
      </c>
      <c r="P114" s="57">
        <f t="shared" si="4"/>
        <v>0.61803398874993121</v>
      </c>
      <c r="Q114" s="57"/>
      <c r="R114" s="57">
        <f t="shared" si="5"/>
        <v>-1.1755705045849307</v>
      </c>
      <c r="S114" s="57"/>
      <c r="T114" s="63">
        <f t="shared" si="6"/>
        <v>-0.72654252800534624</v>
      </c>
    </row>
    <row r="115" spans="12:20" ht="10.25" customHeight="1" x14ac:dyDescent="0.15">
      <c r="L115" s="48">
        <v>97</v>
      </c>
      <c r="N115" s="57">
        <f t="shared" si="7"/>
        <v>5.7805304826052293</v>
      </c>
      <c r="P115" s="57">
        <f t="shared" si="4"/>
        <v>1.0716535899580262</v>
      </c>
      <c r="Q115" s="57"/>
      <c r="R115" s="57">
        <f t="shared" si="5"/>
        <v>-0.96350734820341355</v>
      </c>
      <c r="S115" s="57"/>
      <c r="T115" s="63">
        <f t="shared" si="6"/>
        <v>-0.54975465219275743</v>
      </c>
    </row>
    <row r="116" spans="12:20" ht="10.25" customHeight="1" x14ac:dyDescent="0.15">
      <c r="L116" s="48">
        <v>98</v>
      </c>
      <c r="N116" s="57">
        <f t="shared" si="7"/>
        <v>5.9061941887488212</v>
      </c>
      <c r="P116" s="57">
        <f t="shared" si="4"/>
        <v>1.4579372548428502</v>
      </c>
      <c r="Q116" s="57"/>
      <c r="R116" s="57">
        <f t="shared" si="5"/>
        <v>-0.73624910536933752</v>
      </c>
      <c r="S116" s="57"/>
      <c r="T116" s="63">
        <f t="shared" si="6"/>
        <v>-0.39592800879770984</v>
      </c>
    </row>
    <row r="117" spans="12:20" ht="10.25" customHeight="1" x14ac:dyDescent="0.15">
      <c r="L117" s="48">
        <v>99</v>
      </c>
      <c r="N117" s="57">
        <f t="shared" si="7"/>
        <v>6.0318578948924131</v>
      </c>
      <c r="P117" s="57">
        <f t="shared" si="4"/>
        <v>1.7526133600877465</v>
      </c>
      <c r="Q117" s="57"/>
      <c r="R117" s="57">
        <f t="shared" si="5"/>
        <v>-0.49737977432969005</v>
      </c>
      <c r="S117" s="57"/>
      <c r="T117" s="63">
        <f t="shared" si="6"/>
        <v>-0.25675636036771604</v>
      </c>
    </row>
    <row r="118" spans="12:20" ht="10.25" customHeight="1" x14ac:dyDescent="0.15">
      <c r="L118" s="48">
        <v>100</v>
      </c>
      <c r="N118" s="57">
        <f t="shared" si="7"/>
        <v>6.157521601036005</v>
      </c>
      <c r="P118" s="57">
        <f t="shared" si="4"/>
        <v>1.9371663222572724</v>
      </c>
      <c r="Q118" s="57"/>
      <c r="R118" s="57">
        <f t="shared" si="5"/>
        <v>-0.2506664671285882</v>
      </c>
      <c r="S118" s="57"/>
      <c r="T118" s="63">
        <f t="shared" si="6"/>
        <v>-0.12632937844609779</v>
      </c>
    </row>
    <row r="119" spans="12:20" ht="10.25" customHeight="1" x14ac:dyDescent="0.15">
      <c r="L119" s="48">
        <v>101</v>
      </c>
      <c r="N119" s="57">
        <f t="shared" si="7"/>
        <v>6.2831853071795969</v>
      </c>
      <c r="P119" s="57">
        <f t="shared" si="4"/>
        <v>2</v>
      </c>
      <c r="Q119" s="57"/>
      <c r="R119" s="57">
        <f t="shared" si="5"/>
        <v>2.0826423353144065E-14</v>
      </c>
      <c r="S119" s="57"/>
      <c r="T119" s="63">
        <f t="shared" si="6"/>
        <v>1.0413211676572032E-14</v>
      </c>
    </row>
  </sheetData>
  <sheetProtection algorithmName="SHA-512" hashValue="pJbIzaKNMGGs5Cnjwm1Nb6yyHhKX15jNbVI2a5pOrvbUa35+sWMx+oBkoXv3dFjIj+pAPA4+XhwINiec2wC4IQ==" saltValue="PW8zQKE5EX8XAArpEYgZmg==" spinCount="100000" sheet="1" objects="1" scenarios="1" selectLockedCells="1"/>
  <mergeCells count="7">
    <mergeCell ref="E14:F15"/>
    <mergeCell ref="E4:F5"/>
    <mergeCell ref="G4:J4"/>
    <mergeCell ref="B2:J2"/>
    <mergeCell ref="D7:E7"/>
    <mergeCell ref="D9:E9"/>
    <mergeCell ref="D11:E11"/>
  </mergeCells>
  <pageMargins left="0.7" right="0.7" top="0.75" bottom="0.75" header="0.3" footer="0.3"/>
  <pageSetup orientation="portrait" r:id="rId1"/>
  <ignoredErrors>
    <ignoredError sqref="G15 I15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D494-671C-484C-9FC7-4417947BED2E}">
  <dimension ref="C1:U126"/>
  <sheetViews>
    <sheetView topLeftCell="A13" workbookViewId="0">
      <selection activeCell="B28" sqref="B28"/>
    </sheetView>
  </sheetViews>
  <sheetFormatPr baseColWidth="10" defaultRowHeight="15" x14ac:dyDescent="0.2"/>
  <cols>
    <col min="4" max="4" width="0" hidden="1" customWidth="1"/>
    <col min="5" max="7" width="21.83203125" hidden="1" customWidth="1"/>
    <col min="9" max="9" width="0.33203125" customWidth="1"/>
  </cols>
  <sheetData>
    <row r="1" spans="3:21" ht="16" thickBot="1" x14ac:dyDescent="0.25"/>
    <row r="2" spans="3:21" ht="15" customHeight="1" x14ac:dyDescent="0.2">
      <c r="C2" s="306" t="s">
        <v>61</v>
      </c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</row>
    <row r="3" spans="3:21" ht="16" customHeight="1" thickBot="1" x14ac:dyDescent="0.25"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</row>
    <row r="5" spans="3:21" ht="16" thickBot="1" x14ac:dyDescent="0.25"/>
    <row r="6" spans="3:21" ht="19" x14ac:dyDescent="0.25">
      <c r="C6" s="271" t="s">
        <v>22</v>
      </c>
      <c r="D6" s="272"/>
      <c r="E6" s="272"/>
      <c r="F6" s="272"/>
      <c r="G6" s="272"/>
      <c r="H6" s="272"/>
      <c r="I6" s="273"/>
      <c r="J6" s="274" t="s">
        <v>54</v>
      </c>
      <c r="K6" s="274"/>
      <c r="L6" s="274"/>
      <c r="M6" s="274"/>
      <c r="N6" s="274"/>
      <c r="O6" s="274"/>
      <c r="P6" s="274"/>
      <c r="Q6" s="275"/>
    </row>
    <row r="7" spans="3:21" ht="16" x14ac:dyDescent="0.2">
      <c r="C7" s="276"/>
      <c r="D7" s="277"/>
      <c r="E7" s="277"/>
      <c r="F7" s="277"/>
      <c r="G7" s="277"/>
      <c r="H7" s="277"/>
      <c r="I7" s="261"/>
      <c r="J7" s="254" t="s">
        <v>16</v>
      </c>
      <c r="K7" s="255"/>
      <c r="L7" s="255" t="s">
        <v>17</v>
      </c>
      <c r="M7" s="255"/>
      <c r="N7" s="255" t="s">
        <v>18</v>
      </c>
      <c r="O7" s="255"/>
      <c r="P7" s="255" t="s">
        <v>19</v>
      </c>
      <c r="Q7" s="278"/>
    </row>
    <row r="8" spans="3:21" ht="2" customHeight="1" x14ac:dyDescent="0.2">
      <c r="C8" s="279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58"/>
    </row>
    <row r="9" spans="3:21" ht="19" x14ac:dyDescent="0.25">
      <c r="C9" s="280" t="s">
        <v>27</v>
      </c>
      <c r="D9" s="256"/>
      <c r="E9" s="256"/>
      <c r="F9" s="256"/>
      <c r="G9" s="256"/>
      <c r="H9" s="260"/>
      <c r="I9" s="261"/>
      <c r="J9" s="262">
        <v>2</v>
      </c>
      <c r="K9" s="263"/>
      <c r="L9" s="268">
        <v>2</v>
      </c>
      <c r="M9" s="263"/>
      <c r="N9" s="268">
        <v>0</v>
      </c>
      <c r="O9" s="263"/>
      <c r="P9" s="262">
        <v>0</v>
      </c>
      <c r="Q9" s="281"/>
    </row>
    <row r="10" spans="3:21" ht="3" customHeight="1" x14ac:dyDescent="0.25">
      <c r="C10" s="282"/>
      <c r="D10" s="283"/>
      <c r="E10" s="283"/>
      <c r="F10" s="283"/>
      <c r="G10" s="283"/>
      <c r="H10" s="283"/>
      <c r="I10" s="261"/>
      <c r="J10" s="264"/>
      <c r="K10" s="265"/>
      <c r="L10" s="269"/>
      <c r="M10" s="265"/>
      <c r="N10" s="269"/>
      <c r="O10" s="265"/>
      <c r="P10" s="264"/>
      <c r="Q10" s="284"/>
    </row>
    <row r="11" spans="3:21" ht="19" x14ac:dyDescent="0.25">
      <c r="C11" s="285" t="s">
        <v>28</v>
      </c>
      <c r="D11" s="257"/>
      <c r="E11" s="257"/>
      <c r="F11" s="257"/>
      <c r="G11" s="257"/>
      <c r="H11" s="259"/>
      <c r="I11" s="261"/>
      <c r="J11" s="266">
        <v>2</v>
      </c>
      <c r="K11" s="267"/>
      <c r="L11" s="270">
        <v>1</v>
      </c>
      <c r="M11" s="267"/>
      <c r="N11" s="270">
        <v>0</v>
      </c>
      <c r="O11" s="267"/>
      <c r="P11" s="266">
        <v>0</v>
      </c>
      <c r="Q11" s="286"/>
    </row>
    <row r="12" spans="3:21" ht="3" customHeight="1" x14ac:dyDescent="0.25">
      <c r="C12" s="282"/>
      <c r="D12" s="283"/>
      <c r="E12" s="283"/>
      <c r="F12" s="283"/>
      <c r="G12" s="283"/>
      <c r="H12" s="283"/>
      <c r="I12" s="261"/>
      <c r="J12" s="264"/>
      <c r="K12" s="265"/>
      <c r="L12" s="269"/>
      <c r="M12" s="265"/>
      <c r="N12" s="269"/>
      <c r="O12" s="265"/>
      <c r="P12" s="264"/>
      <c r="Q12" s="284"/>
    </row>
    <row r="13" spans="3:21" ht="20" thickBot="1" x14ac:dyDescent="0.3">
      <c r="C13" s="287" t="s">
        <v>29</v>
      </c>
      <c r="D13" s="288"/>
      <c r="E13" s="288"/>
      <c r="F13" s="288"/>
      <c r="G13" s="288"/>
      <c r="H13" s="289"/>
      <c r="I13" s="290"/>
      <c r="J13" s="291">
        <v>1</v>
      </c>
      <c r="K13" s="292"/>
      <c r="L13" s="293">
        <v>1</v>
      </c>
      <c r="M13" s="292"/>
      <c r="N13" s="293">
        <v>0</v>
      </c>
      <c r="O13" s="292"/>
      <c r="P13" s="291">
        <v>0</v>
      </c>
      <c r="Q13" s="294"/>
    </row>
    <row r="17" spans="3:15" ht="16" thickBot="1" x14ac:dyDescent="0.25"/>
    <row r="18" spans="3:15" ht="19" x14ac:dyDescent="0.25">
      <c r="C18" s="295" t="s">
        <v>57</v>
      </c>
      <c r="D18" s="296"/>
      <c r="E18" s="296"/>
      <c r="F18" s="296"/>
      <c r="G18" s="296"/>
      <c r="H18" s="296"/>
      <c r="I18" s="273"/>
      <c r="J18" s="297" t="s">
        <v>24</v>
      </c>
      <c r="K18" s="297"/>
      <c r="L18" s="297" t="s">
        <v>25</v>
      </c>
      <c r="M18" s="297"/>
      <c r="N18" s="297" t="s">
        <v>58</v>
      </c>
      <c r="O18" s="298"/>
    </row>
    <row r="19" spans="3:15" ht="17" thickBot="1" x14ac:dyDescent="0.25">
      <c r="C19" s="299"/>
      <c r="D19" s="300"/>
      <c r="E19" s="300"/>
      <c r="F19" s="300"/>
      <c r="G19" s="300"/>
      <c r="H19" s="300"/>
      <c r="I19" s="290"/>
      <c r="J19" s="303">
        <v>-6.2830000000000004</v>
      </c>
      <c r="K19" s="304"/>
      <c r="L19" s="305">
        <v>0.126</v>
      </c>
      <c r="M19" s="305"/>
      <c r="N19" s="301">
        <v>6.2830000000000004</v>
      </c>
      <c r="O19" s="302"/>
    </row>
    <row r="25" spans="3:15" x14ac:dyDescent="0.2">
      <c r="E25" t="s">
        <v>63</v>
      </c>
      <c r="F25" t="s">
        <v>64</v>
      </c>
      <c r="G25" t="s">
        <v>65</v>
      </c>
    </row>
    <row r="26" spans="3:15" x14ac:dyDescent="0.2">
      <c r="D26">
        <v>-6.2830000000000004</v>
      </c>
      <c r="E26" s="251">
        <f>$J$9*(COS($L$9*D26+$N$9))+$P$9</f>
        <v>1.9999998626449984</v>
      </c>
      <c r="F26" s="251">
        <f>$J$11*SIN($L$11*D26+$N$11)+$P$11</f>
        <v>3.7061435705115672E-4</v>
      </c>
      <c r="G26" s="251">
        <f>$J$13*TAN($L$13*D26+$N$13)+$P$13</f>
        <v>1.8530718170718693E-4</v>
      </c>
      <c r="L26" s="261"/>
      <c r="M26" s="261"/>
    </row>
    <row r="27" spans="3:15" x14ac:dyDescent="0.2">
      <c r="D27">
        <f>D26+$L$19</f>
        <v>-6.157</v>
      </c>
      <c r="E27" s="251">
        <f t="shared" ref="E27:E90" si="0">$J$9*(COS($L$9*D27+$N$9))+$P$9</f>
        <v>1.9366464006597808</v>
      </c>
      <c r="F27" s="251">
        <f t="shared" ref="F27:F90" si="1">$J$11*SIN($L$11*D27+$N$11)+$P$11</f>
        <v>0.25170140909462396</v>
      </c>
      <c r="G27" s="251">
        <f t="shared" ref="G27:G90" si="2">$J$13*TAN($L$13*D27+$N$13)+$P$13</f>
        <v>0.12685933874040059</v>
      </c>
    </row>
    <row r="28" spans="3:15" x14ac:dyDescent="0.2">
      <c r="D28">
        <f t="shared" ref="D28:D91" si="3">D27+$L$19</f>
        <v>-6.0309999999999997</v>
      </c>
      <c r="E28" s="251">
        <f t="shared" si="0"/>
        <v>1.7509576050443236</v>
      </c>
      <c r="F28" s="251">
        <f t="shared" si="1"/>
        <v>0.49904147618777767</v>
      </c>
      <c r="G28" s="251">
        <f t="shared" si="2"/>
        <v>0.25767101267078973</v>
      </c>
    </row>
    <row r="29" spans="3:15" x14ac:dyDescent="0.2">
      <c r="D29">
        <f t="shared" si="3"/>
        <v>-5.9049999999999994</v>
      </c>
      <c r="E29" s="251">
        <f t="shared" si="0"/>
        <v>1.4546631858558041</v>
      </c>
      <c r="F29" s="251">
        <f t="shared" si="1"/>
        <v>0.73846923710077184</v>
      </c>
      <c r="G29" s="251">
        <f t="shared" si="2"/>
        <v>0.39731005147085796</v>
      </c>
    </row>
    <row r="30" spans="3:15" x14ac:dyDescent="0.2">
      <c r="D30">
        <f t="shared" si="3"/>
        <v>-5.778999999999999</v>
      </c>
      <c r="E30" s="251">
        <f t="shared" si="0"/>
        <v>1.0664796607878269</v>
      </c>
      <c r="F30" s="251">
        <f t="shared" si="1"/>
        <v>0.96618856296903721</v>
      </c>
      <c r="G30" s="251">
        <f t="shared" si="2"/>
        <v>0.5517493727228262</v>
      </c>
    </row>
    <row r="31" spans="3:15" x14ac:dyDescent="0.2">
      <c r="D31">
        <f t="shared" si="3"/>
        <v>-5.6529999999999987</v>
      </c>
      <c r="E31" s="251">
        <f t="shared" si="0"/>
        <v>0.61092805806360073</v>
      </c>
      <c r="F31" s="251">
        <f t="shared" si="1"/>
        <v>1.1785889622495196</v>
      </c>
      <c r="G31" s="251">
        <f t="shared" si="2"/>
        <v>0.72939858560826298</v>
      </c>
    </row>
    <row r="32" spans="3:15" x14ac:dyDescent="0.2">
      <c r="D32">
        <f t="shared" si="3"/>
        <v>-5.5269999999999984</v>
      </c>
      <c r="E32" s="251">
        <f t="shared" si="0"/>
        <v>0.11678495625011225</v>
      </c>
      <c r="F32" s="251">
        <f t="shared" si="1"/>
        <v>1.3723028250899609</v>
      </c>
      <c r="G32" s="251">
        <f t="shared" si="2"/>
        <v>0.94321692959671888</v>
      </c>
    </row>
    <row r="33" spans="4:7" x14ac:dyDescent="0.2">
      <c r="D33">
        <f t="shared" si="3"/>
        <v>-5.400999999999998</v>
      </c>
      <c r="E33" s="251">
        <f t="shared" si="0"/>
        <v>-0.3847352932868755</v>
      </c>
      <c r="F33" s="251">
        <f t="shared" si="1"/>
        <v>1.5442588168072331</v>
      </c>
      <c r="G33" s="251">
        <f t="shared" si="2"/>
        <v>1.2150614368902626</v>
      </c>
    </row>
    <row r="34" spans="4:7" x14ac:dyDescent="0.2">
      <c r="D34">
        <f t="shared" si="3"/>
        <v>-5.2749999999999977</v>
      </c>
      <c r="E34" s="251">
        <f t="shared" si="0"/>
        <v>-0.86195233473820387</v>
      </c>
      <c r="F34" s="251">
        <f t="shared" si="1"/>
        <v>1.6917305739207422</v>
      </c>
      <c r="G34" s="251">
        <f t="shared" si="2"/>
        <v>1.5858093426187767</v>
      </c>
    </row>
    <row r="35" spans="4:7" x14ac:dyDescent="0.2">
      <c r="D35">
        <f t="shared" si="3"/>
        <v>-5.1489999999999974</v>
      </c>
      <c r="E35" s="251">
        <f t="shared" si="0"/>
        <v>-1.2847210130770723</v>
      </c>
      <c r="F35" s="251">
        <f t="shared" si="1"/>
        <v>1.8123799306649455</v>
      </c>
      <c r="G35" s="251">
        <f t="shared" si="2"/>
        <v>2.1429473993321624</v>
      </c>
    </row>
    <row r="36" spans="4:7" x14ac:dyDescent="0.2">
      <c r="D36">
        <f t="shared" si="3"/>
        <v>-5.022999999999997</v>
      </c>
      <c r="E36" s="251">
        <f t="shared" si="0"/>
        <v>-1.6263356027278775</v>
      </c>
      <c r="F36" s="251">
        <f t="shared" si="1"/>
        <v>1.9042939906243146</v>
      </c>
      <c r="G36" s="251">
        <f t="shared" si="2"/>
        <v>3.1152516648024533</v>
      </c>
    </row>
    <row r="37" spans="4:7" x14ac:dyDescent="0.2">
      <c r="D37">
        <f t="shared" si="3"/>
        <v>-4.8969999999999967</v>
      </c>
      <c r="E37" s="251">
        <f t="shared" si="0"/>
        <v>-1.8652167721287753</v>
      </c>
      <c r="F37" s="251">
        <f t="shared" si="1"/>
        <v>1.9660154557197091</v>
      </c>
      <c r="G37" s="251">
        <f t="shared" si="2"/>
        <v>5.3551174609773451</v>
      </c>
    </row>
    <row r="38" spans="4:7" x14ac:dyDescent="0.2">
      <c r="D38">
        <f t="shared" si="3"/>
        <v>-4.7709999999999964</v>
      </c>
      <c r="E38" s="251">
        <f t="shared" si="0"/>
        <v>-1.9862747209183347</v>
      </c>
      <c r="F38" s="251">
        <f t="shared" si="1"/>
        <v>1.99656573167986</v>
      </c>
      <c r="G38" s="251">
        <f t="shared" si="2"/>
        <v>17.042096526443199</v>
      </c>
    </row>
    <row r="39" spans="4:7" x14ac:dyDescent="0.2">
      <c r="D39">
        <f t="shared" si="3"/>
        <v>-4.644999999999996</v>
      </c>
      <c r="E39" s="251">
        <f t="shared" si="0"/>
        <v>-1.9818623822139703</v>
      </c>
      <c r="F39" s="251">
        <f t="shared" si="1"/>
        <v>1.9954604436605528</v>
      </c>
      <c r="G39" s="251">
        <f t="shared" si="2"/>
        <v>-14.816751605132295</v>
      </c>
    </row>
    <row r="40" spans="4:7" x14ac:dyDescent="0.2">
      <c r="D40">
        <f t="shared" si="3"/>
        <v>-4.5189999999999957</v>
      </c>
      <c r="E40" s="251">
        <f t="shared" si="0"/>
        <v>-1.8522584774835269</v>
      </c>
      <c r="F40" s="251">
        <f t="shared" si="1"/>
        <v>1.9627171160112522</v>
      </c>
      <c r="G40" s="251">
        <f t="shared" si="2"/>
        <v>-5.106301155025827</v>
      </c>
    </row>
    <row r="41" spans="4:7" x14ac:dyDescent="0.2">
      <c r="D41">
        <f t="shared" si="3"/>
        <v>-4.3929999999999954</v>
      </c>
      <c r="E41" s="251">
        <f t="shared" si="0"/>
        <v>-1.6056499100871529</v>
      </c>
      <c r="F41" s="251">
        <f t="shared" si="1"/>
        <v>1.8988548944264154</v>
      </c>
      <c r="G41" s="251">
        <f t="shared" si="2"/>
        <v>-3.0237842894140585</v>
      </c>
    </row>
    <row r="42" spans="4:7" x14ac:dyDescent="0.2">
      <c r="D42">
        <f t="shared" si="3"/>
        <v>-4.266999999999995</v>
      </c>
      <c r="E42" s="251">
        <f t="shared" si="0"/>
        <v>-1.2576146096656089</v>
      </c>
      <c r="F42" s="251">
        <f t="shared" si="1"/>
        <v>1.8048863148867877</v>
      </c>
      <c r="G42" s="251">
        <f t="shared" si="2"/>
        <v>-2.0947642028376494</v>
      </c>
    </row>
    <row r="43" spans="4:7" x14ac:dyDescent="0.2">
      <c r="D43">
        <f t="shared" si="3"/>
        <v>-4.1409999999999947</v>
      </c>
      <c r="E43" s="251">
        <f t="shared" si="0"/>
        <v>-0.83013749539550097</v>
      </c>
      <c r="F43" s="251">
        <f t="shared" si="1"/>
        <v>1.6823012498941743</v>
      </c>
      <c r="G43" s="251">
        <f t="shared" si="2"/>
        <v>-1.5553794504950547</v>
      </c>
    </row>
    <row r="44" spans="4:7" x14ac:dyDescent="0.2">
      <c r="D44">
        <f t="shared" si="3"/>
        <v>-4.0149999999999944</v>
      </c>
      <c r="E44" s="251">
        <f t="shared" si="0"/>
        <v>-0.35022171838159949</v>
      </c>
      <c r="F44" s="251">
        <f t="shared" si="1"/>
        <v>1.533043286532249</v>
      </c>
      <c r="G44" s="251">
        <f t="shared" si="2"/>
        <v>-1.193552774307163</v>
      </c>
    </row>
    <row r="45" spans="4:7" x14ac:dyDescent="0.2">
      <c r="D45">
        <f t="shared" si="3"/>
        <v>-3.8889999999999945</v>
      </c>
      <c r="E45" s="251">
        <f t="shared" si="0"/>
        <v>0.15181709087410353</v>
      </c>
      <c r="F45" s="251">
        <f t="shared" si="1"/>
        <v>1.359478910879421</v>
      </c>
      <c r="G45" s="251">
        <f t="shared" si="2"/>
        <v>-0.9267653727245575</v>
      </c>
    </row>
    <row r="46" spans="4:7" x14ac:dyDescent="0.2">
      <c r="D46">
        <f t="shared" si="3"/>
        <v>-3.7629999999999946</v>
      </c>
      <c r="E46" s="251">
        <f t="shared" si="0"/>
        <v>0.64426581984642162</v>
      </c>
      <c r="F46" s="251">
        <f t="shared" si="1"/>
        <v>1.164359987355104</v>
      </c>
      <c r="G46" s="251">
        <f t="shared" si="2"/>
        <v>-0.71603576798111146</v>
      </c>
    </row>
    <row r="47" spans="4:7" x14ac:dyDescent="0.2">
      <c r="D47">
        <f t="shared" si="3"/>
        <v>-3.6369999999999947</v>
      </c>
      <c r="E47" s="251">
        <f t="shared" si="0"/>
        <v>1.0960171484101675</v>
      </c>
      <c r="F47" s="251">
        <f t="shared" si="1"/>
        <v>0.95078012788963584</v>
      </c>
      <c r="G47" s="251">
        <f t="shared" si="2"/>
        <v>-0.54035405793876157</v>
      </c>
    </row>
    <row r="48" spans="4:7" x14ac:dyDescent="0.2">
      <c r="D48">
        <f t="shared" si="3"/>
        <v>-3.5109999999999948</v>
      </c>
      <c r="E48" s="251">
        <f t="shared" si="0"/>
        <v>1.4785345561768382</v>
      </c>
      <c r="F48" s="251">
        <f t="shared" si="1"/>
        <v>0.72212564268495683</v>
      </c>
      <c r="G48" s="251">
        <f t="shared" si="2"/>
        <v>-0.38718150715586014</v>
      </c>
    </row>
    <row r="49" spans="4:7" x14ac:dyDescent="0.2">
      <c r="D49">
        <f t="shared" si="3"/>
        <v>-3.3849999999999949</v>
      </c>
      <c r="E49" s="251">
        <f t="shared" si="0"/>
        <v>1.7676549358891831</v>
      </c>
      <c r="F49" s="251">
        <f t="shared" si="1"/>
        <v>0.48202185024209948</v>
      </c>
      <c r="G49" s="251">
        <f t="shared" si="2"/>
        <v>-0.24833113019580122</v>
      </c>
    </row>
    <row r="50" spans="4:7" x14ac:dyDescent="0.2">
      <c r="D50">
        <f t="shared" si="3"/>
        <v>-3.258999999999995</v>
      </c>
      <c r="E50" s="251">
        <f t="shared" si="0"/>
        <v>1.9451149442237328</v>
      </c>
      <c r="F50" s="251">
        <f t="shared" si="1"/>
        <v>0.23427559791038235</v>
      </c>
      <c r="G50" s="251">
        <f t="shared" si="2"/>
        <v>-0.1179498042086834</v>
      </c>
    </row>
    <row r="51" spans="4:7" x14ac:dyDescent="0.2">
      <c r="D51">
        <f t="shared" si="3"/>
        <v>-3.1329999999999951</v>
      </c>
      <c r="E51" s="251">
        <f t="shared" si="0"/>
        <v>1.9997046724856242</v>
      </c>
      <c r="F51" s="251">
        <f t="shared" si="1"/>
        <v>-1.7185095704586758E-2</v>
      </c>
      <c r="G51" s="251">
        <f t="shared" si="2"/>
        <v>8.5928650718340941E-3</v>
      </c>
    </row>
    <row r="52" spans="4:7" x14ac:dyDescent="0.2">
      <c r="D52">
        <f t="shared" si="3"/>
        <v>-3.0069999999999952</v>
      </c>
      <c r="E52" s="251">
        <f t="shared" si="0"/>
        <v>1.9279757613783808</v>
      </c>
      <c r="F52" s="251">
        <f t="shared" si="1"/>
        <v>-0.26837331950404325</v>
      </c>
      <c r="G52" s="251">
        <f t="shared" si="2"/>
        <v>0.13541130963318612</v>
      </c>
    </row>
    <row r="53" spans="4:7" x14ac:dyDescent="0.2">
      <c r="D53">
        <f t="shared" si="3"/>
        <v>-2.8809999999999953</v>
      </c>
      <c r="E53" s="251">
        <f t="shared" si="0"/>
        <v>1.734459229196436</v>
      </c>
      <c r="F53" s="251">
        <f t="shared" si="1"/>
        <v>-0.51530648240009946</v>
      </c>
      <c r="G53" s="251">
        <f t="shared" si="2"/>
        <v>0.26665623604500688</v>
      </c>
    </row>
    <row r="54" spans="4:7" x14ac:dyDescent="0.2">
      <c r="D54">
        <f t="shared" si="3"/>
        <v>-2.7549999999999955</v>
      </c>
      <c r="E54" s="251">
        <f t="shared" si="0"/>
        <v>1.4313792535281096</v>
      </c>
      <c r="F54" s="251">
        <f t="shared" si="1"/>
        <v>-0.75406945732597497</v>
      </c>
      <c r="G54" s="251">
        <f t="shared" si="2"/>
        <v>0.40707739810346705</v>
      </c>
    </row>
    <row r="55" spans="4:7" x14ac:dyDescent="0.2">
      <c r="D55">
        <f t="shared" si="3"/>
        <v>-2.6289999999999956</v>
      </c>
      <c r="E55" s="251">
        <f t="shared" si="0"/>
        <v>1.0378809864917218</v>
      </c>
      <c r="F55" s="251">
        <f t="shared" si="1"/>
        <v>-0.98087665560368908</v>
      </c>
      <c r="G55" s="251">
        <f t="shared" si="2"/>
        <v>0.5627675154822025</v>
      </c>
    </row>
    <row r="56" spans="4:7" x14ac:dyDescent="0.2">
      <c r="D56">
        <f t="shared" si="3"/>
        <v>-2.5029999999999957</v>
      </c>
      <c r="E56" s="251">
        <f t="shared" si="0"/>
        <v>0.57882118137192895</v>
      </c>
      <c r="F56" s="251">
        <f t="shared" si="1"/>
        <v>-1.1921320474796704</v>
      </c>
      <c r="G56" s="251">
        <f t="shared" si="2"/>
        <v>0.74235860794953468</v>
      </c>
    </row>
    <row r="57" spans="4:7" x14ac:dyDescent="0.2">
      <c r="D57">
        <f t="shared" si="3"/>
        <v>-2.3769999999999958</v>
      </c>
      <c r="E57" s="251">
        <f t="shared" si="0"/>
        <v>8.3198025135866147E-2</v>
      </c>
      <c r="F57" s="251">
        <f t="shared" si="1"/>
        <v>-1.3844861772022623</v>
      </c>
      <c r="G57" s="251">
        <f t="shared" si="2"/>
        <v>0.95923131106856685</v>
      </c>
    </row>
    <row r="58" spans="4:7" x14ac:dyDescent="0.2">
      <c r="D58">
        <f t="shared" si="3"/>
        <v>-2.2509999999999959</v>
      </c>
      <c r="E58" s="251">
        <f t="shared" si="0"/>
        <v>-0.4176806378147449</v>
      </c>
      <c r="F58" s="251">
        <f t="shared" si="1"/>
        <v>-1.5548892686666613</v>
      </c>
      <c r="G58" s="251">
        <f t="shared" si="2"/>
        <v>1.2360965520547245</v>
      </c>
    </row>
    <row r="59" spans="4:7" x14ac:dyDescent="0.2">
      <c r="D59">
        <f t="shared" si="3"/>
        <v>-2.124999999999996</v>
      </c>
      <c r="E59" s="251">
        <f t="shared" si="0"/>
        <v>-0.89217497982759997</v>
      </c>
      <c r="F59" s="251">
        <f t="shared" si="1"/>
        <v>-1.7006395796369083</v>
      </c>
      <c r="G59" s="251">
        <f t="shared" si="2"/>
        <v>1.6157594239734745</v>
      </c>
    </row>
    <row r="60" spans="4:7" x14ac:dyDescent="0.2">
      <c r="D60">
        <f t="shared" si="3"/>
        <v>-1.9989999999999961</v>
      </c>
      <c r="E60" s="251">
        <f t="shared" si="0"/>
        <v>-1.3103118351167158</v>
      </c>
      <c r="F60" s="251">
        <f t="shared" si="1"/>
        <v>-1.8194262378883943</v>
      </c>
      <c r="G60" s="251">
        <f t="shared" si="2"/>
        <v>2.1908269093209292</v>
      </c>
    </row>
    <row r="61" spans="4:7" x14ac:dyDescent="0.2">
      <c r="D61">
        <f t="shared" si="3"/>
        <v>-1.8729999999999962</v>
      </c>
      <c r="E61" s="251">
        <f t="shared" si="0"/>
        <v>-1.6456780641035582</v>
      </c>
      <c r="F61" s="251">
        <f t="shared" si="1"/>
        <v>-1.909365880103538</v>
      </c>
      <c r="G61" s="251">
        <f t="shared" si="2"/>
        <v>3.2076733614779225</v>
      </c>
    </row>
    <row r="62" spans="4:7" x14ac:dyDescent="0.2">
      <c r="D62">
        <f t="shared" si="3"/>
        <v>-1.7469999999999963</v>
      </c>
      <c r="E62" s="251">
        <f t="shared" si="0"/>
        <v>-1.8770890357179211</v>
      </c>
      <c r="F62" s="251">
        <f t="shared" si="1"/>
        <v>-1.9690325126106782</v>
      </c>
      <c r="G62" s="251">
        <f t="shared" si="2"/>
        <v>5.6163940982019893</v>
      </c>
    </row>
    <row r="63" spans="4:7" x14ac:dyDescent="0.2">
      <c r="D63">
        <f t="shared" si="3"/>
        <v>-1.6209999999999964</v>
      </c>
      <c r="E63" s="251">
        <f t="shared" si="0"/>
        <v>-1.9899268318883914</v>
      </c>
      <c r="F63" s="251">
        <f t="shared" si="1"/>
        <v>-1.9974801205239545</v>
      </c>
      <c r="G63" s="251">
        <f t="shared" si="2"/>
        <v>19.902123863539487</v>
      </c>
    </row>
    <row r="64" spans="4:7" x14ac:dyDescent="0.2">
      <c r="D64">
        <f t="shared" si="3"/>
        <v>-1.4949999999999966</v>
      </c>
      <c r="E64" s="251">
        <f t="shared" si="0"/>
        <v>-1.97706364165479</v>
      </c>
      <c r="F64" s="251">
        <f t="shared" si="1"/>
        <v>-1.9942576668160987</v>
      </c>
      <c r="G64" s="251">
        <f t="shared" si="2"/>
        <v>-13.167976346854356</v>
      </c>
    </row>
    <row r="65" spans="4:7" x14ac:dyDescent="0.2">
      <c r="D65">
        <f t="shared" si="3"/>
        <v>-1.3689999999999967</v>
      </c>
      <c r="E65" s="251">
        <f t="shared" si="0"/>
        <v>-1.8393120153454783</v>
      </c>
      <c r="F65" s="251">
        <f t="shared" si="1"/>
        <v>-1.9594162435137354</v>
      </c>
      <c r="G65" s="251">
        <f t="shared" si="2"/>
        <v>-4.8880428238793465</v>
      </c>
    </row>
    <row r="66" spans="4:7" x14ac:dyDescent="0.2">
      <c r="D66">
        <f t="shared" si="3"/>
        <v>-1.2429999999999968</v>
      </c>
      <c r="E66" s="251">
        <f t="shared" si="0"/>
        <v>-1.5853735368721691</v>
      </c>
      <c r="F66" s="251">
        <f t="shared" si="1"/>
        <v>-1.8935082616329324</v>
      </c>
      <c r="G66" s="251">
        <f t="shared" si="2"/>
        <v>-2.9406185723143499</v>
      </c>
    </row>
    <row r="67" spans="4:7" x14ac:dyDescent="0.2">
      <c r="D67">
        <f t="shared" si="3"/>
        <v>-1.1169999999999969</v>
      </c>
      <c r="E67" s="251">
        <f t="shared" si="0"/>
        <v>-1.2312891564439479</v>
      </c>
      <c r="F67" s="251">
        <f t="shared" si="1"/>
        <v>-1.7975786926985833</v>
      </c>
      <c r="G67" s="251">
        <f t="shared" si="2"/>
        <v>-2.0502480520082926</v>
      </c>
    </row>
    <row r="68" spans="4:7" x14ac:dyDescent="0.2">
      <c r="D68">
        <f t="shared" si="3"/>
        <v>-0.99099999999999688</v>
      </c>
      <c r="E68" s="251">
        <f t="shared" si="0"/>
        <v>-0.79942590543948244</v>
      </c>
      <c r="F68" s="251">
        <f t="shared" si="1"/>
        <v>-1.6731485007133953</v>
      </c>
      <c r="G68" s="251">
        <f t="shared" si="2"/>
        <v>-1.5270034016933942</v>
      </c>
    </row>
    <row r="69" spans="4:7" x14ac:dyDescent="0.2">
      <c r="D69">
        <f>D68+$L$19</f>
        <v>-0.86499999999999688</v>
      </c>
      <c r="E69" s="251">
        <f t="shared" si="0"/>
        <v>-0.31706400128838325</v>
      </c>
      <c r="F69" s="251">
        <f t="shared" si="1"/>
        <v>-1.5221905272627285</v>
      </c>
      <c r="G69" s="251">
        <f t="shared" si="2"/>
        <v>-1.1733706337693088</v>
      </c>
    </row>
    <row r="70" spans="4:7" x14ac:dyDescent="0.2">
      <c r="D70">
        <f t="shared" si="3"/>
        <v>-0.73899999999999688</v>
      </c>
      <c r="E70" s="251">
        <f t="shared" si="0"/>
        <v>0.18532640696472361</v>
      </c>
      <c r="F70" s="251">
        <f t="shared" si="1"/>
        <v>-1.3470982120971271</v>
      </c>
      <c r="G70" s="251">
        <f t="shared" si="2"/>
        <v>-0.91125747300289139</v>
      </c>
    </row>
    <row r="71" spans="4:7" x14ac:dyDescent="0.2">
      <c r="D71">
        <f t="shared" si="3"/>
        <v>-0.61299999999999688</v>
      </c>
      <c r="E71" s="251">
        <f t="shared" si="0"/>
        <v>0.67600999676155527</v>
      </c>
      <c r="F71" s="251">
        <f t="shared" si="1"/>
        <v>-1.1506476451279275</v>
      </c>
      <c r="G71" s="251">
        <f t="shared" si="2"/>
        <v>-0.70339372111986553</v>
      </c>
    </row>
    <row r="72" spans="4:7" x14ac:dyDescent="0.2">
      <c r="D72">
        <f t="shared" si="3"/>
        <v>-0.48699999999999688</v>
      </c>
      <c r="E72" s="251">
        <f t="shared" si="0"/>
        <v>1.1239909494311202</v>
      </c>
      <c r="F72" s="251">
        <f t="shared" si="1"/>
        <v>-0.93595355150182513</v>
      </c>
      <c r="G72" s="251">
        <f t="shared" si="2"/>
        <v>-0.52954078276503691</v>
      </c>
    </row>
    <row r="73" spans="4:7" x14ac:dyDescent="0.2">
      <c r="D73">
        <f t="shared" si="3"/>
        <v>-0.36099999999999688</v>
      </c>
      <c r="E73" s="251">
        <f t="shared" si="0"/>
        <v>1.5009709141303569</v>
      </c>
      <c r="F73" s="251">
        <f t="shared" si="1"/>
        <v>-0.70641990761136042</v>
      </c>
      <c r="G73" s="251">
        <f t="shared" si="2"/>
        <v>-0.37754496102267854</v>
      </c>
    </row>
    <row r="74" spans="4:7" x14ac:dyDescent="0.2">
      <c r="D74">
        <f t="shared" si="3"/>
        <v>-0.23499999999999688</v>
      </c>
      <c r="E74" s="251">
        <f t="shared" si="0"/>
        <v>1.7831365763906635</v>
      </c>
      <c r="F74" s="251">
        <f t="shared" si="1"/>
        <v>-0.46568597102482751</v>
      </c>
      <c r="G74" s="251">
        <f t="shared" si="2"/>
        <v>-0.23942370370944582</v>
      </c>
    </row>
    <row r="75" spans="4:7" x14ac:dyDescent="0.2">
      <c r="D75">
        <f t="shared" si="3"/>
        <v>-0.10899999999999688</v>
      </c>
      <c r="E75" s="251">
        <f t="shared" si="0"/>
        <v>1.9526639129830954</v>
      </c>
      <c r="F75" s="251">
        <f t="shared" si="1"/>
        <v>-0.21756858003145702</v>
      </c>
      <c r="G75" s="251">
        <f t="shared" si="2"/>
        <v>-0.10943373774527268</v>
      </c>
    </row>
    <row r="76" spans="4:7" x14ac:dyDescent="0.2">
      <c r="D76">
        <f t="shared" si="3"/>
        <v>1.7000000000003124E-2</v>
      </c>
      <c r="E76" s="251">
        <f t="shared" si="0"/>
        <v>1.9988441113570419</v>
      </c>
      <c r="F76" s="251">
        <f t="shared" si="1"/>
        <v>3.3998362357003702E-2</v>
      </c>
      <c r="G76" s="251">
        <f t="shared" si="2"/>
        <v>1.7001637856006207E-2</v>
      </c>
    </row>
    <row r="77" spans="4:7" x14ac:dyDescent="0.2">
      <c r="D77">
        <f t="shared" si="3"/>
        <v>0.14300000000000312</v>
      </c>
      <c r="E77" s="251">
        <f t="shared" si="0"/>
        <v>1.9187600308443546</v>
      </c>
      <c r="F77" s="251">
        <f t="shared" si="1"/>
        <v>0.28502626046672513</v>
      </c>
      <c r="G77" s="251">
        <f t="shared" si="2"/>
        <v>0.14398277515784177</v>
      </c>
    </row>
    <row r="78" spans="4:7" x14ac:dyDescent="0.2">
      <c r="D78">
        <f t="shared" si="3"/>
        <v>0.26900000000000313</v>
      </c>
      <c r="E78" s="251">
        <f t="shared" si="0"/>
        <v>1.7174704744896434</v>
      </c>
      <c r="F78" s="251">
        <f t="shared" si="1"/>
        <v>0.531535065174779</v>
      </c>
      <c r="G78" s="251">
        <f t="shared" si="2"/>
        <v>0.27568183832459875</v>
      </c>
    </row>
    <row r="79" spans="4:7" x14ac:dyDescent="0.2">
      <c r="D79">
        <f t="shared" si="3"/>
        <v>0.39500000000000313</v>
      </c>
      <c r="E79" s="251">
        <f t="shared" si="0"/>
        <v>1.4076906313044633</v>
      </c>
      <c r="F79" s="251">
        <f t="shared" si="1"/>
        <v>0.76961637761649582</v>
      </c>
      <c r="G79" s="251">
        <f t="shared" si="2"/>
        <v>0.41691183224909656</v>
      </c>
    </row>
    <row r="80" spans="4:7" x14ac:dyDescent="0.2">
      <c r="D80">
        <f t="shared" si="3"/>
        <v>0.52100000000000313</v>
      </c>
      <c r="E80" s="251">
        <f t="shared" si="0"/>
        <v>1.0089888749759628</v>
      </c>
      <c r="F80" s="251">
        <f t="shared" si="1"/>
        <v>0.99549541687746468</v>
      </c>
      <c r="G80" s="251">
        <f t="shared" si="2"/>
        <v>0.57389041844288291</v>
      </c>
    </row>
    <row r="81" spans="4:7" x14ac:dyDescent="0.2">
      <c r="D81">
        <f t="shared" si="3"/>
        <v>0.64700000000000313</v>
      </c>
      <c r="E81" s="251">
        <f t="shared" si="0"/>
        <v>0.54655065616916398</v>
      </c>
      <c r="F81" s="251">
        <f t="shared" si="1"/>
        <v>1.2055908691719741</v>
      </c>
      <c r="G81" s="251">
        <f t="shared" si="2"/>
        <v>0.75548142405864804</v>
      </c>
    </row>
    <row r="82" spans="4:7" x14ac:dyDescent="0.2">
      <c r="D82">
        <f t="shared" si="3"/>
        <v>0.77300000000000313</v>
      </c>
      <c r="E82" s="251">
        <f t="shared" si="0"/>
        <v>4.9587571674182825E-2</v>
      </c>
      <c r="F82" s="251">
        <f t="shared" si="1"/>
        <v>1.3965716695987418</v>
      </c>
      <c r="G82" s="251">
        <f t="shared" si="2"/>
        <v>0.97550609757446871</v>
      </c>
    </row>
    <row r="83" spans="4:7" x14ac:dyDescent="0.2">
      <c r="D83">
        <f t="shared" si="3"/>
        <v>0.89900000000000313</v>
      </c>
      <c r="E83" s="251">
        <f t="shared" si="0"/>
        <v>-0.45050789265152419</v>
      </c>
      <c r="F83" s="251">
        <f t="shared" si="1"/>
        <v>1.5654098161987884</v>
      </c>
      <c r="G83" s="251">
        <f t="shared" si="2"/>
        <v>1.2575734751398953</v>
      </c>
    </row>
    <row r="84" spans="4:7" x14ac:dyDescent="0.2">
      <c r="D84">
        <f t="shared" si="3"/>
        <v>1.025000000000003</v>
      </c>
      <c r="E84" s="251">
        <f t="shared" si="0"/>
        <v>-0.92214538275343649</v>
      </c>
      <c r="F84" s="251">
        <f t="shared" si="1"/>
        <v>1.7094283789481899</v>
      </c>
      <c r="G84" s="251">
        <f t="shared" si="2"/>
        <v>1.6465344294765589</v>
      </c>
    </row>
    <row r="85" spans="4:7" x14ac:dyDescent="0.2">
      <c r="D85">
        <f t="shared" si="3"/>
        <v>1.1510000000000029</v>
      </c>
      <c r="E85" s="251">
        <f t="shared" si="0"/>
        <v>-1.3355321963166205</v>
      </c>
      <c r="F85" s="251">
        <f t="shared" si="1"/>
        <v>1.8263439425027861</v>
      </c>
      <c r="G85" s="251">
        <f t="shared" si="2"/>
        <v>2.2405033486537196</v>
      </c>
    </row>
    <row r="86" spans="4:7" x14ac:dyDescent="0.2">
      <c r="D86">
        <f t="shared" si="3"/>
        <v>1.2770000000000028</v>
      </c>
      <c r="E86" s="251">
        <f t="shared" si="0"/>
        <v>-1.6645552474734828</v>
      </c>
      <c r="F86" s="251">
        <f t="shared" si="1"/>
        <v>1.9143028097648196</v>
      </c>
      <c r="G86" s="251">
        <f t="shared" si="2"/>
        <v>3.3052182004054793</v>
      </c>
    </row>
    <row r="87" spans="4:7" x14ac:dyDescent="0.2">
      <c r="D87">
        <f t="shared" si="3"/>
        <v>1.4030000000000027</v>
      </c>
      <c r="E87" s="251">
        <f t="shared" si="0"/>
        <v>-1.888430595117583</v>
      </c>
      <c r="F87" s="251">
        <f t="shared" si="1"/>
        <v>1.9719103922637009</v>
      </c>
      <c r="G87" s="251">
        <f t="shared" si="2"/>
        <v>5.903568646087118</v>
      </c>
    </row>
    <row r="88" spans="4:7" x14ac:dyDescent="0.2">
      <c r="D88">
        <f t="shared" si="3"/>
        <v>1.5290000000000026</v>
      </c>
      <c r="E88" s="251">
        <f t="shared" si="0"/>
        <v>-1.993016336351058</v>
      </c>
      <c r="F88" s="251">
        <f t="shared" si="1"/>
        <v>1.9982533213662022</v>
      </c>
      <c r="G88" s="251">
        <f t="shared" si="2"/>
        <v>23.911613719025262</v>
      </c>
    </row>
    <row r="89" spans="4:7" x14ac:dyDescent="0.2">
      <c r="D89">
        <f t="shared" si="3"/>
        <v>1.6550000000000025</v>
      </c>
      <c r="E89" s="251">
        <f t="shared" si="0"/>
        <v>-1.9717059313624046</v>
      </c>
      <c r="F89" s="251">
        <f t="shared" si="1"/>
        <v>1.9929139297426781</v>
      </c>
      <c r="G89" s="251">
        <f t="shared" si="2"/>
        <v>-11.847885307064626</v>
      </c>
    </row>
    <row r="90" spans="4:7" x14ac:dyDescent="0.2">
      <c r="D90">
        <f t="shared" si="3"/>
        <v>1.7810000000000024</v>
      </c>
      <c r="E90" s="251">
        <f t="shared" si="0"/>
        <v>-1.8258455296103953</v>
      </c>
      <c r="F90" s="251">
        <f t="shared" si="1"/>
        <v>1.9559768734855725</v>
      </c>
      <c r="G90" s="251">
        <f t="shared" si="2"/>
        <v>-4.6870156339738269</v>
      </c>
    </row>
    <row r="91" spans="4:7" x14ac:dyDescent="0.2">
      <c r="D91">
        <f t="shared" si="3"/>
        <v>1.9070000000000022</v>
      </c>
      <c r="E91" s="251">
        <f t="shared" ref="E91:E126" si="4">$J$9*(COS($L$9*D91+$N$9))+$P$9</f>
        <v>-1.5646489353835644</v>
      </c>
      <c r="F91" s="251">
        <f t="shared" ref="F91:F126" si="5">$J$11*SIN($L$11*D91+$N$11)+$P$11</f>
        <v>1.8880277898864637</v>
      </c>
      <c r="G91" s="251">
        <f t="shared" ref="G91:G126" si="6">$J$13*TAN($L$13*D91+$N$13)+$P$13</f>
        <v>-2.8614659143282855</v>
      </c>
    </row>
    <row r="92" spans="4:7" x14ac:dyDescent="0.2">
      <c r="D92">
        <f t="shared" ref="D92:D155" si="7">D91+$L$19</f>
        <v>2.0330000000000021</v>
      </c>
      <c r="E92" s="251">
        <f t="shared" si="4"/>
        <v>-1.204615584245851</v>
      </c>
      <c r="F92" s="251">
        <f t="shared" si="5"/>
        <v>1.790144012152612</v>
      </c>
      <c r="G92" s="251">
        <f t="shared" si="6"/>
        <v>-2.0072405939160722</v>
      </c>
    </row>
    <row r="93" spans="4:7" x14ac:dyDescent="0.2">
      <c r="D93">
        <f t="shared" si="7"/>
        <v>2.159000000000002</v>
      </c>
      <c r="E93" s="251">
        <f t="shared" si="4"/>
        <v>-0.76848829600909074</v>
      </c>
      <c r="F93" s="251">
        <f t="shared" si="5"/>
        <v>1.6638774882812408</v>
      </c>
      <c r="G93" s="251">
        <f t="shared" si="6"/>
        <v>-1.499346720636185</v>
      </c>
    </row>
    <row r="94" spans="4:7" x14ac:dyDescent="0.2">
      <c r="D94">
        <f t="shared" si="7"/>
        <v>2.2850000000000019</v>
      </c>
      <c r="E94" s="251">
        <f t="shared" si="4"/>
        <v>-0.28381664156733977</v>
      </c>
      <c r="F94" s="251">
        <f t="shared" si="5"/>
        <v>1.5112301749129216</v>
      </c>
      <c r="G94" s="251">
        <f t="shared" si="6"/>
        <v>-1.1535828036201594</v>
      </c>
    </row>
    <row r="95" spans="4:7" x14ac:dyDescent="0.2">
      <c r="D95">
        <f t="shared" si="7"/>
        <v>2.4110000000000018</v>
      </c>
      <c r="E95" s="251">
        <f t="shared" si="4"/>
        <v>0.2187833262330737</v>
      </c>
      <c r="F95" s="251">
        <f t="shared" si="5"/>
        <v>1.3346222962946956</v>
      </c>
      <c r="G95" s="251">
        <f t="shared" si="6"/>
        <v>-0.89598539218629791</v>
      </c>
    </row>
    <row r="96" spans="4:7" x14ac:dyDescent="0.2">
      <c r="D96">
        <f t="shared" si="7"/>
        <v>2.5370000000000017</v>
      </c>
      <c r="E96" s="251">
        <f t="shared" si="4"/>
        <v>0.70756304724071273</v>
      </c>
      <c r="F96" s="251">
        <f t="shared" si="5"/>
        <v>1.1368539716072981</v>
      </c>
      <c r="G96" s="251">
        <f t="shared" si="6"/>
        <v>-0.69090032061945306</v>
      </c>
    </row>
    <row r="97" spans="4:7" x14ac:dyDescent="0.2">
      <c r="D97">
        <f t="shared" si="7"/>
        <v>2.6630000000000016</v>
      </c>
      <c r="E97" s="251">
        <f t="shared" si="4"/>
        <v>1.151646967600835</v>
      </c>
      <c r="F97" s="251">
        <f t="shared" si="5"/>
        <v>0.92106081905548731</v>
      </c>
      <c r="G97" s="251">
        <f t="shared" si="6"/>
        <v>-0.51882336520009686</v>
      </c>
    </row>
    <row r="98" spans="4:7" x14ac:dyDescent="0.2">
      <c r="D98">
        <f t="shared" si="7"/>
        <v>2.7890000000000015</v>
      </c>
      <c r="E98" s="251">
        <f t="shared" si="4"/>
        <v>1.5229829067302567</v>
      </c>
      <c r="F98" s="251">
        <f t="shared" si="5"/>
        <v>0.69066424061894449</v>
      </c>
      <c r="G98" s="251">
        <f t="shared" si="6"/>
        <v>-0.36796939846559823</v>
      </c>
    </row>
    <row r="99" spans="4:7" x14ac:dyDescent="0.2">
      <c r="D99">
        <f t="shared" si="7"/>
        <v>2.9150000000000014</v>
      </c>
      <c r="E99" s="251">
        <f t="shared" si="4"/>
        <v>1.7981140756215381</v>
      </c>
      <c r="F99" s="251">
        <f t="shared" si="5"/>
        <v>0.44931717569937385</v>
      </c>
      <c r="G99" s="251">
        <f t="shared" si="6"/>
        <v>-0.23055206586521287</v>
      </c>
    </row>
    <row r="100" spans="4:7" x14ac:dyDescent="0.2">
      <c r="D100">
        <f t="shared" si="7"/>
        <v>3.0410000000000013</v>
      </c>
      <c r="E100" s="251">
        <f t="shared" si="4"/>
        <v>1.9596608104770303</v>
      </c>
      <c r="F100" s="251">
        <f t="shared" si="5"/>
        <v>0.20084618374011914</v>
      </c>
      <c r="G100" s="251">
        <f t="shared" si="6"/>
        <v>-0.10093332761480864</v>
      </c>
    </row>
    <row r="101" spans="4:7" x14ac:dyDescent="0.2">
      <c r="D101">
        <f t="shared" si="7"/>
        <v>3.1670000000000011</v>
      </c>
      <c r="E101" s="251">
        <f t="shared" si="4"/>
        <v>1.9974184225633183</v>
      </c>
      <c r="F101" s="251">
        <f t="shared" si="5"/>
        <v>-5.0809225901225066E-2</v>
      </c>
      <c r="G101" s="251">
        <f t="shared" si="6"/>
        <v>2.5412814917901309E-2</v>
      </c>
    </row>
    <row r="102" spans="4:7" x14ac:dyDescent="0.2">
      <c r="D102">
        <f t="shared" si="7"/>
        <v>3.293000000000001</v>
      </c>
      <c r="E102" s="251">
        <f t="shared" si="4"/>
        <v>1.909001814595692</v>
      </c>
      <c r="F102" s="251">
        <f t="shared" si="5"/>
        <v>-0.30165905490190098</v>
      </c>
      <c r="G102" s="251">
        <f t="shared" si="6"/>
        <v>0.15257501806538848</v>
      </c>
    </row>
    <row r="103" spans="4:7" x14ac:dyDescent="0.2">
      <c r="D103">
        <f t="shared" si="7"/>
        <v>3.4190000000000009</v>
      </c>
      <c r="E103" s="251">
        <f t="shared" si="4"/>
        <v>1.6999961441075493</v>
      </c>
      <c r="F103" s="251">
        <f t="shared" si="5"/>
        <v>-0.54772607742598001</v>
      </c>
      <c r="G103" s="251">
        <f t="shared" si="6"/>
        <v>0.28474937701885833</v>
      </c>
    </row>
    <row r="104" spans="4:7" x14ac:dyDescent="0.2">
      <c r="D104">
        <f t="shared" si="7"/>
        <v>3.5450000000000008</v>
      </c>
      <c r="E104" s="251">
        <f t="shared" si="4"/>
        <v>1.3836040166034722</v>
      </c>
      <c r="F104" s="251">
        <f t="shared" si="5"/>
        <v>-0.78510889906848458</v>
      </c>
      <c r="G104" s="251">
        <f t="shared" si="6"/>
        <v>0.42681545231676665</v>
      </c>
    </row>
    <row r="105" spans="4:7" x14ac:dyDescent="0.2">
      <c r="D105">
        <f t="shared" si="7"/>
        <v>3.6710000000000007</v>
      </c>
      <c r="E105" s="251">
        <f t="shared" si="4"/>
        <v>0.9798114948272868</v>
      </c>
      <c r="F105" s="251">
        <f t="shared" si="5"/>
        <v>-1.0100438134916292</v>
      </c>
      <c r="G105" s="251">
        <f t="shared" si="6"/>
        <v>0.58512117803174779</v>
      </c>
    </row>
    <row r="106" spans="4:7" x14ac:dyDescent="0.2">
      <c r="D106">
        <f t="shared" si="7"/>
        <v>3.7970000000000006</v>
      </c>
      <c r="E106" s="251">
        <f t="shared" si="4"/>
        <v>0.51412560621159842</v>
      </c>
      <c r="F106" s="251">
        <f t="shared" si="5"/>
        <v>-1.2189644760157703</v>
      </c>
      <c r="G106" s="251">
        <f t="shared" si="6"/>
        <v>0.76877201133614859</v>
      </c>
    </row>
    <row r="107" spans="4:7" x14ac:dyDescent="0.2">
      <c r="D107">
        <f t="shared" si="7"/>
        <v>3.9230000000000005</v>
      </c>
      <c r="E107" s="251">
        <f t="shared" si="4"/>
        <v>1.5963098455566684E-2</v>
      </c>
      <c r="F107" s="251">
        <f t="shared" si="5"/>
        <v>-1.408558448039851</v>
      </c>
      <c r="G107" s="251">
        <f t="shared" si="6"/>
        <v>0.99205005061325857</v>
      </c>
    </row>
    <row r="108" spans="4:7" x14ac:dyDescent="0.2">
      <c r="D108">
        <f t="shared" si="7"/>
        <v>4.0490000000000004</v>
      </c>
      <c r="E108" s="251">
        <f t="shared" si="4"/>
        <v>-0.48320777663828612</v>
      </c>
      <c r="F108" s="251">
        <f t="shared" si="5"/>
        <v>-1.5758197157791516</v>
      </c>
      <c r="G108" s="251">
        <f t="shared" si="6"/>
        <v>1.2795094068958037</v>
      </c>
    </row>
    <row r="109" spans="4:7" x14ac:dyDescent="0.2">
      <c r="D109">
        <f t="shared" si="7"/>
        <v>4.1750000000000007</v>
      </c>
      <c r="E109" s="251">
        <f t="shared" si="4"/>
        <v>-0.9518550700666224</v>
      </c>
      <c r="F109" s="251">
        <f t="shared" si="5"/>
        <v>-1.7180963506353835</v>
      </c>
      <c r="G109" s="251">
        <f t="shared" si="6"/>
        <v>1.67817345180836</v>
      </c>
    </row>
    <row r="110" spans="4:7" x14ac:dyDescent="0.2">
      <c r="D110">
        <f t="shared" si="7"/>
        <v>4.301000000000001</v>
      </c>
      <c r="E110" s="251">
        <f t="shared" si="4"/>
        <v>-1.3603749661938487</v>
      </c>
      <c r="F110" s="251">
        <f t="shared" si="5"/>
        <v>-1.8331325555436107</v>
      </c>
      <c r="G110" s="251">
        <f t="shared" si="6"/>
        <v>2.2920872422041088</v>
      </c>
    </row>
    <row r="111" spans="4:7" x14ac:dyDescent="0.2">
      <c r="D111">
        <f t="shared" si="7"/>
        <v>4.4270000000000014</v>
      </c>
      <c r="E111" s="251">
        <f t="shared" si="4"/>
        <v>-1.6829618157438304</v>
      </c>
      <c r="F111" s="251">
        <f t="shared" si="5"/>
        <v>-1.919104430650878</v>
      </c>
      <c r="G111" s="251">
        <f t="shared" si="6"/>
        <v>3.4083392987317782</v>
      </c>
    </row>
    <row r="112" spans="4:7" x14ac:dyDescent="0.2">
      <c r="D112">
        <f t="shared" si="7"/>
        <v>4.5530000000000017</v>
      </c>
      <c r="E112" s="251">
        <f t="shared" si="4"/>
        <v>-1.8992382437600548</v>
      </c>
      <c r="F112" s="251">
        <f t="shared" si="5"/>
        <v>-1.9746488912614453</v>
      </c>
      <c r="G112" s="251">
        <f t="shared" si="6"/>
        <v>6.2207395900259757</v>
      </c>
    </row>
    <row r="113" spans="4:7" x14ac:dyDescent="0.2">
      <c r="D113">
        <f t="shared" si="7"/>
        <v>4.679000000000002</v>
      </c>
      <c r="E113" s="251">
        <f t="shared" si="4"/>
        <v>-1.9955423608192862</v>
      </c>
      <c r="F113" s="251">
        <f t="shared" si="5"/>
        <v>-1.9988852795544036</v>
      </c>
      <c r="G113" s="251">
        <f t="shared" si="6"/>
        <v>29.938870635093895</v>
      </c>
    </row>
    <row r="114" spans="4:7" x14ac:dyDescent="0.2">
      <c r="D114">
        <f t="shared" si="7"/>
        <v>4.8050000000000024</v>
      </c>
      <c r="E114" s="251">
        <f t="shared" si="4"/>
        <v>-1.9657907661074201</v>
      </c>
      <c r="F114" s="251">
        <f t="shared" si="5"/>
        <v>-1.9914293274197354</v>
      </c>
      <c r="G114" s="251">
        <f t="shared" si="6"/>
        <v>-10.766963094173494</v>
      </c>
    </row>
    <row r="115" spans="4:7" x14ac:dyDescent="0.2">
      <c r="D115">
        <f t="shared" si="7"/>
        <v>4.9310000000000027</v>
      </c>
      <c r="E115" s="251">
        <f t="shared" si="4"/>
        <v>-1.8118628276205282</v>
      </c>
      <c r="F115" s="251">
        <f t="shared" si="5"/>
        <v>-1.9523992490319515</v>
      </c>
      <c r="G115" s="251">
        <f t="shared" si="6"/>
        <v>-4.5012312539459511</v>
      </c>
    </row>
    <row r="116" spans="4:7" x14ac:dyDescent="0.2">
      <c r="D116">
        <f t="shared" si="7"/>
        <v>5.057000000000003</v>
      </c>
      <c r="E116" s="251">
        <f t="shared" si="4"/>
        <v>-1.543481965030572</v>
      </c>
      <c r="F116" s="251">
        <f t="shared" si="5"/>
        <v>-1.8824138665635068</v>
      </c>
      <c r="G116" s="251">
        <f t="shared" si="6"/>
        <v>-2.7860322782578577</v>
      </c>
    </row>
    <row r="117" spans="4:7" x14ac:dyDescent="0.2">
      <c r="D117">
        <f t="shared" si="7"/>
        <v>5.1830000000000034</v>
      </c>
      <c r="E117" s="251">
        <f t="shared" si="4"/>
        <v>-1.1776014344165799</v>
      </c>
      <c r="F117" s="251">
        <f t="shared" si="5"/>
        <v>-1.7825827987548237</v>
      </c>
      <c r="G117" s="251">
        <f t="shared" si="6"/>
        <v>-1.9656606301622808</v>
      </c>
    </row>
    <row r="118" spans="4:7" x14ac:dyDescent="0.2">
      <c r="D118">
        <f t="shared" si="7"/>
        <v>5.3090000000000037</v>
      </c>
      <c r="E118" s="251">
        <f t="shared" si="4"/>
        <v>-0.73733341400903485</v>
      </c>
      <c r="F118" s="251">
        <f t="shared" si="5"/>
        <v>-1.6544888679012122</v>
      </c>
      <c r="G118" s="251">
        <f t="shared" si="6"/>
        <v>-1.4723786298540333</v>
      </c>
    </row>
    <row r="119" spans="4:7" x14ac:dyDescent="0.2">
      <c r="D119">
        <f t="shared" si="7"/>
        <v>5.4350000000000041</v>
      </c>
      <c r="E119" s="251">
        <f t="shared" si="4"/>
        <v>-0.25048903915248522</v>
      </c>
      <c r="F119" s="251">
        <f t="shared" si="5"/>
        <v>-1.5001630041940393</v>
      </c>
      <c r="G119" s="251">
        <f t="shared" si="6"/>
        <v>-1.1341751228437211</v>
      </c>
    </row>
    <row r="120" spans="4:7" x14ac:dyDescent="0.2">
      <c r="D120">
        <f t="shared" si="7"/>
        <v>5.5610000000000044</v>
      </c>
      <c r="E120" s="251">
        <f t="shared" si="4"/>
        <v>0.25217838949694971</v>
      </c>
      <c r="F120" s="251">
        <f t="shared" si="5"/>
        <v>-1.322052045307994</v>
      </c>
      <c r="G120" s="251">
        <f t="shared" si="6"/>
        <v>-0.88094168135166395</v>
      </c>
    </row>
    <row r="121" spans="4:7" x14ac:dyDescent="0.2">
      <c r="D121">
        <f t="shared" si="7"/>
        <v>5.6870000000000047</v>
      </c>
      <c r="E121" s="251">
        <f t="shared" si="4"/>
        <v>0.73891605037724739</v>
      </c>
      <c r="F121" s="251">
        <f t="shared" si="5"/>
        <v>-1.1229799417722262</v>
      </c>
      <c r="G121" s="251">
        <f t="shared" si="6"/>
        <v>-0.67855122459655814</v>
      </c>
    </row>
    <row r="122" spans="4:7" x14ac:dyDescent="0.2">
      <c r="D122">
        <f t="shared" si="7"/>
        <v>5.8130000000000051</v>
      </c>
      <c r="E122" s="251">
        <f t="shared" si="4"/>
        <v>1.1789773838098276</v>
      </c>
      <c r="F122" s="251">
        <f t="shared" si="5"/>
        <v>-0.90610298321447569</v>
      </c>
      <c r="G122" s="251">
        <f t="shared" si="6"/>
        <v>-0.50819904096448876</v>
      </c>
    </row>
    <row r="123" spans="4:7" x14ac:dyDescent="0.2">
      <c r="D123">
        <f t="shared" si="7"/>
        <v>5.9390000000000054</v>
      </c>
      <c r="E123" s="251">
        <f t="shared" si="4"/>
        <v>1.5445643105867863</v>
      </c>
      <c r="F123" s="251">
        <f t="shared" si="5"/>
        <v>-0.67485975536641218</v>
      </c>
      <c r="G123" s="251">
        <f t="shared" si="6"/>
        <v>-0.35845290137796298</v>
      </c>
    </row>
    <row r="124" spans="4:7" x14ac:dyDescent="0.2">
      <c r="D124">
        <f t="shared" si="7"/>
        <v>6.0650000000000057</v>
      </c>
      <c r="E124" s="251">
        <f t="shared" si="4"/>
        <v>1.8125831990348991</v>
      </c>
      <c r="F124" s="251">
        <f t="shared" si="5"/>
        <v>-0.43291662126222519</v>
      </c>
      <c r="G124" s="251">
        <f t="shared" si="6"/>
        <v>-0.22171475463619375</v>
      </c>
    </row>
    <row r="125" spans="4:7" x14ac:dyDescent="0.2">
      <c r="D125">
        <f t="shared" si="7"/>
        <v>6.1910000000000061</v>
      </c>
      <c r="E125" s="251">
        <f t="shared" si="4"/>
        <v>1.966103658492073</v>
      </c>
      <c r="F125" s="251">
        <f t="shared" si="5"/>
        <v>-0.18410959102645097</v>
      </c>
      <c r="G125" s="251">
        <f t="shared" si="6"/>
        <v>-9.2447332172630403E-2</v>
      </c>
    </row>
    <row r="126" spans="4:7" x14ac:dyDescent="0.2">
      <c r="D126">
        <f t="shared" si="7"/>
        <v>6.3170000000000064</v>
      </c>
      <c r="E126" s="251">
        <f t="shared" si="4"/>
        <v>1.9954280091854995</v>
      </c>
      <c r="F126" s="251">
        <f t="shared" si="5"/>
        <v>6.7616498094034305E-2</v>
      </c>
      <c r="G126" s="251">
        <f t="shared" si="6"/>
        <v>3.3827587001537422E-2</v>
      </c>
    </row>
  </sheetData>
  <mergeCells count="29">
    <mergeCell ref="C2:U3"/>
    <mergeCell ref="P11:Q11"/>
    <mergeCell ref="P13:Q13"/>
    <mergeCell ref="P9:Q9"/>
    <mergeCell ref="C18:H19"/>
    <mergeCell ref="J18:K18"/>
    <mergeCell ref="L18:M18"/>
    <mergeCell ref="N18:O18"/>
    <mergeCell ref="J19:K19"/>
    <mergeCell ref="L19:M19"/>
    <mergeCell ref="N19:O19"/>
    <mergeCell ref="L9:M9"/>
    <mergeCell ref="L11:M11"/>
    <mergeCell ref="L13:M13"/>
    <mergeCell ref="N9:O9"/>
    <mergeCell ref="N13:O13"/>
    <mergeCell ref="N11:O11"/>
    <mergeCell ref="C9:H9"/>
    <mergeCell ref="C11:H11"/>
    <mergeCell ref="C13:H13"/>
    <mergeCell ref="J9:K9"/>
    <mergeCell ref="J11:K11"/>
    <mergeCell ref="J13:K13"/>
    <mergeCell ref="C6:H7"/>
    <mergeCell ref="J7:K7"/>
    <mergeCell ref="L7:M7"/>
    <mergeCell ref="P7:Q7"/>
    <mergeCell ref="N7:O7"/>
    <mergeCell ref="J6:Q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"/>
  <sheetViews>
    <sheetView showGridLines="0" workbookViewId="0">
      <selection activeCell="B2" sqref="B2:D2"/>
    </sheetView>
  </sheetViews>
  <sheetFormatPr baseColWidth="10" defaultColWidth="9.1640625" defaultRowHeight="11" x14ac:dyDescent="0.2"/>
  <cols>
    <col min="1" max="1" width="1.6640625" style="9" customWidth="1"/>
    <col min="2" max="2" width="2.6640625" style="9" customWidth="1"/>
    <col min="3" max="3" width="33.33203125" style="9" customWidth="1"/>
    <col min="4" max="4" width="100" style="9" customWidth="1"/>
    <col min="5" max="5" width="1.6640625" style="9" customWidth="1"/>
    <col min="6" max="16384" width="9.1640625" style="9"/>
  </cols>
  <sheetData>
    <row r="1" spans="2:4" ht="6" customHeight="1" x14ac:dyDescent="0.2"/>
    <row r="2" spans="2:4" ht="14" x14ac:dyDescent="0.2">
      <c r="B2" s="211" t="s">
        <v>0</v>
      </c>
      <c r="C2" s="211"/>
      <c r="D2" s="211"/>
    </row>
    <row r="3" spans="2:4" ht="3" customHeight="1" x14ac:dyDescent="0.2"/>
    <row r="4" spans="2:4" ht="10.25" customHeight="1" x14ac:dyDescent="0.2">
      <c r="C4" s="212" t="s">
        <v>1</v>
      </c>
      <c r="D4" s="64" t="s">
        <v>2</v>
      </c>
    </row>
    <row r="5" spans="2:4" ht="10.25" customHeight="1" x14ac:dyDescent="0.2">
      <c r="C5" s="212"/>
      <c r="D5" s="65" t="s">
        <v>3</v>
      </c>
    </row>
    <row r="6" spans="2:4" ht="10.25" customHeight="1" x14ac:dyDescent="0.2">
      <c r="C6" s="212"/>
      <c r="D6" s="66" t="s">
        <v>4</v>
      </c>
    </row>
    <row r="7" spans="2:4" ht="10.25" customHeight="1" x14ac:dyDescent="0.2">
      <c r="C7" s="212"/>
      <c r="D7" s="65" t="s">
        <v>5</v>
      </c>
    </row>
    <row r="8" spans="2:4" ht="10.25" customHeight="1" x14ac:dyDescent="0.2">
      <c r="C8" s="212"/>
      <c r="D8" s="66" t="s">
        <v>6</v>
      </c>
    </row>
    <row r="9" spans="2:4" ht="10.25" customHeight="1" x14ac:dyDescent="0.2">
      <c r="C9" s="212"/>
      <c r="D9" s="67" t="s">
        <v>37</v>
      </c>
    </row>
    <row r="10" spans="2:4" ht="3" customHeight="1" x14ac:dyDescent="0.2">
      <c r="C10" s="3"/>
    </row>
    <row r="11" spans="2:4" ht="10.25" customHeight="1" x14ac:dyDescent="0.2">
      <c r="C11" s="212" t="s">
        <v>39</v>
      </c>
      <c r="D11" s="68" t="s">
        <v>40</v>
      </c>
    </row>
    <row r="12" spans="2:4" ht="10.25" customHeight="1" x14ac:dyDescent="0.2">
      <c r="C12" s="212"/>
      <c r="D12" s="65" t="s">
        <v>31</v>
      </c>
    </row>
    <row r="13" spans="2:4" ht="12" customHeight="1" x14ac:dyDescent="0.2">
      <c r="C13" s="212"/>
      <c r="D13" s="71" t="s">
        <v>38</v>
      </c>
    </row>
    <row r="14" spans="2:4" ht="3" customHeight="1" x14ac:dyDescent="0.2"/>
    <row r="15" spans="2:4" x14ac:dyDescent="0.2">
      <c r="C15" s="212" t="s">
        <v>7</v>
      </c>
      <c r="D15" s="64" t="s">
        <v>8</v>
      </c>
    </row>
    <row r="16" spans="2:4" x14ac:dyDescent="0.2">
      <c r="C16" s="212"/>
      <c r="D16" s="65" t="s">
        <v>34</v>
      </c>
    </row>
    <row r="17" spans="3:4" x14ac:dyDescent="0.2">
      <c r="C17" s="212"/>
      <c r="D17" s="70" t="s">
        <v>32</v>
      </c>
    </row>
    <row r="18" spans="3:4" x14ac:dyDescent="0.2">
      <c r="C18" s="212"/>
      <c r="D18" s="69" t="s">
        <v>33</v>
      </c>
    </row>
  </sheetData>
  <sheetProtection password="C7C0" sheet="1" objects="1" scenarios="1" selectLockedCells="1"/>
  <mergeCells count="4">
    <mergeCell ref="B2:D2"/>
    <mergeCell ref="C15:C18"/>
    <mergeCell ref="C4:C9"/>
    <mergeCell ref="C11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Fonctions mathématiques</vt:lpstr>
      <vt:lpstr>Fonctions Mathématiques-Rep</vt:lpstr>
      <vt:lpstr>Fonctions trigonométriques</vt:lpstr>
      <vt:lpstr>Fonctions Trigonométriques-Rep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Microsoft Office User</cp:lastModifiedBy>
  <dcterms:created xsi:type="dcterms:W3CDTF">2013-09-23T22:09:39Z</dcterms:created>
  <dcterms:modified xsi:type="dcterms:W3CDTF">2022-11-10T02:22:40Z</dcterms:modified>
</cp:coreProperties>
</file>