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My Internships\AZ Testing Financial Health\FA\New folder\"/>
    </mc:Choice>
  </mc:AlternateContent>
  <xr:revisionPtr revIDLastSave="0" documentId="13_ncr:1_{A7B0217C-1ED0-4AE1-9DD3-921312A3303F}" xr6:coauthVersionLast="47" xr6:coauthVersionMax="47" xr10:uidLastSave="{00000000-0000-0000-0000-000000000000}"/>
  <bookViews>
    <workbookView xWindow="-120" yWindow="-120" windowWidth="20730" windowHeight="11160" xr2:uid="{3069050D-4F83-4BFA-9FE8-52E1474D0178}"/>
  </bookViews>
  <sheets>
    <sheet name="IS" sheetId="1" r:id="rId1"/>
    <sheet name="Financial Health" sheetId="5" r:id="rId2"/>
    <sheet name="Forecast" sheetId="3" r:id="rId3"/>
    <sheet name="IS Forecast" sheetId="4" r:id="rId4"/>
    <sheet name="IS Forecast Chart" sheetId="7" r:id="rId5"/>
  </sheets>
  <definedNames>
    <definedName name="_xlchart.v1.0" hidden="1">IS!$A$28</definedName>
    <definedName name="_xlchart.v1.1" hidden="1">IS!$B$28:$Q$28</definedName>
    <definedName name="_xlchart.v1.2" hidden="1">IS!$B$3:$Q$3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E12" i="5"/>
  <c r="F12" i="5"/>
  <c r="F13" i="5" s="1"/>
  <c r="G12" i="5"/>
  <c r="G13" i="5" s="1"/>
  <c r="H12" i="5"/>
  <c r="I12" i="5"/>
  <c r="J12" i="5"/>
  <c r="J13" i="5" s="1"/>
  <c r="K12" i="5"/>
  <c r="K13" i="5" s="1"/>
  <c r="L12" i="5"/>
  <c r="M12" i="5"/>
  <c r="N12" i="5"/>
  <c r="N13" i="5" s="1"/>
  <c r="O12" i="5"/>
  <c r="O13" i="5" s="1"/>
  <c r="P12" i="5"/>
  <c r="Q12" i="5"/>
  <c r="D13" i="5"/>
  <c r="E13" i="5"/>
  <c r="H13" i="5"/>
  <c r="I13" i="5"/>
  <c r="L13" i="5"/>
  <c r="M13" i="5"/>
  <c r="P13" i="5"/>
  <c r="Q13" i="5"/>
  <c r="C13" i="5"/>
  <c r="C12" i="5"/>
  <c r="D10" i="5"/>
  <c r="E10" i="5"/>
  <c r="F10" i="5"/>
  <c r="F11" i="5" s="1"/>
  <c r="G10" i="5"/>
  <c r="G11" i="5" s="1"/>
  <c r="H10" i="5"/>
  <c r="I10" i="5"/>
  <c r="J10" i="5"/>
  <c r="J11" i="5" s="1"/>
  <c r="K10" i="5"/>
  <c r="K11" i="5" s="1"/>
  <c r="L10" i="5"/>
  <c r="M10" i="5"/>
  <c r="N10" i="5"/>
  <c r="N11" i="5" s="1"/>
  <c r="O10" i="5"/>
  <c r="O11" i="5" s="1"/>
  <c r="P10" i="5"/>
  <c r="Q10" i="5"/>
  <c r="D11" i="5"/>
  <c r="E11" i="5"/>
  <c r="H11" i="5"/>
  <c r="I11" i="5"/>
  <c r="L11" i="5"/>
  <c r="M11" i="5"/>
  <c r="P11" i="5"/>
  <c r="Q11" i="5"/>
  <c r="C11" i="5"/>
  <c r="C10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4" i="1"/>
  <c r="F7" i="5"/>
  <c r="F8" i="5" s="1"/>
  <c r="D7" i="5"/>
  <c r="D8" i="5" s="1"/>
  <c r="E7" i="5"/>
  <c r="E8" i="5" s="1"/>
  <c r="G7" i="5"/>
  <c r="G8" i="5" s="1"/>
  <c r="H7" i="5"/>
  <c r="H8" i="5" s="1"/>
  <c r="I7" i="5"/>
  <c r="I8" i="5" s="1"/>
  <c r="J7" i="5"/>
  <c r="K7" i="5"/>
  <c r="K8" i="5" s="1"/>
  <c r="L7" i="5"/>
  <c r="L8" i="5" s="1"/>
  <c r="M7" i="5"/>
  <c r="M8" i="5" s="1"/>
  <c r="N7" i="5"/>
  <c r="N8" i="5" s="1"/>
  <c r="O7" i="5"/>
  <c r="O8" i="5" s="1"/>
  <c r="P7" i="5"/>
  <c r="P8" i="5" s="1"/>
  <c r="Q7" i="5"/>
  <c r="Q8" i="5" s="1"/>
  <c r="J8" i="5"/>
  <c r="C7" i="5"/>
  <c r="C8" i="5" s="1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5" i="5"/>
  <c r="F8" i="1" l="1"/>
  <c r="E13" i="4"/>
  <c r="E14" i="4" l="1"/>
  <c r="U14" i="4"/>
  <c r="Q14" i="4"/>
  <c r="M14" i="4"/>
  <c r="I14" i="4"/>
  <c r="AB9" i="3" l="1"/>
  <c r="M16" i="4" s="1"/>
  <c r="T8" i="3"/>
  <c r="E15" i="4" s="1"/>
  <c r="U8" i="3"/>
  <c r="F15" i="4" s="1"/>
  <c r="V8" i="3"/>
  <c r="G15" i="4" s="1"/>
  <c r="W8" i="3"/>
  <c r="H15" i="4" s="1"/>
  <c r="X8" i="3"/>
  <c r="I15" i="4" s="1"/>
  <c r="Y8" i="3"/>
  <c r="J15" i="4" s="1"/>
  <c r="Z8" i="3"/>
  <c r="K15" i="4" s="1"/>
  <c r="AA8" i="3"/>
  <c r="L15" i="4" s="1"/>
  <c r="AB8" i="3"/>
  <c r="M15" i="4" s="1"/>
  <c r="AC8" i="3"/>
  <c r="N15" i="4" s="1"/>
  <c r="AD8" i="3"/>
  <c r="O15" i="4" s="1"/>
  <c r="AE8" i="3"/>
  <c r="P15" i="4" s="1"/>
  <c r="AF8" i="3"/>
  <c r="Q15" i="4" s="1"/>
  <c r="AG8" i="3"/>
  <c r="R15" i="4" s="1"/>
  <c r="AH8" i="3"/>
  <c r="S15" i="4" s="1"/>
  <c r="AI8" i="3"/>
  <c r="T15" i="4" s="1"/>
  <c r="AJ8" i="3"/>
  <c r="U15" i="4" s="1"/>
  <c r="AK8" i="3"/>
  <c r="V15" i="4" s="1"/>
  <c r="M23" i="3"/>
  <c r="M9" i="3" s="1"/>
  <c r="L23" i="3"/>
  <c r="L9" i="3" s="1"/>
  <c r="I23" i="3"/>
  <c r="I9" i="3" s="1"/>
  <c r="H23" i="3"/>
  <c r="H9" i="3" s="1"/>
  <c r="D23" i="3"/>
  <c r="D9" i="3" s="1"/>
  <c r="E23" i="3"/>
  <c r="E9" i="3" s="1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T55" i="3"/>
  <c r="D52" i="3"/>
  <c r="T52" i="3"/>
  <c r="S55" i="3"/>
  <c r="Q6" i="5" s="1"/>
  <c r="R55" i="3"/>
  <c r="P6" i="5" s="1"/>
  <c r="Q55" i="3"/>
  <c r="O6" i="5" s="1"/>
  <c r="P55" i="3"/>
  <c r="N6" i="5" s="1"/>
  <c r="O55" i="3"/>
  <c r="M6" i="5" s="1"/>
  <c r="N55" i="3"/>
  <c r="L6" i="5" s="1"/>
  <c r="M55" i="3"/>
  <c r="K6" i="5" s="1"/>
  <c r="L55" i="3"/>
  <c r="J6" i="5" s="1"/>
  <c r="K55" i="3"/>
  <c r="I6" i="5" s="1"/>
  <c r="J55" i="3"/>
  <c r="H6" i="5" s="1"/>
  <c r="I55" i="3"/>
  <c r="G6" i="5" s="1"/>
  <c r="H55" i="3"/>
  <c r="F6" i="5" s="1"/>
  <c r="G55" i="3"/>
  <c r="E6" i="5" s="1"/>
  <c r="F55" i="3"/>
  <c r="D6" i="5" s="1"/>
  <c r="E55" i="3"/>
  <c r="C6" i="5" s="1"/>
  <c r="D55" i="3"/>
  <c r="B6" i="5" s="1"/>
  <c r="F23" i="3"/>
  <c r="F9" i="3" s="1"/>
  <c r="G23" i="3"/>
  <c r="G9" i="3" s="1"/>
  <c r="J23" i="3"/>
  <c r="J9" i="3" s="1"/>
  <c r="K23" i="3"/>
  <c r="K9" i="3" s="1"/>
  <c r="N23" i="3"/>
  <c r="N9" i="3" s="1"/>
  <c r="O23" i="3"/>
  <c r="O9" i="3" s="1"/>
  <c r="P23" i="3"/>
  <c r="P9" i="3" s="1"/>
  <c r="Q23" i="3"/>
  <c r="Q9" i="3" s="1"/>
  <c r="R23" i="3"/>
  <c r="R9" i="3" s="1"/>
  <c r="S23" i="3"/>
  <c r="S9" i="3" s="1"/>
  <c r="T23" i="3"/>
  <c r="T9" i="3" s="1"/>
  <c r="E16" i="4" s="1"/>
  <c r="U23" i="3"/>
  <c r="U9" i="3" s="1"/>
  <c r="F16" i="4" s="1"/>
  <c r="V23" i="3"/>
  <c r="V9" i="3" s="1"/>
  <c r="G16" i="4" s="1"/>
  <c r="W23" i="3"/>
  <c r="W9" i="3" s="1"/>
  <c r="H16" i="4" s="1"/>
  <c r="X23" i="3"/>
  <c r="X9" i="3" s="1"/>
  <c r="I16" i="4" s="1"/>
  <c r="Y23" i="3"/>
  <c r="Y9" i="3" s="1"/>
  <c r="J16" i="4" s="1"/>
  <c r="Z23" i="3"/>
  <c r="Z9" i="3" s="1"/>
  <c r="K16" i="4" s="1"/>
  <c r="AA23" i="3"/>
  <c r="AA9" i="3" s="1"/>
  <c r="L16" i="4" s="1"/>
  <c r="AB23" i="3"/>
  <c r="AC23" i="3"/>
  <c r="AC9" i="3" s="1"/>
  <c r="N16" i="4" s="1"/>
  <c r="AD23" i="3"/>
  <c r="AD9" i="3" s="1"/>
  <c r="O16" i="4" s="1"/>
  <c r="AE23" i="3"/>
  <c r="AE9" i="3" s="1"/>
  <c r="P16" i="4" s="1"/>
  <c r="AF23" i="3"/>
  <c r="AF9" i="3" s="1"/>
  <c r="Q16" i="4" s="1"/>
  <c r="AG23" i="3"/>
  <c r="AG9" i="3" s="1"/>
  <c r="R16" i="4" s="1"/>
  <c r="AH23" i="3"/>
  <c r="AH9" i="3" s="1"/>
  <c r="S16" i="4" s="1"/>
  <c r="AI23" i="3"/>
  <c r="AI9" i="3" s="1"/>
  <c r="T16" i="4" s="1"/>
  <c r="AJ23" i="3"/>
  <c r="AJ9" i="3" s="1"/>
  <c r="U16" i="4" s="1"/>
  <c r="AK23" i="3"/>
  <c r="AK9" i="3" s="1"/>
  <c r="V16" i="4" s="1"/>
  <c r="H37" i="3"/>
  <c r="H53" i="3" s="1"/>
  <c r="L37" i="3"/>
  <c r="L53" i="3" s="1"/>
  <c r="P37" i="3"/>
  <c r="P53" i="3" s="1"/>
  <c r="D37" i="3"/>
  <c r="D53" i="3" s="1"/>
  <c r="T38" i="3"/>
  <c r="T54" i="3" s="1"/>
  <c r="U38" i="3"/>
  <c r="U54" i="3" s="1"/>
  <c r="V38" i="3"/>
  <c r="V54" i="3" s="1"/>
  <c r="W38" i="3"/>
  <c r="W54" i="3" s="1"/>
  <c r="X38" i="3"/>
  <c r="X54" i="3" s="1"/>
  <c r="Y38" i="3"/>
  <c r="Y54" i="3" s="1"/>
  <c r="Z38" i="3"/>
  <c r="Z54" i="3" s="1"/>
  <c r="AA38" i="3"/>
  <c r="AA54" i="3" s="1"/>
  <c r="AB38" i="3"/>
  <c r="AB54" i="3" s="1"/>
  <c r="AC38" i="3"/>
  <c r="AC54" i="3" s="1"/>
  <c r="AD38" i="3"/>
  <c r="AD54" i="3" s="1"/>
  <c r="AE38" i="3"/>
  <c r="AE54" i="3" s="1"/>
  <c r="AF38" i="3"/>
  <c r="AF54" i="3" s="1"/>
  <c r="AG38" i="3"/>
  <c r="AG54" i="3" s="1"/>
  <c r="AH38" i="3"/>
  <c r="AH54" i="3" s="1"/>
  <c r="AI38" i="3"/>
  <c r="AI54" i="3" s="1"/>
  <c r="AJ38" i="3"/>
  <c r="AJ54" i="3" s="1"/>
  <c r="AK38" i="3"/>
  <c r="AK54" i="3" s="1"/>
  <c r="D25" i="3"/>
  <c r="D41" i="3" s="1"/>
  <c r="D57" i="3" s="1"/>
  <c r="E25" i="3"/>
  <c r="E41" i="3" s="1"/>
  <c r="E57" i="3" s="1"/>
  <c r="F25" i="3"/>
  <c r="F41" i="3" s="1"/>
  <c r="F57" i="3" s="1"/>
  <c r="G25" i="3"/>
  <c r="G41" i="3" s="1"/>
  <c r="G57" i="3" s="1"/>
  <c r="H25" i="3"/>
  <c r="H41" i="3" s="1"/>
  <c r="H57" i="3" s="1"/>
  <c r="I25" i="3"/>
  <c r="I41" i="3" s="1"/>
  <c r="I57" i="3" s="1"/>
  <c r="J25" i="3"/>
  <c r="J41" i="3" s="1"/>
  <c r="J57" i="3" s="1"/>
  <c r="K25" i="3"/>
  <c r="K41" i="3" s="1"/>
  <c r="K57" i="3" s="1"/>
  <c r="L25" i="3"/>
  <c r="L41" i="3" s="1"/>
  <c r="L57" i="3" s="1"/>
  <c r="M25" i="3"/>
  <c r="M41" i="3" s="1"/>
  <c r="M57" i="3" s="1"/>
  <c r="N25" i="3"/>
  <c r="N41" i="3" s="1"/>
  <c r="N57" i="3" s="1"/>
  <c r="O25" i="3"/>
  <c r="O41" i="3" s="1"/>
  <c r="O57" i="3" s="1"/>
  <c r="P25" i="3"/>
  <c r="P41" i="3" s="1"/>
  <c r="P57" i="3" s="1"/>
  <c r="Q25" i="3"/>
  <c r="Q41" i="3" s="1"/>
  <c r="Q57" i="3" s="1"/>
  <c r="R25" i="3"/>
  <c r="R41" i="3" s="1"/>
  <c r="R57" i="3" s="1"/>
  <c r="S25" i="3"/>
  <c r="S41" i="3" s="1"/>
  <c r="S57" i="3" s="1"/>
  <c r="D26" i="3"/>
  <c r="D42" i="3" s="1"/>
  <c r="D58" i="3" s="1"/>
  <c r="E26" i="3"/>
  <c r="E42" i="3" s="1"/>
  <c r="E58" i="3" s="1"/>
  <c r="F26" i="3"/>
  <c r="F42" i="3" s="1"/>
  <c r="F58" i="3" s="1"/>
  <c r="G26" i="3"/>
  <c r="G42" i="3" s="1"/>
  <c r="G58" i="3" s="1"/>
  <c r="H26" i="3"/>
  <c r="H42" i="3" s="1"/>
  <c r="H58" i="3" s="1"/>
  <c r="I26" i="3"/>
  <c r="I42" i="3" s="1"/>
  <c r="I58" i="3" s="1"/>
  <c r="J26" i="3"/>
  <c r="J42" i="3" s="1"/>
  <c r="J58" i="3" s="1"/>
  <c r="K26" i="3"/>
  <c r="K42" i="3" s="1"/>
  <c r="K58" i="3" s="1"/>
  <c r="L26" i="3"/>
  <c r="L42" i="3" s="1"/>
  <c r="L58" i="3" s="1"/>
  <c r="M26" i="3"/>
  <c r="M42" i="3" s="1"/>
  <c r="M58" i="3" s="1"/>
  <c r="N26" i="3"/>
  <c r="N42" i="3" s="1"/>
  <c r="N58" i="3" s="1"/>
  <c r="O26" i="3"/>
  <c r="O42" i="3" s="1"/>
  <c r="O58" i="3" s="1"/>
  <c r="P26" i="3"/>
  <c r="P42" i="3" s="1"/>
  <c r="P58" i="3" s="1"/>
  <c r="Q26" i="3"/>
  <c r="Q42" i="3" s="1"/>
  <c r="Q58" i="3" s="1"/>
  <c r="R26" i="3"/>
  <c r="R42" i="3" s="1"/>
  <c r="R58" i="3" s="1"/>
  <c r="S26" i="3"/>
  <c r="S42" i="3" s="1"/>
  <c r="S58" i="3" s="1"/>
  <c r="D27" i="3"/>
  <c r="D43" i="3" s="1"/>
  <c r="D59" i="3" s="1"/>
  <c r="E27" i="3"/>
  <c r="E43" i="3" s="1"/>
  <c r="E59" i="3" s="1"/>
  <c r="F27" i="3"/>
  <c r="F43" i="3" s="1"/>
  <c r="F59" i="3" s="1"/>
  <c r="G27" i="3"/>
  <c r="G43" i="3" s="1"/>
  <c r="G59" i="3" s="1"/>
  <c r="H27" i="3"/>
  <c r="H43" i="3" s="1"/>
  <c r="H59" i="3" s="1"/>
  <c r="I27" i="3"/>
  <c r="I43" i="3" s="1"/>
  <c r="I59" i="3" s="1"/>
  <c r="J27" i="3"/>
  <c r="J43" i="3" s="1"/>
  <c r="J59" i="3" s="1"/>
  <c r="K27" i="3"/>
  <c r="K43" i="3" s="1"/>
  <c r="K59" i="3" s="1"/>
  <c r="L27" i="3"/>
  <c r="L43" i="3" s="1"/>
  <c r="L59" i="3" s="1"/>
  <c r="M27" i="3"/>
  <c r="M43" i="3" s="1"/>
  <c r="M59" i="3" s="1"/>
  <c r="N27" i="3"/>
  <c r="N43" i="3" s="1"/>
  <c r="N59" i="3" s="1"/>
  <c r="O27" i="3"/>
  <c r="O43" i="3" s="1"/>
  <c r="O59" i="3" s="1"/>
  <c r="P27" i="3"/>
  <c r="P43" i="3" s="1"/>
  <c r="P59" i="3" s="1"/>
  <c r="Q27" i="3"/>
  <c r="Q43" i="3" s="1"/>
  <c r="Q59" i="3" s="1"/>
  <c r="R27" i="3"/>
  <c r="R43" i="3" s="1"/>
  <c r="R59" i="3" s="1"/>
  <c r="S27" i="3"/>
  <c r="S43" i="3" s="1"/>
  <c r="S59" i="3" s="1"/>
  <c r="D28" i="3"/>
  <c r="D44" i="3" s="1"/>
  <c r="D60" i="3" s="1"/>
  <c r="E28" i="3"/>
  <c r="E44" i="3" s="1"/>
  <c r="E60" i="3" s="1"/>
  <c r="F28" i="3"/>
  <c r="F44" i="3" s="1"/>
  <c r="F60" i="3" s="1"/>
  <c r="G28" i="3"/>
  <c r="G44" i="3" s="1"/>
  <c r="G60" i="3" s="1"/>
  <c r="H28" i="3"/>
  <c r="H44" i="3" s="1"/>
  <c r="H60" i="3" s="1"/>
  <c r="I28" i="3"/>
  <c r="I44" i="3" s="1"/>
  <c r="I60" i="3" s="1"/>
  <c r="J28" i="3"/>
  <c r="J44" i="3" s="1"/>
  <c r="J60" i="3" s="1"/>
  <c r="K28" i="3"/>
  <c r="K44" i="3" s="1"/>
  <c r="K60" i="3" s="1"/>
  <c r="L28" i="3"/>
  <c r="L44" i="3" s="1"/>
  <c r="L60" i="3" s="1"/>
  <c r="M28" i="3"/>
  <c r="M44" i="3" s="1"/>
  <c r="M60" i="3" s="1"/>
  <c r="N28" i="3"/>
  <c r="N44" i="3" s="1"/>
  <c r="N60" i="3" s="1"/>
  <c r="O28" i="3"/>
  <c r="O44" i="3" s="1"/>
  <c r="O60" i="3" s="1"/>
  <c r="P28" i="3"/>
  <c r="P44" i="3" s="1"/>
  <c r="P60" i="3" s="1"/>
  <c r="Q28" i="3"/>
  <c r="Q44" i="3" s="1"/>
  <c r="Q60" i="3" s="1"/>
  <c r="R28" i="3"/>
  <c r="R44" i="3" s="1"/>
  <c r="R60" i="3" s="1"/>
  <c r="S28" i="3"/>
  <c r="S44" i="3" s="1"/>
  <c r="S60" i="3" s="1"/>
  <c r="D29" i="3"/>
  <c r="D45" i="3" s="1"/>
  <c r="D61" i="3" s="1"/>
  <c r="E29" i="3"/>
  <c r="E45" i="3" s="1"/>
  <c r="E61" i="3" s="1"/>
  <c r="F29" i="3"/>
  <c r="F45" i="3" s="1"/>
  <c r="F61" i="3" s="1"/>
  <c r="G29" i="3"/>
  <c r="G45" i="3" s="1"/>
  <c r="G61" i="3" s="1"/>
  <c r="H29" i="3"/>
  <c r="H45" i="3" s="1"/>
  <c r="H61" i="3" s="1"/>
  <c r="I29" i="3"/>
  <c r="I45" i="3" s="1"/>
  <c r="I61" i="3" s="1"/>
  <c r="J29" i="3"/>
  <c r="J45" i="3" s="1"/>
  <c r="J61" i="3" s="1"/>
  <c r="K29" i="3"/>
  <c r="K45" i="3" s="1"/>
  <c r="K61" i="3" s="1"/>
  <c r="L29" i="3"/>
  <c r="L45" i="3" s="1"/>
  <c r="L61" i="3" s="1"/>
  <c r="M29" i="3"/>
  <c r="M45" i="3" s="1"/>
  <c r="M61" i="3" s="1"/>
  <c r="N29" i="3"/>
  <c r="N45" i="3" s="1"/>
  <c r="N61" i="3" s="1"/>
  <c r="O29" i="3"/>
  <c r="O45" i="3" s="1"/>
  <c r="O61" i="3" s="1"/>
  <c r="P29" i="3"/>
  <c r="P45" i="3" s="1"/>
  <c r="P61" i="3" s="1"/>
  <c r="Q29" i="3"/>
  <c r="Q45" i="3" s="1"/>
  <c r="Q61" i="3" s="1"/>
  <c r="R29" i="3"/>
  <c r="R45" i="3" s="1"/>
  <c r="R61" i="3" s="1"/>
  <c r="S29" i="3"/>
  <c r="S45" i="3" s="1"/>
  <c r="S61" i="3" s="1"/>
  <c r="D30" i="3"/>
  <c r="D46" i="3" s="1"/>
  <c r="D62" i="3" s="1"/>
  <c r="E30" i="3"/>
  <c r="E46" i="3" s="1"/>
  <c r="E62" i="3" s="1"/>
  <c r="F30" i="3"/>
  <c r="F46" i="3" s="1"/>
  <c r="F62" i="3" s="1"/>
  <c r="G30" i="3"/>
  <c r="G46" i="3" s="1"/>
  <c r="G62" i="3" s="1"/>
  <c r="H30" i="3"/>
  <c r="H46" i="3" s="1"/>
  <c r="H62" i="3" s="1"/>
  <c r="I30" i="3"/>
  <c r="I46" i="3" s="1"/>
  <c r="I62" i="3" s="1"/>
  <c r="J30" i="3"/>
  <c r="J46" i="3" s="1"/>
  <c r="J62" i="3" s="1"/>
  <c r="K30" i="3"/>
  <c r="K46" i="3" s="1"/>
  <c r="K62" i="3" s="1"/>
  <c r="L30" i="3"/>
  <c r="L46" i="3" s="1"/>
  <c r="L62" i="3" s="1"/>
  <c r="M30" i="3"/>
  <c r="M46" i="3" s="1"/>
  <c r="M62" i="3" s="1"/>
  <c r="N30" i="3"/>
  <c r="N46" i="3" s="1"/>
  <c r="N62" i="3" s="1"/>
  <c r="O30" i="3"/>
  <c r="O46" i="3" s="1"/>
  <c r="O62" i="3" s="1"/>
  <c r="P30" i="3"/>
  <c r="P46" i="3" s="1"/>
  <c r="P62" i="3" s="1"/>
  <c r="Q30" i="3"/>
  <c r="Q46" i="3" s="1"/>
  <c r="Q62" i="3" s="1"/>
  <c r="R30" i="3"/>
  <c r="R46" i="3" s="1"/>
  <c r="R62" i="3" s="1"/>
  <c r="S30" i="3"/>
  <c r="S46" i="3" s="1"/>
  <c r="S62" i="3" s="1"/>
  <c r="E24" i="3"/>
  <c r="F24" i="3"/>
  <c r="G24" i="3"/>
  <c r="H24" i="3"/>
  <c r="H40" i="3" s="1"/>
  <c r="H56" i="3" s="1"/>
  <c r="I24" i="3"/>
  <c r="I40" i="3" s="1"/>
  <c r="I56" i="3" s="1"/>
  <c r="J24" i="3"/>
  <c r="J40" i="3" s="1"/>
  <c r="J56" i="3" s="1"/>
  <c r="K24" i="3"/>
  <c r="K40" i="3" s="1"/>
  <c r="K56" i="3" s="1"/>
  <c r="L24" i="3"/>
  <c r="L40" i="3" s="1"/>
  <c r="L56" i="3" s="1"/>
  <c r="M24" i="3"/>
  <c r="M40" i="3" s="1"/>
  <c r="M56" i="3" s="1"/>
  <c r="N24" i="3"/>
  <c r="N40" i="3" s="1"/>
  <c r="N56" i="3" s="1"/>
  <c r="O24" i="3"/>
  <c r="O40" i="3" s="1"/>
  <c r="O56" i="3" s="1"/>
  <c r="P24" i="3"/>
  <c r="P40" i="3" s="1"/>
  <c r="P56" i="3" s="1"/>
  <c r="Q24" i="3"/>
  <c r="Q40" i="3" s="1"/>
  <c r="Q56" i="3" s="1"/>
  <c r="R24" i="3"/>
  <c r="R40" i="3" s="1"/>
  <c r="R56" i="3" s="1"/>
  <c r="S24" i="3"/>
  <c r="S40" i="3" s="1"/>
  <c r="S56" i="3" s="1"/>
  <c r="D24" i="3"/>
  <c r="D40" i="3" s="1"/>
  <c r="D56" i="3" s="1"/>
  <c r="E22" i="3"/>
  <c r="E38" i="3" s="1"/>
  <c r="E54" i="3" s="1"/>
  <c r="F22" i="3"/>
  <c r="F38" i="3" s="1"/>
  <c r="F54" i="3" s="1"/>
  <c r="G22" i="3"/>
  <c r="G38" i="3" s="1"/>
  <c r="G54" i="3" s="1"/>
  <c r="H22" i="3"/>
  <c r="H38" i="3" s="1"/>
  <c r="H54" i="3" s="1"/>
  <c r="I22" i="3"/>
  <c r="I38" i="3" s="1"/>
  <c r="I54" i="3" s="1"/>
  <c r="J22" i="3"/>
  <c r="J38" i="3" s="1"/>
  <c r="J54" i="3" s="1"/>
  <c r="K22" i="3"/>
  <c r="K38" i="3" s="1"/>
  <c r="K54" i="3" s="1"/>
  <c r="L22" i="3"/>
  <c r="L38" i="3" s="1"/>
  <c r="L54" i="3" s="1"/>
  <c r="M22" i="3"/>
  <c r="M38" i="3" s="1"/>
  <c r="M54" i="3" s="1"/>
  <c r="N22" i="3"/>
  <c r="N38" i="3" s="1"/>
  <c r="N54" i="3" s="1"/>
  <c r="O22" i="3"/>
  <c r="O38" i="3" s="1"/>
  <c r="O54" i="3" s="1"/>
  <c r="P22" i="3"/>
  <c r="P38" i="3" s="1"/>
  <c r="P54" i="3" s="1"/>
  <c r="Q22" i="3"/>
  <c r="Q38" i="3" s="1"/>
  <c r="Q54" i="3" s="1"/>
  <c r="R22" i="3"/>
  <c r="R38" i="3" s="1"/>
  <c r="R54" i="3" s="1"/>
  <c r="S22" i="3"/>
  <c r="S38" i="3" s="1"/>
  <c r="S54" i="3" s="1"/>
  <c r="D22" i="3"/>
  <c r="D38" i="3" s="1"/>
  <c r="D54" i="3" s="1"/>
  <c r="C25" i="3"/>
  <c r="C41" i="3" s="1"/>
  <c r="C57" i="3" s="1"/>
  <c r="C26" i="3"/>
  <c r="C42" i="3" s="1"/>
  <c r="C58" i="3" s="1"/>
  <c r="C27" i="3"/>
  <c r="C43" i="3" s="1"/>
  <c r="C59" i="3" s="1"/>
  <c r="C28" i="3"/>
  <c r="C44" i="3" s="1"/>
  <c r="C60" i="3" s="1"/>
  <c r="C29" i="3"/>
  <c r="C45" i="3" s="1"/>
  <c r="C61" i="3" s="1"/>
  <c r="C30" i="3"/>
  <c r="C46" i="3" s="1"/>
  <c r="C62" i="3" s="1"/>
  <c r="C31" i="3"/>
  <c r="C47" i="3" s="1"/>
  <c r="C63" i="3" s="1"/>
  <c r="C32" i="3"/>
  <c r="C48" i="3" s="1"/>
  <c r="C64" i="3" s="1"/>
  <c r="C24" i="3"/>
  <c r="C40" i="3" s="1"/>
  <c r="C56" i="3" s="1"/>
  <c r="G17" i="1"/>
  <c r="I31" i="3" s="1"/>
  <c r="N17" i="1"/>
  <c r="P31" i="3" s="1"/>
  <c r="P47" i="3" s="1"/>
  <c r="P63" i="3" s="1"/>
  <c r="O17" i="1"/>
  <c r="Q31" i="3" s="1"/>
  <c r="Q47" i="3" s="1"/>
  <c r="Q63" i="3" s="1"/>
  <c r="P17" i="1"/>
  <c r="R31" i="3" s="1"/>
  <c r="R47" i="3" s="1"/>
  <c r="R63" i="3" s="1"/>
  <c r="Q17" i="1"/>
  <c r="S31" i="3" s="1"/>
  <c r="N8" i="1"/>
  <c r="O8" i="1"/>
  <c r="P8" i="1"/>
  <c r="Q8" i="1"/>
  <c r="J17" i="1"/>
  <c r="L31" i="3" s="1"/>
  <c r="K17" i="1"/>
  <c r="M31" i="3" s="1"/>
  <c r="M47" i="3" s="1"/>
  <c r="M63" i="3" s="1"/>
  <c r="L17" i="1"/>
  <c r="N31" i="3" s="1"/>
  <c r="M17" i="1"/>
  <c r="O31" i="3" s="1"/>
  <c r="O47" i="3" s="1"/>
  <c r="O63" i="3" s="1"/>
  <c r="J8" i="1"/>
  <c r="K8" i="1"/>
  <c r="L8" i="1"/>
  <c r="M8" i="1"/>
  <c r="F17" i="1"/>
  <c r="H31" i="3" s="1"/>
  <c r="H17" i="1"/>
  <c r="J31" i="3" s="1"/>
  <c r="J47" i="3" s="1"/>
  <c r="J63" i="3" s="1"/>
  <c r="I17" i="1"/>
  <c r="K31" i="3" s="1"/>
  <c r="G8" i="1"/>
  <c r="H8" i="1"/>
  <c r="I8" i="1"/>
  <c r="T44" i="3"/>
  <c r="T42" i="3"/>
  <c r="T41" i="3"/>
  <c r="T46" i="3"/>
  <c r="T43" i="3"/>
  <c r="T45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15" i="3" l="1"/>
  <c r="E11" i="3"/>
  <c r="F8" i="3"/>
  <c r="D12" i="3"/>
  <c r="H15" i="3"/>
  <c r="R8" i="3"/>
  <c r="K12" i="3"/>
  <c r="M15" i="3"/>
  <c r="D8" i="3"/>
  <c r="N8" i="3"/>
  <c r="C14" i="3"/>
  <c r="D16" i="3"/>
  <c r="J8" i="3"/>
  <c r="T57" i="3"/>
  <c r="T25" i="3"/>
  <c r="C10" i="3"/>
  <c r="F11" i="3"/>
  <c r="E12" i="3"/>
  <c r="C13" i="3"/>
  <c r="G14" i="3"/>
  <c r="D15" i="3"/>
  <c r="J15" i="3"/>
  <c r="P15" i="3"/>
  <c r="G16" i="3"/>
  <c r="O16" i="3"/>
  <c r="C18" i="3"/>
  <c r="Q8" i="3"/>
  <c r="M8" i="3"/>
  <c r="I8" i="3"/>
  <c r="E8" i="3"/>
  <c r="C17" i="3"/>
  <c r="P10" i="3"/>
  <c r="G11" i="3"/>
  <c r="F12" i="3"/>
  <c r="R13" i="3"/>
  <c r="M14" i="3"/>
  <c r="E15" i="3"/>
  <c r="K15" i="3"/>
  <c r="Q15" i="3"/>
  <c r="I16" i="3"/>
  <c r="R16" i="3"/>
  <c r="P8" i="3"/>
  <c r="L8" i="3"/>
  <c r="H8" i="3"/>
  <c r="N16" i="3"/>
  <c r="C11" i="3"/>
  <c r="C12" i="3"/>
  <c r="G12" i="3"/>
  <c r="S13" i="3"/>
  <c r="N14" i="3"/>
  <c r="G15" i="3"/>
  <c r="L15" i="3"/>
  <c r="C16" i="3"/>
  <c r="M16" i="3"/>
  <c r="S16" i="3"/>
  <c r="S8" i="3"/>
  <c r="O8" i="3"/>
  <c r="K8" i="3"/>
  <c r="G8" i="3"/>
  <c r="J12" i="3"/>
  <c r="G40" i="3"/>
  <c r="G56" i="3" s="1"/>
  <c r="G10" i="3"/>
  <c r="F40" i="3"/>
  <c r="F56" i="3" s="1"/>
  <c r="F10" i="3"/>
  <c r="E40" i="3"/>
  <c r="E10" i="3"/>
  <c r="G13" i="3"/>
  <c r="E13" i="3"/>
  <c r="F13" i="3"/>
  <c r="I13" i="3"/>
  <c r="F14" i="3"/>
  <c r="E14" i="3"/>
  <c r="I12" i="3"/>
  <c r="L14" i="3"/>
  <c r="M12" i="3"/>
  <c r="M10" i="3"/>
  <c r="N15" i="3"/>
  <c r="O14" i="3"/>
  <c r="O15" i="3"/>
  <c r="P16" i="3"/>
  <c r="Q16" i="3"/>
  <c r="Q12" i="3"/>
  <c r="R15" i="3"/>
  <c r="R12" i="3"/>
  <c r="S15" i="3"/>
  <c r="S12" i="3"/>
  <c r="D10" i="3"/>
  <c r="D11" i="3"/>
  <c r="D13" i="3"/>
  <c r="D14" i="3"/>
  <c r="F15" i="3"/>
  <c r="P12" i="3"/>
  <c r="P14" i="3"/>
  <c r="Q14" i="3"/>
  <c r="R14" i="3"/>
  <c r="S14" i="3"/>
  <c r="M11" i="3"/>
  <c r="O11" i="3"/>
  <c r="R11" i="3"/>
  <c r="I11" i="3"/>
  <c r="P11" i="3"/>
  <c r="N10" i="3"/>
  <c r="N11" i="3"/>
  <c r="Q13" i="3"/>
  <c r="S11" i="3"/>
  <c r="S10" i="3"/>
  <c r="S47" i="3"/>
  <c r="S63" i="3" s="1"/>
  <c r="S17" i="3"/>
  <c r="R17" i="3"/>
  <c r="R10" i="3"/>
  <c r="Q11" i="3"/>
  <c r="Q10" i="3"/>
  <c r="Q17" i="3"/>
  <c r="O10" i="3"/>
  <c r="O12" i="3"/>
  <c r="N12" i="3"/>
  <c r="L16" i="3"/>
  <c r="K16" i="3"/>
  <c r="J16" i="3"/>
  <c r="H16" i="3"/>
  <c r="F16" i="3"/>
  <c r="E16" i="3"/>
  <c r="I15" i="3"/>
  <c r="I14" i="3"/>
  <c r="J14" i="3"/>
  <c r="K14" i="3"/>
  <c r="H13" i="3"/>
  <c r="H12" i="3"/>
  <c r="L12" i="3"/>
  <c r="L11" i="3"/>
  <c r="K11" i="3"/>
  <c r="J11" i="3"/>
  <c r="H11" i="3"/>
  <c r="L10" i="3"/>
  <c r="K10" i="3"/>
  <c r="J10" i="3"/>
  <c r="I47" i="3"/>
  <c r="I63" i="3" s="1"/>
  <c r="I17" i="3"/>
  <c r="I10" i="3"/>
  <c r="H10" i="3"/>
  <c r="O13" i="3"/>
  <c r="N13" i="3"/>
  <c r="L13" i="3"/>
  <c r="K47" i="3"/>
  <c r="K63" i="3" s="1"/>
  <c r="K17" i="3"/>
  <c r="K13" i="3"/>
  <c r="J13" i="3"/>
  <c r="H47" i="3"/>
  <c r="H63" i="3" s="1"/>
  <c r="H17" i="3"/>
  <c r="H14" i="3"/>
  <c r="J17" i="3"/>
  <c r="L47" i="3"/>
  <c r="L63" i="3" s="1"/>
  <c r="L17" i="3"/>
  <c r="M17" i="3"/>
  <c r="M13" i="3"/>
  <c r="N47" i="3"/>
  <c r="N17" i="3"/>
  <c r="O17" i="3"/>
  <c r="P13" i="3"/>
  <c r="P17" i="3"/>
  <c r="AI62" i="3"/>
  <c r="AI16" i="3" s="1"/>
  <c r="T28" i="4" s="1"/>
  <c r="AI30" i="3"/>
  <c r="AH62" i="3"/>
  <c r="AH16" i="3" s="1"/>
  <c r="S28" i="4" s="1"/>
  <c r="AH30" i="3"/>
  <c r="AG30" i="3"/>
  <c r="AG62" i="3"/>
  <c r="AG16" i="3" s="1"/>
  <c r="R28" i="4" s="1"/>
  <c r="AF30" i="3"/>
  <c r="AF62" i="3"/>
  <c r="AF16" i="3" s="1"/>
  <c r="Q28" i="4" s="1"/>
  <c r="AE62" i="3"/>
  <c r="AE16" i="3" s="1"/>
  <c r="P28" i="4" s="1"/>
  <c r="AE30" i="3"/>
  <c r="AD62" i="3"/>
  <c r="AD16" i="3" s="1"/>
  <c r="O28" i="4" s="1"/>
  <c r="AD30" i="3"/>
  <c r="AC30" i="3"/>
  <c r="AC62" i="3"/>
  <c r="AC16" i="3" s="1"/>
  <c r="N28" i="4" s="1"/>
  <c r="AB30" i="3"/>
  <c r="AB62" i="3"/>
  <c r="AB16" i="3" s="1"/>
  <c r="M28" i="4" s="1"/>
  <c r="AA62" i="3"/>
  <c r="AA16" i="3" s="1"/>
  <c r="L28" i="4" s="1"/>
  <c r="AA30" i="3"/>
  <c r="Z62" i="3"/>
  <c r="Z16" i="3" s="1"/>
  <c r="K28" i="4" s="1"/>
  <c r="Z30" i="3"/>
  <c r="Y30" i="3"/>
  <c r="Y62" i="3"/>
  <c r="Y16" i="3" s="1"/>
  <c r="J28" i="4" s="1"/>
  <c r="X30" i="3"/>
  <c r="X62" i="3"/>
  <c r="X16" i="3" s="1"/>
  <c r="I28" i="4" s="1"/>
  <c r="W62" i="3"/>
  <c r="W16" i="3" s="1"/>
  <c r="H28" i="4" s="1"/>
  <c r="W30" i="3"/>
  <c r="V62" i="3"/>
  <c r="V16" i="3" s="1"/>
  <c r="G28" i="4" s="1"/>
  <c r="V30" i="3"/>
  <c r="T61" i="3"/>
  <c r="T15" i="3" s="1"/>
  <c r="E27" i="4" s="1"/>
  <c r="T29" i="3"/>
  <c r="T11" i="3"/>
  <c r="E23" i="4" s="1"/>
  <c r="E52" i="4" s="1"/>
  <c r="E53" i="4" s="1"/>
  <c r="E64" i="4" s="1"/>
  <c r="E32" i="4" s="1"/>
  <c r="T28" i="3"/>
  <c r="T60" i="3"/>
  <c r="T59" i="3"/>
  <c r="T27" i="3"/>
  <c r="U30" i="3"/>
  <c r="U62" i="3"/>
  <c r="U16" i="3" s="1"/>
  <c r="F28" i="4" s="1"/>
  <c r="T30" i="3"/>
  <c r="T62" i="3"/>
  <c r="T16" i="3" s="1"/>
  <c r="E28" i="4" s="1"/>
  <c r="T26" i="3"/>
  <c r="T58" i="3"/>
  <c r="T12" i="3" s="1"/>
  <c r="E24" i="4" s="1"/>
  <c r="P18" i="1"/>
  <c r="R32" i="3" s="1"/>
  <c r="O18" i="1"/>
  <c r="M18" i="1"/>
  <c r="L18" i="1"/>
  <c r="K18" i="1"/>
  <c r="J18" i="1"/>
  <c r="I18" i="1"/>
  <c r="H18" i="1"/>
  <c r="G18" i="1"/>
  <c r="N18" i="1"/>
  <c r="P32" i="3" s="1"/>
  <c r="Q18" i="1"/>
  <c r="S32" i="3" s="1"/>
  <c r="F18" i="1"/>
  <c r="H32" i="3" s="1"/>
  <c r="C17" i="1"/>
  <c r="E31" i="3" s="1"/>
  <c r="D17" i="1"/>
  <c r="F31" i="3" s="1"/>
  <c r="E17" i="1"/>
  <c r="G31" i="3" s="1"/>
  <c r="B17" i="1"/>
  <c r="D31" i="3" s="1"/>
  <c r="AJ46" i="3"/>
  <c r="U45" i="3"/>
  <c r="U42" i="3"/>
  <c r="V42" i="3"/>
  <c r="U41" i="3"/>
  <c r="T40" i="3"/>
  <c r="W42" i="3"/>
  <c r="U44" i="3"/>
  <c r="U43" i="3"/>
  <c r="X42" i="3"/>
  <c r="U40" i="3"/>
  <c r="V44" i="3"/>
  <c r="W44" i="3"/>
  <c r="V45" i="3"/>
  <c r="X44" i="3"/>
  <c r="AK46" i="3"/>
  <c r="Y42" i="3"/>
  <c r="V41" i="3"/>
  <c r="V40" i="3"/>
  <c r="Z42" i="3"/>
  <c r="V43" i="3"/>
  <c r="AA42" i="3"/>
  <c r="W45" i="3"/>
  <c r="Y44" i="3"/>
  <c r="AB42" i="3"/>
  <c r="W41" i="3"/>
  <c r="X41" i="3"/>
  <c r="W40" i="3"/>
  <c r="X40" i="3"/>
  <c r="Y40" i="3"/>
  <c r="W43" i="3"/>
  <c r="X43" i="3"/>
  <c r="Y43" i="3"/>
  <c r="X45" i="3"/>
  <c r="Y45" i="3"/>
  <c r="Z44" i="3"/>
  <c r="AC42" i="3"/>
  <c r="Y41" i="3"/>
  <c r="Z41" i="3"/>
  <c r="Z40" i="3"/>
  <c r="AA40" i="3"/>
  <c r="Z43" i="3"/>
  <c r="AA43" i="3"/>
  <c r="AB43" i="3"/>
  <c r="Z45" i="3"/>
  <c r="AA44" i="3"/>
  <c r="AD42" i="3"/>
  <c r="AA41" i="3"/>
  <c r="AB41" i="3"/>
  <c r="AB40" i="3"/>
  <c r="AC43" i="3"/>
  <c r="AA45" i="3"/>
  <c r="AB45" i="3"/>
  <c r="AB44" i="3"/>
  <c r="AE42" i="3"/>
  <c r="AF42" i="3"/>
  <c r="AG42" i="3"/>
  <c r="AC41" i="3"/>
  <c r="AC40" i="3"/>
  <c r="AD43" i="3"/>
  <c r="AC45" i="3"/>
  <c r="AC44" i="3"/>
  <c r="AH42" i="3"/>
  <c r="AD41" i="3"/>
  <c r="AE41" i="3"/>
  <c r="AD40" i="3"/>
  <c r="AE40" i="3"/>
  <c r="AE43" i="3"/>
  <c r="AF43" i="3"/>
  <c r="AG43" i="3"/>
  <c r="AD45" i="3"/>
  <c r="AE45" i="3"/>
  <c r="AD44" i="3"/>
  <c r="AE44" i="3"/>
  <c r="AI42" i="3"/>
  <c r="AJ42" i="3"/>
  <c r="AF41" i="3"/>
  <c r="AG41" i="3"/>
  <c r="AF40" i="3"/>
  <c r="AG40" i="3"/>
  <c r="AH43" i="3"/>
  <c r="AI43" i="3" s="1"/>
  <c r="AJ43" i="3"/>
  <c r="AF45" i="3"/>
  <c r="AG45" i="3"/>
  <c r="AH45" i="3"/>
  <c r="AI45" i="3" s="1"/>
  <c r="AJ45" i="3"/>
  <c r="AF44" i="3"/>
  <c r="AH41" i="3"/>
  <c r="AH40" i="3"/>
  <c r="AI40" i="3"/>
  <c r="AG44" i="3"/>
  <c r="AH44" i="3" s="1"/>
  <c r="AI44" i="3"/>
  <c r="AI41" i="3"/>
  <c r="AJ41" i="3"/>
  <c r="AK41" i="3" s="1"/>
  <c r="AJ40" i="3"/>
  <c r="AK40" i="3"/>
  <c r="AK30" i="3" l="1"/>
  <c r="AK62" i="3"/>
  <c r="AK16" i="3" s="1"/>
  <c r="V28" i="4" s="1"/>
  <c r="AJ62" i="3"/>
  <c r="AJ16" i="3" s="1"/>
  <c r="U28" i="4" s="1"/>
  <c r="AJ30" i="3"/>
  <c r="AK25" i="3"/>
  <c r="AK57" i="3"/>
  <c r="AJ25" i="3"/>
  <c r="AJ57" i="3"/>
  <c r="AJ11" i="3" s="1"/>
  <c r="U23" i="4" s="1"/>
  <c r="U52" i="4" s="1"/>
  <c r="U53" i="4" s="1"/>
  <c r="U64" i="4" s="1"/>
  <c r="U32" i="4" s="1"/>
  <c r="AI57" i="3"/>
  <c r="AI25" i="3"/>
  <c r="AH25" i="3"/>
  <c r="AH57" i="3"/>
  <c r="AH11" i="3" s="1"/>
  <c r="S23" i="4" s="1"/>
  <c r="S52" i="4" s="1"/>
  <c r="S53" i="4" s="1"/>
  <c r="S64" i="4" s="1"/>
  <c r="S32" i="4" s="1"/>
  <c r="AG25" i="3"/>
  <c r="AG57" i="3"/>
  <c r="AF57" i="3"/>
  <c r="AF25" i="3"/>
  <c r="AE57" i="3"/>
  <c r="AE25" i="3"/>
  <c r="AD57" i="3"/>
  <c r="AD25" i="3"/>
  <c r="AC25" i="3"/>
  <c r="AC57" i="3"/>
  <c r="AB57" i="3"/>
  <c r="AB25" i="3"/>
  <c r="AA57" i="3"/>
  <c r="AA25" i="3"/>
  <c r="Z25" i="3"/>
  <c r="Z57" i="3"/>
  <c r="Y25" i="3"/>
  <c r="Y57" i="3"/>
  <c r="X25" i="3"/>
  <c r="X57" i="3"/>
  <c r="X11" i="3" s="1"/>
  <c r="I23" i="4" s="1"/>
  <c r="I52" i="4" s="1"/>
  <c r="I53" i="4" s="1"/>
  <c r="I64" i="4" s="1"/>
  <c r="I32" i="4" s="1"/>
  <c r="AK56" i="3"/>
  <c r="AK10" i="3" s="1"/>
  <c r="V22" i="4" s="1"/>
  <c r="AK24" i="3"/>
  <c r="W57" i="3"/>
  <c r="W25" i="3"/>
  <c r="AJ24" i="3"/>
  <c r="AJ56" i="3"/>
  <c r="AI24" i="3"/>
  <c r="AI56" i="3"/>
  <c r="AI10" i="3" s="1"/>
  <c r="T22" i="4" s="1"/>
  <c r="AH56" i="3"/>
  <c r="AH10" i="3" s="1"/>
  <c r="S22" i="4" s="1"/>
  <c r="AH24" i="3"/>
  <c r="AG56" i="3"/>
  <c r="AG24" i="3"/>
  <c r="AF56" i="3"/>
  <c r="AF24" i="3"/>
  <c r="AE24" i="3"/>
  <c r="AE56" i="3"/>
  <c r="AD56" i="3"/>
  <c r="AD10" i="3" s="1"/>
  <c r="O22" i="4" s="1"/>
  <c r="AD24" i="3"/>
  <c r="AC56" i="3"/>
  <c r="AC24" i="3"/>
  <c r="AB24" i="3"/>
  <c r="AB56" i="3"/>
  <c r="AA24" i="3"/>
  <c r="AA56" i="3"/>
  <c r="Z56" i="3"/>
  <c r="Z24" i="3"/>
  <c r="Y56" i="3"/>
  <c r="Y24" i="3"/>
  <c r="X24" i="3"/>
  <c r="X56" i="3"/>
  <c r="W24" i="3"/>
  <c r="W56" i="3"/>
  <c r="W10" i="3" s="1"/>
  <c r="H22" i="4" s="1"/>
  <c r="V24" i="3"/>
  <c r="V56" i="3"/>
  <c r="U56" i="3"/>
  <c r="U10" i="3" s="1"/>
  <c r="F22" i="4" s="1"/>
  <c r="U24" i="3"/>
  <c r="T24" i="3"/>
  <c r="V25" i="3"/>
  <c r="V57" i="3"/>
  <c r="U25" i="3"/>
  <c r="U57" i="3"/>
  <c r="AG10" i="3"/>
  <c r="R22" i="4" s="1"/>
  <c r="AC10" i="3"/>
  <c r="N22" i="4" s="1"/>
  <c r="AB10" i="3"/>
  <c r="M22" i="4" s="1"/>
  <c r="Y10" i="3"/>
  <c r="J22" i="4" s="1"/>
  <c r="V10" i="3"/>
  <c r="G22" i="4" s="1"/>
  <c r="T56" i="3"/>
  <c r="T10" i="3" s="1"/>
  <c r="E22" i="4" s="1"/>
  <c r="E56" i="3"/>
  <c r="G47" i="3"/>
  <c r="G63" i="3" s="1"/>
  <c r="G17" i="3"/>
  <c r="D47" i="3"/>
  <c r="D63" i="3" s="1"/>
  <c r="D17" i="3"/>
  <c r="T14" i="3"/>
  <c r="E26" i="4" s="1"/>
  <c r="P24" i="1"/>
  <c r="P26" i="1" s="1"/>
  <c r="P28" i="1" s="1"/>
  <c r="T13" i="3"/>
  <c r="E25" i="4" s="1"/>
  <c r="S48" i="3"/>
  <c r="S64" i="3" s="1"/>
  <c r="S18" i="3"/>
  <c r="R48" i="3"/>
  <c r="R64" i="3" s="1"/>
  <c r="R18" i="3"/>
  <c r="Q32" i="3"/>
  <c r="F47" i="3"/>
  <c r="F63" i="3" s="1"/>
  <c r="F17" i="3"/>
  <c r="E47" i="3"/>
  <c r="E17" i="3"/>
  <c r="E57" i="4"/>
  <c r="E17" i="4"/>
  <c r="G24" i="1"/>
  <c r="G26" i="1" s="1"/>
  <c r="G28" i="1" s="1"/>
  <c r="I32" i="3"/>
  <c r="I24" i="1"/>
  <c r="I26" i="1" s="1"/>
  <c r="I28" i="1" s="1"/>
  <c r="K32" i="3"/>
  <c r="H24" i="1"/>
  <c r="H26" i="1" s="1"/>
  <c r="H28" i="1" s="1"/>
  <c r="J32" i="3"/>
  <c r="J24" i="1"/>
  <c r="J26" i="1" s="1"/>
  <c r="J28" i="1" s="1"/>
  <c r="L32" i="3"/>
  <c r="K24" i="1"/>
  <c r="K26" i="1" s="1"/>
  <c r="K28" i="1" s="1"/>
  <c r="M32" i="3"/>
  <c r="L24" i="1"/>
  <c r="L26" i="1" s="1"/>
  <c r="L28" i="1" s="1"/>
  <c r="N32" i="3"/>
  <c r="N63" i="3"/>
  <c r="M24" i="1"/>
  <c r="M26" i="1" s="1"/>
  <c r="M28" i="1" s="1"/>
  <c r="O32" i="3"/>
  <c r="P48" i="3"/>
  <c r="P64" i="3" s="1"/>
  <c r="P18" i="3"/>
  <c r="H48" i="3"/>
  <c r="H64" i="3" s="1"/>
  <c r="H18" i="3"/>
  <c r="AJ61" i="3"/>
  <c r="AJ15" i="3" s="1"/>
  <c r="U27" i="4" s="1"/>
  <c r="AJ29" i="3"/>
  <c r="AK11" i="3"/>
  <c r="V23" i="4" s="1"/>
  <c r="V52" i="4" s="1"/>
  <c r="V53" i="4" s="1"/>
  <c r="V64" i="4" s="1"/>
  <c r="V32" i="4" s="1"/>
  <c r="AJ59" i="3"/>
  <c r="AJ27" i="3"/>
  <c r="AI29" i="3"/>
  <c r="AI61" i="3"/>
  <c r="AI15" i="3" s="1"/>
  <c r="T27" i="4" s="1"/>
  <c r="AI27" i="3"/>
  <c r="AI59" i="3"/>
  <c r="AH29" i="3"/>
  <c r="AH61" i="3"/>
  <c r="AH15" i="3" s="1"/>
  <c r="S27" i="4" s="1"/>
  <c r="AI11" i="3"/>
  <c r="T23" i="4" s="1"/>
  <c r="T52" i="4" s="1"/>
  <c r="T53" i="4" s="1"/>
  <c r="T64" i="4" s="1"/>
  <c r="T32" i="4" s="1"/>
  <c r="AJ26" i="3"/>
  <c r="AJ58" i="3"/>
  <c r="AH27" i="3"/>
  <c r="AH59" i="3"/>
  <c r="AG61" i="3"/>
  <c r="AG15" i="3" s="1"/>
  <c r="R27" i="4" s="1"/>
  <c r="AG29" i="3"/>
  <c r="AI60" i="3"/>
  <c r="AI28" i="3"/>
  <c r="AI58" i="3"/>
  <c r="AI26" i="3"/>
  <c r="AH58" i="3"/>
  <c r="AH26" i="3"/>
  <c r="AG26" i="3"/>
  <c r="AG58" i="3"/>
  <c r="AG12" i="3" s="1"/>
  <c r="R24" i="4" s="1"/>
  <c r="AF26" i="3"/>
  <c r="AF58" i="3"/>
  <c r="AG59" i="3"/>
  <c r="AG27" i="3"/>
  <c r="AF59" i="3"/>
  <c r="AF27" i="3"/>
  <c r="AF61" i="3"/>
  <c r="AF15" i="3" s="1"/>
  <c r="Q27" i="4" s="1"/>
  <c r="AF29" i="3"/>
  <c r="AH60" i="3"/>
  <c r="AH28" i="3"/>
  <c r="AG28" i="3"/>
  <c r="AG60" i="3"/>
  <c r="AF28" i="3"/>
  <c r="AF60" i="3"/>
  <c r="AE60" i="3"/>
  <c r="AE28" i="3"/>
  <c r="AG11" i="3"/>
  <c r="R23" i="4" s="1"/>
  <c r="R52" i="4" s="1"/>
  <c r="R53" i="4" s="1"/>
  <c r="R64" i="4" s="1"/>
  <c r="R32" i="4" s="1"/>
  <c r="AE58" i="3"/>
  <c r="AE26" i="3"/>
  <c r="AE27" i="3"/>
  <c r="AE59" i="3"/>
  <c r="AE29" i="3"/>
  <c r="AE61" i="3"/>
  <c r="AE15" i="3" s="1"/>
  <c r="P27" i="4" s="1"/>
  <c r="AD29" i="3"/>
  <c r="AD61" i="3"/>
  <c r="AD15" i="3" s="1"/>
  <c r="O27" i="4" s="1"/>
  <c r="AC61" i="3"/>
  <c r="AC15" i="3" s="1"/>
  <c r="N27" i="4" s="1"/>
  <c r="AC29" i="3"/>
  <c r="AD60" i="3"/>
  <c r="AD28" i="3"/>
  <c r="AF11" i="3"/>
  <c r="Q23" i="4" s="1"/>
  <c r="Q52" i="4" s="1"/>
  <c r="Q53" i="4" s="1"/>
  <c r="Q64" i="4" s="1"/>
  <c r="Q32" i="4" s="1"/>
  <c r="AE11" i="3"/>
  <c r="P23" i="4" s="1"/>
  <c r="P52" i="4" s="1"/>
  <c r="P53" i="4" s="1"/>
  <c r="P64" i="4" s="1"/>
  <c r="P32" i="4" s="1"/>
  <c r="AD58" i="3"/>
  <c r="AD26" i="3"/>
  <c r="AD27" i="3"/>
  <c r="AD59" i="3"/>
  <c r="AC59" i="3"/>
  <c r="AC27" i="3"/>
  <c r="AB59" i="3"/>
  <c r="AB27" i="3"/>
  <c r="AB61" i="3"/>
  <c r="AB15" i="3" s="1"/>
  <c r="M27" i="4" s="1"/>
  <c r="AB29" i="3"/>
  <c r="AC28" i="3"/>
  <c r="AC60" i="3"/>
  <c r="AB28" i="3"/>
  <c r="AB60" i="3"/>
  <c r="AD11" i="3"/>
  <c r="O23" i="4" s="1"/>
  <c r="O52" i="4" s="1"/>
  <c r="O53" i="4" s="1"/>
  <c r="O64" i="4" s="1"/>
  <c r="O32" i="4" s="1"/>
  <c r="AC26" i="3"/>
  <c r="AC58" i="3"/>
  <c r="AC12" i="3" s="1"/>
  <c r="N24" i="4" s="1"/>
  <c r="AB26" i="3"/>
  <c r="AB58" i="3"/>
  <c r="AA58" i="3"/>
  <c r="AA26" i="3"/>
  <c r="Z58" i="3"/>
  <c r="Z26" i="3"/>
  <c r="AA27" i="3"/>
  <c r="AA59" i="3"/>
  <c r="AA29" i="3"/>
  <c r="AA61" i="3"/>
  <c r="AA15" i="3" s="1"/>
  <c r="L27" i="4" s="1"/>
  <c r="Z29" i="3"/>
  <c r="Z61" i="3"/>
  <c r="Z15" i="3" s="1"/>
  <c r="K27" i="4" s="1"/>
  <c r="AA60" i="3"/>
  <c r="AA28" i="3"/>
  <c r="AC11" i="3"/>
  <c r="N23" i="4" s="1"/>
  <c r="N52" i="4" s="1"/>
  <c r="N53" i="4" s="1"/>
  <c r="N64" i="4" s="1"/>
  <c r="N32" i="4" s="1"/>
  <c r="AB11" i="3"/>
  <c r="M23" i="4" s="1"/>
  <c r="M52" i="4" s="1"/>
  <c r="M53" i="4" s="1"/>
  <c r="M64" i="4" s="1"/>
  <c r="M32" i="4" s="1"/>
  <c r="AA11" i="3"/>
  <c r="L23" i="4" s="1"/>
  <c r="L52" i="4" s="1"/>
  <c r="L53" i="4" s="1"/>
  <c r="L64" i="4" s="1"/>
  <c r="L32" i="4" s="1"/>
  <c r="Z11" i="3"/>
  <c r="K23" i="4" s="1"/>
  <c r="K52" i="4" s="1"/>
  <c r="K53" i="4" s="1"/>
  <c r="K64" i="4" s="1"/>
  <c r="K32" i="4" s="1"/>
  <c r="Y26" i="3"/>
  <c r="Y58" i="3"/>
  <c r="Y12" i="3" s="1"/>
  <c r="J24" i="4" s="1"/>
  <c r="X26" i="3"/>
  <c r="X58" i="3"/>
  <c r="Z27" i="3"/>
  <c r="Z59" i="3"/>
  <c r="Y61" i="3"/>
  <c r="Y15" i="3" s="1"/>
  <c r="J27" i="4" s="1"/>
  <c r="Y29" i="3"/>
  <c r="Z60" i="3"/>
  <c r="Z28" i="3"/>
  <c r="Y28" i="3"/>
  <c r="Y60" i="3"/>
  <c r="Y11" i="3"/>
  <c r="J23" i="4" s="1"/>
  <c r="J52" i="4" s="1"/>
  <c r="J53" i="4" s="1"/>
  <c r="J64" i="4" s="1"/>
  <c r="J32" i="4" s="1"/>
  <c r="W58" i="3"/>
  <c r="W26" i="3"/>
  <c r="Y59" i="3"/>
  <c r="Y27" i="3"/>
  <c r="X59" i="3"/>
  <c r="X27" i="3"/>
  <c r="X61" i="3"/>
  <c r="X15" i="3" s="1"/>
  <c r="I27" i="4" s="1"/>
  <c r="X29" i="3"/>
  <c r="W29" i="3"/>
  <c r="W61" i="3"/>
  <c r="W15" i="3" s="1"/>
  <c r="H27" i="4" s="1"/>
  <c r="X28" i="3"/>
  <c r="X60" i="3"/>
  <c r="W60" i="3"/>
  <c r="W28" i="3"/>
  <c r="W11" i="3"/>
  <c r="H23" i="4" s="1"/>
  <c r="H52" i="4" s="1"/>
  <c r="H53" i="4" s="1"/>
  <c r="H64" i="4" s="1"/>
  <c r="H32" i="4" s="1"/>
  <c r="V58" i="3"/>
  <c r="V26" i="3"/>
  <c r="W27" i="3"/>
  <c r="W59" i="3"/>
  <c r="V27" i="3"/>
  <c r="V59" i="3"/>
  <c r="V29" i="3"/>
  <c r="V61" i="3"/>
  <c r="V15" i="3" s="1"/>
  <c r="G27" i="4" s="1"/>
  <c r="V60" i="3"/>
  <c r="V28" i="3"/>
  <c r="V11" i="3"/>
  <c r="G23" i="4" s="1"/>
  <c r="G52" i="4" s="1"/>
  <c r="G53" i="4" s="1"/>
  <c r="G64" i="4" s="1"/>
  <c r="G32" i="4" s="1"/>
  <c r="U26" i="3"/>
  <c r="U58" i="3"/>
  <c r="U12" i="3" s="1"/>
  <c r="F24" i="4" s="1"/>
  <c r="U59" i="3"/>
  <c r="U27" i="3"/>
  <c r="U61" i="3"/>
  <c r="U15" i="3" s="1"/>
  <c r="F27" i="4" s="1"/>
  <c r="U29" i="3"/>
  <c r="U28" i="3"/>
  <c r="U60" i="3"/>
  <c r="U11" i="3"/>
  <c r="F23" i="4" s="1"/>
  <c r="F52" i="4" s="1"/>
  <c r="F53" i="4" s="1"/>
  <c r="F64" i="4" s="1"/>
  <c r="F32" i="4" s="1"/>
  <c r="O24" i="1"/>
  <c r="O26" i="1" s="1"/>
  <c r="O28" i="1" s="1"/>
  <c r="F24" i="1"/>
  <c r="F26" i="1" s="1"/>
  <c r="F28" i="1" s="1"/>
  <c r="Q24" i="1"/>
  <c r="Q26" i="1" s="1"/>
  <c r="Q28" i="1" s="1"/>
  <c r="N24" i="1"/>
  <c r="C8" i="1"/>
  <c r="D8" i="1"/>
  <c r="E8" i="1"/>
  <c r="B8" i="1"/>
  <c r="B9" i="5" s="1"/>
  <c r="AJ44" i="3"/>
  <c r="AK45" i="3"/>
  <c r="T47" i="3"/>
  <c r="AK43" i="3"/>
  <c r="U47" i="3"/>
  <c r="AK42" i="3"/>
  <c r="AK44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 s="1"/>
  <c r="AK60" i="3" l="1"/>
  <c r="AK28" i="3"/>
  <c r="AK26" i="3"/>
  <c r="AK58" i="3"/>
  <c r="AK27" i="3"/>
  <c r="AK59" i="3"/>
  <c r="AK61" i="3"/>
  <c r="AK15" i="3" s="1"/>
  <c r="V27" i="4" s="1"/>
  <c r="AK29" i="3"/>
  <c r="AJ28" i="3"/>
  <c r="AJ60" i="3"/>
  <c r="E18" i="4"/>
  <c r="E20" i="4" s="1"/>
  <c r="E60" i="4"/>
  <c r="E33" i="4" s="1"/>
  <c r="E67" i="4"/>
  <c r="E34" i="4" s="1"/>
  <c r="Z12" i="3"/>
  <c r="K24" i="4" s="1"/>
  <c r="AH12" i="3"/>
  <c r="S24" i="4" s="1"/>
  <c r="X10" i="3"/>
  <c r="I22" i="4" s="1"/>
  <c r="Z10" i="3"/>
  <c r="K22" i="4" s="1"/>
  <c r="AF10" i="3"/>
  <c r="Q22" i="4" s="1"/>
  <c r="AJ10" i="3"/>
  <c r="U22" i="4" s="1"/>
  <c r="AA10" i="3"/>
  <c r="L22" i="4" s="1"/>
  <c r="AE10" i="3"/>
  <c r="P22" i="4" s="1"/>
  <c r="V12" i="3"/>
  <c r="G24" i="4" s="1"/>
  <c r="W12" i="3"/>
  <c r="H24" i="4" s="1"/>
  <c r="AA12" i="3"/>
  <c r="L24" i="4" s="1"/>
  <c r="AD12" i="3"/>
  <c r="O24" i="4" s="1"/>
  <c r="AE12" i="3"/>
  <c r="P24" i="4" s="1"/>
  <c r="AI12" i="3"/>
  <c r="T24" i="4" s="1"/>
  <c r="X12" i="3"/>
  <c r="I24" i="4" s="1"/>
  <c r="AB12" i="3"/>
  <c r="M24" i="4" s="1"/>
  <c r="AF12" i="3"/>
  <c r="Q24" i="4" s="1"/>
  <c r="AJ12" i="3"/>
  <c r="U24" i="4" s="1"/>
  <c r="AK12" i="3"/>
  <c r="V24" i="4" s="1"/>
  <c r="E29" i="4"/>
  <c r="Q48" i="3"/>
  <c r="Q64" i="3" s="1"/>
  <c r="Q18" i="3"/>
  <c r="AJ31" i="3"/>
  <c r="AJ63" i="3"/>
  <c r="AI31" i="3"/>
  <c r="AI63" i="3"/>
  <c r="AH63" i="3"/>
  <c r="AH31" i="3"/>
  <c r="AG63" i="3"/>
  <c r="AG17" i="3" s="1"/>
  <c r="AG31" i="3"/>
  <c r="AF31" i="3"/>
  <c r="AF63" i="3"/>
  <c r="AE63" i="3"/>
  <c r="AE17" i="3" s="1"/>
  <c r="AE31" i="3"/>
  <c r="AD31" i="3"/>
  <c r="AD63" i="3"/>
  <c r="AC63" i="3"/>
  <c r="AC17" i="3" s="1"/>
  <c r="AC31" i="3"/>
  <c r="AB31" i="3"/>
  <c r="AB63" i="3"/>
  <c r="AA31" i="3"/>
  <c r="AA63" i="3"/>
  <c r="Z31" i="3"/>
  <c r="Z63" i="3"/>
  <c r="Y31" i="3"/>
  <c r="Y63" i="3"/>
  <c r="X63" i="3"/>
  <c r="X31" i="3"/>
  <c r="W63" i="3"/>
  <c r="W17" i="3" s="1"/>
  <c r="W31" i="3"/>
  <c r="V31" i="3"/>
  <c r="V63" i="3"/>
  <c r="U31" i="3"/>
  <c r="U63" i="3"/>
  <c r="T31" i="3"/>
  <c r="T63" i="3"/>
  <c r="E63" i="3"/>
  <c r="U14" i="3"/>
  <c r="F26" i="4" s="1"/>
  <c r="X14" i="3"/>
  <c r="I26" i="4" s="1"/>
  <c r="Y14" i="3"/>
  <c r="J26" i="4" s="1"/>
  <c r="AB14" i="3"/>
  <c r="M26" i="4" s="1"/>
  <c r="AG14" i="3"/>
  <c r="R26" i="4" s="1"/>
  <c r="AK14" i="3"/>
  <c r="V26" i="4" s="1"/>
  <c r="AC14" i="3"/>
  <c r="N26" i="4" s="1"/>
  <c r="AF14" i="3"/>
  <c r="Q26" i="4" s="1"/>
  <c r="AJ14" i="3"/>
  <c r="U26" i="4" s="1"/>
  <c r="W14" i="3"/>
  <c r="H26" i="4" s="1"/>
  <c r="Z14" i="3"/>
  <c r="K26" i="4" s="1"/>
  <c r="AH14" i="3"/>
  <c r="S26" i="4" s="1"/>
  <c r="AI14" i="3"/>
  <c r="T26" i="4" s="1"/>
  <c r="V14" i="3"/>
  <c r="G26" i="4" s="1"/>
  <c r="AA14" i="3"/>
  <c r="L26" i="4" s="1"/>
  <c r="AD14" i="3"/>
  <c r="O26" i="4" s="1"/>
  <c r="AE14" i="3"/>
  <c r="P26" i="4" s="1"/>
  <c r="X13" i="3"/>
  <c r="I25" i="4" s="1"/>
  <c r="AB13" i="3"/>
  <c r="M25" i="4" s="1"/>
  <c r="AF13" i="3"/>
  <c r="Q25" i="4" s="1"/>
  <c r="AJ13" i="3"/>
  <c r="U25" i="4" s="1"/>
  <c r="AE13" i="3"/>
  <c r="P25" i="4" s="1"/>
  <c r="AK13" i="3"/>
  <c r="V25" i="4" s="1"/>
  <c r="V13" i="3"/>
  <c r="G25" i="4" s="1"/>
  <c r="AI13" i="3"/>
  <c r="T25" i="4" s="1"/>
  <c r="W13" i="3"/>
  <c r="H25" i="4" s="1"/>
  <c r="Z13" i="3"/>
  <c r="K25" i="4" s="1"/>
  <c r="AA13" i="3"/>
  <c r="L25" i="4" s="1"/>
  <c r="AD13" i="3"/>
  <c r="O25" i="4" s="1"/>
  <c r="AH13" i="3"/>
  <c r="S25" i="4" s="1"/>
  <c r="U13" i="3"/>
  <c r="F25" i="4" s="1"/>
  <c r="Y13" i="3"/>
  <c r="J25" i="4" s="1"/>
  <c r="AC13" i="3"/>
  <c r="N25" i="4" s="1"/>
  <c r="AG13" i="3"/>
  <c r="R25" i="4" s="1"/>
  <c r="F17" i="4"/>
  <c r="F57" i="4"/>
  <c r="H57" i="4"/>
  <c r="H17" i="4"/>
  <c r="G17" i="4"/>
  <c r="G57" i="4"/>
  <c r="L57" i="4"/>
  <c r="L17" i="4"/>
  <c r="O17" i="4"/>
  <c r="O57" i="4"/>
  <c r="J57" i="4"/>
  <c r="J17" i="4"/>
  <c r="N17" i="4"/>
  <c r="N57" i="4"/>
  <c r="Q57" i="4"/>
  <c r="Q17" i="4"/>
  <c r="R57" i="4"/>
  <c r="R17" i="4"/>
  <c r="U17" i="4"/>
  <c r="U57" i="4"/>
  <c r="V17" i="4"/>
  <c r="V57" i="4"/>
  <c r="P57" i="4"/>
  <c r="P17" i="4"/>
  <c r="S17" i="4"/>
  <c r="S57" i="4"/>
  <c r="T57" i="4"/>
  <c r="T17" i="4"/>
  <c r="K57" i="4"/>
  <c r="K17" i="4"/>
  <c r="I17" i="4"/>
  <c r="I57" i="4"/>
  <c r="M57" i="4"/>
  <c r="M17" i="4"/>
  <c r="I48" i="3"/>
  <c r="I64" i="3" s="1"/>
  <c r="I18" i="3"/>
  <c r="K48" i="3"/>
  <c r="K64" i="3" s="1"/>
  <c r="K18" i="3"/>
  <c r="J48" i="3"/>
  <c r="J64" i="3" s="1"/>
  <c r="J18" i="3"/>
  <c r="L48" i="3"/>
  <c r="L64" i="3" s="1"/>
  <c r="L18" i="3"/>
  <c r="M48" i="3"/>
  <c r="M64" i="3" s="1"/>
  <c r="M18" i="3"/>
  <c r="N48" i="3"/>
  <c r="N64" i="3" s="1"/>
  <c r="N18" i="3"/>
  <c r="O48" i="3"/>
  <c r="O64" i="3" s="1"/>
  <c r="O18" i="3"/>
  <c r="N26" i="1"/>
  <c r="N28" i="1" s="1"/>
  <c r="B18" i="1"/>
  <c r="C18" i="1"/>
  <c r="E32" i="3" s="1"/>
  <c r="E18" i="1"/>
  <c r="G32" i="3" s="1"/>
  <c r="D18" i="1"/>
  <c r="F32" i="3" s="1"/>
  <c r="AK47" i="3"/>
  <c r="AK63" i="3" l="1"/>
  <c r="AK17" i="3" s="1"/>
  <c r="AK31" i="3"/>
  <c r="E30" i="4"/>
  <c r="E36" i="4" s="1"/>
  <c r="I18" i="4"/>
  <c r="I20" i="4" s="1"/>
  <c r="I67" i="4"/>
  <c r="I34" i="4" s="1"/>
  <c r="I60" i="4"/>
  <c r="I33" i="4" s="1"/>
  <c r="U18" i="4"/>
  <c r="U20" i="4" s="1"/>
  <c r="U60" i="4"/>
  <c r="U33" i="4" s="1"/>
  <c r="U67" i="4"/>
  <c r="U34" i="4" s="1"/>
  <c r="R18" i="4"/>
  <c r="R20" i="4" s="1"/>
  <c r="R60" i="4"/>
  <c r="R33" i="4" s="1"/>
  <c r="R67" i="4"/>
  <c r="R34" i="4" s="1"/>
  <c r="T18" i="4"/>
  <c r="T20" i="4" s="1"/>
  <c r="T67" i="4"/>
  <c r="T34" i="4" s="1"/>
  <c r="T60" i="4"/>
  <c r="T33" i="4" s="1"/>
  <c r="P18" i="4"/>
  <c r="P20" i="4" s="1"/>
  <c r="P67" i="4"/>
  <c r="P34" i="4" s="1"/>
  <c r="P60" i="4"/>
  <c r="P33" i="4" s="1"/>
  <c r="Q18" i="4"/>
  <c r="Q20" i="4" s="1"/>
  <c r="Q67" i="4"/>
  <c r="Q34" i="4" s="1"/>
  <c r="Q60" i="4"/>
  <c r="Q33" i="4" s="1"/>
  <c r="J18" i="4"/>
  <c r="J20" i="4" s="1"/>
  <c r="J60" i="4"/>
  <c r="J33" i="4" s="1"/>
  <c r="J67" i="4"/>
  <c r="J34" i="4" s="1"/>
  <c r="L18" i="4"/>
  <c r="L20" i="4" s="1"/>
  <c r="L67" i="4"/>
  <c r="L34" i="4" s="1"/>
  <c r="L60" i="4"/>
  <c r="L33" i="4" s="1"/>
  <c r="H18" i="4"/>
  <c r="H20" i="4" s="1"/>
  <c r="H67" i="4"/>
  <c r="H34" i="4" s="1"/>
  <c r="H60" i="4"/>
  <c r="H33" i="4" s="1"/>
  <c r="M18" i="4"/>
  <c r="M20" i="4" s="1"/>
  <c r="M60" i="4"/>
  <c r="M33" i="4" s="1"/>
  <c r="M67" i="4"/>
  <c r="M34" i="4" s="1"/>
  <c r="K18" i="4"/>
  <c r="K20" i="4" s="1"/>
  <c r="K67" i="4"/>
  <c r="K34" i="4" s="1"/>
  <c r="K60" i="4"/>
  <c r="K33" i="4" s="1"/>
  <c r="S18" i="4"/>
  <c r="S20" i="4" s="1"/>
  <c r="S67" i="4"/>
  <c r="S34" i="4" s="1"/>
  <c r="S60" i="4"/>
  <c r="S33" i="4" s="1"/>
  <c r="V18" i="4"/>
  <c r="V20" i="4" s="1"/>
  <c r="V60" i="4"/>
  <c r="V33" i="4" s="1"/>
  <c r="V67" i="4"/>
  <c r="V34" i="4" s="1"/>
  <c r="N18" i="4"/>
  <c r="N20" i="4" s="1"/>
  <c r="N60" i="4"/>
  <c r="N33" i="4" s="1"/>
  <c r="N67" i="4"/>
  <c r="N34" i="4" s="1"/>
  <c r="O18" i="4"/>
  <c r="O20" i="4" s="1"/>
  <c r="O60" i="4"/>
  <c r="O33" i="4" s="1"/>
  <c r="O67" i="4"/>
  <c r="O34" i="4" s="1"/>
  <c r="G18" i="4"/>
  <c r="G20" i="4" s="1"/>
  <c r="G60" i="4"/>
  <c r="G33" i="4" s="1"/>
  <c r="G67" i="4"/>
  <c r="G34" i="4" s="1"/>
  <c r="F18" i="4"/>
  <c r="F20" i="4" s="1"/>
  <c r="F60" i="4"/>
  <c r="F33" i="4" s="1"/>
  <c r="F67" i="4"/>
  <c r="F34" i="4" s="1"/>
  <c r="X17" i="3"/>
  <c r="AH17" i="3"/>
  <c r="T17" i="3"/>
  <c r="V17" i="3"/>
  <c r="Z17" i="3"/>
  <c r="AB17" i="3"/>
  <c r="AD17" i="3"/>
  <c r="AF17" i="3"/>
  <c r="AJ17" i="3"/>
  <c r="U17" i="3"/>
  <c r="Y17" i="3"/>
  <c r="AA17" i="3"/>
  <c r="AI17" i="3"/>
  <c r="F29" i="4"/>
  <c r="V29" i="4"/>
  <c r="T29" i="4"/>
  <c r="J29" i="4"/>
  <c r="H29" i="4"/>
  <c r="G29" i="4"/>
  <c r="U29" i="4"/>
  <c r="R29" i="4"/>
  <c r="S29" i="4"/>
  <c r="I29" i="4"/>
  <c r="K29" i="4"/>
  <c r="M29" i="4"/>
  <c r="O29" i="4"/>
  <c r="N29" i="4"/>
  <c r="L29" i="4"/>
  <c r="Q29" i="4"/>
  <c r="P29" i="4"/>
  <c r="G48" i="3"/>
  <c r="G64" i="3" s="1"/>
  <c r="G18" i="3"/>
  <c r="F48" i="3"/>
  <c r="F64" i="3" s="1"/>
  <c r="F18" i="3"/>
  <c r="E48" i="3"/>
  <c r="E64" i="3" s="1"/>
  <c r="E18" i="3"/>
  <c r="B24" i="1"/>
  <c r="B26" i="1" s="1"/>
  <c r="B28" i="1" s="1"/>
  <c r="D32" i="3"/>
  <c r="E24" i="1"/>
  <c r="E26" i="1" s="1"/>
  <c r="E28" i="1" s="1"/>
  <c r="C24" i="1"/>
  <c r="C26" i="1" s="1"/>
  <c r="C28" i="1" s="1"/>
  <c r="D24" i="1"/>
  <c r="E37" i="4" l="1"/>
  <c r="E39" i="4" s="1"/>
  <c r="N30" i="4"/>
  <c r="N36" i="4" s="1"/>
  <c r="N37" i="4" s="1"/>
  <c r="F30" i="4"/>
  <c r="F36" i="4" s="1"/>
  <c r="F37" i="4" s="1"/>
  <c r="K30" i="4"/>
  <c r="K36" i="4" s="1"/>
  <c r="K37" i="4" s="1"/>
  <c r="V30" i="4"/>
  <c r="V36" i="4" s="1"/>
  <c r="V37" i="4" s="1"/>
  <c r="T30" i="4"/>
  <c r="T36" i="4" s="1"/>
  <c r="T37" i="4" s="1"/>
  <c r="G30" i="4"/>
  <c r="G36" i="4" s="1"/>
  <c r="G37" i="4" s="1"/>
  <c r="J30" i="4"/>
  <c r="J36" i="4" s="1"/>
  <c r="J37" i="4" s="1"/>
  <c r="H30" i="4"/>
  <c r="H36" i="4" s="1"/>
  <c r="H37" i="4" s="1"/>
  <c r="S30" i="4"/>
  <c r="S36" i="4" s="1"/>
  <c r="S37" i="4" s="1"/>
  <c r="I30" i="4"/>
  <c r="I36" i="4" s="1"/>
  <c r="U30" i="4"/>
  <c r="U36" i="4" s="1"/>
  <c r="R30" i="4"/>
  <c r="R36" i="4" s="1"/>
  <c r="R37" i="4" s="1"/>
  <c r="M30" i="4"/>
  <c r="M36" i="4" s="1"/>
  <c r="Q30" i="4"/>
  <c r="Q36" i="4" s="1"/>
  <c r="L30" i="4"/>
  <c r="L36" i="4" s="1"/>
  <c r="L37" i="4" s="1"/>
  <c r="O30" i="4"/>
  <c r="O36" i="4" s="1"/>
  <c r="O37" i="4" s="1"/>
  <c r="P30" i="4"/>
  <c r="P36" i="4" s="1"/>
  <c r="P37" i="4" s="1"/>
  <c r="D48" i="3"/>
  <c r="D18" i="3"/>
  <c r="D26" i="1"/>
  <c r="D28" i="1" s="1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 s="1"/>
  <c r="Q37" i="4" l="1"/>
  <c r="Q39" i="4" s="1"/>
  <c r="I37" i="4"/>
  <c r="I39" i="4" s="1"/>
  <c r="M37" i="4"/>
  <c r="M39" i="4" s="1"/>
  <c r="U37" i="4"/>
  <c r="U39" i="4" s="1"/>
  <c r="L39" i="4"/>
  <c r="J39" i="4"/>
  <c r="K39" i="4"/>
  <c r="G39" i="4"/>
  <c r="F39" i="4"/>
  <c r="P39" i="4"/>
  <c r="S39" i="4"/>
  <c r="T39" i="4"/>
  <c r="N39" i="4"/>
  <c r="O39" i="4"/>
  <c r="R39" i="4"/>
  <c r="H39" i="4"/>
  <c r="V39" i="4"/>
  <c r="AH64" i="3"/>
  <c r="AH32" i="3"/>
  <c r="AG32" i="3"/>
  <c r="AG64" i="3"/>
  <c r="AF32" i="3"/>
  <c r="AF64" i="3"/>
  <c r="AE64" i="3"/>
  <c r="AE32" i="3"/>
  <c r="AD64" i="3"/>
  <c r="AD32" i="3"/>
  <c r="AC32" i="3"/>
  <c r="AC64" i="3"/>
  <c r="AB32" i="3"/>
  <c r="AB64" i="3"/>
  <c r="AA64" i="3"/>
  <c r="AA32" i="3"/>
  <c r="Z64" i="3"/>
  <c r="Z32" i="3"/>
  <c r="Y32" i="3"/>
  <c r="Y64" i="3"/>
  <c r="X32" i="3"/>
  <c r="X64" i="3"/>
  <c r="W64" i="3"/>
  <c r="W32" i="3"/>
  <c r="V64" i="3"/>
  <c r="V32" i="3"/>
  <c r="U32" i="3"/>
  <c r="U64" i="3"/>
  <c r="T64" i="3"/>
  <c r="T32" i="3"/>
  <c r="D64" i="3"/>
  <c r="T37" i="3"/>
  <c r="T53" i="3" s="1"/>
  <c r="X37" i="3"/>
  <c r="X53" i="3" s="1"/>
  <c r="AB37" i="3"/>
  <c r="AB53" i="3" s="1"/>
  <c r="AF37" i="3"/>
  <c r="AF53" i="3" s="1"/>
  <c r="AJ37" i="3"/>
  <c r="AJ53" i="3" s="1"/>
  <c r="AI48" i="3"/>
  <c r="AJ48" i="3"/>
  <c r="AJ32" i="3" l="1"/>
  <c r="AJ64" i="3"/>
  <c r="AI64" i="3"/>
  <c r="AI18" i="3" s="1"/>
  <c r="AI32" i="3"/>
  <c r="Z18" i="3"/>
  <c r="AH18" i="3"/>
  <c r="AD18" i="3"/>
  <c r="AA18" i="3"/>
  <c r="AE18" i="3"/>
  <c r="AB18" i="3"/>
  <c r="AF18" i="3"/>
  <c r="AJ18" i="3"/>
  <c r="Y18" i="3"/>
  <c r="AC18" i="3"/>
  <c r="AG18" i="3"/>
  <c r="U18" i="3"/>
  <c r="X18" i="3"/>
  <c r="T18" i="3"/>
  <c r="V18" i="3"/>
  <c r="W18" i="3"/>
  <c r="AK48" i="3"/>
  <c r="AK32" i="3" l="1"/>
  <c r="AK64" i="3"/>
  <c r="AK18" i="3" s="1"/>
</calcChain>
</file>

<file path=xl/sharedStrings.xml><?xml version="1.0" encoding="utf-8"?>
<sst xmlns="http://schemas.openxmlformats.org/spreadsheetml/2006/main" count="139" uniqueCount="84">
  <si>
    <t>Account</t>
  </si>
  <si>
    <t>Q3 2024</t>
  </si>
  <si>
    <t>Q4 2024</t>
  </si>
  <si>
    <t>Q1 2025</t>
  </si>
  <si>
    <t>Q2 2025</t>
  </si>
  <si>
    <t>Total Revenue</t>
  </si>
  <si>
    <t>Cost Of Revenue</t>
  </si>
  <si>
    <t>Gross Profit</t>
  </si>
  <si>
    <t>General And Administrative Expense</t>
  </si>
  <si>
    <t>Selling And Marketing Expense</t>
  </si>
  <si>
    <t>Research And Development</t>
  </si>
  <si>
    <t>Depreciation And Amortization</t>
  </si>
  <si>
    <t>Other Operating Expenses</t>
  </si>
  <si>
    <t>Impairment Of Capital Assets</t>
  </si>
  <si>
    <t>Special Income Charges</t>
  </si>
  <si>
    <t>Operating Income</t>
  </si>
  <si>
    <t>Interest Income</t>
  </si>
  <si>
    <t>Interest Expense</t>
  </si>
  <si>
    <t>Other Non Operating Income Expenses</t>
  </si>
  <si>
    <t>Pretax Income</t>
  </si>
  <si>
    <t>Tax Provision</t>
  </si>
  <si>
    <t>Net Income</t>
  </si>
  <si>
    <t>Organic Growth</t>
  </si>
  <si>
    <t>Organic Growth %</t>
  </si>
  <si>
    <t>Total Operating Expense</t>
  </si>
  <si>
    <t>Tax</t>
  </si>
  <si>
    <t>Q2 2024</t>
  </si>
  <si>
    <t>Q1 2024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</si>
  <si>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</si>
  <si>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</si>
  <si>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</si>
  <si>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</si>
  <si>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</si>
  <si>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</si>
  <si>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</si>
  <si>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</si>
  <si>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</si>
  <si>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</si>
  <si>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Gross Profit Margin Stability</t>
  </si>
  <si>
    <t>2021/2022</t>
  </si>
  <si>
    <t>2022/2023</t>
  </si>
  <si>
    <t>2023/2024</t>
  </si>
  <si>
    <t>2024/2025</t>
  </si>
  <si>
    <t>Operating Income Growth</t>
  </si>
  <si>
    <t>Operating Income Growth %</t>
  </si>
  <si>
    <t>Net Income Trend</t>
  </si>
  <si>
    <t>Net income Trend %</t>
  </si>
  <si>
    <t>Best Case</t>
  </si>
  <si>
    <t>Expense</t>
  </si>
  <si>
    <t>Q1</t>
  </si>
  <si>
    <t>Q2</t>
  </si>
  <si>
    <t>Q3</t>
  </si>
  <si>
    <t>Q4</t>
  </si>
  <si>
    <t>2025/2026</t>
  </si>
  <si>
    <t>2029/2030</t>
  </si>
  <si>
    <t>2028/2029</t>
  </si>
  <si>
    <t>2027/2028</t>
  </si>
  <si>
    <t>ACTUALS</t>
  </si>
  <si>
    <t>FORECAST</t>
  </si>
  <si>
    <t>Base Case</t>
  </si>
  <si>
    <t>2026/2027</t>
  </si>
  <si>
    <t>Worse Case</t>
  </si>
  <si>
    <t>Best</t>
  </si>
  <si>
    <t>Worse</t>
  </si>
  <si>
    <t>Live Case</t>
  </si>
  <si>
    <t>Operating Expense Scenario</t>
  </si>
  <si>
    <t>Assumptions</t>
  </si>
  <si>
    <t>Revenue</t>
  </si>
  <si>
    <t>Customer Acquistion Cost</t>
  </si>
  <si>
    <t>Price</t>
  </si>
  <si>
    <t>Units Sold</t>
  </si>
  <si>
    <t>Others</t>
  </si>
  <si>
    <t>COGS</t>
  </si>
  <si>
    <t>COGS % of Revenue</t>
  </si>
  <si>
    <t>Tax Rate</t>
  </si>
  <si>
    <t>Interest Expense Net % of COGS</t>
  </si>
  <si>
    <t xml:space="preserve"> Interest Expense Net </t>
  </si>
  <si>
    <t>Interest Income Net % of Revenue</t>
  </si>
  <si>
    <t xml:space="preserve">Interest Income Net </t>
  </si>
  <si>
    <t>Other Non Operating Income Expenses, Net % of COGS</t>
  </si>
  <si>
    <t>Scenario 3</t>
  </si>
  <si>
    <t>Scenario 2</t>
  </si>
  <si>
    <t>Scenario 1</t>
  </si>
  <si>
    <t xml:space="preserve">Income Statement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</si>
</sst>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mmmm/yy;@"/>
    <numFmt numFmtId="166" formatCode="_(* #,##0.0_);_(* \(#,##0.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  <font>
      <u val="doubleAccounting"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3" fontId="1" fillId="0" borderId="0" xfId="1" applyFont="1" applyAlignment="1">
      <alignment vertical="center" wrapText="1"/>
    </xf>
    <xf numFmtId="9" fontId="1" fillId="0" borderId="0" xfId="2" applyFont="1" applyAlignment="1">
      <alignment vertical="center" wrapText="1"/>
    </xf>
    <xf numFmtId="164" fontId="1" fillId="0" borderId="0" xfId="1" applyNumberFormat="1" applyFont="1" applyAlignment="1">
      <alignment vertical="center" wrapText="1"/>
    </xf>
    <xf numFmtId="164" fontId="0" fillId="0" borderId="0" xfId="1" applyNumberFormat="1" applyFont="1"/>
    <xf numFmtId="164" fontId="0" fillId="0" borderId="0" xfId="1" applyNumberFormat="1" applyFont="1" applyAlignment="1">
      <alignment vertical="center" wrapText="1"/>
    </xf>
    <xf numFmtId="164" fontId="4" fillId="0" borderId="0" xfId="1" applyNumberFormat="1" applyFont="1" applyAlignment="1">
      <alignment vertical="center" wrapText="1"/>
    </xf>
    <xf numFmtId="164" fontId="5" fillId="0" borderId="0" xfId="1" applyNumberFormat="1" applyFont="1" applyAlignment="1">
      <alignment vertical="center" wrapText="1"/>
    </xf>
    <xf numFmtId="164" fontId="5" fillId="0" borderId="0" xfId="1" applyNumberFormat="1" applyFont="1"/>
    <xf numFmtId="164" fontId="6" fillId="0" borderId="0" xfId="1" applyNumberFormat="1" applyFont="1" applyAlignment="1">
      <alignment vertical="center" wrapText="1"/>
    </xf>
    <xf numFmtId="9" fontId="6" fillId="0" borderId="0" xfId="2" applyFont="1" applyAlignment="1">
      <alignment vertical="center" wrapText="1"/>
    </xf>
    <xf numFmtId="164" fontId="0" fillId="0" borderId="0" xfId="0" applyNumberFormat="1"/>
    <xf numFmtId="9" fontId="0" fillId="0" borderId="0" xfId="2" applyFont="1"/>
    <xf numFmtId="0" fontId="2" fillId="0" borderId="0" xfId="0" applyFont="1"/>
    <xf numFmtId="1" fontId="0" fillId="0" borderId="0" xfId="2" applyNumberFormat="1" applyFont="1"/>
    <xf numFmtId="0" fontId="8" fillId="0" borderId="0" xfId="0" applyFont="1"/>
    <xf numFmtId="164" fontId="0" fillId="0" borderId="0" xfId="0" applyNumberFormat="1" applyBorder="1"/>
    <xf numFmtId="164" fontId="0" fillId="0" borderId="0" xfId="0" applyNumberFormat="1" applyFill="1" applyBorder="1"/>
    <xf numFmtId="165" fontId="2" fillId="0" borderId="0" xfId="0" applyNumberFormat="1" applyFont="1"/>
    <xf numFmtId="0" fontId="2" fillId="0" borderId="10" xfId="0" applyFont="1" applyBorder="1"/>
    <xf numFmtId="0" fontId="2" fillId="0" borderId="0" xfId="0" applyFont="1" applyBorder="1"/>
    <xf numFmtId="164" fontId="0" fillId="0" borderId="0" xfId="1" applyNumberFormat="1" applyFont="1" applyBorder="1"/>
    <xf numFmtId="0" fontId="0" fillId="0" borderId="0" xfId="0" applyBorder="1"/>
    <xf numFmtId="165" fontId="2" fillId="0" borderId="0" xfId="0" applyNumberFormat="1" applyFont="1" applyBorder="1"/>
    <xf numFmtId="165" fontId="0" fillId="0" borderId="0" xfId="0" applyNumberFormat="1"/>
    <xf numFmtId="0" fontId="0" fillId="6" borderId="0" xfId="0" applyFill="1" applyBorder="1" applyAlignment="1"/>
    <xf numFmtId="0" fontId="2" fillId="6" borderId="0" xfId="0" applyFont="1" applyFill="1" applyBorder="1" applyAlignment="1"/>
    <xf numFmtId="0" fontId="2" fillId="0" borderId="11" xfId="0" applyFont="1" applyBorder="1"/>
    <xf numFmtId="0" fontId="2" fillId="0" borderId="12" xfId="0" applyFont="1" applyBorder="1"/>
    <xf numFmtId="0" fontId="0" fillId="6" borderId="0" xfId="0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9" fontId="9" fillId="0" borderId="0" xfId="2" applyFont="1"/>
    <xf numFmtId="166" fontId="0" fillId="0" borderId="0" xfId="1" applyNumberFormat="1" applyFont="1"/>
    <xf numFmtId="43" fontId="0" fillId="0" borderId="0" xfId="1" applyNumberFormat="1" applyFont="1"/>
    <xf numFmtId="43" fontId="9" fillId="0" borderId="0" xfId="1" applyNumberFormat="1" applyFont="1"/>
    <xf numFmtId="43" fontId="0" fillId="0" borderId="0" xfId="0" applyNumberFormat="1"/>
    <xf numFmtId="10" fontId="6" fillId="0" borderId="0" xfId="1" applyNumberFormat="1" applyFont="1"/>
    <xf numFmtId="9" fontId="6" fillId="0" borderId="0" xfId="1" applyNumberFormat="1" applyFont="1"/>
    <xf numFmtId="43" fontId="6" fillId="0" borderId="0" xfId="0" applyNumberFormat="1" applyFont="1"/>
    <xf numFmtId="9" fontId="6" fillId="0" borderId="0" xfId="0" applyNumberFormat="1" applyFont="1"/>
    <xf numFmtId="0" fontId="0" fillId="5" borderId="13" xfId="0" applyFill="1" applyBorder="1" applyAlignment="1">
      <alignment horizontal="center"/>
    </xf>
    <xf numFmtId="43" fontId="0" fillId="0" borderId="0" xfId="1" applyFont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ont="1" applyFill="1"/>
    <xf numFmtId="9" fontId="0" fillId="7" borderId="0" xfId="0" applyNumberFormat="1" applyFont="1" applyFill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IS!$A$28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IS!$B$3:$Q$3</c:f>
              <c:strCache>
                <c:ptCount val="16"/>
                <c:pt idx="0">
                  <c:v>Q3 2021</c:v>
                </c:pt>
                <c:pt idx="1">
                  <c:v>Q4 2021</c:v>
                </c:pt>
                <c:pt idx="2">
                  <c:v>Q1 2022</c:v>
                </c:pt>
                <c:pt idx="3">
                  <c:v>Q2 2022</c:v>
                </c:pt>
                <c:pt idx="4">
                  <c:v>Q3 2022</c:v>
                </c:pt>
                <c:pt idx="5">
                  <c:v>Q4 2022</c:v>
                </c:pt>
                <c:pt idx="6">
                  <c:v>Q1 2023</c:v>
                </c:pt>
                <c:pt idx="7">
                  <c:v>Q2 2023</c:v>
                </c:pt>
                <c:pt idx="8">
                  <c:v>Q3 2023</c:v>
                </c:pt>
                <c:pt idx="9">
                  <c:v>Q4 2023</c:v>
                </c:pt>
                <c:pt idx="10">
                  <c:v>Q1 2024</c:v>
                </c:pt>
                <c:pt idx="11">
                  <c:v>Q2 2024</c:v>
                </c:pt>
                <c:pt idx="12">
                  <c:v>Q3 2024</c:v>
                </c:pt>
                <c:pt idx="13">
                  <c:v>Q4 2024</c:v>
                </c:pt>
                <c:pt idx="14">
                  <c:v>Q1 2025</c:v>
                </c:pt>
                <c:pt idx="15">
                  <c:v>Q2 2025</c:v>
                </c:pt>
              </c:strCache>
            </c:strRef>
          </c:cat>
          <c:val>
            <c:numRef>
              <c:f>IS!$B$28:$Q$28</c:f>
              <c:numCache>
                <c:formatCode>_(* #,##0_);_(* \(#,##0\);_(* "-"??_);_(@_)</c:formatCode>
                <c:ptCount val="16"/>
                <c:pt idx="0">
                  <c:v>88901.25</c:v>
                </c:pt>
                <c:pt idx="1">
                  <c:v>169932.75</c:v>
                </c:pt>
                <c:pt idx="2">
                  <c:v>201378.75</c:v>
                </c:pt>
                <c:pt idx="3">
                  <c:v>180812.25</c:v>
                </c:pt>
                <c:pt idx="4">
                  <c:v>102280.5</c:v>
                </c:pt>
                <c:pt idx="5">
                  <c:v>108784.5</c:v>
                </c:pt>
                <c:pt idx="6">
                  <c:v>110010.75</c:v>
                </c:pt>
                <c:pt idx="7">
                  <c:v>147522.75</c:v>
                </c:pt>
                <c:pt idx="8">
                  <c:v>525070.5</c:v>
                </c:pt>
                <c:pt idx="9">
                  <c:v>462222</c:v>
                </c:pt>
                <c:pt idx="10">
                  <c:v>477830.25</c:v>
                </c:pt>
                <c:pt idx="11">
                  <c:v>540092.25</c:v>
                </c:pt>
                <c:pt idx="12">
                  <c:v>126912</c:v>
                </c:pt>
                <c:pt idx="13">
                  <c:v>164634.75</c:v>
                </c:pt>
                <c:pt idx="14">
                  <c:v>152412</c:v>
                </c:pt>
                <c:pt idx="15">
                  <c:v>140136.75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C-4B81-ADD4-E1C7F65CC5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5676624"/>
        <c:axId val="1722528176"/>
      </c:barChart>
      <c:catAx>
        <c:axId val="19456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28176"/>
        <c:crosses val="autoZero"/>
        <c:auto val="1"/>
        <c:lblAlgn val="ctr"/>
        <c:lblOffset val="100"/>
        <c:noMultiLvlLbl val="0"/>
      </c:catAx>
      <c:valAx>
        <c:axId val="17225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'Financial Health'!$A$7</c:f>
              <c:strCache>
                <c:ptCount val="1"/>
                <c:pt idx="0">
                  <c:v>Organic Growth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Health'!$B$5:$Q$5</c:f>
              <c:strCache>
                <c:ptCount val="16"/>
                <c:pt idx="0">
                  <c:v>Q3 2021</c:v>
                </c:pt>
                <c:pt idx="1">
                  <c:v>Q4 2021</c:v>
                </c:pt>
                <c:pt idx="2">
                  <c:v>Q1 2022</c:v>
                </c:pt>
                <c:pt idx="3">
                  <c:v>Q2 2022</c:v>
                </c:pt>
                <c:pt idx="4">
                  <c:v>Q3 2022</c:v>
                </c:pt>
                <c:pt idx="5">
                  <c:v>Q4 2022</c:v>
                </c:pt>
                <c:pt idx="6">
                  <c:v>Q1 2023</c:v>
                </c:pt>
                <c:pt idx="7">
                  <c:v>Q2 2023</c:v>
                </c:pt>
                <c:pt idx="8">
                  <c:v>Q3 2023</c:v>
                </c:pt>
                <c:pt idx="9">
                  <c:v>Q4 2023</c:v>
                </c:pt>
                <c:pt idx="10">
                  <c:v>Q1 2024</c:v>
                </c:pt>
                <c:pt idx="11">
                  <c:v>Q2 2024</c:v>
                </c:pt>
                <c:pt idx="12">
                  <c:v>Q3 2024</c:v>
                </c:pt>
                <c:pt idx="13">
                  <c:v>Q4 2024</c:v>
                </c:pt>
                <c:pt idx="14">
                  <c:v>Q1 2025</c:v>
                </c:pt>
                <c:pt idx="15">
                  <c:v>Q2 2025</c:v>
                </c:pt>
              </c:strCache>
            </c:strRef>
          </c:cat>
          <c:val>
            <c:numRef>
              <c:f>'Financial Health'!$B$7:$Q$7</c:f>
              <c:numCache>
                <c:formatCode>_(* #,##0.0_);_(* \(#,##0.0\);_(* "-"??_);_(@_)</c:formatCode>
                <c:ptCount val="16"/>
                <c:pt idx="0" formatCode="_(* #,##0.00_);_(* \(#,##0.00\);_(* &quot;-&quot;??_);_(@_)">
                  <c:v>0</c:v>
                </c:pt>
                <c:pt idx="1">
                  <c:v>57145</c:v>
                </c:pt>
                <c:pt idx="2">
                  <c:v>42660</c:v>
                </c:pt>
                <c:pt idx="3">
                  <c:v>-26910</c:v>
                </c:pt>
                <c:pt idx="4">
                  <c:v>-112370</c:v>
                </c:pt>
                <c:pt idx="5">
                  <c:v>10190</c:v>
                </c:pt>
                <c:pt idx="6">
                  <c:v>1420</c:v>
                </c:pt>
                <c:pt idx="7">
                  <c:v>30560</c:v>
                </c:pt>
                <c:pt idx="8">
                  <c:v>540500</c:v>
                </c:pt>
                <c:pt idx="9">
                  <c:v>-86940</c:v>
                </c:pt>
                <c:pt idx="10">
                  <c:v>21950</c:v>
                </c:pt>
                <c:pt idx="11">
                  <c:v>84900</c:v>
                </c:pt>
                <c:pt idx="12">
                  <c:v>-573110</c:v>
                </c:pt>
                <c:pt idx="13">
                  <c:v>55150</c:v>
                </c:pt>
                <c:pt idx="14">
                  <c:v>-24940</c:v>
                </c:pt>
                <c:pt idx="15">
                  <c:v>-10830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8-4C8F-9A30-F928F996C71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805328"/>
        <c:axId val="1939035312"/>
      </c:lineChart>
      <c:catAx>
        <c:axId val="193580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35312"/>
        <c:crosses val="autoZero"/>
        <c:auto val="1"/>
        <c:lblAlgn val="ctr"/>
        <c:lblOffset val="100"/>
        <c:noMultiLvlLbl val="0"/>
      </c:catAx>
      <c:valAx>
        <c:axId val="193903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Trend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Health'!$A$8</c:f>
              <c:strCache>
                <c:ptCount val="1"/>
                <c:pt idx="0">
                  <c:v>Organic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'Financial Health'!$B$5:$Q$5</c:f>
              <c:strCache>
                <c:ptCount val="16"/>
                <c:pt idx="0">
                  <c:v>Q3 2021</c:v>
                </c:pt>
                <c:pt idx="1">
                  <c:v>Q4 2021</c:v>
                </c:pt>
                <c:pt idx="2">
                  <c:v>Q1 2022</c:v>
                </c:pt>
                <c:pt idx="3">
                  <c:v>Q2 2022</c:v>
                </c:pt>
                <c:pt idx="4">
                  <c:v>Q3 2022</c:v>
                </c:pt>
                <c:pt idx="5">
                  <c:v>Q4 2022</c:v>
                </c:pt>
                <c:pt idx="6">
                  <c:v>Q1 2023</c:v>
                </c:pt>
                <c:pt idx="7">
                  <c:v>Q2 2023</c:v>
                </c:pt>
                <c:pt idx="8">
                  <c:v>Q3 2023</c:v>
                </c:pt>
                <c:pt idx="9">
                  <c:v>Q4 2023</c:v>
                </c:pt>
                <c:pt idx="10">
                  <c:v>Q1 2024</c:v>
                </c:pt>
                <c:pt idx="11">
                  <c:v>Q2 2024</c:v>
                </c:pt>
                <c:pt idx="12">
                  <c:v>Q3 2024</c:v>
                </c:pt>
                <c:pt idx="13">
                  <c:v>Q4 2024</c:v>
                </c:pt>
                <c:pt idx="14">
                  <c:v>Q1 2025</c:v>
                </c:pt>
                <c:pt idx="15">
                  <c:v>Q2 2025</c:v>
                </c:pt>
              </c:strCache>
            </c:strRef>
          </c:cat>
          <c:val>
            <c:numRef>
              <c:f>'Financial Health'!$B$8:$Q$8</c:f>
              <c:numCache>
                <c:formatCode>0%</c:formatCode>
                <c:ptCount val="16"/>
                <c:pt idx="0" formatCode="General">
                  <c:v>0</c:v>
                </c:pt>
                <c:pt idx="1">
                  <c:v>0.22390486638978135</c:v>
                </c:pt>
                <c:pt idx="2">
                  <c:v>0.14321203169061367</c:v>
                </c:pt>
                <c:pt idx="3">
                  <c:v>-9.9309886703325093E-2</c:v>
                </c:pt>
                <c:pt idx="4">
                  <c:v>-0.70851197982345526</c:v>
                </c:pt>
                <c:pt idx="5">
                  <c:v>6.0370875051839565E-2</c:v>
                </c:pt>
                <c:pt idx="6">
                  <c:v>8.3426355678279766E-3</c:v>
                </c:pt>
                <c:pt idx="7">
                  <c:v>0.1522139761916621</c:v>
                </c:pt>
                <c:pt idx="8">
                  <c:v>0.72915401945310077</c:v>
                </c:pt>
                <c:pt idx="9">
                  <c:v>-0.13286873595891982</c:v>
                </c:pt>
                <c:pt idx="10">
                  <c:v>3.2456970485597682E-2</c:v>
                </c:pt>
                <c:pt idx="11">
                  <c:v>0.11153734990409628</c:v>
                </c:pt>
                <c:pt idx="12">
                  <c:v>-3.047322805338438</c:v>
                </c:pt>
                <c:pt idx="13">
                  <c:v>0.22674944494696159</c:v>
                </c:pt>
                <c:pt idx="14">
                  <c:v>-0.11425691772035917</c:v>
                </c:pt>
                <c:pt idx="15">
                  <c:v>-5.2205350686912511E-2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8-4B1E-B0F9-B6FF89AE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025232"/>
        <c:axId val="1939034352"/>
      </c:lineChart>
      <c:catAx>
        <c:axId val="19390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34352"/>
        <c:crosses val="autoZero"/>
        <c:auto val="1"/>
        <c:lblAlgn val="ctr"/>
        <c:lblOffset val="100"/>
        <c:noMultiLvlLbl val="0"/>
      </c:catAx>
      <c:valAx>
        <c:axId val="19390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Health'!$A$11</c:f>
              <c:strCache>
                <c:ptCount val="1"/>
                <c:pt idx="0">
                  <c:v>Operating Income Growth %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'Financial Health'!$B$5:$Q$5</c:f>
              <c:strCache>
                <c:ptCount val="16"/>
                <c:pt idx="0">
                  <c:v>Q3 2021</c:v>
                </c:pt>
                <c:pt idx="1">
                  <c:v>Q4 2021</c:v>
                </c:pt>
                <c:pt idx="2">
                  <c:v>Q1 2022</c:v>
                </c:pt>
                <c:pt idx="3">
                  <c:v>Q2 2022</c:v>
                </c:pt>
                <c:pt idx="4">
                  <c:v>Q3 2022</c:v>
                </c:pt>
                <c:pt idx="5">
                  <c:v>Q4 2022</c:v>
                </c:pt>
                <c:pt idx="6">
                  <c:v>Q1 2023</c:v>
                </c:pt>
                <c:pt idx="7">
                  <c:v>Q2 2023</c:v>
                </c:pt>
                <c:pt idx="8">
                  <c:v>Q3 2023</c:v>
                </c:pt>
                <c:pt idx="9">
                  <c:v>Q4 2023</c:v>
                </c:pt>
                <c:pt idx="10">
                  <c:v>Q1 2024</c:v>
                </c:pt>
                <c:pt idx="11">
                  <c:v>Q2 2024</c:v>
                </c:pt>
                <c:pt idx="12">
                  <c:v>Q3 2024</c:v>
                </c:pt>
                <c:pt idx="13">
                  <c:v>Q4 2024</c:v>
                </c:pt>
                <c:pt idx="14">
                  <c:v>Q1 2025</c:v>
                </c:pt>
                <c:pt idx="15">
                  <c:v>Q2 2025</c:v>
                </c:pt>
              </c:strCache>
            </c:strRef>
          </c:cat>
          <c:val>
            <c:numRef>
              <c:f>'Financial Health'!$B$11:$Q$11</c:f>
              <c:numCache>
                <c:formatCode>0%</c:formatCode>
                <c:ptCount val="16"/>
                <c:pt idx="0" formatCode="General">
                  <c:v>0</c:v>
                </c:pt>
                <c:pt idx="1">
                  <c:v>0.47685354776921074</c:v>
                </c:pt>
                <c:pt idx="2">
                  <c:v>0.15620577676483294</c:v>
                </c:pt>
                <c:pt idx="3">
                  <c:v>-0.11398097482254645</c:v>
                </c:pt>
                <c:pt idx="4">
                  <c:v>-0.77521246667550414</c:v>
                </c:pt>
                <c:pt idx="5">
                  <c:v>6.5677659962430593E-2</c:v>
                </c:pt>
                <c:pt idx="6">
                  <c:v>1.0310191017739794E-2</c:v>
                </c:pt>
                <c:pt idx="7">
                  <c:v>0.25335075658965178</c:v>
                </c:pt>
                <c:pt idx="8">
                  <c:v>0.71993181711379051</c:v>
                </c:pt>
                <c:pt idx="9">
                  <c:v>-0.13871587601449686</c:v>
                </c:pt>
                <c:pt idx="10">
                  <c:v>3.2402061079242345E-2</c:v>
                </c:pt>
                <c:pt idx="11">
                  <c:v>0.11506921592313353</c:v>
                </c:pt>
                <c:pt idx="12">
                  <c:v>-3.2670008176033556</c:v>
                </c:pt>
                <c:pt idx="13">
                  <c:v>0.23208233051406524</c:v>
                </c:pt>
                <c:pt idx="14">
                  <c:v>-8.1177998366897208E-2</c:v>
                </c:pt>
                <c:pt idx="15">
                  <c:v>-9.1271183256303304E-2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3-4646-B836-8E203CB4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945671824"/>
        <c:axId val="1732296112"/>
      </c:barChart>
      <c:catAx>
        <c:axId val="1945671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96112"/>
        <c:crosses val="autoZero"/>
        <c:auto val="1"/>
        <c:lblAlgn val="ctr"/>
        <c:lblOffset val="100"/>
        <c:noMultiLvlLbl val="0"/>
      </c:catAx>
      <c:valAx>
        <c:axId val="173229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Health'!$A$12</c:f>
              <c:strCache>
                <c:ptCount val="1"/>
                <c:pt idx="0">
                  <c:v>Net Income Trend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Health'!$B$5:$Q$5</c:f>
              <c:strCache>
                <c:ptCount val="16"/>
                <c:pt idx="0">
                  <c:v>Q3 2021</c:v>
                </c:pt>
                <c:pt idx="1">
                  <c:v>Q4 2021</c:v>
                </c:pt>
                <c:pt idx="2">
                  <c:v>Q1 2022</c:v>
                </c:pt>
                <c:pt idx="3">
                  <c:v>Q2 2022</c:v>
                </c:pt>
                <c:pt idx="4">
                  <c:v>Q3 2022</c:v>
                </c:pt>
                <c:pt idx="5">
                  <c:v>Q4 2022</c:v>
                </c:pt>
                <c:pt idx="6">
                  <c:v>Q1 2023</c:v>
                </c:pt>
                <c:pt idx="7">
                  <c:v>Q2 2023</c:v>
                </c:pt>
                <c:pt idx="8">
                  <c:v>Q3 2023</c:v>
                </c:pt>
                <c:pt idx="9">
                  <c:v>Q4 2023</c:v>
                </c:pt>
                <c:pt idx="10">
                  <c:v>Q1 2024</c:v>
                </c:pt>
                <c:pt idx="11">
                  <c:v>Q2 2024</c:v>
                </c:pt>
                <c:pt idx="12">
                  <c:v>Q3 2024</c:v>
                </c:pt>
                <c:pt idx="13">
                  <c:v>Q4 2024</c:v>
                </c:pt>
                <c:pt idx="14">
                  <c:v>Q1 2025</c:v>
                </c:pt>
                <c:pt idx="15">
                  <c:v>Q2 2025</c:v>
                </c:pt>
              </c:strCache>
            </c:strRef>
          </c:cat>
          <c:val>
            <c:numRef>
              <c:f>'Financial Health'!$B$12:$Q$12</c:f>
              <c:numCache>
                <c:formatCode>_(* #,##0.00_);_(* \(#,##0.00\);_(* "-"??_);_(@_)</c:formatCode>
                <c:ptCount val="16"/>
                <c:pt idx="0" formatCode="General">
                  <c:v>0</c:v>
                </c:pt>
                <c:pt idx="1">
                  <c:v>81031.5</c:v>
                </c:pt>
                <c:pt idx="2">
                  <c:v>31446</c:v>
                </c:pt>
                <c:pt idx="3">
                  <c:v>-20566.5</c:v>
                </c:pt>
                <c:pt idx="4">
                  <c:v>-78531.75</c:v>
                </c:pt>
                <c:pt idx="5">
                  <c:v>6504</c:v>
                </c:pt>
                <c:pt idx="6">
                  <c:v>1226.25</c:v>
                </c:pt>
                <c:pt idx="7">
                  <c:v>37512</c:v>
                </c:pt>
                <c:pt idx="8">
                  <c:v>377547.75</c:v>
                </c:pt>
                <c:pt idx="9">
                  <c:v>-62848.5</c:v>
                </c:pt>
                <c:pt idx="10">
                  <c:v>15608.25</c:v>
                </c:pt>
                <c:pt idx="11">
                  <c:v>62262</c:v>
                </c:pt>
                <c:pt idx="12">
                  <c:v>-413180.25</c:v>
                </c:pt>
                <c:pt idx="13">
                  <c:v>37722.75</c:v>
                </c:pt>
                <c:pt idx="14">
                  <c:v>-12222.75</c:v>
                </c:pt>
                <c:pt idx="15">
                  <c:v>-12275.25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2-4B30-B99E-57181CB2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292752"/>
        <c:axId val="1732290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'Financial Health'!$A$10</c15:sqref>
                        </c15:formulaRef>
                      </c:ext>
                    </c:extLst>
                    <c:strCache>
                      <c:ptCount val="1"/>
                      <c:pt idx="0">
                        <c:v>Operating Income Growth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'Financial Health'!$B$5:$Q$5</c15:sqref>
                        </c15:formulaRef>
                      </c:ext>
                    </c:extLst>
                    <c:strCache>
                      <c:ptCount val="16"/>
                      <c:pt idx="0">
                        <c:v>Q3 2021</c:v>
                      </c:pt>
                      <c:pt idx="1">
                        <c:v>Q4 2021</c:v>
                      </c:pt>
                      <c:pt idx="2">
                        <c:v>Q1 2022</c:v>
                      </c:pt>
                      <c:pt idx="3">
                        <c:v>Q2 2022</c:v>
                      </c:pt>
                      <c:pt idx="4">
                        <c:v>Q3 2022</c:v>
                      </c:pt>
                      <c:pt idx="5">
                        <c:v>Q4 2022</c:v>
                      </c:pt>
                      <c:pt idx="6">
                        <c:v>Q1 2023</c:v>
                      </c:pt>
                      <c:pt idx="7">
                        <c:v>Q2 2023</c:v>
                      </c:pt>
                      <c:pt idx="8">
                        <c:v>Q3 2023</c:v>
                      </c:pt>
                      <c:pt idx="9">
                        <c:v>Q4 2023</c:v>
                      </c:pt>
                      <c:pt idx="10">
                        <c:v>Q1 2024</c:v>
                      </c:pt>
                      <c:pt idx="11">
                        <c:v>Q2 2024</c:v>
                      </c:pt>
                      <c:pt idx="12">
                        <c:v>Q3 2024</c:v>
                      </c:pt>
                      <c:pt idx="13">
                        <c:v>Q4 2024</c:v>
                      </c:pt>
                      <c:pt idx="14">
                        <c:v>Q1 2025</c:v>
                      </c:pt>
                      <c:pt idx="15">
                        <c:v>Q2 2025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FB92-4B30-B99E-57181CB2CE91}"/>
                  </c:ext>
                </c:extLst>
              </c15:ser>
            </c15:filteredLineSeries>
          </c:ext>
        </c:extLst>
      </c:lineChart>
      <c:catAx>
        <c:axId val="1732292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90352"/>
        <c:crosses val="autoZero"/>
        <c:auto val="1"/>
        <c:lblAlgn val="ctr"/>
        <c:lblOffset val="100"/>
        <c:noMultiLvlLbl val="0"/>
      </c:catAx>
      <c:valAx>
        <c:axId val="173229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72003499562554"/>
          <c:y val="0.20853018372703411"/>
          <c:w val="0.8172799650043745"/>
          <c:h val="0.76604148439778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Forecast'!$D$39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'IS Forecast'!$E$15:$V$15</c:f>
              <c:strCache>
                <c:ptCount val="1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</c:strCache>
            </c:strRef>
          </c:cat>
          <c:val>
            <c:numRef>
              <c:f>'IS Forecast'!$E$39:$V$39</c:f>
              <c:numCache>
                <c:formatCode>_(* #,##0.00_);_(* \(#,##0.00\);_(* "-"??_);_(@_)</c:formatCode>
                <c:ptCount val="18"/>
                <c:pt idx="0">
                  <c:v>-2174.1801509261968</c:v>
                </c:pt>
                <c:pt idx="1">
                  <c:v>-1444.4355728754349</c:v>
                </c:pt>
                <c:pt idx="2">
                  <c:v>-708.45440121790614</c:v>
                </c:pt>
                <c:pt idx="3">
                  <c:v>24.10936185073237</c:v>
                </c:pt>
                <c:pt idx="4">
                  <c:v>577.7523102977384</c:v>
                </c:pt>
                <c:pt idx="5">
                  <c:v>1115.1795312579216</c:v>
                </c:pt>
                <c:pt idx="6">
                  <c:v>1592.1777924317607</c:v>
                </c:pt>
                <c:pt idx="7">
                  <c:v>2123.8864179421776</c:v>
                </c:pt>
                <c:pt idx="8">
                  <c:v>2648.574544777654</c:v>
                </c:pt>
                <c:pt idx="9">
                  <c:v>3175.0137958085597</c:v>
                </c:pt>
                <c:pt idx="10">
                  <c:v>3699.9998228796308</c:v>
                </c:pt>
                <c:pt idx="11">
                  <c:v>4224.0713774360229</c:v>
                </c:pt>
                <c:pt idx="12">
                  <c:v>4877.6051098016915</c:v>
                </c:pt>
                <c:pt idx="13">
                  <c:v>5459.6041537561687</c:v>
                </c:pt>
                <c:pt idx="14">
                  <c:v>6029.4980784724057</c:v>
                </c:pt>
                <c:pt idx="15">
                  <c:v>6658.5665945791825</c:v>
                </c:pt>
                <c:pt idx="16">
                  <c:v>7272.7963273373753</c:v>
                </c:pt>
                <c:pt idx="17">
                  <c:v>7955.2693682681365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2A0-B3A1-FD3BCB8EFF4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2522896"/>
        <c:axId val="1722521456"/>
      </c:barChart>
      <c:catAx>
        <c:axId val="17225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21456"/>
        <c:crosses val="autoZero"/>
        <c:auto val="1"/>
        <c:lblAlgn val="ctr"/>
        <c:lblOffset val="100"/>
        <c:noMultiLvlLbl val="0"/>
      </c:catAx>
      <c:valAx>
        <c:axId val="17225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 Forecast'!$D$39</c:f>
              <c:strCache>
                <c:ptCount val="1"/>
                <c:pt idx="0">
                  <c:v>Net Income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'IS Forecast'!$E$39:$V$39</c:f>
              <c:numCache>
                <c:formatCode>_(* #,##0.00_);_(* \(#,##0.00\);_(* "-"??_);_(@_)</c:formatCode>
                <c:ptCount val="18"/>
                <c:pt idx="0">
                  <c:v>-2174.1801509261968</c:v>
                </c:pt>
                <c:pt idx="1">
                  <c:v>-1444.4355728754349</c:v>
                </c:pt>
                <c:pt idx="2">
                  <c:v>-708.45440121790614</c:v>
                </c:pt>
                <c:pt idx="3">
                  <c:v>24.10936185073237</c:v>
                </c:pt>
                <c:pt idx="4">
                  <c:v>577.7523102977384</c:v>
                </c:pt>
                <c:pt idx="5">
                  <c:v>1115.1795312579216</c:v>
                </c:pt>
                <c:pt idx="6">
                  <c:v>1592.1777924317607</c:v>
                </c:pt>
                <c:pt idx="7">
                  <c:v>2123.8864179421776</c:v>
                </c:pt>
                <c:pt idx="8">
                  <c:v>2648.574544777654</c:v>
                </c:pt>
                <c:pt idx="9">
                  <c:v>3175.0137958085597</c:v>
                </c:pt>
                <c:pt idx="10">
                  <c:v>3699.9998228796308</c:v>
                </c:pt>
                <c:pt idx="11">
                  <c:v>4224.0713774360229</c:v>
                </c:pt>
                <c:pt idx="12">
                  <c:v>4877.6051098016915</c:v>
                </c:pt>
                <c:pt idx="13">
                  <c:v>5459.6041537561687</c:v>
                </c:pt>
                <c:pt idx="14">
                  <c:v>6029.4980784724057</c:v>
                </c:pt>
                <c:pt idx="15">
                  <c:v>6658.5665945791825</c:v>
                </c:pt>
                <c:pt idx="16">
                  <c:v>7272.7963273373753</c:v>
                </c:pt>
                <c:pt idx="17">
                  <c:v>7955.2693682681365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F-4446-8A4B-621C443BE3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22523856"/>
        <c:axId val="1722524336"/>
      </c:barChart>
      <c:catAx>
        <c:axId val="172252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24336"/>
        <c:crosses val="autoZero"/>
        <c:auto val="1"/>
        <c:lblAlgn val="ctr"/>
        <c:lblOffset val="100"/>
        <c:noMultiLvlLbl val="0"/>
      </c:catAx>
      <c:valAx>
        <c:axId val="172252433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225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72003499562554"/>
          <c:y val="0.20853018372703411"/>
          <c:w val="0.8172799650043745"/>
          <c:h val="0.76604148439778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Forecast'!$D$39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'IS Forecast'!$E$15:$V$15</c:f>
              <c:strCache>
                <c:ptCount val="1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</c:strCache>
            </c:strRef>
          </c:cat>
          <c:val>
            <c:numRef>
              <c:f>'IS Forecast'!$E$39:$V$39</c:f>
              <c:numCache>
                <c:formatCode>_(* #,##0.00_);_(* \(#,##0.00\);_(* "-"??_);_(@_)</c:formatCode>
                <c:ptCount val="18"/>
                <c:pt idx="0">
                  <c:v>-2174.1801509261968</c:v>
                </c:pt>
                <c:pt idx="1">
                  <c:v>-1444.4355728754349</c:v>
                </c:pt>
                <c:pt idx="2">
                  <c:v>-708.45440121790614</c:v>
                </c:pt>
                <c:pt idx="3">
                  <c:v>24.10936185073237</c:v>
                </c:pt>
                <c:pt idx="4">
                  <c:v>577.7523102977384</c:v>
                </c:pt>
                <c:pt idx="5">
                  <c:v>1115.1795312579216</c:v>
                </c:pt>
                <c:pt idx="6">
                  <c:v>1592.1777924317607</c:v>
                </c:pt>
                <c:pt idx="7">
                  <c:v>2123.8864179421776</c:v>
                </c:pt>
                <c:pt idx="8">
                  <c:v>2648.574544777654</c:v>
                </c:pt>
                <c:pt idx="9">
                  <c:v>3175.0137958085597</c:v>
                </c:pt>
                <c:pt idx="10">
                  <c:v>3699.9998228796308</c:v>
                </c:pt>
                <c:pt idx="11">
                  <c:v>4224.0713774360229</c:v>
                </c:pt>
                <c:pt idx="12">
                  <c:v>4877.6051098016915</c:v>
                </c:pt>
                <c:pt idx="13">
                  <c:v>5459.6041537561687</c:v>
                </c:pt>
                <c:pt idx="14">
                  <c:v>6029.4980784724057</c:v>
                </c:pt>
                <c:pt idx="15">
                  <c:v>6658.5665945791825</c:v>
                </c:pt>
                <c:pt idx="16">
                  <c:v>7272.7963273373753</c:v>
                </c:pt>
                <c:pt idx="17">
                  <c:v>7955.2693682681365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8-46F4-ABC3-66E1351C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2522896"/>
        <c:axId val="1722521456"/>
      </c:barChart>
      <c:catAx>
        <c:axId val="17225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21456"/>
        <c:crosses val="autoZero"/>
        <c:auto val="1"/>
        <c:lblAlgn val="ctr"/>
        <c:lblOffset val="100"/>
        <c:noMultiLvlLbl val="0"/>
      </c:catAx>
      <c:valAx>
        <c:axId val="17225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31</xdr:row>
      <xdr:rowOff>14286</xdr:rowOff>
    </xdr:from>
    <xdr:to>
      <xdr:col>7</xdr:col>
      <xdr:colOff>742950</xdr:colOff>
      <xdr:row>50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9367E-A1E9-F7D1-2520-849C69AA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14</xdr:row>
      <xdr:rowOff>147636</xdr:rowOff>
    </xdr:from>
    <xdr:to>
      <xdr:col>5</xdr:col>
      <xdr:colOff>914399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4DB6B-AED0-7844-7CA8-A83F8C3ED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695324</xdr:colOff>
      <xdr:row>14</xdr:row>
      <xdr:rowOff>109536</xdr:rowOff>
    </xdr:from>
    <xdr:to>
      <xdr:col>16</xdr:col>
      <xdr:colOff>57150</xdr:colOff>
      <xdr:row>32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D497EE-27FB-DFCB-072D-14EDD275C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100011</xdr:colOff>
      <xdr:row>33</xdr:row>
      <xdr:rowOff>147637</xdr:rowOff>
    </xdr:from>
    <xdr:to>
      <xdr:col>6</xdr:col>
      <xdr:colOff>838200</xdr:colOff>
      <xdr:row>52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9A92B4-810C-E180-54A8-4D48E1A62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371474</xdr:colOff>
      <xdr:row>34</xdr:row>
      <xdr:rowOff>33336</xdr:rowOff>
    </xdr:from>
    <xdr:to>
      <xdr:col>17</xdr:col>
      <xdr:colOff>28574</xdr:colOff>
      <xdr:row>52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EFB70D-9580-A058-26E1-321A7185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123826</xdr:colOff>
      <xdr:row>0</xdr:row>
      <xdr:rowOff>9526</xdr:rowOff>
    </xdr:from>
    <xdr:to>
      <xdr:col>14</xdr:col>
      <xdr:colOff>790576</xdr:colOff>
      <xdr:row>11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957F0E-8237-4360-90B4-F54ED34CD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509587</xdr:colOff>
      <xdr:row>28</xdr:row>
      <xdr:rowOff>38106</xdr:rowOff>
    </xdr:from>
    <xdr:to>
      <xdr:col>34</xdr:col>
      <xdr:colOff>204787</xdr:colOff>
      <xdr:row>42</xdr:row>
      <xdr:rowOff>114306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25BD9-0F30-5B99-D6A2-225CB1127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209551</xdr:colOff>
      <xdr:row>2</xdr:row>
      <xdr:rowOff>38100</xdr:rowOff>
    </xdr:from>
    <xdr:to>
      <xdr:col>14</xdr:col>
      <xdr:colOff>590551</xdr:colOff>
      <xdr:row>23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ADF7F5-B514-4484-81F0-05D574E7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36B7-11EF-4872-9F40-C836717E33CE}">
  <dimension ref="A1:R40"/>
  <sheetViews>
    <sheetView tabSelected="1" topLeftCell="A22" workbookViewId="0">
      <selection activeCell="F30" sqref="F30"/>
    </sheetView>
  </sheetViews>
  <sheetFormatPr defaultRowHeight="15" x14ac:dyDescent="0.25"/>
  <cols>
    <col min="1" max="1" width="23.140625" bestFit="1" customWidth="1"/>
    <col min="2" max="5" width="15.42578125" bestFit="1" customWidth="1"/>
    <col min="6" max="9" width="18.42578125" bestFit="1" customWidth="1"/>
    <col min="10" max="13" width="20" bestFit="1" customWidth="1"/>
    <col min="14" max="17" width="21" bestFit="1" customWidth="1"/>
  </cols>
  <sheetData>
    <row r="1" spans="1:17" ht="18" x14ac:dyDescent="0.25">
      <c r="A1" s="1" t="s">
        <v>83</v>
      </c>
    </row>
    <row r="3" spans="1:17" x14ac:dyDescent="0.25">
      <c r="A3" s="2" t="s">
        <v>0</v>
      </c>
      <c r="B3" s="17" t="s">
        <v>37</v>
      </c>
      <c r="C3" s="17" t="s">
        <v>36</v>
      </c>
      <c r="D3" s="17" t="s">
        <v>35</v>
      </c>
      <c r="E3" s="17" t="s">
        <v>34</v>
      </c>
      <c r="F3" s="17" t="s">
        <v>33</v>
      </c>
      <c r="G3" s="17" t="s">
        <v>32</v>
      </c>
      <c r="H3" s="17" t="s">
        <v>31</v>
      </c>
      <c r="I3" s="17" t="s">
        <v>30</v>
      </c>
      <c r="J3" s="2" t="s">
        <v>29</v>
      </c>
      <c r="K3" s="2" t="s">
        <v>28</v>
      </c>
      <c r="L3" s="2" t="s">
        <v>27</v>
      </c>
      <c r="M3" s="2" t="s">
        <v>26</v>
      </c>
      <c r="N3" s="2" t="s">
        <v>1</v>
      </c>
      <c r="O3" s="2" t="s">
        <v>2</v>
      </c>
      <c r="P3" s="2" t="s">
        <v>3</v>
      </c>
      <c r="Q3" s="2" t="s">
        <v>4</v>
      </c>
    </row>
    <row r="4" spans="1:17" x14ac:dyDescent="0.25">
      <c r="A4" s="2"/>
      <c r="B4" s="22">
        <f>Forecast!D39</f>
        <v>44440</v>
      </c>
      <c r="C4" s="22">
        <f>Forecast!E39</f>
        <v>44531</v>
      </c>
      <c r="D4" s="22">
        <f>Forecast!F39</f>
        <v>44621</v>
      </c>
      <c r="E4" s="22">
        <f>Forecast!G39</f>
        <v>44713</v>
      </c>
      <c r="F4" s="22">
        <f>Forecast!H39</f>
        <v>44805</v>
      </c>
      <c r="G4" s="22">
        <f>Forecast!I39</f>
        <v>44896</v>
      </c>
      <c r="H4" s="22">
        <f>Forecast!J39</f>
        <v>44986</v>
      </c>
      <c r="I4" s="22">
        <f>Forecast!K39</f>
        <v>45078</v>
      </c>
      <c r="J4" s="22">
        <f>Forecast!L39</f>
        <v>45170</v>
      </c>
      <c r="K4" s="22">
        <f>Forecast!M39</f>
        <v>45261</v>
      </c>
      <c r="L4" s="22">
        <f>Forecast!N39</f>
        <v>45352</v>
      </c>
      <c r="M4" s="22">
        <f>Forecast!O39</f>
        <v>45444</v>
      </c>
      <c r="N4" s="22">
        <f>Forecast!P39</f>
        <v>45536</v>
      </c>
      <c r="O4" s="22">
        <f>Forecast!Q39</f>
        <v>45627</v>
      </c>
      <c r="P4" s="22">
        <f>Forecast!R39</f>
        <v>45717</v>
      </c>
      <c r="Q4" s="22">
        <f>Forecast!S39</f>
        <v>45809</v>
      </c>
    </row>
    <row r="5" spans="1:17" x14ac:dyDescent="0.25">
      <c r="A5" s="3" t="s">
        <v>5</v>
      </c>
      <c r="B5" s="13">
        <v>198075</v>
      </c>
      <c r="C5" s="13">
        <v>255220</v>
      </c>
      <c r="D5" s="13">
        <v>297880</v>
      </c>
      <c r="E5" s="13">
        <v>270970</v>
      </c>
      <c r="F5" s="13">
        <v>158600</v>
      </c>
      <c r="G5" s="13">
        <v>168790</v>
      </c>
      <c r="H5" s="13">
        <v>170210</v>
      </c>
      <c r="I5" s="13">
        <v>200770</v>
      </c>
      <c r="J5" s="13">
        <v>741270</v>
      </c>
      <c r="K5" s="13">
        <v>654330</v>
      </c>
      <c r="L5" s="13">
        <v>676280</v>
      </c>
      <c r="M5" s="13">
        <v>761180</v>
      </c>
      <c r="N5" s="13">
        <v>188070</v>
      </c>
      <c r="O5" s="13">
        <v>243220</v>
      </c>
      <c r="P5" s="13">
        <v>218280</v>
      </c>
      <c r="Q5" s="13">
        <v>207450</v>
      </c>
    </row>
    <row r="6" spans="1:17" x14ac:dyDescent="0.25">
      <c r="A6" s="4" t="s">
        <v>6</v>
      </c>
      <c r="B6" s="13">
        <v>75844</v>
      </c>
      <c r="C6" s="13">
        <v>19492</v>
      </c>
      <c r="D6" s="13">
        <v>18006</v>
      </c>
      <c r="E6" s="13">
        <v>17974</v>
      </c>
      <c r="F6" s="13">
        <v>8206</v>
      </c>
      <c r="G6" s="13">
        <v>9146</v>
      </c>
      <c r="H6" s="13">
        <v>9834</v>
      </c>
      <c r="I6" s="13">
        <v>1415</v>
      </c>
      <c r="J6" s="13">
        <v>37535</v>
      </c>
      <c r="K6" s="13">
        <v>33307</v>
      </c>
      <c r="L6" s="13">
        <v>34948</v>
      </c>
      <c r="M6" s="13">
        <v>39137</v>
      </c>
      <c r="N6" s="13">
        <v>15844</v>
      </c>
      <c r="O6" s="13">
        <v>19492</v>
      </c>
      <c r="P6" s="13">
        <v>11800</v>
      </c>
      <c r="Q6" s="13">
        <v>17974</v>
      </c>
    </row>
    <row r="7" spans="1:17" x14ac:dyDescent="0.25">
      <c r="A7" s="4"/>
      <c r="B7" s="7"/>
      <c r="C7" s="7"/>
      <c r="D7" s="7"/>
      <c r="E7" s="7"/>
      <c r="F7" s="8"/>
      <c r="G7" s="9"/>
      <c r="H7" s="9"/>
      <c r="I7" s="9"/>
      <c r="J7" s="9"/>
      <c r="K7" s="8"/>
      <c r="L7" s="8"/>
      <c r="M7" s="8"/>
      <c r="N7" s="8"/>
      <c r="O7" s="8"/>
      <c r="P7" s="8"/>
      <c r="Q7" s="8"/>
    </row>
    <row r="8" spans="1:17" ht="17.25" x14ac:dyDescent="0.25">
      <c r="A8" s="3" t="s">
        <v>7</v>
      </c>
      <c r="B8" s="11">
        <f>B5-B6</f>
        <v>122231</v>
      </c>
      <c r="C8" s="11">
        <f t="shared" ref="C8:E8" si="0">C5-C6</f>
        <v>235728</v>
      </c>
      <c r="D8" s="11">
        <f t="shared" si="0"/>
        <v>279874</v>
      </c>
      <c r="E8" s="11">
        <f t="shared" si="0"/>
        <v>252996</v>
      </c>
      <c r="F8" s="11">
        <f>F5-F6</f>
        <v>150394</v>
      </c>
      <c r="G8" s="11">
        <f t="shared" ref="G8" si="1">G5-G6</f>
        <v>159644</v>
      </c>
      <c r="H8" s="11">
        <f t="shared" ref="H8" si="2">H5-H6</f>
        <v>160376</v>
      </c>
      <c r="I8" s="11">
        <f t="shared" ref="I8" si="3">I5-I6</f>
        <v>199355</v>
      </c>
      <c r="J8" s="11">
        <f t="shared" ref="J8" si="4">J5-J6</f>
        <v>703735</v>
      </c>
      <c r="K8" s="11">
        <f t="shared" ref="K8" si="5">K5-K6</f>
        <v>621023</v>
      </c>
      <c r="L8" s="11">
        <f t="shared" ref="L8" si="6">L5-L6</f>
        <v>641332</v>
      </c>
      <c r="M8" s="11">
        <f t="shared" ref="M8" si="7">M5-M6</f>
        <v>722043</v>
      </c>
      <c r="N8" s="11">
        <f t="shared" ref="N8" si="8">N5-N6</f>
        <v>172226</v>
      </c>
      <c r="O8" s="11">
        <f t="shared" ref="O8" si="9">O5-O6</f>
        <v>223728</v>
      </c>
      <c r="P8" s="11">
        <f t="shared" ref="P8" si="10">P5-P6</f>
        <v>206480</v>
      </c>
      <c r="Q8" s="11">
        <f t="shared" ref="Q8" si="11">Q5-Q6</f>
        <v>189476</v>
      </c>
    </row>
    <row r="9" spans="1:17" x14ac:dyDescent="0.25">
      <c r="A9" s="3"/>
      <c r="B9" s="5"/>
      <c r="C9" s="6"/>
      <c r="D9" s="6"/>
      <c r="E9" s="6"/>
      <c r="F9" s="8"/>
      <c r="G9" s="9"/>
      <c r="H9" s="9"/>
      <c r="I9" s="9"/>
      <c r="J9" s="9"/>
      <c r="K9" s="8"/>
      <c r="L9" s="8"/>
      <c r="M9" s="8"/>
      <c r="N9" s="8"/>
      <c r="O9" s="8"/>
      <c r="P9" s="8"/>
      <c r="Q9" s="8"/>
    </row>
    <row r="10" spans="1:17" ht="30" x14ac:dyDescent="0.25">
      <c r="A10" s="4" t="s">
        <v>8</v>
      </c>
      <c r="B10" s="13">
        <v>2044</v>
      </c>
      <c r="C10" s="13">
        <v>2286</v>
      </c>
      <c r="D10" s="13">
        <v>2796</v>
      </c>
      <c r="E10" s="13">
        <v>3080</v>
      </c>
      <c r="F10" s="13">
        <v>4576</v>
      </c>
      <c r="G10" s="13">
        <v>1084</v>
      </c>
      <c r="H10" s="13">
        <v>1658</v>
      </c>
      <c r="I10" s="13">
        <v>180</v>
      </c>
      <c r="J10" s="13">
        <v>271</v>
      </c>
      <c r="K10" s="13">
        <v>2542</v>
      </c>
      <c r="L10" s="13">
        <v>206</v>
      </c>
      <c r="M10" s="13">
        <v>342</v>
      </c>
      <c r="N10" s="13">
        <v>700</v>
      </c>
      <c r="O10" s="13">
        <v>383</v>
      </c>
      <c r="P10" s="13">
        <v>487</v>
      </c>
      <c r="Q10" s="13">
        <v>617</v>
      </c>
    </row>
    <row r="11" spans="1:17" ht="30" x14ac:dyDescent="0.25">
      <c r="A11" s="4" t="s">
        <v>9</v>
      </c>
      <c r="B11" s="13">
        <v>416</v>
      </c>
      <c r="C11" s="13">
        <v>4213</v>
      </c>
      <c r="D11" s="13">
        <v>5787</v>
      </c>
      <c r="E11" s="13">
        <v>6113</v>
      </c>
      <c r="F11" s="13">
        <v>467</v>
      </c>
      <c r="G11" s="13">
        <v>3612</v>
      </c>
      <c r="H11" s="13">
        <v>4069</v>
      </c>
      <c r="I11" s="13">
        <v>182</v>
      </c>
      <c r="J11" s="13">
        <v>255</v>
      </c>
      <c r="K11" s="13">
        <v>217</v>
      </c>
      <c r="L11" s="13">
        <v>283</v>
      </c>
      <c r="M11" s="13">
        <v>354</v>
      </c>
      <c r="N11" s="13">
        <v>377</v>
      </c>
      <c r="O11" s="13">
        <v>637</v>
      </c>
      <c r="P11" s="13">
        <v>896</v>
      </c>
      <c r="Q11" s="13">
        <v>783</v>
      </c>
    </row>
    <row r="12" spans="1:17" ht="30" x14ac:dyDescent="0.25">
      <c r="A12" s="4" t="s">
        <v>10</v>
      </c>
      <c r="B12" s="13">
        <v>114</v>
      </c>
      <c r="C12" s="13">
        <v>144</v>
      </c>
      <c r="D12" s="13">
        <v>148</v>
      </c>
      <c r="E12" s="13">
        <v>213</v>
      </c>
      <c r="F12" s="13">
        <v>1005</v>
      </c>
      <c r="G12" s="13">
        <v>1484</v>
      </c>
      <c r="H12" s="13">
        <v>2512</v>
      </c>
      <c r="I12" s="13">
        <v>401</v>
      </c>
      <c r="J12" s="13">
        <v>451</v>
      </c>
      <c r="K12" s="13">
        <v>448</v>
      </c>
      <c r="L12" s="13">
        <v>462</v>
      </c>
      <c r="M12" s="13">
        <v>484</v>
      </c>
      <c r="N12" s="13">
        <v>100</v>
      </c>
      <c r="O12" s="13">
        <v>848</v>
      </c>
      <c r="P12" s="13">
        <v>751</v>
      </c>
      <c r="Q12" s="13">
        <v>401</v>
      </c>
    </row>
    <row r="13" spans="1:17" ht="30" x14ac:dyDescent="0.25">
      <c r="A13" s="4" t="s">
        <v>11</v>
      </c>
      <c r="B13" s="13">
        <v>151</v>
      </c>
      <c r="C13" s="13">
        <v>1533</v>
      </c>
      <c r="D13" s="13">
        <v>1566</v>
      </c>
      <c r="E13" s="13">
        <v>1658</v>
      </c>
      <c r="F13" s="13">
        <v>1062</v>
      </c>
      <c r="G13" s="13">
        <v>106</v>
      </c>
      <c r="H13" s="13">
        <v>1103</v>
      </c>
      <c r="I13" s="13">
        <v>873</v>
      </c>
      <c r="J13" s="13">
        <v>202</v>
      </c>
      <c r="K13" s="13">
        <v>221</v>
      </c>
      <c r="L13" s="13">
        <v>2613</v>
      </c>
      <c r="M13" s="13">
        <v>272</v>
      </c>
      <c r="N13" s="13">
        <v>907</v>
      </c>
      <c r="O13" s="13">
        <v>935</v>
      </c>
      <c r="P13" s="13">
        <v>109</v>
      </c>
      <c r="Q13" s="13">
        <v>104</v>
      </c>
    </row>
    <row r="14" spans="1:17" ht="30" x14ac:dyDescent="0.25">
      <c r="A14" s="4" t="s">
        <v>12</v>
      </c>
      <c r="B14" s="13">
        <v>108</v>
      </c>
      <c r="C14" s="13">
        <v>321</v>
      </c>
      <c r="D14" s="13">
        <v>164</v>
      </c>
      <c r="E14" s="13">
        <v>163</v>
      </c>
      <c r="F14" s="13">
        <v>147</v>
      </c>
      <c r="G14" s="13">
        <v>644</v>
      </c>
      <c r="H14" s="13">
        <v>241</v>
      </c>
      <c r="I14" s="13">
        <v>236</v>
      </c>
      <c r="J14" s="13">
        <v>-762</v>
      </c>
      <c r="K14" s="13">
        <v>-263</v>
      </c>
      <c r="L14" s="13">
        <v>-337</v>
      </c>
      <c r="M14" s="13">
        <v>-573</v>
      </c>
      <c r="N14" s="13">
        <v>357</v>
      </c>
      <c r="O14" s="13">
        <v>155</v>
      </c>
      <c r="P14" s="13">
        <v>155</v>
      </c>
      <c r="Q14" s="13">
        <v>205</v>
      </c>
    </row>
    <row r="15" spans="1:17" ht="30" x14ac:dyDescent="0.25">
      <c r="A15" s="4" t="s">
        <v>13</v>
      </c>
      <c r="B15" s="13">
        <v>509</v>
      </c>
      <c r="C15" s="13">
        <v>498</v>
      </c>
      <c r="D15" s="13">
        <v>-52</v>
      </c>
      <c r="E15" s="13">
        <v>-29</v>
      </c>
      <c r="F15" s="13">
        <v>-185</v>
      </c>
      <c r="G15" s="13">
        <v>-397</v>
      </c>
      <c r="H15" s="13">
        <v>0</v>
      </c>
      <c r="I15" s="13">
        <v>0</v>
      </c>
      <c r="J15" s="13">
        <v>716</v>
      </c>
      <c r="K15" s="13">
        <v>748</v>
      </c>
      <c r="L15" s="13">
        <v>271</v>
      </c>
      <c r="M15" s="13">
        <v>411</v>
      </c>
      <c r="N15" s="13">
        <v>753</v>
      </c>
      <c r="O15" s="13">
        <v>778</v>
      </c>
      <c r="P15" s="13">
        <v>394</v>
      </c>
      <c r="Q15" s="13">
        <v>811</v>
      </c>
    </row>
    <row r="16" spans="1:17" x14ac:dyDescent="0.25">
      <c r="A16" s="4" t="s">
        <v>14</v>
      </c>
      <c r="B16" s="13">
        <v>355</v>
      </c>
      <c r="C16" s="13">
        <v>154</v>
      </c>
      <c r="D16" s="13">
        <v>941</v>
      </c>
      <c r="E16" s="13">
        <v>749</v>
      </c>
      <c r="F16" s="13">
        <v>7536</v>
      </c>
      <c r="G16" s="13">
        <v>7780</v>
      </c>
      <c r="H16" s="13">
        <v>3948</v>
      </c>
      <c r="I16" s="13">
        <v>811</v>
      </c>
      <c r="J16" s="13">
        <v>373</v>
      </c>
      <c r="K16" s="13">
        <v>425</v>
      </c>
      <c r="L16" s="13">
        <v>498</v>
      </c>
      <c r="M16" s="13">
        <v>543</v>
      </c>
      <c r="N16" s="13">
        <v>246</v>
      </c>
      <c r="O16" s="13">
        <v>195</v>
      </c>
      <c r="P16" s="13">
        <v>394</v>
      </c>
      <c r="Q16" s="13">
        <v>264</v>
      </c>
    </row>
    <row r="17" spans="1:17" ht="30" x14ac:dyDescent="0.25">
      <c r="A17" s="3" t="s">
        <v>24</v>
      </c>
      <c r="B17" s="10">
        <f>SUM(B10:B16)</f>
        <v>3697</v>
      </c>
      <c r="C17" s="10">
        <f t="shared" ref="C17:E17" si="12">SUM(C10:C16)</f>
        <v>9149</v>
      </c>
      <c r="D17" s="10">
        <f t="shared" si="12"/>
        <v>11350</v>
      </c>
      <c r="E17" s="10">
        <f t="shared" si="12"/>
        <v>11947</v>
      </c>
      <c r="F17" s="10">
        <f t="shared" ref="F17" si="13">SUM(F10:F16)</f>
        <v>14608</v>
      </c>
      <c r="G17" s="10">
        <f>SUM(G10:G16)</f>
        <v>14313</v>
      </c>
      <c r="H17" s="10">
        <f t="shared" ref="H17" si="14">SUM(H10:H16)</f>
        <v>13531</v>
      </c>
      <c r="I17" s="10">
        <f t="shared" ref="I17" si="15">SUM(I10:I16)</f>
        <v>2683</v>
      </c>
      <c r="J17" s="10">
        <f t="shared" ref="J17" si="16">SUM(J10:J16)</f>
        <v>1506</v>
      </c>
      <c r="K17" s="10">
        <f t="shared" ref="K17" si="17">SUM(K10:K16)</f>
        <v>4338</v>
      </c>
      <c r="L17" s="10">
        <f t="shared" ref="L17" si="18">SUM(L10:L16)</f>
        <v>3996</v>
      </c>
      <c r="M17" s="10">
        <f t="shared" ref="M17" si="19">SUM(M10:M16)</f>
        <v>1833</v>
      </c>
      <c r="N17" s="10">
        <f t="shared" ref="N17" si="20">SUM(N10:N16)</f>
        <v>3440</v>
      </c>
      <c r="O17" s="10">
        <f t="shared" ref="O17" si="21">SUM(O10:O16)</f>
        <v>3931</v>
      </c>
      <c r="P17" s="10">
        <f t="shared" ref="P17" si="22">SUM(P10:P16)</f>
        <v>3186</v>
      </c>
      <c r="Q17" s="10">
        <f t="shared" ref="Q17" si="23">SUM(Q10:Q16)</f>
        <v>3185</v>
      </c>
    </row>
    <row r="18" spans="1:17" ht="17.25" x14ac:dyDescent="0.4">
      <c r="A18" s="3" t="s">
        <v>15</v>
      </c>
      <c r="B18" s="12">
        <f>B8-B17</f>
        <v>118534</v>
      </c>
      <c r="C18" s="12">
        <f>C8-C17</f>
        <v>226579</v>
      </c>
      <c r="D18" s="12">
        <f>D8-D17</f>
        <v>268524</v>
      </c>
      <c r="E18" s="12">
        <f>E8-E17</f>
        <v>241049</v>
      </c>
      <c r="F18" s="12">
        <f t="shared" ref="F18:I18" si="24">F8-F17</f>
        <v>135786</v>
      </c>
      <c r="G18" s="12">
        <f t="shared" si="24"/>
        <v>145331</v>
      </c>
      <c r="H18" s="12">
        <f t="shared" si="24"/>
        <v>146845</v>
      </c>
      <c r="I18" s="12">
        <f t="shared" si="24"/>
        <v>196672</v>
      </c>
      <c r="J18" s="12">
        <f t="shared" ref="J18" si="25">J8-J17</f>
        <v>702229</v>
      </c>
      <c r="K18" s="12">
        <f t="shared" ref="K18" si="26">K8-K17</f>
        <v>616685</v>
      </c>
      <c r="L18" s="12">
        <f t="shared" ref="L18" si="27">L8-L17</f>
        <v>637336</v>
      </c>
      <c r="M18" s="12">
        <f t="shared" ref="M18" si="28">M8-M17</f>
        <v>720210</v>
      </c>
      <c r="N18" s="12">
        <f t="shared" ref="N18" si="29">N8-N17</f>
        <v>168786</v>
      </c>
      <c r="O18" s="12">
        <f t="shared" ref="O18" si="30">O8-O17</f>
        <v>219797</v>
      </c>
      <c r="P18" s="12">
        <f t="shared" ref="P18" si="31">P8-P17</f>
        <v>203294</v>
      </c>
      <c r="Q18" s="12">
        <f t="shared" ref="Q18" si="32">Q8-Q17</f>
        <v>186291</v>
      </c>
    </row>
    <row r="19" spans="1:17" ht="17.25" x14ac:dyDescent="0.4">
      <c r="A19" s="3"/>
      <c r="B19" s="12"/>
      <c r="C19" s="12"/>
      <c r="D19" s="12"/>
      <c r="E19" s="12"/>
      <c r="F19" s="8"/>
      <c r="G19" s="9"/>
      <c r="H19" s="9"/>
      <c r="I19" s="9"/>
      <c r="J19" s="9"/>
      <c r="K19" s="8"/>
      <c r="L19" s="8"/>
      <c r="M19" s="8"/>
      <c r="N19" s="8"/>
      <c r="O19" s="8"/>
      <c r="P19" s="8"/>
      <c r="Q19" s="8"/>
    </row>
    <row r="20" spans="1:17" x14ac:dyDescent="0.25">
      <c r="A20" s="4" t="s">
        <v>16</v>
      </c>
      <c r="B20" s="13">
        <v>51</v>
      </c>
      <c r="C20" s="13">
        <v>62</v>
      </c>
      <c r="D20" s="13">
        <v>82</v>
      </c>
      <c r="E20" s="13">
        <v>92</v>
      </c>
      <c r="F20" s="13">
        <v>775</v>
      </c>
      <c r="G20" s="13">
        <v>476</v>
      </c>
      <c r="H20" s="13">
        <v>776</v>
      </c>
      <c r="I20" s="13">
        <v>707</v>
      </c>
      <c r="J20" s="13">
        <v>6251</v>
      </c>
      <c r="K20" s="13">
        <v>483</v>
      </c>
      <c r="L20" s="13">
        <v>469</v>
      </c>
      <c r="M20" s="13">
        <v>738</v>
      </c>
      <c r="N20" s="13">
        <v>367</v>
      </c>
      <c r="O20" s="13">
        <v>178</v>
      </c>
      <c r="P20" s="13">
        <v>259</v>
      </c>
      <c r="Q20" s="13">
        <v>481</v>
      </c>
    </row>
    <row r="21" spans="1:17" x14ac:dyDescent="0.25">
      <c r="A21" s="4" t="s">
        <v>17</v>
      </c>
      <c r="B21" s="13">
        <v>27</v>
      </c>
      <c r="C21" s="13">
        <v>37</v>
      </c>
      <c r="D21" s="13">
        <v>34</v>
      </c>
      <c r="E21" s="13">
        <v>25</v>
      </c>
      <c r="F21" s="13">
        <v>57</v>
      </c>
      <c r="G21" s="13">
        <v>43</v>
      </c>
      <c r="H21" s="13">
        <v>41</v>
      </c>
      <c r="I21" s="13">
        <v>392</v>
      </c>
      <c r="J21" s="13">
        <v>8248</v>
      </c>
      <c r="K21" s="13">
        <v>742</v>
      </c>
      <c r="L21" s="13">
        <v>586</v>
      </c>
      <c r="M21" s="13">
        <v>687</v>
      </c>
      <c r="N21" s="13">
        <v>43</v>
      </c>
      <c r="O21" s="13">
        <v>574</v>
      </c>
      <c r="P21" s="13">
        <v>524</v>
      </c>
      <c r="Q21" s="13">
        <v>106</v>
      </c>
    </row>
    <row r="22" spans="1:17" ht="30" x14ac:dyDescent="0.25">
      <c r="A22" s="4" t="s">
        <v>18</v>
      </c>
      <c r="B22" s="13">
        <v>23</v>
      </c>
      <c r="C22" s="13">
        <v>27</v>
      </c>
      <c r="D22" s="13">
        <v>67</v>
      </c>
      <c r="E22" s="13">
        <v>33</v>
      </c>
      <c r="F22" s="13">
        <v>130</v>
      </c>
      <c r="G22" s="13">
        <v>718</v>
      </c>
      <c r="H22" s="13">
        <v>899</v>
      </c>
      <c r="I22" s="13">
        <v>290</v>
      </c>
      <c r="J22" s="13">
        <v>138</v>
      </c>
      <c r="K22" s="13">
        <v>130</v>
      </c>
      <c r="L22" s="13">
        <v>112</v>
      </c>
      <c r="M22" s="13">
        <v>138</v>
      </c>
      <c r="N22" s="13">
        <v>-106</v>
      </c>
      <c r="O22" s="13">
        <v>-112</v>
      </c>
      <c r="P22" s="13">
        <v>-187</v>
      </c>
      <c r="Q22" s="13">
        <v>-183</v>
      </c>
    </row>
    <row r="23" spans="1:17" x14ac:dyDescent="0.25">
      <c r="A23" s="4"/>
      <c r="B23" s="9"/>
      <c r="C23" s="9"/>
      <c r="D23" s="9"/>
      <c r="E23" s="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ht="17.25" x14ac:dyDescent="0.25">
      <c r="A24" s="3" t="s">
        <v>19</v>
      </c>
      <c r="B24" s="11">
        <f t="shared" ref="B24:M24" si="33">B18+B20-B21-B22</f>
        <v>118535</v>
      </c>
      <c r="C24" s="11">
        <f t="shared" si="33"/>
        <v>226577</v>
      </c>
      <c r="D24" s="11">
        <f t="shared" si="33"/>
        <v>268505</v>
      </c>
      <c r="E24" s="11">
        <f t="shared" si="33"/>
        <v>241083</v>
      </c>
      <c r="F24" s="11">
        <f t="shared" si="33"/>
        <v>136374</v>
      </c>
      <c r="G24" s="11">
        <f t="shared" si="33"/>
        <v>145046</v>
      </c>
      <c r="H24" s="11">
        <f t="shared" si="33"/>
        <v>146681</v>
      </c>
      <c r="I24" s="11">
        <f t="shared" si="33"/>
        <v>196697</v>
      </c>
      <c r="J24" s="11">
        <f t="shared" si="33"/>
        <v>700094</v>
      </c>
      <c r="K24" s="11">
        <f t="shared" si="33"/>
        <v>616296</v>
      </c>
      <c r="L24" s="11">
        <f t="shared" si="33"/>
        <v>637107</v>
      </c>
      <c r="M24" s="11">
        <f t="shared" si="33"/>
        <v>720123</v>
      </c>
      <c r="N24" s="11">
        <f t="shared" ref="N24:Q24" si="34">N18+N20-N21-N22</f>
        <v>169216</v>
      </c>
      <c r="O24" s="11">
        <f t="shared" si="34"/>
        <v>219513</v>
      </c>
      <c r="P24" s="11">
        <f t="shared" si="34"/>
        <v>203216</v>
      </c>
      <c r="Q24" s="11">
        <f t="shared" si="34"/>
        <v>186849</v>
      </c>
    </row>
    <row r="25" spans="1:17" x14ac:dyDescent="0.25">
      <c r="A25" s="3" t="s">
        <v>25</v>
      </c>
      <c r="B25" s="14">
        <v>0.25</v>
      </c>
      <c r="C25" s="14">
        <v>0.25</v>
      </c>
      <c r="D25" s="14">
        <v>0.25</v>
      </c>
      <c r="E25" s="14">
        <v>0.25</v>
      </c>
      <c r="F25" s="14">
        <v>0.25</v>
      </c>
      <c r="G25" s="14">
        <v>0.25</v>
      </c>
      <c r="H25" s="14">
        <v>0.25</v>
      </c>
      <c r="I25" s="14">
        <v>0.25</v>
      </c>
      <c r="J25" s="14">
        <v>0.25</v>
      </c>
      <c r="K25" s="14">
        <v>0.25</v>
      </c>
      <c r="L25" s="14">
        <v>0.25</v>
      </c>
      <c r="M25" s="14">
        <v>0.25</v>
      </c>
      <c r="N25" s="14">
        <v>0.25</v>
      </c>
      <c r="O25" s="14">
        <v>0.25</v>
      </c>
      <c r="P25" s="14">
        <v>0.25</v>
      </c>
      <c r="Q25" s="14">
        <v>0.25</v>
      </c>
    </row>
    <row r="26" spans="1:17" x14ac:dyDescent="0.25">
      <c r="A26" s="4" t="s">
        <v>20</v>
      </c>
      <c r="B26" s="9">
        <f>B25*B24</f>
        <v>29633.75</v>
      </c>
      <c r="C26" s="9">
        <f t="shared" ref="C26:E26" si="35">C25*C24</f>
        <v>56644.25</v>
      </c>
      <c r="D26" s="9">
        <f t="shared" si="35"/>
        <v>67126.25</v>
      </c>
      <c r="E26" s="9">
        <f t="shared" si="35"/>
        <v>60270.75</v>
      </c>
      <c r="F26" s="9">
        <f t="shared" ref="F26" si="36">F25*F24</f>
        <v>34093.5</v>
      </c>
      <c r="G26" s="9">
        <f t="shared" ref="G26" si="37">G25*G24</f>
        <v>36261.5</v>
      </c>
      <c r="H26" s="9">
        <f t="shared" ref="H26" si="38">H25*H24</f>
        <v>36670.25</v>
      </c>
      <c r="I26" s="9">
        <f t="shared" ref="I26" si="39">I25*I24</f>
        <v>49174.25</v>
      </c>
      <c r="J26" s="9">
        <f t="shared" ref="J26" si="40">J25*J24</f>
        <v>175023.5</v>
      </c>
      <c r="K26" s="9">
        <f t="shared" ref="K26" si="41">K25*K24</f>
        <v>154074</v>
      </c>
      <c r="L26" s="9">
        <f t="shared" ref="L26" si="42">L25*L24</f>
        <v>159276.75</v>
      </c>
      <c r="M26" s="9">
        <f t="shared" ref="M26" si="43">M25*M24</f>
        <v>180030.75</v>
      </c>
      <c r="N26" s="9">
        <f t="shared" ref="N26" si="44">N25*N24</f>
        <v>42304</v>
      </c>
      <c r="O26" s="9">
        <f t="shared" ref="O26" si="45">O25*O24</f>
        <v>54878.25</v>
      </c>
      <c r="P26" s="9">
        <f t="shared" ref="P26" si="46">P25*P24</f>
        <v>50804</v>
      </c>
      <c r="Q26" s="9">
        <f t="shared" ref="Q26" si="47">Q25*Q24</f>
        <v>46712.25</v>
      </c>
    </row>
    <row r="27" spans="1:17" x14ac:dyDescent="0.25">
      <c r="A27" s="4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x14ac:dyDescent="0.25">
      <c r="A28" s="3" t="s">
        <v>21</v>
      </c>
      <c r="B28" s="8">
        <f>B24-B26</f>
        <v>88901.25</v>
      </c>
      <c r="C28" s="8">
        <f t="shared" ref="C28:E28" si="48">C24-C26</f>
        <v>169932.75</v>
      </c>
      <c r="D28" s="8">
        <f t="shared" si="48"/>
        <v>201378.75</v>
      </c>
      <c r="E28" s="8">
        <f t="shared" si="48"/>
        <v>180812.25</v>
      </c>
      <c r="F28" s="8">
        <f t="shared" ref="F28:I28" si="49">F24-F26</f>
        <v>102280.5</v>
      </c>
      <c r="G28" s="8">
        <f t="shared" si="49"/>
        <v>108784.5</v>
      </c>
      <c r="H28" s="8">
        <f t="shared" si="49"/>
        <v>110010.75</v>
      </c>
      <c r="I28" s="8">
        <f t="shared" si="49"/>
        <v>147522.75</v>
      </c>
      <c r="J28" s="8">
        <f t="shared" ref="J28:M28" si="50">J24-J26</f>
        <v>525070.5</v>
      </c>
      <c r="K28" s="8">
        <f t="shared" si="50"/>
        <v>462222</v>
      </c>
      <c r="L28" s="8">
        <f t="shared" si="50"/>
        <v>477830.25</v>
      </c>
      <c r="M28" s="8">
        <f t="shared" si="50"/>
        <v>540092.25</v>
      </c>
      <c r="N28" s="8">
        <f t="shared" ref="N28:Q28" si="51">N24-N26</f>
        <v>126912</v>
      </c>
      <c r="O28" s="8">
        <f t="shared" si="51"/>
        <v>164634.75</v>
      </c>
      <c r="P28" s="8">
        <f t="shared" si="51"/>
        <v>152412</v>
      </c>
      <c r="Q28" s="8">
        <f t="shared" si="51"/>
        <v>140136.75</v>
      </c>
    </row>
    <row r="32" spans="1:17" x14ac:dyDescent="0.25">
      <c r="B32" s="52"/>
      <c r="C32" s="53"/>
      <c r="D32" s="53"/>
      <c r="E32" s="53"/>
      <c r="F32" s="52"/>
      <c r="G32" s="53"/>
      <c r="H32" s="53"/>
      <c r="I32" s="53"/>
      <c r="J32" s="52"/>
      <c r="K32" s="53"/>
      <c r="L32" s="53"/>
      <c r="M32" s="53"/>
      <c r="N32" s="52"/>
      <c r="O32" s="53"/>
      <c r="P32" s="53"/>
      <c r="Q32" s="53"/>
    </row>
    <row r="33" spans="1:18" x14ac:dyDescent="0.2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8" x14ac:dyDescent="0.25">
      <c r="A34" s="3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spans="1:18" x14ac:dyDescent="0.25">
      <c r="A35" s="3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x14ac:dyDescent="0.25">
      <c r="A36" s="17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8" x14ac:dyDescent="0.25">
      <c r="A37" s="17"/>
      <c r="B37" s="18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1:18" x14ac:dyDescent="0.25">
      <c r="A38" s="17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8" x14ac:dyDescent="0.25">
      <c r="A39" s="17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1:18" x14ac:dyDescent="0.25">
      <c r="A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7682-EB1B-499E-9A66-51BEC1AB2ACA}">
  <dimension ref="A3:Q13"/>
  <sheetViews>
    <sheetView topLeftCell="A31" workbookViewId="0">
      <selection activeCell="A52" sqref="A52"/>
    </sheetView>
  </sheetViews>
  <sheetFormatPr defaultRowHeight="15" x14ac:dyDescent="0.25"/>
  <cols>
    <col min="1" max="1" width="26.5703125" bestFit="1" customWidth="1"/>
    <col min="2" max="2" width="13.85546875" bestFit="1" customWidth="1"/>
    <col min="3" max="3" width="13.28515625" bestFit="1" customWidth="1"/>
    <col min="4" max="4" width="10.5703125" bestFit="1" customWidth="1"/>
    <col min="5" max="5" width="11.28515625" bestFit="1" customWidth="1"/>
    <col min="6" max="6" width="13.85546875" bestFit="1" customWidth="1"/>
    <col min="7" max="7" width="13.28515625" bestFit="1" customWidth="1"/>
    <col min="8" max="8" width="9.5703125" bestFit="1" customWidth="1"/>
    <col min="9" max="9" width="10.5703125" bestFit="1" customWidth="1"/>
    <col min="10" max="10" width="13.85546875" bestFit="1" customWidth="1"/>
    <col min="11" max="11" width="13.28515625" bestFit="1" customWidth="1"/>
    <col min="12" max="13" width="10.5703125" bestFit="1" customWidth="1"/>
    <col min="14" max="14" width="13.85546875" bestFit="1" customWidth="1"/>
    <col min="15" max="15" width="13.28515625" bestFit="1" customWidth="1"/>
    <col min="16" max="17" width="11.28515625" bestFit="1" customWidth="1"/>
  </cols>
  <sheetData>
    <row r="3" spans="1:17" ht="15.75" thickBot="1" x14ac:dyDescent="0.3"/>
    <row r="4" spans="1:17" x14ac:dyDescent="0.25">
      <c r="B4" s="56" t="s">
        <v>39</v>
      </c>
      <c r="C4" s="57"/>
      <c r="D4" s="57"/>
      <c r="E4" s="58"/>
      <c r="F4" s="56" t="s">
        <v>40</v>
      </c>
      <c r="G4" s="57"/>
      <c r="H4" s="57"/>
      <c r="I4" s="58"/>
      <c r="J4" s="56" t="s">
        <v>41</v>
      </c>
      <c r="K4" s="57"/>
      <c r="L4" s="57"/>
      <c r="M4" s="58"/>
      <c r="N4" s="56" t="s">
        <v>42</v>
      </c>
      <c r="O4" s="57"/>
      <c r="P4" s="57"/>
      <c r="Q4" s="58"/>
    </row>
    <row r="5" spans="1:17" x14ac:dyDescent="0.25">
      <c r="B5" s="17" t="str">
        <f>IS!B3</f>
        <v>Q3 2021</v>
      </c>
      <c r="C5" s="17" t="str">
        <f>IS!C3</f>
        <v>Q4 2021</v>
      </c>
      <c r="D5" s="17" t="str">
        <f>IS!D3</f>
        <v>Q1 2022</v>
      </c>
      <c r="E5" s="17" t="str">
        <f>IS!E3</f>
        <v>Q2 2022</v>
      </c>
      <c r="F5" s="17" t="str">
        <f>IS!F3</f>
        <v>Q3 2022</v>
      </c>
      <c r="G5" s="17" t="str">
        <f>IS!G3</f>
        <v>Q4 2022</v>
      </c>
      <c r="H5" s="17" t="str">
        <f>IS!H3</f>
        <v>Q1 2023</v>
      </c>
      <c r="I5" s="17" t="str">
        <f>IS!I3</f>
        <v>Q2 2023</v>
      </c>
      <c r="J5" s="17" t="str">
        <f>IS!J3</f>
        <v>Q3 2023</v>
      </c>
      <c r="K5" s="17" t="str">
        <f>IS!K3</f>
        <v>Q4 2023</v>
      </c>
      <c r="L5" s="17" t="str">
        <f>IS!L3</f>
        <v>Q1 2024</v>
      </c>
      <c r="M5" s="17" t="str">
        <f>IS!M3</f>
        <v>Q2 2024</v>
      </c>
      <c r="N5" s="17" t="str">
        <f>IS!N3</f>
        <v>Q3 2024</v>
      </c>
      <c r="O5" s="17" t="str">
        <f>IS!O3</f>
        <v>Q4 2024</v>
      </c>
      <c r="P5" s="17" t="str">
        <f>IS!P3</f>
        <v>Q1 2025</v>
      </c>
      <c r="Q5" s="17" t="str">
        <f>IS!Q3</f>
        <v>Q2 2025</v>
      </c>
    </row>
    <row r="6" spans="1:17" x14ac:dyDescent="0.25">
      <c r="B6" s="22">
        <f>Forecast!D55</f>
        <v>44440</v>
      </c>
      <c r="C6" s="22">
        <f>Forecast!E55</f>
        <v>44531</v>
      </c>
      <c r="D6" s="22">
        <f>Forecast!F55</f>
        <v>44621</v>
      </c>
      <c r="E6" s="22">
        <f>Forecast!G55</f>
        <v>44713</v>
      </c>
      <c r="F6" s="22">
        <f>Forecast!H55</f>
        <v>44805</v>
      </c>
      <c r="G6" s="22">
        <f>Forecast!I55</f>
        <v>44896</v>
      </c>
      <c r="H6" s="22">
        <f>Forecast!J55</f>
        <v>44986</v>
      </c>
      <c r="I6" s="22">
        <f>Forecast!K55</f>
        <v>45078</v>
      </c>
      <c r="J6" s="22">
        <f>Forecast!L55</f>
        <v>45170</v>
      </c>
      <c r="K6" s="22">
        <f>Forecast!M55</f>
        <v>45261</v>
      </c>
      <c r="L6" s="22">
        <f>Forecast!N55</f>
        <v>45352</v>
      </c>
      <c r="M6" s="22">
        <f>Forecast!O55</f>
        <v>45444</v>
      </c>
      <c r="N6" s="22">
        <f>Forecast!P55</f>
        <v>45536</v>
      </c>
      <c r="O6" s="22">
        <f>Forecast!Q55</f>
        <v>45627</v>
      </c>
      <c r="P6" s="22">
        <f>Forecast!R55</f>
        <v>45717</v>
      </c>
      <c r="Q6" s="22">
        <f>Forecast!S55</f>
        <v>45809</v>
      </c>
    </row>
    <row r="7" spans="1:17" x14ac:dyDescent="0.25">
      <c r="A7" s="17" t="s">
        <v>22</v>
      </c>
      <c r="B7" s="51">
        <v>0</v>
      </c>
      <c r="C7" s="42">
        <f>IS!C5-IS!B5</f>
        <v>57145</v>
      </c>
      <c r="D7" s="42">
        <f>IS!D5-IS!C5</f>
        <v>42660</v>
      </c>
      <c r="E7" s="42">
        <f>IS!E5-IS!D5</f>
        <v>-26910</v>
      </c>
      <c r="F7" s="42">
        <f>IS!F5-IS!E5</f>
        <v>-112370</v>
      </c>
      <c r="G7" s="42">
        <f>IS!G5-IS!F5</f>
        <v>10190</v>
      </c>
      <c r="H7" s="42">
        <f>IS!H5-IS!G5</f>
        <v>1420</v>
      </c>
      <c r="I7" s="42">
        <f>IS!I5-IS!H5</f>
        <v>30560</v>
      </c>
      <c r="J7" s="42">
        <f>IS!J5-IS!I5</f>
        <v>540500</v>
      </c>
      <c r="K7" s="42">
        <f>IS!K5-IS!J5</f>
        <v>-86940</v>
      </c>
      <c r="L7" s="42">
        <f>IS!L5-IS!K5</f>
        <v>21950</v>
      </c>
      <c r="M7" s="42">
        <f>IS!M5-IS!L5</f>
        <v>84900</v>
      </c>
      <c r="N7" s="42">
        <f>IS!N5-IS!M5</f>
        <v>-573110</v>
      </c>
      <c r="O7" s="42">
        <f>IS!O5-IS!N5</f>
        <v>55150</v>
      </c>
      <c r="P7" s="42">
        <f>IS!P5-IS!O5</f>
        <v>-24940</v>
      </c>
      <c r="Q7" s="42">
        <f>IS!Q5-IS!P5</f>
        <v>-10830</v>
      </c>
    </row>
    <row r="8" spans="1:17" x14ac:dyDescent="0.25">
      <c r="A8" s="17" t="s">
        <v>23</v>
      </c>
      <c r="B8">
        <v>0</v>
      </c>
      <c r="C8" s="16">
        <f>'Financial Health'!C7/IS!C5</f>
        <v>0.22390486638978135</v>
      </c>
      <c r="D8" s="16">
        <f>'Financial Health'!D7/IS!D5</f>
        <v>0.14321203169061367</v>
      </c>
      <c r="E8" s="16">
        <f>'Financial Health'!E7/IS!E5</f>
        <v>-9.9309886703325093E-2</v>
      </c>
      <c r="F8" s="16">
        <f>'Financial Health'!F7/IS!F5</f>
        <v>-0.70851197982345526</v>
      </c>
      <c r="G8" s="16">
        <f>'Financial Health'!G7/IS!G5</f>
        <v>6.0370875051839565E-2</v>
      </c>
      <c r="H8" s="16">
        <f>'Financial Health'!H7/IS!H5</f>
        <v>8.3426355678279766E-3</v>
      </c>
      <c r="I8" s="16">
        <f>'Financial Health'!I7/IS!I5</f>
        <v>0.1522139761916621</v>
      </c>
      <c r="J8" s="16">
        <f>'Financial Health'!J7/IS!J5</f>
        <v>0.72915401945310077</v>
      </c>
      <c r="K8" s="16">
        <f>'Financial Health'!K7/IS!K5</f>
        <v>-0.13286873595891982</v>
      </c>
      <c r="L8" s="16">
        <f>'Financial Health'!L7/IS!L5</f>
        <v>3.2456970485597682E-2</v>
      </c>
      <c r="M8" s="16">
        <f>'Financial Health'!M7/IS!M5</f>
        <v>0.11153734990409628</v>
      </c>
      <c r="N8" s="16">
        <f>'Financial Health'!N7/IS!N5</f>
        <v>-3.047322805338438</v>
      </c>
      <c r="O8" s="16">
        <f>'Financial Health'!O7/IS!O5</f>
        <v>0.22674944494696159</v>
      </c>
      <c r="P8" s="16">
        <f>'Financial Health'!P7/IS!P5</f>
        <v>-0.11425691772035917</v>
      </c>
      <c r="Q8" s="16">
        <f>'Financial Health'!Q7/IS!Q5</f>
        <v>-5.2205350686912511E-2</v>
      </c>
    </row>
    <row r="9" spans="1:17" x14ac:dyDescent="0.25">
      <c r="A9" s="17" t="s">
        <v>38</v>
      </c>
      <c r="B9" s="16">
        <f>IS!B8/IS!B5</f>
        <v>0.61709453489839705</v>
      </c>
      <c r="C9" s="16">
        <f>IS!C8/IS!C5</f>
        <v>0.92362667502546825</v>
      </c>
      <c r="D9" s="16">
        <f>IS!D8/IS!D5</f>
        <v>0.93955284006982676</v>
      </c>
      <c r="E9" s="16">
        <f>IS!E8/IS!E5</f>
        <v>0.9336679337196</v>
      </c>
      <c r="F9" s="16">
        <f>IS!F8/IS!F5</f>
        <v>0.94825977301387132</v>
      </c>
      <c r="G9" s="16">
        <f>IS!G8/IS!G5</f>
        <v>0.94581432549321642</v>
      </c>
      <c r="H9" s="16">
        <f>IS!H8/IS!H5</f>
        <v>0.94222431114505611</v>
      </c>
      <c r="I9" s="16">
        <f>IS!I8/IS!I5</f>
        <v>0.99295213428301043</v>
      </c>
      <c r="J9" s="16">
        <f>IS!J8/IS!J5</f>
        <v>0.94936392947239201</v>
      </c>
      <c r="K9" s="16">
        <f>IS!K8/IS!K5</f>
        <v>0.94909755016581843</v>
      </c>
      <c r="L9" s="16">
        <f>IS!L8/IS!L5</f>
        <v>0.94832317974803337</v>
      </c>
      <c r="M9" s="16">
        <f>IS!M8/IS!M5</f>
        <v>0.94858377781865</v>
      </c>
      <c r="N9" s="16">
        <f>IS!N8/IS!N5</f>
        <v>0.91575477215930234</v>
      </c>
      <c r="O9" s="16">
        <f>IS!O8/IS!O5</f>
        <v>0.91985856426280732</v>
      </c>
      <c r="P9" s="16">
        <f>IS!P8/IS!P5</f>
        <v>0.94594099321971781</v>
      </c>
      <c r="Q9" s="16">
        <f>IS!Q8/IS!Q5</f>
        <v>0.91335743552663295</v>
      </c>
    </row>
    <row r="10" spans="1:17" x14ac:dyDescent="0.25">
      <c r="A10" s="17" t="s">
        <v>43</v>
      </c>
      <c r="B10">
        <v>0</v>
      </c>
      <c r="C10" s="42">
        <f>IS!C18-IS!B18</f>
        <v>108045</v>
      </c>
      <c r="D10" s="42">
        <f>IS!D18-IS!C18</f>
        <v>41945</v>
      </c>
      <c r="E10" s="42">
        <f>IS!E18-IS!D18</f>
        <v>-27475</v>
      </c>
      <c r="F10" s="42">
        <f>IS!F18-IS!E18</f>
        <v>-105263</v>
      </c>
      <c r="G10" s="42">
        <f>IS!G18-IS!F18</f>
        <v>9545</v>
      </c>
      <c r="H10" s="42">
        <f>IS!H18-IS!G18</f>
        <v>1514</v>
      </c>
      <c r="I10" s="42">
        <f>IS!I18-IS!H18</f>
        <v>49827</v>
      </c>
      <c r="J10" s="42">
        <f>IS!J18-IS!I18</f>
        <v>505557</v>
      </c>
      <c r="K10" s="42">
        <f>IS!K18-IS!J18</f>
        <v>-85544</v>
      </c>
      <c r="L10" s="42">
        <f>IS!L18-IS!K18</f>
        <v>20651</v>
      </c>
      <c r="M10" s="42">
        <f>IS!M18-IS!L18</f>
        <v>82874</v>
      </c>
      <c r="N10" s="42">
        <f>IS!N18-IS!M18</f>
        <v>-551424</v>
      </c>
      <c r="O10" s="42">
        <f>IS!O18-IS!N18</f>
        <v>51011</v>
      </c>
      <c r="P10" s="42">
        <f>IS!P18-IS!O18</f>
        <v>-16503</v>
      </c>
      <c r="Q10" s="42">
        <f>IS!Q18-IS!P18</f>
        <v>-17003</v>
      </c>
    </row>
    <row r="11" spans="1:17" x14ac:dyDescent="0.25">
      <c r="A11" s="17" t="s">
        <v>44</v>
      </c>
      <c r="B11">
        <v>0</v>
      </c>
      <c r="C11" s="16">
        <f>C10/IS!C18</f>
        <v>0.47685354776921074</v>
      </c>
      <c r="D11" s="16">
        <f>D10/IS!D18</f>
        <v>0.15620577676483294</v>
      </c>
      <c r="E11" s="16">
        <f>E10/IS!E18</f>
        <v>-0.11398097482254645</v>
      </c>
      <c r="F11" s="16">
        <f>F10/IS!F18</f>
        <v>-0.77521246667550414</v>
      </c>
      <c r="G11" s="16">
        <f>G10/IS!G18</f>
        <v>6.5677659962430593E-2</v>
      </c>
      <c r="H11" s="16">
        <f>H10/IS!H18</f>
        <v>1.0310191017739794E-2</v>
      </c>
      <c r="I11" s="16">
        <f>I10/IS!I18</f>
        <v>0.25335075658965178</v>
      </c>
      <c r="J11" s="16">
        <f>J10/IS!J18</f>
        <v>0.71993181711379051</v>
      </c>
      <c r="K11" s="16">
        <f>K10/IS!K18</f>
        <v>-0.13871587601449686</v>
      </c>
      <c r="L11" s="16">
        <f>L10/IS!L18</f>
        <v>3.2402061079242345E-2</v>
      </c>
      <c r="M11" s="16">
        <f>M10/IS!M18</f>
        <v>0.11506921592313353</v>
      </c>
      <c r="N11" s="16">
        <f>N10/IS!N18</f>
        <v>-3.2670008176033556</v>
      </c>
      <c r="O11" s="16">
        <f>O10/IS!O18</f>
        <v>0.23208233051406524</v>
      </c>
      <c r="P11" s="16">
        <f>P10/IS!P18</f>
        <v>-8.1177998366897208E-2</v>
      </c>
      <c r="Q11" s="16">
        <f>Q10/IS!Q18</f>
        <v>-9.1271183256303304E-2</v>
      </c>
    </row>
    <row r="12" spans="1:17" x14ac:dyDescent="0.25">
      <c r="A12" s="17" t="s">
        <v>45</v>
      </c>
      <c r="B12">
        <v>0</v>
      </c>
      <c r="C12" s="51">
        <f>IS!C28-IS!B28</f>
        <v>81031.5</v>
      </c>
      <c r="D12" s="51">
        <f>IS!D28-IS!C28</f>
        <v>31446</v>
      </c>
      <c r="E12" s="51">
        <f>IS!E28-IS!D28</f>
        <v>-20566.5</v>
      </c>
      <c r="F12" s="51">
        <f>IS!F28-IS!E28</f>
        <v>-78531.75</v>
      </c>
      <c r="G12" s="51">
        <f>IS!G28-IS!F28</f>
        <v>6504</v>
      </c>
      <c r="H12" s="51">
        <f>IS!H28-IS!G28</f>
        <v>1226.25</v>
      </c>
      <c r="I12" s="51">
        <f>IS!I28-IS!H28</f>
        <v>37512</v>
      </c>
      <c r="J12" s="51">
        <f>IS!J28-IS!I28</f>
        <v>377547.75</v>
      </c>
      <c r="K12" s="51">
        <f>IS!K28-IS!J28</f>
        <v>-62848.5</v>
      </c>
      <c r="L12" s="51">
        <f>IS!L28-IS!K28</f>
        <v>15608.25</v>
      </c>
      <c r="M12" s="51">
        <f>IS!M28-IS!L28</f>
        <v>62262</v>
      </c>
      <c r="N12" s="51">
        <f>IS!N28-IS!M28</f>
        <v>-413180.25</v>
      </c>
      <c r="O12" s="51">
        <f>IS!O28-IS!N28</f>
        <v>37722.75</v>
      </c>
      <c r="P12" s="51">
        <f>IS!P28-IS!O28</f>
        <v>-12222.75</v>
      </c>
      <c r="Q12" s="51">
        <f>IS!Q28-IS!P28</f>
        <v>-12275.25</v>
      </c>
    </row>
    <row r="13" spans="1:17" x14ac:dyDescent="0.25">
      <c r="A13" s="17" t="s">
        <v>46</v>
      </c>
      <c r="B13">
        <v>0</v>
      </c>
      <c r="C13" s="16">
        <f>C12/IS!C28</f>
        <v>0.47684451643370684</v>
      </c>
      <c r="D13" s="16">
        <f>D12/IS!D28</f>
        <v>0.15615351669428876</v>
      </c>
      <c r="E13" s="16">
        <f>E12/IS!E28</f>
        <v>-0.11374505875569825</v>
      </c>
      <c r="F13" s="16">
        <f>F12/IS!F28</f>
        <v>-0.76780764661885692</v>
      </c>
      <c r="G13" s="16">
        <f>G12/IS!G28</f>
        <v>5.9787929346552131E-2</v>
      </c>
      <c r="H13" s="16">
        <f>H12/IS!H28</f>
        <v>1.1146637942201103E-2</v>
      </c>
      <c r="I13" s="16">
        <f>I12/IS!I28</f>
        <v>0.25427942469890236</v>
      </c>
      <c r="J13" s="16">
        <f>J12/IS!J28</f>
        <v>0.71904201435807191</v>
      </c>
      <c r="K13" s="16">
        <f>K12/IS!K28</f>
        <v>-0.13597037787037397</v>
      </c>
      <c r="L13" s="16">
        <f>L12/IS!L28</f>
        <v>3.2664842797206751E-2</v>
      </c>
      <c r="M13" s="16">
        <f>M12/IS!M28</f>
        <v>0.11528030628101033</v>
      </c>
      <c r="N13" s="16">
        <f>N12/IS!N28</f>
        <v>-3.2556436743570347</v>
      </c>
      <c r="O13" s="16">
        <f>O12/IS!O28</f>
        <v>0.22912993763467313</v>
      </c>
      <c r="P13" s="16">
        <f>P12/IS!P28</f>
        <v>-8.0195457050625932E-2</v>
      </c>
      <c r="Q13" s="16">
        <f>Q12/IS!Q28</f>
        <v>-8.7594795797676192E-2</v>
      </c>
    </row>
  </sheetData>
  <mergeCells count="4">
    <mergeCell ref="B4:E4"/>
    <mergeCell ref="F4:I4"/>
    <mergeCell ref="J4:M4"/>
    <mergeCell ref="N4:Q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49A6-10D5-40EE-9B00-36F9F483B328}">
  <dimension ref="A3:AR65"/>
  <sheetViews>
    <sheetView topLeftCell="A45" workbookViewId="0">
      <selection activeCell="D24" sqref="D24"/>
    </sheetView>
  </sheetViews>
  <sheetFormatPr defaultRowHeight="15" x14ac:dyDescent="0.25"/>
  <cols>
    <col min="3" max="3" width="34.5703125" bestFit="1" customWidth="1"/>
    <col min="4" max="4" width="13.85546875" bestFit="1" customWidth="1"/>
    <col min="5" max="6" width="13.28515625" bestFit="1" customWidth="1"/>
    <col min="7" max="8" width="13.85546875" bestFit="1" customWidth="1"/>
    <col min="9" max="9" width="13.28515625" bestFit="1" customWidth="1"/>
    <col min="10" max="10" width="11.5703125" bestFit="1" customWidth="1"/>
    <col min="11" max="12" width="13.85546875" bestFit="1" customWidth="1"/>
    <col min="13" max="13" width="13.28515625" bestFit="1" customWidth="1"/>
    <col min="14" max="15" width="12.5703125" bestFit="1" customWidth="1"/>
    <col min="16" max="16" width="13.85546875" bestFit="1" customWidth="1"/>
    <col min="17" max="17" width="13.28515625" bestFit="1" customWidth="1"/>
    <col min="18" max="18" width="14.28515625" bestFit="1" customWidth="1"/>
    <col min="19" max="19" width="12.5703125" bestFit="1" customWidth="1"/>
    <col min="20" max="24" width="15.28515625" bestFit="1" customWidth="1"/>
    <col min="25" max="37" width="16.85546875" bestFit="1" customWidth="1"/>
    <col min="38" max="38" width="9.140625" bestFit="1" customWidth="1"/>
    <col min="39" max="39" width="7.85546875" bestFit="1" customWidth="1"/>
    <col min="40" max="40" width="13.85546875" bestFit="1" customWidth="1"/>
    <col min="41" max="41" width="13.28515625" bestFit="1" customWidth="1"/>
    <col min="42" max="42" width="9.140625" bestFit="1" customWidth="1"/>
    <col min="43" max="43" width="7.85546875" bestFit="1" customWidth="1"/>
  </cols>
  <sheetData>
    <row r="3" spans="1:37" x14ac:dyDescent="0.25">
      <c r="A3" s="54" t="s">
        <v>62</v>
      </c>
      <c r="B3" s="55">
        <v>0.3</v>
      </c>
    </row>
    <row r="4" spans="1:37" x14ac:dyDescent="0.25">
      <c r="A4" s="54" t="s">
        <v>63</v>
      </c>
      <c r="B4" s="55">
        <v>0.3</v>
      </c>
    </row>
    <row r="5" spans="1:37" ht="15.75" thickBot="1" x14ac:dyDescent="0.3"/>
    <row r="6" spans="1:37" ht="15.75" thickBot="1" x14ac:dyDescent="0.3">
      <c r="D6" s="63" t="s">
        <v>57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6"/>
      <c r="T6" s="68" t="s">
        <v>58</v>
      </c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</row>
    <row r="7" spans="1:37" ht="15.75" thickBot="1" x14ac:dyDescent="0.3">
      <c r="C7" s="19"/>
      <c r="D7" s="56" t="s">
        <v>39</v>
      </c>
      <c r="E7" s="57"/>
      <c r="F7" s="57"/>
      <c r="G7" s="58"/>
      <c r="H7" s="56" t="s">
        <v>40</v>
      </c>
      <c r="I7" s="57"/>
      <c r="J7" s="57"/>
      <c r="K7" s="58"/>
      <c r="L7" s="56" t="s">
        <v>41</v>
      </c>
      <c r="M7" s="57"/>
      <c r="N7" s="57"/>
      <c r="O7" s="58"/>
      <c r="P7" s="56" t="s">
        <v>42</v>
      </c>
      <c r="Q7" s="57"/>
      <c r="R7" s="57"/>
      <c r="S7" s="58"/>
      <c r="T7" s="71" t="s">
        <v>53</v>
      </c>
      <c r="U7" s="72"/>
      <c r="V7" s="72"/>
      <c r="W7" s="73"/>
      <c r="X7" s="71" t="s">
        <v>60</v>
      </c>
      <c r="Y7" s="72"/>
      <c r="Z7" s="72"/>
      <c r="AA7" s="73"/>
      <c r="AB7" s="71" t="s">
        <v>56</v>
      </c>
      <c r="AC7" s="72"/>
      <c r="AD7" s="72"/>
      <c r="AE7" s="73"/>
      <c r="AF7" s="71" t="s">
        <v>55</v>
      </c>
      <c r="AG7" s="72"/>
      <c r="AH7" s="72"/>
      <c r="AI7" s="73"/>
      <c r="AJ7" s="66" t="s">
        <v>54</v>
      </c>
      <c r="AK7" s="74"/>
    </row>
    <row r="8" spans="1:37" x14ac:dyDescent="0.25">
      <c r="C8" s="17" t="s">
        <v>64</v>
      </c>
      <c r="D8" s="23" t="str">
        <f>D22</f>
        <v>Q3 2021</v>
      </c>
      <c r="E8" s="23" t="str">
        <f t="shared" ref="E8:AK8" si="0">E22</f>
        <v>Q4 2021</v>
      </c>
      <c r="F8" s="23" t="str">
        <f t="shared" si="0"/>
        <v>Q1 2022</v>
      </c>
      <c r="G8" s="23" t="str">
        <f t="shared" si="0"/>
        <v>Q2 2022</v>
      </c>
      <c r="H8" s="23" t="str">
        <f t="shared" si="0"/>
        <v>Q3 2022</v>
      </c>
      <c r="I8" s="23" t="str">
        <f t="shared" si="0"/>
        <v>Q4 2022</v>
      </c>
      <c r="J8" s="23" t="str">
        <f t="shared" si="0"/>
        <v>Q1 2023</v>
      </c>
      <c r="K8" s="23" t="str">
        <f t="shared" si="0"/>
        <v>Q2 2023</v>
      </c>
      <c r="L8" s="23" t="str">
        <f t="shared" si="0"/>
        <v>Q3 2023</v>
      </c>
      <c r="M8" s="23" t="str">
        <f t="shared" si="0"/>
        <v>Q4 2023</v>
      </c>
      <c r="N8" s="23" t="str">
        <f t="shared" si="0"/>
        <v>Q1 2024</v>
      </c>
      <c r="O8" s="23" t="str">
        <f t="shared" si="0"/>
        <v>Q2 2024</v>
      </c>
      <c r="P8" s="23" t="str">
        <f t="shared" si="0"/>
        <v>Q3 2024</v>
      </c>
      <c r="Q8" s="23" t="str">
        <f t="shared" si="0"/>
        <v>Q4 2024</v>
      </c>
      <c r="R8" s="23" t="str">
        <f t="shared" si="0"/>
        <v>Q1 2025</v>
      </c>
      <c r="S8" s="23" t="str">
        <f t="shared" si="0"/>
        <v>Q2 2025</v>
      </c>
      <c r="T8" s="23" t="str">
        <f t="shared" si="0"/>
        <v>Q1</v>
      </c>
      <c r="U8" s="23" t="str">
        <f t="shared" si="0"/>
        <v>Q2</v>
      </c>
      <c r="V8" s="23" t="str">
        <f t="shared" si="0"/>
        <v>Q3</v>
      </c>
      <c r="W8" s="23" t="str">
        <f t="shared" si="0"/>
        <v>Q4</v>
      </c>
      <c r="X8" s="23" t="str">
        <f t="shared" si="0"/>
        <v>Q1</v>
      </c>
      <c r="Y8" s="23" t="str">
        <f t="shared" si="0"/>
        <v>Q2</v>
      </c>
      <c r="Z8" s="23" t="str">
        <f t="shared" si="0"/>
        <v>Q3</v>
      </c>
      <c r="AA8" s="23" t="str">
        <f t="shared" si="0"/>
        <v>Q4</v>
      </c>
      <c r="AB8" s="23" t="str">
        <f t="shared" si="0"/>
        <v>Q1</v>
      </c>
      <c r="AC8" s="23" t="str">
        <f t="shared" si="0"/>
        <v>Q2</v>
      </c>
      <c r="AD8" s="23" t="str">
        <f t="shared" si="0"/>
        <v>Q3</v>
      </c>
      <c r="AE8" s="23" t="str">
        <f t="shared" si="0"/>
        <v>Q4</v>
      </c>
      <c r="AF8" s="23" t="str">
        <f t="shared" si="0"/>
        <v>Q1</v>
      </c>
      <c r="AG8" s="23" t="str">
        <f t="shared" si="0"/>
        <v>Q2</v>
      </c>
      <c r="AH8" s="23" t="str">
        <f t="shared" si="0"/>
        <v>Q3</v>
      </c>
      <c r="AI8" s="23" t="str">
        <f t="shared" si="0"/>
        <v>Q4</v>
      </c>
      <c r="AJ8" s="23" t="str">
        <f t="shared" si="0"/>
        <v>Q1</v>
      </c>
      <c r="AK8" s="23" t="str">
        <f t="shared" si="0"/>
        <v>Q2</v>
      </c>
    </row>
    <row r="9" spans="1:37" x14ac:dyDescent="0.25">
      <c r="C9" s="17" t="s">
        <v>48</v>
      </c>
      <c r="D9" s="27">
        <f>D23</f>
        <v>44440</v>
      </c>
      <c r="E9" s="27">
        <f t="shared" ref="E9:AK9" si="1">E23</f>
        <v>44531</v>
      </c>
      <c r="F9" s="27">
        <f t="shared" si="1"/>
        <v>44621</v>
      </c>
      <c r="G9" s="27">
        <f t="shared" si="1"/>
        <v>44713</v>
      </c>
      <c r="H9" s="27">
        <f t="shared" si="1"/>
        <v>44805</v>
      </c>
      <c r="I9" s="27">
        <f t="shared" si="1"/>
        <v>44896</v>
      </c>
      <c r="J9" s="27">
        <f t="shared" si="1"/>
        <v>44986</v>
      </c>
      <c r="K9" s="27">
        <f t="shared" si="1"/>
        <v>45078</v>
      </c>
      <c r="L9" s="27">
        <f t="shared" si="1"/>
        <v>45170</v>
      </c>
      <c r="M9" s="27">
        <f t="shared" si="1"/>
        <v>45261</v>
      </c>
      <c r="N9" s="27">
        <f t="shared" si="1"/>
        <v>45352</v>
      </c>
      <c r="O9" s="27">
        <f t="shared" si="1"/>
        <v>45444</v>
      </c>
      <c r="P9" s="27">
        <f t="shared" si="1"/>
        <v>45536</v>
      </c>
      <c r="Q9" s="27">
        <f t="shared" si="1"/>
        <v>45627</v>
      </c>
      <c r="R9" s="27">
        <f t="shared" si="1"/>
        <v>45717</v>
      </c>
      <c r="S9" s="27">
        <f t="shared" si="1"/>
        <v>45809</v>
      </c>
      <c r="T9" s="27">
        <f t="shared" si="1"/>
        <v>45901</v>
      </c>
      <c r="U9" s="27">
        <f t="shared" si="1"/>
        <v>45992</v>
      </c>
      <c r="V9" s="27">
        <f t="shared" si="1"/>
        <v>46082</v>
      </c>
      <c r="W9" s="27">
        <f t="shared" si="1"/>
        <v>46174</v>
      </c>
      <c r="X9" s="27">
        <f t="shared" si="1"/>
        <v>46266</v>
      </c>
      <c r="Y9" s="27">
        <f t="shared" si="1"/>
        <v>46357</v>
      </c>
      <c r="Z9" s="27">
        <f t="shared" si="1"/>
        <v>46447</v>
      </c>
      <c r="AA9" s="27">
        <f t="shared" si="1"/>
        <v>46539</v>
      </c>
      <c r="AB9" s="27">
        <f t="shared" si="1"/>
        <v>46631</v>
      </c>
      <c r="AC9" s="27">
        <f t="shared" si="1"/>
        <v>46722</v>
      </c>
      <c r="AD9" s="27">
        <f t="shared" si="1"/>
        <v>46813</v>
      </c>
      <c r="AE9" s="27">
        <f t="shared" si="1"/>
        <v>46905</v>
      </c>
      <c r="AF9" s="27">
        <f t="shared" si="1"/>
        <v>46997</v>
      </c>
      <c r="AG9" s="27">
        <f t="shared" si="1"/>
        <v>47088</v>
      </c>
      <c r="AH9" s="27">
        <f t="shared" si="1"/>
        <v>47178</v>
      </c>
      <c r="AI9" s="27">
        <f t="shared" si="1"/>
        <v>47270</v>
      </c>
      <c r="AJ9" s="27">
        <f t="shared" si="1"/>
        <v>47362</v>
      </c>
      <c r="AK9" s="27">
        <f t="shared" si="1"/>
        <v>47453</v>
      </c>
    </row>
    <row r="10" spans="1:37" x14ac:dyDescent="0.25">
      <c r="C10" s="17" t="str">
        <f>C24</f>
        <v>General And Administrative Expense</v>
      </c>
      <c r="D10" s="25">
        <f t="shared" ref="D10:S10" si="2">D24</f>
        <v>2044</v>
      </c>
      <c r="E10" s="25">
        <f t="shared" si="2"/>
        <v>2286</v>
      </c>
      <c r="F10" s="25">
        <f t="shared" si="2"/>
        <v>2796</v>
      </c>
      <c r="G10" s="25">
        <f t="shared" si="2"/>
        <v>3080</v>
      </c>
      <c r="H10" s="25">
        <f t="shared" si="2"/>
        <v>4576</v>
      </c>
      <c r="I10" s="25">
        <f t="shared" si="2"/>
        <v>1084</v>
      </c>
      <c r="J10" s="25">
        <f t="shared" si="2"/>
        <v>1658</v>
      </c>
      <c r="K10" s="25">
        <f t="shared" si="2"/>
        <v>180</v>
      </c>
      <c r="L10" s="25">
        <f t="shared" si="2"/>
        <v>271</v>
      </c>
      <c r="M10" s="25">
        <f t="shared" si="2"/>
        <v>2542</v>
      </c>
      <c r="N10" s="25">
        <f t="shared" si="2"/>
        <v>206</v>
      </c>
      <c r="O10" s="25">
        <f t="shared" si="2"/>
        <v>342</v>
      </c>
      <c r="P10" s="25">
        <f t="shared" si="2"/>
        <v>700</v>
      </c>
      <c r="Q10" s="25">
        <f t="shared" si="2"/>
        <v>383</v>
      </c>
      <c r="R10" s="25">
        <f t="shared" si="2"/>
        <v>487</v>
      </c>
      <c r="S10" s="25">
        <f t="shared" si="2"/>
        <v>617</v>
      </c>
      <c r="T10" s="37">
        <f>CHOOSE('IS Forecast'!$E$10,Forecast!T24,Forecast!T40,Forecast!T56)</f>
        <v>-181.0806528996292</v>
      </c>
      <c r="U10" s="37">
        <f>CHOOSE('IS Forecast'!$E$10,Forecast!U24,Forecast!U40,Forecast!U56)</f>
        <v>-418.5214852791143</v>
      </c>
      <c r="V10" s="37">
        <f>CHOOSE('IS Forecast'!$E$10,Forecast!V24,Forecast!V40,Forecast!V56)</f>
        <v>-654.73099795969074</v>
      </c>
      <c r="W10" s="37">
        <f>CHOOSE('IS Forecast'!$E$10,Forecast!W24,Forecast!W40,Forecast!W56)</f>
        <v>-889.90307982329796</v>
      </c>
      <c r="X10" s="37">
        <f>CHOOSE('IS Forecast'!$E$10,Forecast!X24,Forecast!X40,Forecast!X56)</f>
        <v>-1124.1963210058302</v>
      </c>
      <c r="Y10" s="37">
        <f>CHOOSE('IS Forecast'!$E$10,Forecast!Y24,Forecast!Y40,Forecast!Y56)</f>
        <v>-1357.7400573930424</v>
      </c>
      <c r="Z10" s="37">
        <f>CHOOSE('IS Forecast'!$E$10,Forecast!Z24,Forecast!Z40,Forecast!Z56)</f>
        <v>-1590.6396960293625</v>
      </c>
      <c r="AA10" s="37">
        <f>CHOOSE('IS Forecast'!$E$10,Forecast!AA24,Forecast!AA40,Forecast!AA56)</f>
        <v>-1822.9812373619166</v>
      </c>
      <c r="AB10" s="37">
        <f>CHOOSE('IS Forecast'!$E$10,Forecast!AB24,Forecast!AB40,Forecast!AB56)</f>
        <v>-2054.8350270257815</v>
      </c>
      <c r="AC10" s="37">
        <f>CHOOSE('IS Forecast'!$E$10,Forecast!AC24,Forecast!AC40,Forecast!AC56)</f>
        <v>-2286.2588210873259</v>
      </c>
      <c r="AD10" s="37">
        <f>CHOOSE('IS Forecast'!$E$10,Forecast!AD24,Forecast!AD40,Forecast!AD56)</f>
        <v>-2517.3002648357683</v>
      </c>
      <c r="AE10" s="37">
        <f>CHOOSE('IS Forecast'!$E$10,Forecast!AE24,Forecast!AE40,Forecast!AE56)</f>
        <v>-2747.9988836911425</v>
      </c>
      <c r="AF10" s="37">
        <f>CHOOSE('IS Forecast'!$E$10,Forecast!AF24,Forecast!AF40,Forecast!AF56)</f>
        <v>-2978.387675221285</v>
      </c>
      <c r="AG10" s="37">
        <f>CHOOSE('IS Forecast'!$E$10,Forecast!AG24,Forecast!AG40,Forecast!AG56)</f>
        <v>-3208.494378827023</v>
      </c>
      <c r="AH10" s="37">
        <f>CHOOSE('IS Forecast'!$E$10,Forecast!AH24,Forecast!AH40,Forecast!AH56)</f>
        <v>-3438.3424870266422</v>
      </c>
      <c r="AI10" s="37">
        <f>CHOOSE('IS Forecast'!$E$10,Forecast!AI24,Forecast!AI40,Forecast!AI56)</f>
        <v>-3667.9520506971107</v>
      </c>
      <c r="AJ10" s="37">
        <f>CHOOSE('IS Forecast'!$E$10,Forecast!AJ24,Forecast!AJ40,Forecast!AJ56)</f>
        <v>-3897.3403205913492</v>
      </c>
      <c r="AK10" s="37">
        <f>CHOOSE('IS Forecast'!$E$10,Forecast!AK24,Forecast!AK40,Forecast!AK56)</f>
        <v>-4126.5222590305975</v>
      </c>
    </row>
    <row r="11" spans="1:37" x14ac:dyDescent="0.25">
      <c r="C11" s="17" t="str">
        <f t="shared" ref="C11:S11" si="3">C25</f>
        <v>Selling And Marketing Expense</v>
      </c>
      <c r="D11" s="25">
        <f t="shared" si="3"/>
        <v>416</v>
      </c>
      <c r="E11" s="25">
        <f t="shared" si="3"/>
        <v>4213</v>
      </c>
      <c r="F11" s="25">
        <f t="shared" si="3"/>
        <v>5787</v>
      </c>
      <c r="G11" s="25">
        <f t="shared" si="3"/>
        <v>6113</v>
      </c>
      <c r="H11" s="25">
        <f t="shared" si="3"/>
        <v>467</v>
      </c>
      <c r="I11" s="25">
        <f t="shared" si="3"/>
        <v>3612</v>
      </c>
      <c r="J11" s="25">
        <f t="shared" si="3"/>
        <v>4069</v>
      </c>
      <c r="K11" s="25">
        <f t="shared" si="3"/>
        <v>182</v>
      </c>
      <c r="L11" s="25">
        <f t="shared" si="3"/>
        <v>255</v>
      </c>
      <c r="M11" s="25">
        <f t="shared" si="3"/>
        <v>217</v>
      </c>
      <c r="N11" s="25">
        <f t="shared" si="3"/>
        <v>283</v>
      </c>
      <c r="O11" s="25">
        <f t="shared" si="3"/>
        <v>354</v>
      </c>
      <c r="P11" s="25">
        <f t="shared" si="3"/>
        <v>377</v>
      </c>
      <c r="Q11" s="25">
        <f t="shared" si="3"/>
        <v>637</v>
      </c>
      <c r="R11" s="25">
        <f t="shared" si="3"/>
        <v>896</v>
      </c>
      <c r="S11" s="25">
        <f t="shared" si="3"/>
        <v>783</v>
      </c>
      <c r="T11" s="37">
        <f>CHOOSE('IS Forecast'!$E$10,Forecast!T25,Forecast!T41,Forecast!T57)</f>
        <v>317.56638498575637</v>
      </c>
      <c r="U11" s="37">
        <f>CHOOSE('IS Forecast'!$E$10,Forecast!U25,Forecast!U41,Forecast!U57)</f>
        <v>24.998266206968093</v>
      </c>
      <c r="V11" s="37">
        <f>CHOOSE('IS Forecast'!$E$10,Forecast!V25,Forecast!V41,Forecast!V57)</f>
        <v>-260.40108945211398</v>
      </c>
      <c r="W11" s="37">
        <f>CHOOSE('IS Forecast'!$E$10,Forecast!W25,Forecast!W41,Forecast!W57)</f>
        <v>-548.06291849966135</v>
      </c>
      <c r="X11" s="37">
        <f>CHOOSE('IS Forecast'!$E$10,Forecast!X25,Forecast!X41,Forecast!X57)</f>
        <v>-830.83942893234746</v>
      </c>
      <c r="Y11" s="37">
        <f>CHOOSE('IS Forecast'!$E$10,Forecast!Y25,Forecast!Y41,Forecast!Y57)</f>
        <v>-1109.3095627524813</v>
      </c>
      <c r="Z11" s="37">
        <f>CHOOSE('IS Forecast'!$E$10,Forecast!Z25,Forecast!Z41,Forecast!Z57)</f>
        <v>-1384.448714570867</v>
      </c>
      <c r="AA11" s="37">
        <f>CHOOSE('IS Forecast'!$E$10,Forecast!AA25,Forecast!AA41,Forecast!AA57)</f>
        <v>-1656.9732595906275</v>
      </c>
      <c r="AB11" s="37">
        <f>CHOOSE('IS Forecast'!$E$10,Forecast!AB25,Forecast!AB41,Forecast!AB57)</f>
        <v>-1918.3316111417801</v>
      </c>
      <c r="AC11" s="37">
        <f>CHOOSE('IS Forecast'!$E$10,Forecast!AC25,Forecast!AC41,Forecast!AC57)</f>
        <v>-2183.1565948410093</v>
      </c>
      <c r="AD11" s="37">
        <f>CHOOSE('IS Forecast'!$E$10,Forecast!AD25,Forecast!AD41,Forecast!AD57)</f>
        <v>-2446.7504224274207</v>
      </c>
      <c r="AE11" s="37">
        <f>CHOOSE('IS Forecast'!$E$10,Forecast!AE25,Forecast!AE41,Forecast!AE57)</f>
        <v>-2709.2932503357006</v>
      </c>
      <c r="AF11" s="37">
        <f>CHOOSE('IS Forecast'!$E$10,Forecast!AF25,Forecast!AF41,Forecast!AF57)</f>
        <v>-2970.9293931473526</v>
      </c>
      <c r="AG11" s="37">
        <f>CHOOSE('IS Forecast'!$E$10,Forecast!AG25,Forecast!AG41,Forecast!AG57)</f>
        <v>-3231.7754815043795</v>
      </c>
      <c r="AH11" s="37">
        <f>CHOOSE('IS Forecast'!$E$10,Forecast!AH25,Forecast!AH41,Forecast!AH57)</f>
        <v>-3491.9265843895728</v>
      </c>
      <c r="AI11" s="37">
        <f>CHOOSE('IS Forecast'!$E$10,Forecast!AI25,Forecast!AI41,Forecast!AI57)</f>
        <v>-3751.4608423032278</v>
      </c>
      <c r="AJ11" s="37">
        <f>CHOOSE('IS Forecast'!$E$10,Forecast!AJ25,Forecast!AJ41,Forecast!AJ57)</f>
        <v>-4010.4430018851281</v>
      </c>
      <c r="AK11" s="37">
        <f>CHOOSE('IS Forecast'!$E$10,Forecast!AK25,Forecast!AK41,Forecast!AK57)</f>
        <v>-4268.927133432433</v>
      </c>
    </row>
    <row r="12" spans="1:37" x14ac:dyDescent="0.25">
      <c r="C12" s="17" t="str">
        <f t="shared" ref="C12:S12" si="4">C26</f>
        <v>Research And Development</v>
      </c>
      <c r="D12" s="25">
        <f t="shared" si="4"/>
        <v>114</v>
      </c>
      <c r="E12" s="25">
        <f t="shared" si="4"/>
        <v>144</v>
      </c>
      <c r="F12" s="25">
        <f t="shared" si="4"/>
        <v>148</v>
      </c>
      <c r="G12" s="25">
        <f t="shared" si="4"/>
        <v>213</v>
      </c>
      <c r="H12" s="25">
        <f t="shared" si="4"/>
        <v>1005</v>
      </c>
      <c r="I12" s="25">
        <f t="shared" si="4"/>
        <v>1484</v>
      </c>
      <c r="J12" s="25">
        <f t="shared" si="4"/>
        <v>2512</v>
      </c>
      <c r="K12" s="25">
        <f t="shared" si="4"/>
        <v>401</v>
      </c>
      <c r="L12" s="25">
        <f t="shared" si="4"/>
        <v>451</v>
      </c>
      <c r="M12" s="25">
        <f t="shared" si="4"/>
        <v>448</v>
      </c>
      <c r="N12" s="25">
        <f t="shared" si="4"/>
        <v>462</v>
      </c>
      <c r="O12" s="25">
        <f t="shared" si="4"/>
        <v>484</v>
      </c>
      <c r="P12" s="25">
        <f t="shared" si="4"/>
        <v>100</v>
      </c>
      <c r="Q12" s="25">
        <f t="shared" si="4"/>
        <v>848</v>
      </c>
      <c r="R12" s="25">
        <f t="shared" si="4"/>
        <v>751</v>
      </c>
      <c r="S12" s="25">
        <f t="shared" si="4"/>
        <v>401</v>
      </c>
      <c r="T12" s="37">
        <f>CHOOSE('IS Forecast'!$E$10,Forecast!T26,Forecast!T42,Forecast!T58)</f>
        <v>640.57208725315843</v>
      </c>
      <c r="U12" s="37">
        <f>CHOOSE('IS Forecast'!$E$10,Forecast!U26,Forecast!U42,Forecast!U58)</f>
        <v>642.66863713170687</v>
      </c>
      <c r="V12" s="37">
        <f>CHOOSE('IS Forecast'!$E$10,Forecast!V26,Forecast!V42,Forecast!V58)</f>
        <v>642.04573170307583</v>
      </c>
      <c r="W12" s="37">
        <f>CHOOSE('IS Forecast'!$E$10,Forecast!W26,Forecast!W42,Forecast!W58)</f>
        <v>639.45467079610989</v>
      </c>
      <c r="X12" s="37">
        <f>CHOOSE('IS Forecast'!$E$10,Forecast!X26,Forecast!X42,Forecast!X58)</f>
        <v>635.41911721718736</v>
      </c>
      <c r="Y12" s="37">
        <f>CHOOSE('IS Forecast'!$E$10,Forecast!Y26,Forecast!Y42,Forecast!Y58)</f>
        <v>649.5103105440254</v>
      </c>
      <c r="Z12" s="37">
        <f>CHOOSE('IS Forecast'!$E$10,Forecast!Z26,Forecast!Z42,Forecast!Z58)</f>
        <v>634.57441548316933</v>
      </c>
      <c r="AA12" s="37">
        <f>CHOOSE('IS Forecast'!$E$10,Forecast!AA26,Forecast!AA42,Forecast!AA58)</f>
        <v>628.36599784566408</v>
      </c>
      <c r="AB12" s="37">
        <f>CHOOSE('IS Forecast'!$E$10,Forecast!AB26,Forecast!AB42,Forecast!AB58)</f>
        <v>621.84390651528008</v>
      </c>
      <c r="AC12" s="37">
        <f>CHOOSE('IS Forecast'!$E$10,Forecast!AC26,Forecast!AC42,Forecast!AC58)</f>
        <v>615.0808139090409</v>
      </c>
      <c r="AD12" s="37">
        <f>CHOOSE('IS Forecast'!$E$10,Forecast!AD26,Forecast!AD42,Forecast!AD58)</f>
        <v>608.13280829153314</v>
      </c>
      <c r="AE12" s="37">
        <f>CHOOSE('IS Forecast'!$E$10,Forecast!AE26,Forecast!AE42,Forecast!AE58)</f>
        <v>601.04347212544405</v>
      </c>
      <c r="AF12" s="37">
        <f>CHOOSE('IS Forecast'!$E$10,Forecast!AF26,Forecast!AF42,Forecast!AF58)</f>
        <v>593.84688098271749</v>
      </c>
      <c r="AG12" s="37">
        <f>CHOOSE('IS Forecast'!$E$10,Forecast!AG26,Forecast!AG42,Forecast!AG58)</f>
        <v>586.56982765191799</v>
      </c>
      <c r="AH12" s="37">
        <f>CHOOSE('IS Forecast'!$E$10,Forecast!AH26,Forecast!AH42,Forecast!AH58)</f>
        <v>579.23348527697942</v>
      </c>
      <c r="AI12" s="37">
        <f>CHOOSE('IS Forecast'!$E$10,Forecast!AI26,Forecast!AI42,Forecast!AI58)</f>
        <v>571.85466089241243</v>
      </c>
      <c r="AJ12" s="37">
        <f>CHOOSE('IS Forecast'!$E$10,Forecast!AJ26,Forecast!AJ42,Forecast!AJ58)</f>
        <v>564.44674740608752</v>
      </c>
      <c r="AK12" s="37">
        <f>CHOOSE('IS Forecast'!$E$10,Forecast!AK26,Forecast!AK42,Forecast!AK58)</f>
        <v>557.02045180523658</v>
      </c>
    </row>
    <row r="13" spans="1:37" x14ac:dyDescent="0.25">
      <c r="C13" s="17" t="str">
        <f t="shared" ref="C13:S13" si="5">C27</f>
        <v>Depreciation And Amortization</v>
      </c>
      <c r="D13" s="25">
        <f t="shared" si="5"/>
        <v>151</v>
      </c>
      <c r="E13" s="25">
        <f t="shared" si="5"/>
        <v>1533</v>
      </c>
      <c r="F13" s="25">
        <f t="shared" si="5"/>
        <v>1566</v>
      </c>
      <c r="G13" s="25">
        <f t="shared" si="5"/>
        <v>1658</v>
      </c>
      <c r="H13" s="25">
        <f t="shared" si="5"/>
        <v>1062</v>
      </c>
      <c r="I13" s="25">
        <f t="shared" si="5"/>
        <v>106</v>
      </c>
      <c r="J13" s="25">
        <f t="shared" si="5"/>
        <v>1103</v>
      </c>
      <c r="K13" s="25">
        <f t="shared" si="5"/>
        <v>873</v>
      </c>
      <c r="L13" s="25">
        <f t="shared" si="5"/>
        <v>202</v>
      </c>
      <c r="M13" s="25">
        <f t="shared" si="5"/>
        <v>221</v>
      </c>
      <c r="N13" s="25">
        <f t="shared" si="5"/>
        <v>2613</v>
      </c>
      <c r="O13" s="25">
        <f t="shared" si="5"/>
        <v>272</v>
      </c>
      <c r="P13" s="25">
        <f t="shared" si="5"/>
        <v>907</v>
      </c>
      <c r="Q13" s="25">
        <f t="shared" si="5"/>
        <v>935</v>
      </c>
      <c r="R13" s="25">
        <f t="shared" si="5"/>
        <v>109</v>
      </c>
      <c r="S13" s="25">
        <f t="shared" si="5"/>
        <v>104</v>
      </c>
      <c r="T13" s="37">
        <f>CHOOSE('IS Forecast'!$E$10,Forecast!T27,Forecast!T43,Forecast!T59)</f>
        <v>518.08085366637238</v>
      </c>
      <c r="U13" s="37">
        <f>CHOOSE('IS Forecast'!$E$10,Forecast!U27,Forecast!U43,Forecast!U59)</f>
        <v>459.5521882062414</v>
      </c>
      <c r="V13" s="37">
        <f>CHOOSE('IS Forecast'!$E$10,Forecast!V27,Forecast!V43,Forecast!V59)</f>
        <v>401.33938844649765</v>
      </c>
      <c r="W13" s="37">
        <f>CHOOSE('IS Forecast'!$E$10,Forecast!W27,Forecast!W43,Forecast!W59)</f>
        <v>343.37287765668913</v>
      </c>
      <c r="X13" s="37">
        <f>CHOOSE('IS Forecast'!$E$10,Forecast!X27,Forecast!X43,Forecast!X59)</f>
        <v>285.61159027381615</v>
      </c>
      <c r="Y13" s="37">
        <f>CHOOSE('IS Forecast'!$E$10,Forecast!Y27,Forecast!Y43,Forecast!Y59)</f>
        <v>228.03155189008035</v>
      </c>
      <c r="Z13" s="37">
        <f>CHOOSE('IS Forecast'!$E$10,Forecast!Z27,Forecast!Z43,Forecast!Z59)</f>
        <v>170.61890838244523</v>
      </c>
      <c r="AA13" s="37">
        <f>CHOOSE('IS Forecast'!$E$10,Forecast!AA27,Forecast!AA43,Forecast!AA59)</f>
        <v>113.36568199699271</v>
      </c>
      <c r="AB13" s="37">
        <f>CHOOSE('IS Forecast'!$E$10,Forecast!AB27,Forecast!AB43,Forecast!AB59)</f>
        <v>56.267201253417966</v>
      </c>
      <c r="AC13" s="37">
        <f>CHOOSE('IS Forecast'!$E$10,Forecast!AC27,Forecast!AC43,Forecast!AC59)</f>
        <v>-0.6794410316073074</v>
      </c>
      <c r="AD13" s="37">
        <f>CHOOSE('IS Forecast'!$E$10,Forecast!AD27,Forecast!AD43,Forecast!AD59)</f>
        <v>-57.476298661108885</v>
      </c>
      <c r="AE13" s="37">
        <f>CHOOSE('IS Forecast'!$E$10,Forecast!AE27,Forecast!AE43,Forecast!AE59)</f>
        <v>-114.12509673214446</v>
      </c>
      <c r="AF13" s="37">
        <f>CHOOSE('IS Forecast'!$E$10,Forecast!AF27,Forecast!AF43,Forecast!AF59)</f>
        <v>-170.62752131146004</v>
      </c>
      <c r="AG13" s="37">
        <f>CHOOSE('IS Forecast'!$E$10,Forecast!AG27,Forecast!AG43,Forecast!AG59)</f>
        <v>-226.9853676191949</v>
      </c>
      <c r="AH13" s="37">
        <f>CHOOSE('IS Forecast'!$E$10,Forecast!AH27,Forecast!AH43,Forecast!AH59)</f>
        <v>-283.20060447691139</v>
      </c>
      <c r="AI13" s="37">
        <f>CHOOSE('IS Forecast'!$E$10,Forecast!AI27,Forecast!AI43,Forecast!AI59)</f>
        <v>-339.27539057709458</v>
      </c>
      <c r="AJ13" s="37">
        <f>CHOOSE('IS Forecast'!$E$10,Forecast!AJ27,Forecast!AJ43,Forecast!AJ59)</f>
        <v>-395.21206432131498</v>
      </c>
      <c r="AK13" s="37">
        <f>CHOOSE('IS Forecast'!$E$10,Forecast!AK27,Forecast!AK43,Forecast!AK59)</f>
        <v>-451.01312037940352</v>
      </c>
    </row>
    <row r="14" spans="1:37" x14ac:dyDescent="0.25">
      <c r="C14" s="17" t="str">
        <f t="shared" ref="C14:S14" si="6">C28</f>
        <v>Other Operating Expenses</v>
      </c>
      <c r="D14" s="25">
        <f t="shared" si="6"/>
        <v>108</v>
      </c>
      <c r="E14" s="25">
        <f t="shared" si="6"/>
        <v>321</v>
      </c>
      <c r="F14" s="25">
        <f t="shared" si="6"/>
        <v>164</v>
      </c>
      <c r="G14" s="25">
        <f t="shared" si="6"/>
        <v>163</v>
      </c>
      <c r="H14" s="25">
        <f t="shared" si="6"/>
        <v>147</v>
      </c>
      <c r="I14" s="25">
        <f t="shared" si="6"/>
        <v>644</v>
      </c>
      <c r="J14" s="25">
        <f t="shared" si="6"/>
        <v>241</v>
      </c>
      <c r="K14" s="25">
        <f t="shared" si="6"/>
        <v>236</v>
      </c>
      <c r="L14" s="25">
        <f t="shared" si="6"/>
        <v>-762</v>
      </c>
      <c r="M14" s="25">
        <f t="shared" si="6"/>
        <v>-263</v>
      </c>
      <c r="N14" s="25">
        <f t="shared" si="6"/>
        <v>-337</v>
      </c>
      <c r="O14" s="25">
        <f t="shared" si="6"/>
        <v>-573</v>
      </c>
      <c r="P14" s="25">
        <f t="shared" si="6"/>
        <v>357</v>
      </c>
      <c r="Q14" s="25">
        <f t="shared" si="6"/>
        <v>155</v>
      </c>
      <c r="R14" s="25">
        <f t="shared" si="6"/>
        <v>155</v>
      </c>
      <c r="S14" s="25">
        <f t="shared" si="6"/>
        <v>205</v>
      </c>
      <c r="T14" s="37">
        <f>CHOOSE('IS Forecast'!$E$10,Forecast!T28,Forecast!T44,Forecast!T60)</f>
        <v>-195.30534076073153</v>
      </c>
      <c r="U14" s="37">
        <f>CHOOSE('IS Forecast'!$E$10,Forecast!U28,Forecast!U44,Forecast!U60)</f>
        <v>-242.76174775539712</v>
      </c>
      <c r="V14" s="37">
        <f>CHOOSE('IS Forecast'!$E$10,Forecast!V28,Forecast!V44,Forecast!V60)</f>
        <v>-291.60105579557711</v>
      </c>
      <c r="W14" s="37">
        <f>CHOOSE('IS Forecast'!$E$10,Forecast!W28,Forecast!W44,Forecast!W60)</f>
        <v>-341.61213655608111</v>
      </c>
      <c r="X14" s="37">
        <f>CHOOSE('IS Forecast'!$E$10,Forecast!X28,Forecast!X44,Forecast!X60)</f>
        <v>-392.5907707600166</v>
      </c>
      <c r="Y14" s="37">
        <f>CHOOSE('IS Forecast'!$E$10,Forecast!Y28,Forecast!Y44,Forecast!Y60)</f>
        <v>-444.34034554157546</v>
      </c>
      <c r="Z14" s="37">
        <f>CHOOSE('IS Forecast'!$E$10,Forecast!Z28,Forecast!Z44,Forecast!Z60)</f>
        <v>-389.98677071459804</v>
      </c>
      <c r="AA14" s="37">
        <f>CHOOSE('IS Forecast'!$E$10,Forecast!AA28,Forecast!AA44,Forecast!AA60)</f>
        <v>-420.02259072129249</v>
      </c>
      <c r="AB14" s="37">
        <f>CHOOSE('IS Forecast'!$E$10,Forecast!AB28,Forecast!AB44,Forecast!AB60)</f>
        <v>-449.92908924069263</v>
      </c>
      <c r="AC14" s="37">
        <f>CHOOSE('IS Forecast'!$E$10,Forecast!AC28,Forecast!AC44,Forecast!AC60)</f>
        <v>-479.72283937754253</v>
      </c>
      <c r="AD14" s="37">
        <f>CHOOSE('IS Forecast'!$E$10,Forecast!AD28,Forecast!AD44,Forecast!AD60)</f>
        <v>-509.41794307102566</v>
      </c>
      <c r="AE14" s="37">
        <f>CHOOSE('IS Forecast'!$E$10,Forecast!AE28,Forecast!AE44,Forecast!AE60)</f>
        <v>-539.02639287210047</v>
      </c>
      <c r="AF14" s="37">
        <f>CHOOSE('IS Forecast'!$E$10,Forecast!AF28,Forecast!AF44,Forecast!AF60)</f>
        <v>-742.39716266436074</v>
      </c>
      <c r="AG14" s="37">
        <f>CHOOSE('IS Forecast'!$E$10,Forecast!AG28,Forecast!AG44,Forecast!AG60)</f>
        <v>-851.44479668926203</v>
      </c>
      <c r="AH14" s="37">
        <f>CHOOSE('IS Forecast'!$E$10,Forecast!AH28,Forecast!AH44,Forecast!AH60)</f>
        <v>-945.33255208042158</v>
      </c>
      <c r="AI14" s="37">
        <f>CHOOSE('IS Forecast'!$E$10,Forecast!AI28,Forecast!AI44,Forecast!AI60)</f>
        <v>-1119.0346822277356</v>
      </c>
      <c r="AJ14" s="37">
        <f>CHOOSE('IS Forecast'!$E$10,Forecast!AJ28,Forecast!AJ44,Forecast!AJ60)</f>
        <v>-1273.8100693571698</v>
      </c>
      <c r="AK14" s="37">
        <f>CHOOSE('IS Forecast'!$E$10,Forecast!AK28,Forecast!AK44,Forecast!AK60)</f>
        <v>-1520.3853458418571</v>
      </c>
    </row>
    <row r="15" spans="1:37" x14ac:dyDescent="0.25">
      <c r="C15" s="17" t="str">
        <f t="shared" ref="C15:S15" si="7">C29</f>
        <v>Impairment Of Capital Assets</v>
      </c>
      <c r="D15" s="25">
        <f t="shared" si="7"/>
        <v>509</v>
      </c>
      <c r="E15" s="25">
        <f t="shared" si="7"/>
        <v>498</v>
      </c>
      <c r="F15" s="25">
        <f t="shared" si="7"/>
        <v>-52</v>
      </c>
      <c r="G15" s="25">
        <f t="shared" si="7"/>
        <v>-29</v>
      </c>
      <c r="H15" s="25">
        <f t="shared" si="7"/>
        <v>-185</v>
      </c>
      <c r="I15" s="25">
        <f t="shared" si="7"/>
        <v>-397</v>
      </c>
      <c r="J15" s="25">
        <f t="shared" si="7"/>
        <v>0</v>
      </c>
      <c r="K15" s="25">
        <f t="shared" si="7"/>
        <v>0</v>
      </c>
      <c r="L15" s="25">
        <f t="shared" si="7"/>
        <v>716</v>
      </c>
      <c r="M15" s="25">
        <f t="shared" si="7"/>
        <v>748</v>
      </c>
      <c r="N15" s="25">
        <f t="shared" si="7"/>
        <v>271</v>
      </c>
      <c r="O15" s="25">
        <f t="shared" si="7"/>
        <v>411</v>
      </c>
      <c r="P15" s="25">
        <f t="shared" si="7"/>
        <v>753</v>
      </c>
      <c r="Q15" s="25">
        <f t="shared" si="7"/>
        <v>778</v>
      </c>
      <c r="R15" s="25">
        <f t="shared" si="7"/>
        <v>394</v>
      </c>
      <c r="S15" s="25">
        <f t="shared" si="7"/>
        <v>811</v>
      </c>
      <c r="T15" s="37">
        <f>CHOOSE('IS Forecast'!$E$10,Forecast!T29,Forecast!T45,Forecast!T61)</f>
        <v>987.62976377949622</v>
      </c>
      <c r="U15" s="37">
        <f>CHOOSE('IS Forecast'!$E$10,Forecast!U29,Forecast!U45,Forecast!U61)</f>
        <v>1054.651624470262</v>
      </c>
      <c r="V15" s="37">
        <f>CHOOSE('IS Forecast'!$E$10,Forecast!V29,Forecast!V45,Forecast!V61)</f>
        <v>1114.0147874433671</v>
      </c>
      <c r="W15" s="37">
        <f>CHOOSE('IS Forecast'!$E$10,Forecast!W29,Forecast!W45,Forecast!W61)</f>
        <v>1174.0368357366895</v>
      </c>
      <c r="X15" s="37">
        <f>CHOOSE('IS Forecast'!$E$10,Forecast!X29,Forecast!X45,Forecast!X61)</f>
        <v>1234.6691531058323</v>
      </c>
      <c r="Y15" s="37">
        <f>CHOOSE('IS Forecast'!$E$10,Forecast!Y29,Forecast!Y45,Forecast!Y61)</f>
        <v>1295.6919301740772</v>
      </c>
      <c r="Z15" s="37">
        <f>CHOOSE('IS Forecast'!$E$10,Forecast!Z29,Forecast!Z45,Forecast!Z61)</f>
        <v>1357.0681383955252</v>
      </c>
      <c r="AA15" s="37">
        <f>CHOOSE('IS Forecast'!$E$10,Forecast!AA29,Forecast!AA45,Forecast!AA61)</f>
        <v>1418.5647995349532</v>
      </c>
      <c r="AB15" s="37">
        <f>CHOOSE('IS Forecast'!$E$10,Forecast!AB29,Forecast!AB45,Forecast!AB61)</f>
        <v>1479.6721354289468</v>
      </c>
      <c r="AC15" s="37">
        <f>CHOOSE('IS Forecast'!$E$10,Forecast!AC29,Forecast!AC45,Forecast!AC61)</f>
        <v>1541.1084123651215</v>
      </c>
      <c r="AD15" s="37">
        <f>CHOOSE('IS Forecast'!$E$10,Forecast!AD29,Forecast!AD45,Forecast!AD61)</f>
        <v>1603.081343480909</v>
      </c>
      <c r="AE15" s="37">
        <f>CHOOSE('IS Forecast'!$E$10,Forecast!AE29,Forecast!AE45,Forecast!AE61)</f>
        <v>1664.9901504208767</v>
      </c>
      <c r="AF15" s="37">
        <f>CHOOSE('IS Forecast'!$E$10,Forecast!AF29,Forecast!AF45,Forecast!AF61)</f>
        <v>1726.9377530850984</v>
      </c>
      <c r="AG15" s="37">
        <f>CHOOSE('IS Forecast'!$E$10,Forecast!AG29,Forecast!AG45,Forecast!AG61)</f>
        <v>1788.9110538861166</v>
      </c>
      <c r="AH15" s="37">
        <f>CHOOSE('IS Forecast'!$E$10,Forecast!AH29,Forecast!AH45,Forecast!AH61)</f>
        <v>1850.8999443411944</v>
      </c>
      <c r="AI15" s="37">
        <f>CHOOSE('IS Forecast'!$E$10,Forecast!AI29,Forecast!AI45,Forecast!AI61)</f>
        <v>1912.8965886990254</v>
      </c>
      <c r="AJ15" s="37">
        <f>CHOOSE('IS Forecast'!$E$10,Forecast!AJ29,Forecast!AJ45,Forecast!AJ61)</f>
        <v>1974.8948927490528</v>
      </c>
      <c r="AK15" s="37">
        <f>CHOOSE('IS Forecast'!$E$10,Forecast!AK29,Forecast!AK45,Forecast!AK61)</f>
        <v>2036.8901063472647</v>
      </c>
    </row>
    <row r="16" spans="1:37" x14ac:dyDescent="0.25">
      <c r="C16" s="17" t="str">
        <f t="shared" ref="C16:S16" si="8">C30</f>
        <v>Special Income Charges</v>
      </c>
      <c r="D16" s="25">
        <f t="shared" si="8"/>
        <v>355</v>
      </c>
      <c r="E16" s="25">
        <f t="shared" si="8"/>
        <v>154</v>
      </c>
      <c r="F16" s="25">
        <f t="shared" si="8"/>
        <v>941</v>
      </c>
      <c r="G16" s="25">
        <f t="shared" si="8"/>
        <v>749</v>
      </c>
      <c r="H16" s="25">
        <f t="shared" si="8"/>
        <v>7536</v>
      </c>
      <c r="I16" s="25">
        <f t="shared" si="8"/>
        <v>7780</v>
      </c>
      <c r="J16" s="25">
        <f t="shared" si="8"/>
        <v>3948</v>
      </c>
      <c r="K16" s="25">
        <f t="shared" si="8"/>
        <v>811</v>
      </c>
      <c r="L16" s="25">
        <f t="shared" si="8"/>
        <v>373</v>
      </c>
      <c r="M16" s="25">
        <f t="shared" si="8"/>
        <v>425</v>
      </c>
      <c r="N16" s="25">
        <f t="shared" si="8"/>
        <v>498</v>
      </c>
      <c r="O16" s="25">
        <f t="shared" si="8"/>
        <v>543</v>
      </c>
      <c r="P16" s="25">
        <f t="shared" si="8"/>
        <v>246</v>
      </c>
      <c r="Q16" s="25">
        <f t="shared" si="8"/>
        <v>195</v>
      </c>
      <c r="R16" s="25">
        <f t="shared" si="8"/>
        <v>394</v>
      </c>
      <c r="S16" s="25">
        <f t="shared" si="8"/>
        <v>264</v>
      </c>
      <c r="T16" s="37">
        <f>CHOOSE('IS Forecast'!$E$10,Forecast!T30,Forecast!T46,Forecast!T62)</f>
        <v>133.16113870594094</v>
      </c>
      <c r="U16" s="37">
        <f>CHOOSE('IS Forecast'!$E$10,Forecast!U30,Forecast!U46,Forecast!U62)</f>
        <v>-72.495913672463118</v>
      </c>
      <c r="V16" s="37">
        <f>CHOOSE('IS Forecast'!$E$10,Forecast!V30,Forecast!V46,Forecast!V62)</f>
        <v>-280.29602250002432</v>
      </c>
      <c r="W16" s="37">
        <f>CHOOSE('IS Forecast'!$E$10,Forecast!W30,Forecast!W46,Forecast!W62)</f>
        <v>-489.58626694199984</v>
      </c>
      <c r="X16" s="37">
        <f>CHOOSE('IS Forecast'!$E$10,Forecast!X30,Forecast!X46,Forecast!X62)</f>
        <v>-699.92002011031525</v>
      </c>
      <c r="Y16" s="37">
        <f>CHOOSE('IS Forecast'!$E$10,Forecast!Y30,Forecast!Y46,Forecast!Y62)</f>
        <v>-910.98639215086314</v>
      </c>
      <c r="Z16" s="37">
        <f>CHOOSE('IS Forecast'!$E$10,Forecast!Z30,Forecast!Z46,Forecast!Z62)</f>
        <v>-1122.5656286946485</v>
      </c>
      <c r="AA16" s="37">
        <f>CHOOSE('IS Forecast'!$E$10,Forecast!AA30,Forecast!AA46,Forecast!AA62)</f>
        <v>-1334.5002881751391</v>
      </c>
      <c r="AB16" s="37">
        <f>CHOOSE('IS Forecast'!$E$10,Forecast!AB30,Forecast!AB46,Forecast!AB62)</f>
        <v>-1546.6762402890818</v>
      </c>
      <c r="AC16" s="37">
        <f>CHOOSE('IS Forecast'!$E$10,Forecast!AC30,Forecast!AC46,Forecast!AC62)</f>
        <v>-1759.0099096769218</v>
      </c>
      <c r="AD16" s="37">
        <f>CHOOSE('IS Forecast'!$E$10,Forecast!AD30,Forecast!AD46,Forecast!AD62)</f>
        <v>-1971.4395692299702</v>
      </c>
      <c r="AE16" s="37">
        <f>CHOOSE('IS Forecast'!$E$10,Forecast!AE30,Forecast!AE46,Forecast!AE62)</f>
        <v>-2183.9193066915263</v>
      </c>
      <c r="AF16" s="37">
        <f>CHOOSE('IS Forecast'!$E$10,Forecast!AF30,Forecast!AF46,Forecast!AF62)</f>
        <v>-2396.4147852067449</v>
      </c>
      <c r="AG16" s="37">
        <f>CHOOSE('IS Forecast'!$E$10,Forecast!AG30,Forecast!AG46,Forecast!AG62)</f>
        <v>-2608.9002260764155</v>
      </c>
      <c r="AH16" s="37">
        <f>CHOOSE('IS Forecast'!$E$10,Forecast!AH30,Forecast!AH46,Forecast!AH62)</f>
        <v>-2821.3562359081398</v>
      </c>
      <c r="AI16" s="37">
        <f>CHOOSE('IS Forecast'!$E$10,Forecast!AI30,Forecast!AI46,Forecast!AI62)</f>
        <v>-3033.7682247453599</v>
      </c>
      <c r="AJ16" s="37">
        <f>CHOOSE('IS Forecast'!$E$10,Forecast!AJ30,Forecast!AJ46,Forecast!AJ62)</f>
        <v>-3246.1252428090465</v>
      </c>
      <c r="AK16" s="37">
        <f>CHOOSE('IS Forecast'!$E$10,Forecast!AK30,Forecast!AK46,Forecast!AK62)</f>
        <v>-3458.4191170902232</v>
      </c>
    </row>
    <row r="17" spans="3:43" x14ac:dyDescent="0.25">
      <c r="C17" s="17" t="str">
        <f t="shared" ref="C17:S17" si="9">C31</f>
        <v>Total Operating Expense</v>
      </c>
      <c r="D17" s="25">
        <f t="shared" si="9"/>
        <v>3697</v>
      </c>
      <c r="E17" s="25">
        <f t="shared" si="9"/>
        <v>9149</v>
      </c>
      <c r="F17" s="25">
        <f t="shared" si="9"/>
        <v>11350</v>
      </c>
      <c r="G17" s="25">
        <f t="shared" si="9"/>
        <v>11947</v>
      </c>
      <c r="H17" s="25">
        <f t="shared" si="9"/>
        <v>14608</v>
      </c>
      <c r="I17" s="25">
        <f t="shared" si="9"/>
        <v>14313</v>
      </c>
      <c r="J17" s="25">
        <f t="shared" si="9"/>
        <v>13531</v>
      </c>
      <c r="K17" s="25">
        <f t="shared" si="9"/>
        <v>2683</v>
      </c>
      <c r="L17" s="25">
        <f t="shared" si="9"/>
        <v>1506</v>
      </c>
      <c r="M17" s="25">
        <f t="shared" si="9"/>
        <v>4338</v>
      </c>
      <c r="N17" s="25">
        <f t="shared" si="9"/>
        <v>3996</v>
      </c>
      <c r="O17" s="25">
        <f t="shared" si="9"/>
        <v>1833</v>
      </c>
      <c r="P17" s="25">
        <f t="shared" si="9"/>
        <v>3440</v>
      </c>
      <c r="Q17" s="25">
        <f t="shared" si="9"/>
        <v>3931</v>
      </c>
      <c r="R17" s="25">
        <f t="shared" si="9"/>
        <v>3186</v>
      </c>
      <c r="S17" s="25">
        <f t="shared" si="9"/>
        <v>3185</v>
      </c>
      <c r="T17" s="37">
        <f>CHOOSE('IS Forecast'!$E$10,Forecast!T31,Forecast!T47,Forecast!T63)</f>
        <v>3710.3976883697123</v>
      </c>
      <c r="U17" s="37">
        <f>CHOOSE('IS Forecast'!$E$10,Forecast!U31,Forecast!U47,Forecast!U63)</f>
        <v>3287.7244555707925</v>
      </c>
      <c r="V17" s="37">
        <f>CHOOSE('IS Forecast'!$E$10,Forecast!V31,Forecast!V47,Forecast!V63)</f>
        <v>2870.1245212230579</v>
      </c>
      <c r="W17" s="37">
        <f>CHOOSE('IS Forecast'!$E$10,Forecast!W31,Forecast!W47,Forecast!W63)</f>
        <v>2152.624070823651</v>
      </c>
      <c r="X17" s="37">
        <f>CHOOSE('IS Forecast'!$E$10,Forecast!X31,Forecast!X47,Forecast!X63)</f>
        <v>1485.7078575193088</v>
      </c>
      <c r="Y17" s="37">
        <f>CHOOSE('IS Forecast'!$E$10,Forecast!Y31,Forecast!Y47,Forecast!Y63)</f>
        <v>1024.4146949165815</v>
      </c>
      <c r="Z17" s="37">
        <f>CHOOSE('IS Forecast'!$E$10,Forecast!Z31,Forecast!Z47,Forecast!Z63)</f>
        <v>364.46158624154452</v>
      </c>
      <c r="AA17" s="37">
        <f>CHOOSE('IS Forecast'!$E$10,Forecast!AA31,Forecast!AA47,Forecast!AA63)</f>
        <v>-266.98005943672428</v>
      </c>
      <c r="AB17" s="37">
        <f>CHOOSE('IS Forecast'!$E$10,Forecast!AB31,Forecast!AB47,Forecast!AB63)</f>
        <v>-891.13394861282961</v>
      </c>
      <c r="AC17" s="37">
        <f>CHOOSE('IS Forecast'!$E$10,Forecast!AC31,Forecast!AC47,Forecast!AC63)</f>
        <v>-1509.5126691886401</v>
      </c>
      <c r="AD17" s="37">
        <f>CHOOSE('IS Forecast'!$E$10,Forecast!AD31,Forecast!AD47,Forecast!AD63)</f>
        <v>-2123.2596074802468</v>
      </c>
      <c r="AE17" s="37">
        <f>CHOOSE('IS Forecast'!$E$10,Forecast!AE31,Forecast!AE47,Forecast!AE63)</f>
        <v>-2733.2490647759441</v>
      </c>
      <c r="AF17" s="37">
        <f>CHOOSE('IS Forecast'!$E$10,Forecast!AF31,Forecast!AF47,Forecast!AF63)</f>
        <v>-3340.156800061226</v>
      </c>
      <c r="AG17" s="37">
        <f>CHOOSE('IS Forecast'!$E$10,Forecast!AG31,Forecast!AG47,Forecast!AG63)</f>
        <v>-3944.5103975674574</v>
      </c>
      <c r="AH17" s="37">
        <f>CHOOSE('IS Forecast'!$E$10,Forecast!AH31,Forecast!AH47,Forecast!AH63)</f>
        <v>-4546.725674192312</v>
      </c>
      <c r="AI17" s="37">
        <f>CHOOSE('IS Forecast'!$E$10,Forecast!AI31,Forecast!AI47,Forecast!AI63)</f>
        <v>-5147.13329909818</v>
      </c>
      <c r="AJ17" s="37">
        <f>CHOOSE('IS Forecast'!$E$10,Forecast!AJ31,Forecast!AJ47,Forecast!AJ63)</f>
        <v>-5745.9984660253649</v>
      </c>
      <c r="AK17" s="37">
        <f>CHOOSE('IS Forecast'!$E$10,Forecast!AK31,Forecast!AK47,Forecast!AK63)</f>
        <v>-6343.5355776348697</v>
      </c>
    </row>
    <row r="18" spans="3:43" x14ac:dyDescent="0.25">
      <c r="C18" s="17" t="str">
        <f t="shared" ref="C18:S18" si="10">C32</f>
        <v>Operating Income</v>
      </c>
      <c r="D18" s="25">
        <f t="shared" si="10"/>
        <v>118534</v>
      </c>
      <c r="E18" s="25">
        <f t="shared" si="10"/>
        <v>226579</v>
      </c>
      <c r="F18" s="25">
        <f t="shared" si="10"/>
        <v>268524</v>
      </c>
      <c r="G18" s="25">
        <f t="shared" si="10"/>
        <v>241049</v>
      </c>
      <c r="H18" s="25">
        <f t="shared" si="10"/>
        <v>135786</v>
      </c>
      <c r="I18" s="25">
        <f t="shared" si="10"/>
        <v>145331</v>
      </c>
      <c r="J18" s="25">
        <f t="shared" si="10"/>
        <v>146845</v>
      </c>
      <c r="K18" s="25">
        <f t="shared" si="10"/>
        <v>196672</v>
      </c>
      <c r="L18" s="25">
        <f t="shared" si="10"/>
        <v>702229</v>
      </c>
      <c r="M18" s="25">
        <f t="shared" si="10"/>
        <v>616685</v>
      </c>
      <c r="N18" s="25">
        <f t="shared" si="10"/>
        <v>637336</v>
      </c>
      <c r="O18" s="25">
        <f t="shared" si="10"/>
        <v>720210</v>
      </c>
      <c r="P18" s="25">
        <f t="shared" si="10"/>
        <v>168786</v>
      </c>
      <c r="Q18" s="25">
        <f t="shared" si="10"/>
        <v>219797</v>
      </c>
      <c r="R18" s="25">
        <f t="shared" si="10"/>
        <v>203294</v>
      </c>
      <c r="S18" s="25">
        <f t="shared" si="10"/>
        <v>186291</v>
      </c>
      <c r="T18" s="37">
        <f>CHOOSE('IS Forecast'!$E$10,Forecast!T32,Forecast!T48,Forecast!T64)</f>
        <v>502268.47677564167</v>
      </c>
      <c r="U18" s="37">
        <f>CHOOSE('IS Forecast'!$E$10,Forecast!U32,Forecast!U48,Forecast!U64)</f>
        <v>514782.54224320396</v>
      </c>
      <c r="V18" s="37">
        <f>CHOOSE('IS Forecast'!$E$10,Forecast!V32,Forecast!V48,Forecast!V64)</f>
        <v>527003.61222600657</v>
      </c>
      <c r="W18" s="37">
        <f>CHOOSE('IS Forecast'!$E$10,Forecast!W32,Forecast!W48,Forecast!W64)</f>
        <v>539524.64080405992</v>
      </c>
      <c r="X18" s="37">
        <f>CHOOSE('IS Forecast'!$E$10,Forecast!X32,Forecast!X48,Forecast!X64)</f>
        <v>552306.3414938061</v>
      </c>
      <c r="Y18" s="37">
        <f>CHOOSE('IS Forecast'!$E$10,Forecast!Y32,Forecast!Y48,Forecast!Y64)</f>
        <v>566025.0728051177</v>
      </c>
      <c r="Z18" s="37">
        <f>CHOOSE('IS Forecast'!$E$10,Forecast!Z32,Forecast!Z48,Forecast!Z64)</f>
        <v>579460.81630253652</v>
      </c>
      <c r="AA18" s="37">
        <f>CHOOSE('IS Forecast'!$E$10,Forecast!AA32,Forecast!AA48,Forecast!AA64)</f>
        <v>591584.01169717265</v>
      </c>
      <c r="AB18" s="37">
        <f>CHOOSE('IS Forecast'!$E$10,Forecast!AB32,Forecast!AB48,Forecast!AB64)</f>
        <v>604844.3511491149</v>
      </c>
      <c r="AC18" s="37">
        <f>CHOOSE('IS Forecast'!$E$10,Forecast!AC32,Forecast!AC48,Forecast!AC64)</f>
        <v>618054.25788290857</v>
      </c>
      <c r="AD18" s="37">
        <f>CHOOSE('IS Forecast'!$E$10,Forecast!AD32,Forecast!AD48,Forecast!AD64)</f>
        <v>629150.88393299852</v>
      </c>
      <c r="AE18" s="37">
        <f>CHOOSE('IS Forecast'!$E$10,Forecast!AE32,Forecast!AE48,Forecast!AE64)</f>
        <v>642395.62423137226</v>
      </c>
      <c r="AF18" s="37">
        <f>CHOOSE('IS Forecast'!$E$10,Forecast!AF32,Forecast!AF48,Forecast!AF64)</f>
        <v>858600.77041757759</v>
      </c>
      <c r="AG18" s="37">
        <f>CHOOSE('IS Forecast'!$E$10,Forecast!AG32,Forecast!AG48,Forecast!AG64)</f>
        <v>983857.11397529277</v>
      </c>
      <c r="AH18" s="37">
        <f>CHOOSE('IS Forecast'!$E$10,Forecast!AH32,Forecast!AH48,Forecast!AH64)</f>
        <v>1030288.6102105565</v>
      </c>
      <c r="AI18" s="37">
        <f>CHOOSE('IS Forecast'!$E$10,Forecast!AI32,Forecast!AI48,Forecast!AI64)</f>
        <v>1140735.6411468473</v>
      </c>
      <c r="AJ18" s="37">
        <f>CHOOSE('IS Forecast'!$E$10,Forecast!AJ32,Forecast!AJ48,Forecast!AJ64)</f>
        <v>1328910.6525698118</v>
      </c>
      <c r="AK18" s="37">
        <f>CHOOSE('IS Forecast'!$E$10,Forecast!AK32,Forecast!AK48,Forecast!AK64)</f>
        <v>1461377.7277132347</v>
      </c>
    </row>
    <row r="19" spans="3:43" ht="15.75" thickBot="1" x14ac:dyDescent="0.3"/>
    <row r="20" spans="3:43" ht="15.75" thickBot="1" x14ac:dyDescent="0.3">
      <c r="D20" s="63" t="s">
        <v>57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6"/>
      <c r="T20" s="68" t="s">
        <v>58</v>
      </c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33"/>
      <c r="AM20" s="33"/>
      <c r="AN20" s="33"/>
      <c r="AO20" s="33"/>
      <c r="AP20" s="33"/>
      <c r="AQ20" s="33"/>
    </row>
    <row r="21" spans="3:43" ht="15.75" thickBot="1" x14ac:dyDescent="0.3">
      <c r="C21" s="19" t="s">
        <v>82</v>
      </c>
      <c r="D21" s="56" t="s">
        <v>39</v>
      </c>
      <c r="E21" s="57"/>
      <c r="F21" s="57"/>
      <c r="G21" s="58"/>
      <c r="H21" s="56" t="s">
        <v>40</v>
      </c>
      <c r="I21" s="57"/>
      <c r="J21" s="57"/>
      <c r="K21" s="58"/>
      <c r="L21" s="56" t="s">
        <v>41</v>
      </c>
      <c r="M21" s="57"/>
      <c r="N21" s="57"/>
      <c r="O21" s="58"/>
      <c r="P21" s="56" t="s">
        <v>42</v>
      </c>
      <c r="Q21" s="57"/>
      <c r="R21" s="57"/>
      <c r="S21" s="58"/>
      <c r="T21" s="71" t="s">
        <v>53</v>
      </c>
      <c r="U21" s="72"/>
      <c r="V21" s="72"/>
      <c r="W21" s="73"/>
      <c r="X21" s="71" t="s">
        <v>60</v>
      </c>
      <c r="Y21" s="72"/>
      <c r="Z21" s="72"/>
      <c r="AA21" s="73"/>
      <c r="AB21" s="71" t="s">
        <v>56</v>
      </c>
      <c r="AC21" s="72"/>
      <c r="AD21" s="72"/>
      <c r="AE21" s="73"/>
      <c r="AF21" s="71" t="s">
        <v>55</v>
      </c>
      <c r="AG21" s="72"/>
      <c r="AH21" s="72"/>
      <c r="AI21" s="73"/>
      <c r="AJ21" s="66" t="s">
        <v>54</v>
      </c>
      <c r="AK21" s="74"/>
      <c r="AL21" s="30"/>
      <c r="AM21" s="30"/>
      <c r="AN21" s="34"/>
      <c r="AO21" s="34"/>
      <c r="AP21" s="34"/>
      <c r="AQ21" s="34"/>
    </row>
    <row r="22" spans="3:43" x14ac:dyDescent="0.25">
      <c r="C22" s="17" t="s">
        <v>61</v>
      </c>
      <c r="D22" s="23" t="str">
        <f>IS!B3</f>
        <v>Q3 2021</v>
      </c>
      <c r="E22" s="23" t="str">
        <f>IS!C3</f>
        <v>Q4 2021</v>
      </c>
      <c r="F22" s="23" t="str">
        <f>IS!D3</f>
        <v>Q1 2022</v>
      </c>
      <c r="G22" s="23" t="str">
        <f>IS!E3</f>
        <v>Q2 2022</v>
      </c>
      <c r="H22" s="23" t="str">
        <f>IS!F3</f>
        <v>Q3 2022</v>
      </c>
      <c r="I22" s="23" t="str">
        <f>IS!G3</f>
        <v>Q4 2022</v>
      </c>
      <c r="J22" s="23" t="str">
        <f>IS!H3</f>
        <v>Q1 2023</v>
      </c>
      <c r="K22" s="23" t="str">
        <f>IS!I3</f>
        <v>Q2 2023</v>
      </c>
      <c r="L22" s="23" t="str">
        <f>IS!J3</f>
        <v>Q3 2023</v>
      </c>
      <c r="M22" s="23" t="str">
        <f>IS!K3</f>
        <v>Q4 2023</v>
      </c>
      <c r="N22" s="23" t="str">
        <f>IS!L3</f>
        <v>Q1 2024</v>
      </c>
      <c r="O22" s="23" t="str">
        <f>IS!M3</f>
        <v>Q2 2024</v>
      </c>
      <c r="P22" s="23" t="str">
        <f>IS!N3</f>
        <v>Q3 2024</v>
      </c>
      <c r="Q22" s="23" t="str">
        <f>IS!O3</f>
        <v>Q4 2024</v>
      </c>
      <c r="R22" s="23" t="str">
        <f>IS!P3</f>
        <v>Q1 2025</v>
      </c>
      <c r="S22" s="23" t="str">
        <f>IS!Q3</f>
        <v>Q2 2025</v>
      </c>
      <c r="T22" s="23" t="s">
        <v>49</v>
      </c>
      <c r="U22" s="23" t="s">
        <v>50</v>
      </c>
      <c r="V22" s="23" t="s">
        <v>51</v>
      </c>
      <c r="W22" s="23" t="s">
        <v>52</v>
      </c>
      <c r="X22" s="23" t="s">
        <v>49</v>
      </c>
      <c r="Y22" s="23" t="s">
        <v>50</v>
      </c>
      <c r="Z22" s="23" t="s">
        <v>51</v>
      </c>
      <c r="AA22" s="23" t="s">
        <v>52</v>
      </c>
      <c r="AB22" s="23" t="s">
        <v>49</v>
      </c>
      <c r="AC22" s="23" t="s">
        <v>50</v>
      </c>
      <c r="AD22" s="23" t="s">
        <v>51</v>
      </c>
      <c r="AE22" s="23" t="s">
        <v>52</v>
      </c>
      <c r="AF22" s="23" t="s">
        <v>49</v>
      </c>
      <c r="AG22" s="23" t="s">
        <v>50</v>
      </c>
      <c r="AH22" s="23" t="s">
        <v>51</v>
      </c>
      <c r="AI22" s="23" t="s">
        <v>52</v>
      </c>
      <c r="AJ22" s="31" t="s">
        <v>49</v>
      </c>
      <c r="AK22" s="32" t="s">
        <v>50</v>
      </c>
      <c r="AL22" s="24"/>
      <c r="AM22" s="24"/>
      <c r="AN22" s="24"/>
      <c r="AO22" s="24"/>
      <c r="AP22" s="24"/>
      <c r="AQ22" s="24"/>
    </row>
    <row r="23" spans="3:43" x14ac:dyDescent="0.25">
      <c r="C23" s="17" t="s">
        <v>48</v>
      </c>
      <c r="D23" s="27">
        <f>D39</f>
        <v>44440</v>
      </c>
      <c r="E23" s="27">
        <f>E39</f>
        <v>44531</v>
      </c>
      <c r="F23" s="27">
        <f t="shared" ref="F23:AK23" si="11">F39</f>
        <v>44621</v>
      </c>
      <c r="G23" s="27">
        <f t="shared" si="11"/>
        <v>44713</v>
      </c>
      <c r="H23" s="27">
        <f>H39</f>
        <v>44805</v>
      </c>
      <c r="I23" s="27">
        <f>I39</f>
        <v>44896</v>
      </c>
      <c r="J23" s="27">
        <f t="shared" si="11"/>
        <v>44986</v>
      </c>
      <c r="K23" s="27">
        <f t="shared" si="11"/>
        <v>45078</v>
      </c>
      <c r="L23" s="27">
        <f>L39</f>
        <v>45170</v>
      </c>
      <c r="M23" s="27">
        <f>M39</f>
        <v>45261</v>
      </c>
      <c r="N23" s="27">
        <f t="shared" si="11"/>
        <v>45352</v>
      </c>
      <c r="O23" s="27">
        <f t="shared" si="11"/>
        <v>45444</v>
      </c>
      <c r="P23" s="27">
        <f t="shared" si="11"/>
        <v>45536</v>
      </c>
      <c r="Q23" s="27">
        <f t="shared" si="11"/>
        <v>45627</v>
      </c>
      <c r="R23" s="27">
        <f t="shared" si="11"/>
        <v>45717</v>
      </c>
      <c r="S23" s="27">
        <f t="shared" si="11"/>
        <v>45809</v>
      </c>
      <c r="T23" s="27">
        <f t="shared" si="11"/>
        <v>45901</v>
      </c>
      <c r="U23" s="27">
        <f t="shared" si="11"/>
        <v>45992</v>
      </c>
      <c r="V23" s="27">
        <f t="shared" si="11"/>
        <v>46082</v>
      </c>
      <c r="W23" s="27">
        <f t="shared" si="11"/>
        <v>46174</v>
      </c>
      <c r="X23" s="27">
        <f t="shared" si="11"/>
        <v>46266</v>
      </c>
      <c r="Y23" s="27">
        <f t="shared" si="11"/>
        <v>46357</v>
      </c>
      <c r="Z23" s="27">
        <f t="shared" si="11"/>
        <v>46447</v>
      </c>
      <c r="AA23" s="27">
        <f t="shared" si="11"/>
        <v>46539</v>
      </c>
      <c r="AB23" s="27">
        <f t="shared" si="11"/>
        <v>46631</v>
      </c>
      <c r="AC23" s="27">
        <f t="shared" si="11"/>
        <v>46722</v>
      </c>
      <c r="AD23" s="27">
        <f t="shared" si="11"/>
        <v>46813</v>
      </c>
      <c r="AE23" s="27">
        <f t="shared" si="11"/>
        <v>46905</v>
      </c>
      <c r="AF23" s="27">
        <f t="shared" si="11"/>
        <v>46997</v>
      </c>
      <c r="AG23" s="27">
        <f t="shared" si="11"/>
        <v>47088</v>
      </c>
      <c r="AH23" s="27">
        <f t="shared" si="11"/>
        <v>47178</v>
      </c>
      <c r="AI23" s="27">
        <f t="shared" si="11"/>
        <v>47270</v>
      </c>
      <c r="AJ23" s="27">
        <f t="shared" si="11"/>
        <v>47362</v>
      </c>
      <c r="AK23" s="27">
        <f t="shared" si="11"/>
        <v>47453</v>
      </c>
      <c r="AL23" s="27"/>
      <c r="AM23" s="27"/>
      <c r="AN23" s="27"/>
      <c r="AO23" s="27"/>
      <c r="AP23" s="27"/>
      <c r="AQ23" s="27"/>
    </row>
    <row r="24" spans="3:43" x14ac:dyDescent="0.25">
      <c r="C24" s="17" t="str">
        <f>IS!A10</f>
        <v>General And Administrative Expense</v>
      </c>
      <c r="D24" s="25">
        <f>IS!B10</f>
        <v>2044</v>
      </c>
      <c r="E24" s="25">
        <f>IS!C10</f>
        <v>2286</v>
      </c>
      <c r="F24" s="25">
        <f>IS!D10</f>
        <v>2796</v>
      </c>
      <c r="G24" s="25">
        <f>IS!E10</f>
        <v>3080</v>
      </c>
      <c r="H24" s="25">
        <f>IS!F10</f>
        <v>4576</v>
      </c>
      <c r="I24" s="25">
        <f>IS!G10</f>
        <v>1084</v>
      </c>
      <c r="J24" s="25">
        <f>IS!H10</f>
        <v>1658</v>
      </c>
      <c r="K24" s="25">
        <f>IS!I10</f>
        <v>180</v>
      </c>
      <c r="L24" s="25">
        <f>IS!J10</f>
        <v>271</v>
      </c>
      <c r="M24" s="25">
        <f>IS!K10</f>
        <v>2542</v>
      </c>
      <c r="N24" s="25">
        <f>IS!L10</f>
        <v>206</v>
      </c>
      <c r="O24" s="25">
        <f>IS!M10</f>
        <v>342</v>
      </c>
      <c r="P24" s="25">
        <f>IS!N10</f>
        <v>700</v>
      </c>
      <c r="Q24" s="25">
        <f>IS!O10</f>
        <v>383</v>
      </c>
      <c r="R24" s="25">
        <f>IS!P10</f>
        <v>487</v>
      </c>
      <c r="S24" s="25">
        <f>IS!Q10</f>
        <v>617</v>
      </c>
      <c r="T24" s="37">
        <f>T40*(1-$B$3)</f>
        <v>-97.50496694595418</v>
      </c>
      <c r="U24" s="37">
        <f t="shared" ref="U24:AK24" si="12">U40*(1-$B$3)</f>
        <v>-225.3577228426</v>
      </c>
      <c r="V24" s="37">
        <f t="shared" si="12"/>
        <v>-352.54746043983346</v>
      </c>
      <c r="W24" s="37">
        <f t="shared" si="12"/>
        <v>-479.17858144331421</v>
      </c>
      <c r="X24" s="37">
        <f t="shared" si="12"/>
        <v>-605.33648054160085</v>
      </c>
      <c r="Y24" s="37">
        <f t="shared" si="12"/>
        <v>-731.0908001347151</v>
      </c>
      <c r="Z24" s="37">
        <f t="shared" si="12"/>
        <v>-856.49829786196437</v>
      </c>
      <c r="AA24" s="37">
        <f t="shared" si="12"/>
        <v>-981.60528165641654</v>
      </c>
      <c r="AB24" s="37">
        <f t="shared" si="12"/>
        <v>-1106.4496299369591</v>
      </c>
      <c r="AC24" s="37">
        <f t="shared" si="12"/>
        <v>-1231.0624421239447</v>
      </c>
      <c r="AD24" s="37">
        <f t="shared" si="12"/>
        <v>-1355.4693733731058</v>
      </c>
      <c r="AE24" s="37">
        <f t="shared" si="12"/>
        <v>-1479.6917066029227</v>
      </c>
      <c r="AF24" s="37">
        <f t="shared" si="12"/>
        <v>-1603.7472097345378</v>
      </c>
      <c r="AG24" s="37">
        <f t="shared" si="12"/>
        <v>-1727.6508193683967</v>
      </c>
      <c r="AH24" s="37">
        <f t="shared" si="12"/>
        <v>-1851.4151853220378</v>
      </c>
      <c r="AI24" s="37">
        <f t="shared" si="12"/>
        <v>-1975.051104221521</v>
      </c>
      <c r="AJ24" s="37">
        <f t="shared" si="12"/>
        <v>-2098.5678649338033</v>
      </c>
      <c r="AK24" s="37">
        <f t="shared" si="12"/>
        <v>-2221.9735240933983</v>
      </c>
      <c r="AL24" s="26"/>
      <c r="AM24" s="26"/>
      <c r="AN24" s="26"/>
      <c r="AO24" s="26"/>
      <c r="AP24" s="26"/>
      <c r="AQ24" s="26"/>
    </row>
    <row r="25" spans="3:43" x14ac:dyDescent="0.25">
      <c r="C25" s="17" t="str">
        <f>IS!A11</f>
        <v>Selling And Marketing Expense</v>
      </c>
      <c r="D25" s="25">
        <f>IS!B11</f>
        <v>416</v>
      </c>
      <c r="E25" s="25">
        <f>IS!C11</f>
        <v>4213</v>
      </c>
      <c r="F25" s="25">
        <f>IS!D11</f>
        <v>5787</v>
      </c>
      <c r="G25" s="25">
        <f>IS!E11</f>
        <v>6113</v>
      </c>
      <c r="H25" s="25">
        <f>IS!F11</f>
        <v>467</v>
      </c>
      <c r="I25" s="25">
        <f>IS!G11</f>
        <v>3612</v>
      </c>
      <c r="J25" s="25">
        <f>IS!H11</f>
        <v>4069</v>
      </c>
      <c r="K25" s="25">
        <f>IS!I11</f>
        <v>182</v>
      </c>
      <c r="L25" s="25">
        <f>IS!J11</f>
        <v>255</v>
      </c>
      <c r="M25" s="25">
        <f>IS!K11</f>
        <v>217</v>
      </c>
      <c r="N25" s="25">
        <f>IS!L11</f>
        <v>283</v>
      </c>
      <c r="O25" s="25">
        <f>IS!M11</f>
        <v>354</v>
      </c>
      <c r="P25" s="25">
        <f>IS!N11</f>
        <v>377</v>
      </c>
      <c r="Q25" s="25">
        <f>IS!O11</f>
        <v>637</v>
      </c>
      <c r="R25" s="25">
        <f>IS!P11</f>
        <v>896</v>
      </c>
      <c r="S25" s="25">
        <f>IS!Q11</f>
        <v>783</v>
      </c>
      <c r="T25" s="37">
        <f>T41*(1-$B$3)</f>
        <v>170.99728422309957</v>
      </c>
      <c r="U25" s="37">
        <f t="shared" ref="U25:AK25" si="13">U41*(1-$B$3)</f>
        <v>13.460604880675126</v>
      </c>
      <c r="V25" s="37">
        <f t="shared" si="13"/>
        <v>-140.21597124344598</v>
      </c>
      <c r="W25" s="37">
        <f t="shared" si="13"/>
        <v>-295.11080226904841</v>
      </c>
      <c r="X25" s="37">
        <f t="shared" si="13"/>
        <v>-447.37507711741785</v>
      </c>
      <c r="Y25" s="37">
        <f t="shared" si="13"/>
        <v>-597.32053378979754</v>
      </c>
      <c r="Z25" s="37">
        <f t="shared" si="13"/>
        <v>-745.47238476892824</v>
      </c>
      <c r="AA25" s="37">
        <f t="shared" si="13"/>
        <v>-892.21637054879932</v>
      </c>
      <c r="AB25" s="37">
        <f t="shared" si="13"/>
        <v>-1032.9477906148047</v>
      </c>
      <c r="AC25" s="37">
        <f t="shared" si="13"/>
        <v>-1175.5458587605433</v>
      </c>
      <c r="AD25" s="37">
        <f t="shared" si="13"/>
        <v>-1317.480996691688</v>
      </c>
      <c r="AE25" s="37">
        <f t="shared" si="13"/>
        <v>-1458.8502117192231</v>
      </c>
      <c r="AF25" s="37">
        <f t="shared" si="13"/>
        <v>-1599.7312116947282</v>
      </c>
      <c r="AG25" s="37">
        <f t="shared" si="13"/>
        <v>-1740.1867977331272</v>
      </c>
      <c r="AH25" s="37">
        <f t="shared" si="13"/>
        <v>-1880.2681608251544</v>
      </c>
      <c r="AI25" s="37">
        <f t="shared" si="13"/>
        <v>-2020.0173766248147</v>
      </c>
      <c r="AJ25" s="37">
        <f t="shared" si="13"/>
        <v>-2159.4693087073765</v>
      </c>
      <c r="AK25" s="37">
        <f t="shared" si="13"/>
        <v>-2298.6530718482331</v>
      </c>
      <c r="AL25" s="26"/>
      <c r="AM25" s="26"/>
      <c r="AN25" s="26"/>
      <c r="AO25" s="26"/>
      <c r="AP25" s="26"/>
      <c r="AQ25" s="26"/>
    </row>
    <row r="26" spans="3:43" x14ac:dyDescent="0.25">
      <c r="C26" s="17" t="str">
        <f>IS!A12</f>
        <v>Research And Development</v>
      </c>
      <c r="D26" s="25">
        <f>IS!B12</f>
        <v>114</v>
      </c>
      <c r="E26" s="25">
        <f>IS!C12</f>
        <v>144</v>
      </c>
      <c r="F26" s="25">
        <f>IS!D12</f>
        <v>148</v>
      </c>
      <c r="G26" s="25">
        <f>IS!E12</f>
        <v>213</v>
      </c>
      <c r="H26" s="25">
        <f>IS!F12</f>
        <v>1005</v>
      </c>
      <c r="I26" s="25">
        <f>IS!G12</f>
        <v>1484</v>
      </c>
      <c r="J26" s="25">
        <f>IS!H12</f>
        <v>2512</v>
      </c>
      <c r="K26" s="25">
        <f>IS!I12</f>
        <v>401</v>
      </c>
      <c r="L26" s="25">
        <f>IS!J12</f>
        <v>451</v>
      </c>
      <c r="M26" s="25">
        <f>IS!K12</f>
        <v>448</v>
      </c>
      <c r="N26" s="25">
        <f>IS!L12</f>
        <v>462</v>
      </c>
      <c r="O26" s="25">
        <f>IS!M12</f>
        <v>484</v>
      </c>
      <c r="P26" s="25">
        <f>IS!N12</f>
        <v>100</v>
      </c>
      <c r="Q26" s="25">
        <f>IS!O12</f>
        <v>848</v>
      </c>
      <c r="R26" s="25">
        <f>IS!P12</f>
        <v>751</v>
      </c>
      <c r="S26" s="25">
        <f>IS!Q12</f>
        <v>401</v>
      </c>
      <c r="T26" s="37">
        <f t="shared" ref="T26:AK26" si="14">T42*(1-$B$3)</f>
        <v>344.92343159785452</v>
      </c>
      <c r="U26" s="37">
        <f t="shared" si="14"/>
        <v>346.05234307091905</v>
      </c>
      <c r="V26" s="37">
        <f t="shared" si="14"/>
        <v>345.71693245550233</v>
      </c>
      <c r="W26" s="37">
        <f t="shared" si="14"/>
        <v>344.32174581328991</v>
      </c>
      <c r="X26" s="37">
        <f t="shared" si="14"/>
        <v>342.14875542463932</v>
      </c>
      <c r="Y26" s="37">
        <f t="shared" si="14"/>
        <v>349.73632106216746</v>
      </c>
      <c r="Z26" s="37">
        <f t="shared" si="14"/>
        <v>341.69391602939885</v>
      </c>
      <c r="AA26" s="37">
        <f t="shared" si="14"/>
        <v>338.35092191689603</v>
      </c>
      <c r="AB26" s="37">
        <f t="shared" si="14"/>
        <v>334.8390265851508</v>
      </c>
      <c r="AC26" s="37">
        <f t="shared" si="14"/>
        <v>331.19736133563737</v>
      </c>
      <c r="AD26" s="37">
        <f t="shared" si="14"/>
        <v>327.45612754159475</v>
      </c>
      <c r="AE26" s="37">
        <f t="shared" si="14"/>
        <v>323.63879268293141</v>
      </c>
      <c r="AF26" s="37">
        <f t="shared" si="14"/>
        <v>319.76370514454015</v>
      </c>
      <c r="AG26" s="37">
        <f t="shared" si="14"/>
        <v>315.84529181257119</v>
      </c>
      <c r="AH26" s="37">
        <f t="shared" si="14"/>
        <v>311.89495361068117</v>
      </c>
      <c r="AI26" s="37">
        <f t="shared" si="14"/>
        <v>307.92174048052971</v>
      </c>
      <c r="AJ26" s="37">
        <f t="shared" si="14"/>
        <v>303.93286398789326</v>
      </c>
      <c r="AK26" s="37">
        <f t="shared" si="14"/>
        <v>299.93408943358889</v>
      </c>
      <c r="AL26" s="26"/>
      <c r="AM26" s="26"/>
      <c r="AN26" s="26"/>
      <c r="AO26" s="26"/>
      <c r="AP26" s="26"/>
      <c r="AQ26" s="26"/>
    </row>
    <row r="27" spans="3:43" x14ac:dyDescent="0.25">
      <c r="C27" s="17" t="str">
        <f>IS!A13</f>
        <v>Depreciation And Amortization</v>
      </c>
      <c r="D27" s="25">
        <f>IS!B13</f>
        <v>151</v>
      </c>
      <c r="E27" s="25">
        <f>IS!C13</f>
        <v>1533</v>
      </c>
      <c r="F27" s="25">
        <f>IS!D13</f>
        <v>1566</v>
      </c>
      <c r="G27" s="25">
        <f>IS!E13</f>
        <v>1658</v>
      </c>
      <c r="H27" s="25">
        <f>IS!F13</f>
        <v>1062</v>
      </c>
      <c r="I27" s="25">
        <f>IS!G13</f>
        <v>106</v>
      </c>
      <c r="J27" s="25">
        <f>IS!H13</f>
        <v>1103</v>
      </c>
      <c r="K27" s="25">
        <f>IS!I13</f>
        <v>873</v>
      </c>
      <c r="L27" s="25">
        <f>IS!J13</f>
        <v>202</v>
      </c>
      <c r="M27" s="25">
        <f>IS!K13</f>
        <v>221</v>
      </c>
      <c r="N27" s="25">
        <f>IS!L13</f>
        <v>2613</v>
      </c>
      <c r="O27" s="25">
        <f>IS!M13</f>
        <v>272</v>
      </c>
      <c r="P27" s="25">
        <f>IS!N13</f>
        <v>907</v>
      </c>
      <c r="Q27" s="25">
        <f>IS!O13</f>
        <v>935</v>
      </c>
      <c r="R27" s="25">
        <f>IS!P13</f>
        <v>109</v>
      </c>
      <c r="S27" s="25">
        <f>IS!Q13</f>
        <v>104</v>
      </c>
      <c r="T27" s="37">
        <f t="shared" ref="T27:AK27" si="15">T43*(1-$B$3)</f>
        <v>278.96661351266204</v>
      </c>
      <c r="U27" s="37">
        <f t="shared" si="15"/>
        <v>247.45117826489917</v>
      </c>
      <c r="V27" s="37">
        <f t="shared" si="15"/>
        <v>216.1058245481141</v>
      </c>
      <c r="W27" s="37">
        <f t="shared" si="15"/>
        <v>184.89308796898644</v>
      </c>
      <c r="X27" s="37">
        <f t="shared" si="15"/>
        <v>153.7908563012856</v>
      </c>
      <c r="Y27" s="37">
        <f t="shared" si="15"/>
        <v>122.78622024850479</v>
      </c>
      <c r="Z27" s="37">
        <f t="shared" si="15"/>
        <v>91.871719898239732</v>
      </c>
      <c r="AA27" s="37">
        <f t="shared" si="15"/>
        <v>61.043059536842222</v>
      </c>
      <c r="AB27" s="37">
        <f t="shared" si="15"/>
        <v>30.29772375184044</v>
      </c>
      <c r="AC27" s="37">
        <f t="shared" si="15"/>
        <v>-0.36585286317316545</v>
      </c>
      <c r="AD27" s="37">
        <f t="shared" si="15"/>
        <v>-30.948776202135548</v>
      </c>
      <c r="AE27" s="37">
        <f t="shared" si="15"/>
        <v>-61.451975163462393</v>
      </c>
      <c r="AF27" s="37">
        <f t="shared" si="15"/>
        <v>-91.876357629247707</v>
      </c>
      <c r="AG27" s="37">
        <f t="shared" si="15"/>
        <v>-122.22289025648955</v>
      </c>
      <c r="AH27" s="37">
        <f t="shared" si="15"/>
        <v>-152.49263317987536</v>
      </c>
      <c r="AI27" s="37">
        <f t="shared" si="15"/>
        <v>-182.68674877228167</v>
      </c>
      <c r="AJ27" s="37">
        <f t="shared" si="15"/>
        <v>-212.80649617301574</v>
      </c>
      <c r="AK27" s="37">
        <f t="shared" si="15"/>
        <v>-242.85321866583263</v>
      </c>
      <c r="AL27" s="26"/>
      <c r="AM27" s="26"/>
      <c r="AN27" s="26"/>
      <c r="AO27" s="26"/>
      <c r="AP27" s="26"/>
      <c r="AQ27" s="26"/>
    </row>
    <row r="28" spans="3:43" x14ac:dyDescent="0.25">
      <c r="C28" s="17" t="str">
        <f>IS!A14</f>
        <v>Other Operating Expenses</v>
      </c>
      <c r="D28" s="25">
        <f>IS!B14</f>
        <v>108</v>
      </c>
      <c r="E28" s="25">
        <f>IS!C14</f>
        <v>321</v>
      </c>
      <c r="F28" s="25">
        <f>IS!D14</f>
        <v>164</v>
      </c>
      <c r="G28" s="25">
        <f>IS!E14</f>
        <v>163</v>
      </c>
      <c r="H28" s="25">
        <f>IS!F14</f>
        <v>147</v>
      </c>
      <c r="I28" s="25">
        <f>IS!G14</f>
        <v>644</v>
      </c>
      <c r="J28" s="25">
        <f>IS!H14</f>
        <v>241</v>
      </c>
      <c r="K28" s="25">
        <f>IS!I14</f>
        <v>236</v>
      </c>
      <c r="L28" s="25">
        <f>IS!J14</f>
        <v>-762</v>
      </c>
      <c r="M28" s="25">
        <f>IS!K14</f>
        <v>-263</v>
      </c>
      <c r="N28" s="25">
        <f>IS!L14</f>
        <v>-337</v>
      </c>
      <c r="O28" s="25">
        <f>IS!M14</f>
        <v>-573</v>
      </c>
      <c r="P28" s="25">
        <f>IS!N14</f>
        <v>357</v>
      </c>
      <c r="Q28" s="25">
        <f>IS!O14</f>
        <v>155</v>
      </c>
      <c r="R28" s="25">
        <f>IS!P14</f>
        <v>155</v>
      </c>
      <c r="S28" s="25">
        <f>IS!Q14</f>
        <v>205</v>
      </c>
      <c r="T28" s="37">
        <f t="shared" ref="T28:AK28" si="16">T44*(1-$B$3)</f>
        <v>-105.1644142557785</v>
      </c>
      <c r="U28" s="37">
        <f t="shared" si="16"/>
        <v>-130.71786417598307</v>
      </c>
      <c r="V28" s="37">
        <f t="shared" si="16"/>
        <v>-157.01595312069537</v>
      </c>
      <c r="W28" s="37">
        <f t="shared" si="16"/>
        <v>-183.94499660712057</v>
      </c>
      <c r="X28" s="37">
        <f t="shared" si="16"/>
        <v>-211.39503040923969</v>
      </c>
      <c r="Y28" s="37">
        <f t="shared" si="16"/>
        <v>-239.2601860608483</v>
      </c>
      <c r="Z28" s="37">
        <f t="shared" si="16"/>
        <v>-209.9928765386297</v>
      </c>
      <c r="AA28" s="37">
        <f t="shared" si="16"/>
        <v>-226.16601038838823</v>
      </c>
      <c r="AB28" s="37">
        <f t="shared" si="16"/>
        <v>-242.26950959114217</v>
      </c>
      <c r="AC28" s="37">
        <f t="shared" si="16"/>
        <v>-258.312298126369</v>
      </c>
      <c r="AD28" s="37">
        <f t="shared" si="16"/>
        <v>-274.30196934593687</v>
      </c>
      <c r="AE28" s="37">
        <f t="shared" si="16"/>
        <v>-290.24498077728481</v>
      </c>
      <c r="AF28" s="37">
        <f t="shared" si="16"/>
        <v>-399.75231835773263</v>
      </c>
      <c r="AG28" s="37">
        <f t="shared" si="16"/>
        <v>-458.47027514037183</v>
      </c>
      <c r="AH28" s="37">
        <f t="shared" si="16"/>
        <v>-509.02522035099616</v>
      </c>
      <c r="AI28" s="37">
        <f t="shared" si="16"/>
        <v>-602.55713658416528</v>
      </c>
      <c r="AJ28" s="37">
        <f t="shared" si="16"/>
        <v>-685.89772965386067</v>
      </c>
      <c r="AK28" s="37">
        <f t="shared" si="16"/>
        <v>-818.66903237638451</v>
      </c>
      <c r="AL28" s="26"/>
      <c r="AM28" s="26"/>
      <c r="AN28" s="26"/>
      <c r="AO28" s="26"/>
      <c r="AP28" s="26"/>
      <c r="AQ28" s="26"/>
    </row>
    <row r="29" spans="3:43" x14ac:dyDescent="0.25">
      <c r="C29" s="17" t="str">
        <f>IS!A15</f>
        <v>Impairment Of Capital Assets</v>
      </c>
      <c r="D29" s="25">
        <f>IS!B15</f>
        <v>509</v>
      </c>
      <c r="E29" s="25">
        <f>IS!C15</f>
        <v>498</v>
      </c>
      <c r="F29" s="25">
        <f>IS!D15</f>
        <v>-52</v>
      </c>
      <c r="G29" s="25">
        <f>IS!E15</f>
        <v>-29</v>
      </c>
      <c r="H29" s="25">
        <f>IS!F15</f>
        <v>-185</v>
      </c>
      <c r="I29" s="25">
        <f>IS!G15</f>
        <v>-397</v>
      </c>
      <c r="J29" s="25">
        <f>IS!H15</f>
        <v>0</v>
      </c>
      <c r="K29" s="25">
        <f>IS!I15</f>
        <v>0</v>
      </c>
      <c r="L29" s="25">
        <f>IS!J15</f>
        <v>716</v>
      </c>
      <c r="M29" s="25">
        <f>IS!K15</f>
        <v>748</v>
      </c>
      <c r="N29" s="25">
        <f>IS!L15</f>
        <v>271</v>
      </c>
      <c r="O29" s="25">
        <f>IS!M15</f>
        <v>411</v>
      </c>
      <c r="P29" s="25">
        <f>IS!N15</f>
        <v>753</v>
      </c>
      <c r="Q29" s="25">
        <f>IS!O15</f>
        <v>778</v>
      </c>
      <c r="R29" s="25">
        <f>IS!P15</f>
        <v>394</v>
      </c>
      <c r="S29" s="25">
        <f>IS!Q15</f>
        <v>811</v>
      </c>
      <c r="T29" s="37">
        <f t="shared" ref="T29:AK29" si="17">T45*(1-$B$3)</f>
        <v>531.80064203511324</v>
      </c>
      <c r="U29" s="37">
        <f t="shared" si="17"/>
        <v>567.88933625321795</v>
      </c>
      <c r="V29" s="37">
        <f t="shared" si="17"/>
        <v>599.85411631565921</v>
      </c>
      <c r="W29" s="37">
        <f t="shared" si="17"/>
        <v>632.17368078129425</v>
      </c>
      <c r="X29" s="37">
        <f t="shared" si="17"/>
        <v>664.82185167237117</v>
      </c>
      <c r="Y29" s="37">
        <f t="shared" si="17"/>
        <v>697.68027009373384</v>
      </c>
      <c r="Z29" s="37">
        <f t="shared" si="17"/>
        <v>730.72899759759048</v>
      </c>
      <c r="AA29" s="37">
        <f t="shared" si="17"/>
        <v>763.84258436497475</v>
      </c>
      <c r="AB29" s="37">
        <f t="shared" si="17"/>
        <v>796.74653446174057</v>
      </c>
      <c r="AC29" s="37">
        <f t="shared" si="17"/>
        <v>829.82760665814226</v>
      </c>
      <c r="AD29" s="37">
        <f t="shared" si="17"/>
        <v>863.19764648972011</v>
      </c>
      <c r="AE29" s="37">
        <f t="shared" si="17"/>
        <v>896.53315791893351</v>
      </c>
      <c r="AF29" s="37">
        <f t="shared" si="17"/>
        <v>929.88955935351441</v>
      </c>
      <c r="AG29" s="37">
        <f t="shared" si="17"/>
        <v>963.25979824637045</v>
      </c>
      <c r="AH29" s="37">
        <f t="shared" si="17"/>
        <v>996.63843156833536</v>
      </c>
      <c r="AI29" s="37">
        <f t="shared" si="17"/>
        <v>1030.021240068706</v>
      </c>
      <c r="AJ29" s="37">
        <f t="shared" si="17"/>
        <v>1063.40494224949</v>
      </c>
      <c r="AK29" s="37">
        <f t="shared" si="17"/>
        <v>1096.7869803408346</v>
      </c>
      <c r="AL29" s="26"/>
      <c r="AM29" s="26"/>
      <c r="AN29" s="26"/>
      <c r="AO29" s="26"/>
      <c r="AP29" s="26"/>
      <c r="AQ29" s="26"/>
    </row>
    <row r="30" spans="3:43" x14ac:dyDescent="0.25">
      <c r="C30" s="17" t="str">
        <f>IS!A16</f>
        <v>Special Income Charges</v>
      </c>
      <c r="D30" s="25">
        <f>IS!B16</f>
        <v>355</v>
      </c>
      <c r="E30" s="25">
        <f>IS!C16</f>
        <v>154</v>
      </c>
      <c r="F30" s="25">
        <f>IS!D16</f>
        <v>941</v>
      </c>
      <c r="G30" s="25">
        <f>IS!E16</f>
        <v>749</v>
      </c>
      <c r="H30" s="25">
        <f>IS!F16</f>
        <v>7536</v>
      </c>
      <c r="I30" s="25">
        <f>IS!G16</f>
        <v>7780</v>
      </c>
      <c r="J30" s="25">
        <f>IS!H16</f>
        <v>3948</v>
      </c>
      <c r="K30" s="25">
        <f>IS!I16</f>
        <v>811</v>
      </c>
      <c r="L30" s="25">
        <f>IS!J16</f>
        <v>373</v>
      </c>
      <c r="M30" s="25">
        <f>IS!K16</f>
        <v>425</v>
      </c>
      <c r="N30" s="25">
        <f>IS!L16</f>
        <v>498</v>
      </c>
      <c r="O30" s="25">
        <f>IS!M16</f>
        <v>543</v>
      </c>
      <c r="P30" s="25">
        <f>IS!N16</f>
        <v>246</v>
      </c>
      <c r="Q30" s="25">
        <f>IS!O16</f>
        <v>195</v>
      </c>
      <c r="R30" s="25">
        <f>IS!P16</f>
        <v>394</v>
      </c>
      <c r="S30" s="25">
        <f>IS!Q16</f>
        <v>264</v>
      </c>
      <c r="T30" s="37">
        <f t="shared" ref="T30:AK30" si="18">T46*(1-$B$3)</f>
        <v>71.702151610891264</v>
      </c>
      <c r="U30" s="37">
        <f t="shared" si="18"/>
        <v>-39.036261208249371</v>
      </c>
      <c r="V30" s="37">
        <f t="shared" si="18"/>
        <v>-150.92862750001308</v>
      </c>
      <c r="W30" s="37">
        <f t="shared" si="18"/>
        <v>-263.62337450723066</v>
      </c>
      <c r="X30" s="37">
        <f t="shared" si="18"/>
        <v>-376.88001082863127</v>
      </c>
      <c r="Y30" s="37">
        <f t="shared" si="18"/>
        <v>-490.53113423508012</v>
      </c>
      <c r="Z30" s="37">
        <f t="shared" si="18"/>
        <v>-604.45841545096448</v>
      </c>
      <c r="AA30" s="37">
        <f t="shared" si="18"/>
        <v>-718.57707824815168</v>
      </c>
      <c r="AB30" s="37">
        <f t="shared" si="18"/>
        <v>-832.825667847967</v>
      </c>
      <c r="AC30" s="37">
        <f t="shared" si="18"/>
        <v>-947.15918213372697</v>
      </c>
      <c r="AD30" s="37">
        <f t="shared" si="18"/>
        <v>-1061.5443834315222</v>
      </c>
      <c r="AE30" s="37">
        <f t="shared" si="18"/>
        <v>-1175.9565497569756</v>
      </c>
      <c r="AF30" s="37">
        <f t="shared" si="18"/>
        <v>-1290.3771920344009</v>
      </c>
      <c r="AG30" s="37">
        <f t="shared" si="18"/>
        <v>-1404.7924294257621</v>
      </c>
      <c r="AH30" s="37">
        <f t="shared" si="18"/>
        <v>-1519.1918193351521</v>
      </c>
      <c r="AI30" s="37">
        <f t="shared" si="18"/>
        <v>-1633.5675056321168</v>
      </c>
      <c r="AJ30" s="37">
        <f t="shared" si="18"/>
        <v>-1747.9135922817941</v>
      </c>
      <c r="AK30" s="37">
        <f t="shared" si="18"/>
        <v>-1862.2256784331969</v>
      </c>
      <c r="AL30" s="26"/>
      <c r="AM30" s="26"/>
      <c r="AN30" s="26"/>
      <c r="AO30" s="26"/>
      <c r="AP30" s="26"/>
      <c r="AQ30" s="26"/>
    </row>
    <row r="31" spans="3:43" x14ac:dyDescent="0.25">
      <c r="C31" s="17" t="str">
        <f>IS!A17</f>
        <v>Total Operating Expense</v>
      </c>
      <c r="D31" s="25">
        <f>IS!B17</f>
        <v>3697</v>
      </c>
      <c r="E31" s="25">
        <f>IS!C17</f>
        <v>9149</v>
      </c>
      <c r="F31" s="25">
        <f>IS!D17</f>
        <v>11350</v>
      </c>
      <c r="G31" s="25">
        <f>IS!E17</f>
        <v>11947</v>
      </c>
      <c r="H31" s="25">
        <f>IS!F17</f>
        <v>14608</v>
      </c>
      <c r="I31" s="25">
        <f>IS!G17</f>
        <v>14313</v>
      </c>
      <c r="J31" s="25">
        <f>IS!H17</f>
        <v>13531</v>
      </c>
      <c r="K31" s="25">
        <f>IS!I17</f>
        <v>2683</v>
      </c>
      <c r="L31" s="25">
        <f>IS!J17</f>
        <v>1506</v>
      </c>
      <c r="M31" s="25">
        <f>IS!K17</f>
        <v>4338</v>
      </c>
      <c r="N31" s="25">
        <f>IS!L17</f>
        <v>3996</v>
      </c>
      <c r="O31" s="25">
        <f>IS!M17</f>
        <v>1833</v>
      </c>
      <c r="P31" s="25">
        <f>IS!N17</f>
        <v>3440</v>
      </c>
      <c r="Q31" s="25">
        <f>IS!O17</f>
        <v>3931</v>
      </c>
      <c r="R31" s="25">
        <f>IS!P17</f>
        <v>3186</v>
      </c>
      <c r="S31" s="25">
        <f>IS!Q17</f>
        <v>3185</v>
      </c>
      <c r="T31" s="37">
        <f t="shared" ref="T31:AK31" si="19">T47*(1-$B$3)</f>
        <v>1997.906447583691</v>
      </c>
      <c r="U31" s="37">
        <f t="shared" si="19"/>
        <v>1770.3131683842728</v>
      </c>
      <c r="V31" s="37">
        <f t="shared" si="19"/>
        <v>1545.4516652739539</v>
      </c>
      <c r="W31" s="37">
        <f t="shared" si="19"/>
        <v>1159.1052689050427</v>
      </c>
      <c r="X31" s="37">
        <f t="shared" si="19"/>
        <v>799.99653866424319</v>
      </c>
      <c r="Y31" s="37">
        <f t="shared" si="19"/>
        <v>551.60791264738998</v>
      </c>
      <c r="Z31" s="37">
        <f t="shared" si="19"/>
        <v>196.24854643775473</v>
      </c>
      <c r="AA31" s="37">
        <f t="shared" si="19"/>
        <v>-143.75849354285151</v>
      </c>
      <c r="AB31" s="37">
        <f t="shared" si="19"/>
        <v>-479.84135694536974</v>
      </c>
      <c r="AC31" s="37">
        <f t="shared" si="19"/>
        <v>-812.81451417849837</v>
      </c>
      <c r="AD31" s="37">
        <f t="shared" si="19"/>
        <v>-1143.2936347970558</v>
      </c>
      <c r="AE31" s="37">
        <f t="shared" si="19"/>
        <v>-1471.7494964178159</v>
      </c>
      <c r="AF31" s="37">
        <f t="shared" si="19"/>
        <v>-1798.5459692637369</v>
      </c>
      <c r="AG31" s="37">
        <f t="shared" si="19"/>
        <v>-2123.9671371517079</v>
      </c>
      <c r="AH31" s="37">
        <f t="shared" si="19"/>
        <v>-2448.2369014881679</v>
      </c>
      <c r="AI31" s="37">
        <f t="shared" si="19"/>
        <v>-2771.5333148990198</v>
      </c>
      <c r="AJ31" s="37">
        <f t="shared" si="19"/>
        <v>-3093.9991740136575</v>
      </c>
      <c r="AK31" s="37">
        <f t="shared" si="19"/>
        <v>-3415.7499264187754</v>
      </c>
      <c r="AL31" s="26"/>
      <c r="AM31" s="26"/>
      <c r="AN31" s="26"/>
      <c r="AO31" s="26"/>
      <c r="AP31" s="26"/>
      <c r="AQ31" s="26"/>
    </row>
    <row r="32" spans="3:43" x14ac:dyDescent="0.25">
      <c r="C32" s="17" t="str">
        <f>IS!A18</f>
        <v>Operating Income</v>
      </c>
      <c r="D32" s="25">
        <f>IS!B18</f>
        <v>118534</v>
      </c>
      <c r="E32" s="25">
        <f>IS!C18</f>
        <v>226579</v>
      </c>
      <c r="F32" s="25">
        <f>IS!D18</f>
        <v>268524</v>
      </c>
      <c r="G32" s="25">
        <f>IS!E18</f>
        <v>241049</v>
      </c>
      <c r="H32" s="25">
        <f>IS!F18</f>
        <v>135786</v>
      </c>
      <c r="I32" s="25">
        <f>IS!G18</f>
        <v>145331</v>
      </c>
      <c r="J32" s="25">
        <f>IS!H18</f>
        <v>146845</v>
      </c>
      <c r="K32" s="25">
        <f>IS!I18</f>
        <v>196672</v>
      </c>
      <c r="L32" s="25">
        <f>IS!J18</f>
        <v>702229</v>
      </c>
      <c r="M32" s="25">
        <f>IS!K18</f>
        <v>616685</v>
      </c>
      <c r="N32" s="25">
        <f>IS!L18</f>
        <v>637336</v>
      </c>
      <c r="O32" s="25">
        <f>IS!M18</f>
        <v>720210</v>
      </c>
      <c r="P32" s="25">
        <f>IS!N18</f>
        <v>168786</v>
      </c>
      <c r="Q32" s="25">
        <f>IS!O18</f>
        <v>219797</v>
      </c>
      <c r="R32" s="25">
        <f>IS!P18</f>
        <v>203294</v>
      </c>
      <c r="S32" s="25">
        <f>IS!Q18</f>
        <v>186291</v>
      </c>
      <c r="T32" s="37">
        <f t="shared" ref="T32:AK32" si="20">T48*(1-$B$3)</f>
        <v>270452.25672534551</v>
      </c>
      <c r="U32" s="37">
        <f t="shared" si="20"/>
        <v>277190.59966941748</v>
      </c>
      <c r="V32" s="37">
        <f t="shared" si="20"/>
        <v>283771.17581400351</v>
      </c>
      <c r="W32" s="37">
        <f t="shared" si="20"/>
        <v>290513.26812526304</v>
      </c>
      <c r="X32" s="37">
        <f t="shared" si="20"/>
        <v>297395.72234281863</v>
      </c>
      <c r="Y32" s="37">
        <f t="shared" si="20"/>
        <v>304782.73151044798</v>
      </c>
      <c r="Z32" s="37">
        <f t="shared" si="20"/>
        <v>312017.36262444273</v>
      </c>
      <c r="AA32" s="37">
        <f t="shared" si="20"/>
        <v>318545.23706770834</v>
      </c>
      <c r="AB32" s="37">
        <f t="shared" si="20"/>
        <v>325685.41984952334</v>
      </c>
      <c r="AC32" s="37">
        <f t="shared" si="20"/>
        <v>332798.44655233534</v>
      </c>
      <c r="AD32" s="37">
        <f t="shared" si="20"/>
        <v>338773.55288699921</v>
      </c>
      <c r="AE32" s="37">
        <f t="shared" si="20"/>
        <v>345905.33612458501</v>
      </c>
      <c r="AF32" s="37">
        <f t="shared" si="20"/>
        <v>462323.49176331097</v>
      </c>
      <c r="AG32" s="37">
        <f t="shared" si="20"/>
        <v>529769.2152174653</v>
      </c>
      <c r="AH32" s="37">
        <f t="shared" si="20"/>
        <v>554770.79011337645</v>
      </c>
      <c r="AI32" s="37">
        <f t="shared" si="20"/>
        <v>614242.2683098407</v>
      </c>
      <c r="AJ32" s="37">
        <f t="shared" si="20"/>
        <v>715567.27446066774</v>
      </c>
      <c r="AK32" s="37">
        <f t="shared" si="20"/>
        <v>786895.69953789562</v>
      </c>
      <c r="AL32" s="26"/>
      <c r="AM32" s="26"/>
      <c r="AN32" s="26"/>
      <c r="AO32" s="26"/>
      <c r="AP32" s="26"/>
      <c r="AQ32" s="26"/>
    </row>
    <row r="35" spans="3:44" ht="15.75" thickBot="1" x14ac:dyDescent="0.3"/>
    <row r="36" spans="3:44" ht="15.75" thickBot="1" x14ac:dyDescent="0.3">
      <c r="D36" s="63" t="s">
        <v>57</v>
      </c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5"/>
      <c r="T36" s="68" t="s">
        <v>58</v>
      </c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70"/>
      <c r="AL36" s="29"/>
      <c r="AM36" s="29"/>
      <c r="AN36" s="29"/>
      <c r="AO36" s="29"/>
      <c r="AP36" s="29"/>
      <c r="AQ36" s="29"/>
      <c r="AR36" s="26"/>
    </row>
    <row r="37" spans="3:44" ht="15.75" thickBot="1" x14ac:dyDescent="0.3">
      <c r="C37" s="19" t="s">
        <v>81</v>
      </c>
      <c r="D37" s="56" t="str">
        <f>D21</f>
        <v>2021/2022</v>
      </c>
      <c r="E37" s="57"/>
      <c r="F37" s="57"/>
      <c r="G37" s="58"/>
      <c r="H37" s="56" t="str">
        <f t="shared" ref="H37" si="21">H21</f>
        <v>2022/2023</v>
      </c>
      <c r="I37" s="57"/>
      <c r="J37" s="57"/>
      <c r="K37" s="58"/>
      <c r="L37" s="56" t="str">
        <f t="shared" ref="L37" si="22">L21</f>
        <v>2023/2024</v>
      </c>
      <c r="M37" s="57"/>
      <c r="N37" s="57"/>
      <c r="O37" s="58"/>
      <c r="P37" s="56" t="str">
        <f t="shared" ref="P37" si="23">P21</f>
        <v>2024/2025</v>
      </c>
      <c r="Q37" s="57"/>
      <c r="R37" s="57"/>
      <c r="S37" s="58"/>
      <c r="T37" s="59" t="str">
        <f t="shared" ref="T37" si="24">T21</f>
        <v>2025/2026</v>
      </c>
      <c r="U37" s="60"/>
      <c r="V37" s="60"/>
      <c r="W37" s="61"/>
      <c r="X37" s="59" t="str">
        <f>X21</f>
        <v>2026/2027</v>
      </c>
      <c r="Y37" s="60"/>
      <c r="Z37" s="60"/>
      <c r="AA37" s="61"/>
      <c r="AB37" s="59" t="str">
        <f t="shared" ref="AB37" si="25">AB21</f>
        <v>2027/2028</v>
      </c>
      <c r="AC37" s="60"/>
      <c r="AD37" s="60"/>
      <c r="AE37" s="61"/>
      <c r="AF37" s="59" t="str">
        <f t="shared" ref="AF37" si="26">AF21</f>
        <v>2028/2029</v>
      </c>
      <c r="AG37" s="60"/>
      <c r="AH37" s="60"/>
      <c r="AI37" s="61"/>
      <c r="AJ37" s="66" t="str">
        <f>AJ21</f>
        <v>2029/2030</v>
      </c>
      <c r="AK37" s="67"/>
      <c r="AL37" s="30"/>
      <c r="AM37" s="30"/>
      <c r="AN37" s="30"/>
      <c r="AO37" s="30"/>
      <c r="AP37" s="30"/>
      <c r="AQ37" s="30"/>
      <c r="AR37" s="26"/>
    </row>
    <row r="38" spans="3:44" x14ac:dyDescent="0.25">
      <c r="C38" s="17" t="s">
        <v>59</v>
      </c>
      <c r="D38" s="22" t="str">
        <f>D22</f>
        <v>Q3 2021</v>
      </c>
      <c r="E38" s="22" t="str">
        <f>E22</f>
        <v>Q4 2021</v>
      </c>
      <c r="F38" s="22" t="str">
        <f t="shared" ref="F38:AK38" si="27">F22</f>
        <v>Q1 2022</v>
      </c>
      <c r="G38" s="22" t="str">
        <f t="shared" si="27"/>
        <v>Q2 2022</v>
      </c>
      <c r="H38" s="22" t="str">
        <f t="shared" si="27"/>
        <v>Q3 2022</v>
      </c>
      <c r="I38" s="22" t="str">
        <f t="shared" si="27"/>
        <v>Q4 2022</v>
      </c>
      <c r="J38" s="22" t="str">
        <f t="shared" si="27"/>
        <v>Q1 2023</v>
      </c>
      <c r="K38" s="22" t="str">
        <f t="shared" si="27"/>
        <v>Q2 2023</v>
      </c>
      <c r="L38" s="22" t="str">
        <f t="shared" si="27"/>
        <v>Q3 2023</v>
      </c>
      <c r="M38" s="22" t="str">
        <f t="shared" si="27"/>
        <v>Q4 2023</v>
      </c>
      <c r="N38" s="22" t="str">
        <f t="shared" si="27"/>
        <v>Q1 2024</v>
      </c>
      <c r="O38" s="22" t="str">
        <f t="shared" si="27"/>
        <v>Q2 2024</v>
      </c>
      <c r="P38" s="22" t="str">
        <f t="shared" si="27"/>
        <v>Q3 2024</v>
      </c>
      <c r="Q38" s="22" t="str">
        <f t="shared" si="27"/>
        <v>Q4 2024</v>
      </c>
      <c r="R38" s="22" t="str">
        <f t="shared" si="27"/>
        <v>Q1 2025</v>
      </c>
      <c r="S38" s="22" t="str">
        <f t="shared" si="27"/>
        <v>Q2 2025</v>
      </c>
      <c r="T38" s="22" t="str">
        <f t="shared" si="27"/>
        <v>Q1</v>
      </c>
      <c r="U38" s="22" t="str">
        <f t="shared" si="27"/>
        <v>Q2</v>
      </c>
      <c r="V38" s="22" t="str">
        <f t="shared" si="27"/>
        <v>Q3</v>
      </c>
      <c r="W38" s="22" t="str">
        <f t="shared" si="27"/>
        <v>Q4</v>
      </c>
      <c r="X38" s="22" t="str">
        <f t="shared" si="27"/>
        <v>Q1</v>
      </c>
      <c r="Y38" s="22" t="str">
        <f t="shared" si="27"/>
        <v>Q2</v>
      </c>
      <c r="Z38" s="22" t="str">
        <f t="shared" si="27"/>
        <v>Q3</v>
      </c>
      <c r="AA38" s="22" t="str">
        <f t="shared" si="27"/>
        <v>Q4</v>
      </c>
      <c r="AB38" s="22" t="str">
        <f t="shared" si="27"/>
        <v>Q1</v>
      </c>
      <c r="AC38" s="22" t="str">
        <f t="shared" si="27"/>
        <v>Q2</v>
      </c>
      <c r="AD38" s="22" t="str">
        <f t="shared" si="27"/>
        <v>Q3</v>
      </c>
      <c r="AE38" s="22" t="str">
        <f t="shared" si="27"/>
        <v>Q4</v>
      </c>
      <c r="AF38" s="22" t="str">
        <f t="shared" si="27"/>
        <v>Q1</v>
      </c>
      <c r="AG38" s="22" t="str">
        <f t="shared" si="27"/>
        <v>Q2</v>
      </c>
      <c r="AH38" s="22" t="str">
        <f t="shared" si="27"/>
        <v>Q3</v>
      </c>
      <c r="AI38" s="22" t="str">
        <f t="shared" si="27"/>
        <v>Q4</v>
      </c>
      <c r="AJ38" s="22" t="str">
        <f t="shared" si="27"/>
        <v>Q1</v>
      </c>
      <c r="AK38" s="22" t="str">
        <f t="shared" si="27"/>
        <v>Q2</v>
      </c>
      <c r="AL38" s="27"/>
      <c r="AM38" s="22"/>
      <c r="AN38" s="22"/>
      <c r="AO38" s="22"/>
      <c r="AP38" s="22"/>
      <c r="AQ38" s="22"/>
    </row>
    <row r="39" spans="3:44" x14ac:dyDescent="0.25">
      <c r="C39" s="17" t="s">
        <v>48</v>
      </c>
      <c r="D39" s="22">
        <v>44440</v>
      </c>
      <c r="E39" s="22">
        <v>44531</v>
      </c>
      <c r="F39" s="22">
        <v>44621</v>
      </c>
      <c r="G39" s="22">
        <v>44713</v>
      </c>
      <c r="H39" s="22">
        <v>44805</v>
      </c>
      <c r="I39" s="22">
        <v>44896</v>
      </c>
      <c r="J39" s="22">
        <v>44986</v>
      </c>
      <c r="K39" s="22">
        <v>45078</v>
      </c>
      <c r="L39" s="22">
        <v>45170</v>
      </c>
      <c r="M39" s="22">
        <v>45261</v>
      </c>
      <c r="N39" s="22">
        <v>45352</v>
      </c>
      <c r="O39" s="22">
        <v>45444</v>
      </c>
      <c r="P39" s="22">
        <v>45536</v>
      </c>
      <c r="Q39" s="22">
        <v>45627</v>
      </c>
      <c r="R39" s="22">
        <v>45717</v>
      </c>
      <c r="S39" s="22">
        <v>45809</v>
      </c>
      <c r="T39" s="22">
        <v>45901</v>
      </c>
      <c r="U39" s="22">
        <v>45992</v>
      </c>
      <c r="V39" s="22">
        <v>46082</v>
      </c>
      <c r="W39" s="22">
        <v>46174</v>
      </c>
      <c r="X39" s="22">
        <v>46266</v>
      </c>
      <c r="Y39" s="22">
        <v>46357</v>
      </c>
      <c r="Z39" s="22">
        <v>46447</v>
      </c>
      <c r="AA39" s="22">
        <v>46539</v>
      </c>
      <c r="AB39" s="22">
        <v>46631</v>
      </c>
      <c r="AC39" s="22">
        <v>46722</v>
      </c>
      <c r="AD39" s="22">
        <v>46813</v>
      </c>
      <c r="AE39" s="22">
        <v>46905</v>
      </c>
      <c r="AF39" s="22">
        <v>46997</v>
      </c>
      <c r="AG39" s="22">
        <v>47088</v>
      </c>
      <c r="AH39" s="22">
        <v>47178</v>
      </c>
      <c r="AI39" s="22">
        <v>47270</v>
      </c>
      <c r="AJ39" s="22">
        <v>47362</v>
      </c>
      <c r="AK39" s="22">
        <v>47453</v>
      </c>
      <c r="AL39" s="22"/>
      <c r="AM39" s="22"/>
      <c r="AN39" s="22"/>
      <c r="AO39" s="22"/>
      <c r="AP39" s="22"/>
      <c r="AQ39" s="22"/>
    </row>
    <row r="40" spans="3:44" x14ac:dyDescent="0.25">
      <c r="C40" s="17" t="str">
        <f>C24</f>
        <v>General And Administrative Expense</v>
      </c>
      <c r="D40" s="20">
        <f>D24</f>
        <v>2044</v>
      </c>
      <c r="E40" s="20">
        <f t="shared" ref="E40:S40" si="28">E24</f>
        <v>2286</v>
      </c>
      <c r="F40" s="20">
        <f t="shared" si="28"/>
        <v>2796</v>
      </c>
      <c r="G40" s="20">
        <f t="shared" si="28"/>
        <v>3080</v>
      </c>
      <c r="H40" s="20">
        <f t="shared" si="28"/>
        <v>4576</v>
      </c>
      <c r="I40" s="20">
        <f t="shared" si="28"/>
        <v>1084</v>
      </c>
      <c r="J40" s="20">
        <f t="shared" si="28"/>
        <v>1658</v>
      </c>
      <c r="K40" s="20">
        <f t="shared" si="28"/>
        <v>180</v>
      </c>
      <c r="L40" s="20">
        <f t="shared" si="28"/>
        <v>271</v>
      </c>
      <c r="M40" s="20">
        <f t="shared" si="28"/>
        <v>2542</v>
      </c>
      <c r="N40" s="20">
        <f t="shared" si="28"/>
        <v>206</v>
      </c>
      <c r="O40" s="20">
        <f t="shared" si="28"/>
        <v>342</v>
      </c>
      <c r="P40" s="20">
        <f t="shared" si="28"/>
        <v>700</v>
      </c>
      <c r="Q40" s="20">
        <f t="shared" si="28"/>
        <v>383</v>
      </c>
      <c r="R40" s="20">
        <f t="shared" si="28"/>
        <v>487</v>
      </c>
      <c r="S40" s="20">
        <f t="shared" si="28"/>
        <v>617</v>
      </c>
      <c r="T40" s="21">
        <f>_xlfn.FORECAST.ETS(T$39,$D40:S40,$D$39:S$39)</f>
        <v>-139.29280992279169</v>
      </c>
      <c r="U40" s="21">
        <f>_xlfn.FORECAST.ETS(U$39,$D40:T40,$D$39:T$39)</f>
        <v>-321.93960406085716</v>
      </c>
      <c r="V40" s="21">
        <f>_xlfn.FORECAST.ETS(V$39,$D40:U40,$D$39:U$39)</f>
        <v>-503.6392291997621</v>
      </c>
      <c r="W40" s="21">
        <f>_xlfn.FORECAST.ETS(W$39,$D40:V40,$D$39:V$39)</f>
        <v>-684.54083063330609</v>
      </c>
      <c r="X40" s="21">
        <f>_xlfn.FORECAST.ETS(X$39,$D40:W40,$D$39:W$39)</f>
        <v>-864.76640077371553</v>
      </c>
      <c r="Y40" s="21">
        <f>_xlfn.FORECAST.ETS(Y$39,$D40:X40,$D$39:X$39)</f>
        <v>-1044.4154287638787</v>
      </c>
      <c r="Z40" s="21">
        <f>_xlfn.FORECAST.ETS(Z$39,$D40:Y40,$D$39:Y$39)</f>
        <v>-1223.5689969456635</v>
      </c>
      <c r="AA40" s="21">
        <f>_xlfn.FORECAST.ETS(AA$39,$D40:Z40,$D$39:Z$39)</f>
        <v>-1402.2932595091665</v>
      </c>
      <c r="AB40" s="21">
        <f>_xlfn.FORECAST.ETS(AB$39,$D40:AA40,$D$39:AA$39)</f>
        <v>-1580.6423284813702</v>
      </c>
      <c r="AC40" s="21">
        <f>_xlfn.FORECAST.ETS(AC$39,$D40:AB40,$D$39:AB$39)</f>
        <v>-1758.6606316056354</v>
      </c>
      <c r="AD40" s="21">
        <f>_xlfn.FORECAST.ETS(AD$39,$D40:AC40,$D$39:AC$39)</f>
        <v>-1936.3848191044369</v>
      </c>
      <c r="AE40" s="21">
        <f>_xlfn.FORECAST.ETS(AE$39,$D40:AD40,$D$39:AD$39)</f>
        <v>-2113.8452951470326</v>
      </c>
      <c r="AF40" s="21">
        <f>_xlfn.FORECAST.ETS(AF$39,$D40:AE40,$D$39:AE$39)</f>
        <v>-2291.0674424779113</v>
      </c>
      <c r="AG40" s="21">
        <f>_xlfn.FORECAST.ETS(AG$39,$D40:AF40,$D$39:AF$39)</f>
        <v>-2468.0725990977098</v>
      </c>
      <c r="AH40" s="21">
        <f>_xlfn.FORECAST.ETS(AH$39,$D40:AG40,$D$39:AG$39)</f>
        <v>-2644.87883617434</v>
      </c>
      <c r="AI40" s="21">
        <f>_xlfn.FORECAST.ETS(AI$39,$D40:AH40,$D$39:AH$39)</f>
        <v>-2821.5015774593157</v>
      </c>
      <c r="AJ40" s="21">
        <f>_xlfn.FORECAST.ETS(AJ$39,$D40:AI40,$D$39:AI$39)</f>
        <v>-2997.9540927625762</v>
      </c>
      <c r="AK40" s="21">
        <f>_xlfn.FORECAST.ETS(AK$39,$D40:AJ40,$D$39:AJ$39)</f>
        <v>-3174.2478915619977</v>
      </c>
      <c r="AL40" s="21"/>
      <c r="AM40" s="21"/>
      <c r="AN40" s="21"/>
      <c r="AO40" s="21"/>
      <c r="AP40" s="21"/>
      <c r="AQ40" s="21"/>
    </row>
    <row r="41" spans="3:44" x14ac:dyDescent="0.25">
      <c r="C41" s="17" t="str">
        <f t="shared" ref="C41:C48" si="29">C25</f>
        <v>Selling And Marketing Expense</v>
      </c>
      <c r="D41" s="20">
        <f t="shared" ref="D41:R48" si="30">D25</f>
        <v>416</v>
      </c>
      <c r="E41" s="20">
        <f t="shared" si="30"/>
        <v>4213</v>
      </c>
      <c r="F41" s="20">
        <f t="shared" si="30"/>
        <v>5787</v>
      </c>
      <c r="G41" s="20">
        <f t="shared" si="30"/>
        <v>6113</v>
      </c>
      <c r="H41" s="20">
        <f t="shared" si="30"/>
        <v>467</v>
      </c>
      <c r="I41" s="20">
        <f t="shared" si="30"/>
        <v>3612</v>
      </c>
      <c r="J41" s="20">
        <f t="shared" si="30"/>
        <v>4069</v>
      </c>
      <c r="K41" s="20">
        <f t="shared" si="30"/>
        <v>182</v>
      </c>
      <c r="L41" s="20">
        <f t="shared" si="30"/>
        <v>255</v>
      </c>
      <c r="M41" s="20">
        <f t="shared" si="30"/>
        <v>217</v>
      </c>
      <c r="N41" s="20">
        <f t="shared" si="30"/>
        <v>283</v>
      </c>
      <c r="O41" s="20">
        <f t="shared" si="30"/>
        <v>354</v>
      </c>
      <c r="P41" s="20">
        <f t="shared" si="30"/>
        <v>377</v>
      </c>
      <c r="Q41" s="20">
        <f t="shared" si="30"/>
        <v>637</v>
      </c>
      <c r="R41" s="20">
        <f t="shared" si="30"/>
        <v>896</v>
      </c>
      <c r="S41" s="20">
        <f t="shared" ref="S41" si="31">S25</f>
        <v>783</v>
      </c>
      <c r="T41" s="21">
        <f>_xlfn.FORECAST.ETS(T$39,$D41:S41,$D$39:S$39)</f>
        <v>244.28183460442798</v>
      </c>
      <c r="U41" s="21">
        <f>_xlfn.FORECAST.ETS(U$39,$D41:T41,$D$39:T$39)</f>
        <v>19.229435543821609</v>
      </c>
      <c r="V41" s="21">
        <f>_xlfn.FORECAST.ETS(V$39,$D41:U41,$D$39:U$39)</f>
        <v>-200.30853034777996</v>
      </c>
      <c r="W41" s="21">
        <f>_xlfn.FORECAST.ETS(W$39,$D41:V41,$D$39:V$39)</f>
        <v>-421.58686038435491</v>
      </c>
      <c r="X41" s="21">
        <f>_xlfn.FORECAST.ETS(X$39,$D41:W41,$D$39:W$39)</f>
        <v>-639.10725302488265</v>
      </c>
      <c r="Y41" s="21">
        <f>_xlfn.FORECAST.ETS(Y$39,$D41:X41,$D$39:X$39)</f>
        <v>-853.3150482711394</v>
      </c>
      <c r="Z41" s="21">
        <f>_xlfn.FORECAST.ETS(Z$39,$D41:Y41,$D$39:Y$39)</f>
        <v>-1064.9605496698975</v>
      </c>
      <c r="AA41" s="21">
        <f>_xlfn.FORECAST.ETS(AA$39,$D41:Z41,$D$39:Z$39)</f>
        <v>-1274.5948150697134</v>
      </c>
      <c r="AB41" s="21">
        <f>_xlfn.FORECAST.ETS(AB$39,$D41:AA41,$D$39:AA$39)</f>
        <v>-1475.6397008782924</v>
      </c>
      <c r="AC41" s="21">
        <f>_xlfn.FORECAST.ETS(AC$39,$D41:AB41,$D$39:AB$39)</f>
        <v>-1679.3512268007762</v>
      </c>
      <c r="AD41" s="21">
        <f>_xlfn.FORECAST.ETS(AD$39,$D41:AC41,$D$39:AC$39)</f>
        <v>-1882.1157095595545</v>
      </c>
      <c r="AE41" s="21">
        <f>_xlfn.FORECAST.ETS(AE$39,$D41:AD41,$D$39:AD$39)</f>
        <v>-2084.0717310274617</v>
      </c>
      <c r="AF41" s="21">
        <f>_xlfn.FORECAST.ETS(AF$39,$D41:AE41,$D$39:AE$39)</f>
        <v>-2285.3303024210404</v>
      </c>
      <c r="AG41" s="21">
        <f>_xlfn.FORECAST.ETS(AG$39,$D41:AF41,$D$39:AF$39)</f>
        <v>-2485.9811396187533</v>
      </c>
      <c r="AH41" s="21">
        <f>_xlfn.FORECAST.ETS(AH$39,$D41:AG41,$D$39:AG$39)</f>
        <v>-2686.0973726073635</v>
      </c>
      <c r="AI41" s="21">
        <f>_xlfn.FORECAST.ETS(AI$39,$D41:AH41,$D$39:AH$39)</f>
        <v>-2885.7391094640211</v>
      </c>
      <c r="AJ41" s="21">
        <f>_xlfn.FORECAST.ETS(AJ$39,$D41:AI41,$D$39:AI$39)</f>
        <v>-3084.9561552962523</v>
      </c>
      <c r="AK41" s="21">
        <f>_xlfn.FORECAST.ETS(AK$39,$D41:AJ41,$D$39:AJ$39)</f>
        <v>-3283.7901026403333</v>
      </c>
      <c r="AL41" s="21"/>
      <c r="AM41" s="21"/>
      <c r="AN41" s="21"/>
      <c r="AO41" s="21"/>
      <c r="AP41" s="21"/>
      <c r="AQ41" s="21"/>
    </row>
    <row r="42" spans="3:44" x14ac:dyDescent="0.25">
      <c r="C42" s="17" t="str">
        <f t="shared" si="29"/>
        <v>Research And Development</v>
      </c>
      <c r="D42" s="20">
        <f t="shared" si="30"/>
        <v>114</v>
      </c>
      <c r="E42" s="20">
        <f t="shared" si="30"/>
        <v>144</v>
      </c>
      <c r="F42" s="20">
        <f t="shared" si="30"/>
        <v>148</v>
      </c>
      <c r="G42" s="20">
        <f t="shared" si="30"/>
        <v>213</v>
      </c>
      <c r="H42" s="20">
        <f t="shared" si="30"/>
        <v>1005</v>
      </c>
      <c r="I42" s="20">
        <f t="shared" si="30"/>
        <v>1484</v>
      </c>
      <c r="J42" s="20">
        <f t="shared" si="30"/>
        <v>2512</v>
      </c>
      <c r="K42" s="20">
        <f t="shared" si="30"/>
        <v>401</v>
      </c>
      <c r="L42" s="20">
        <f t="shared" si="30"/>
        <v>451</v>
      </c>
      <c r="M42" s="20">
        <f t="shared" si="30"/>
        <v>448</v>
      </c>
      <c r="N42" s="20">
        <f t="shared" si="30"/>
        <v>462</v>
      </c>
      <c r="O42" s="20">
        <f t="shared" si="30"/>
        <v>484</v>
      </c>
      <c r="P42" s="20">
        <f t="shared" si="30"/>
        <v>100</v>
      </c>
      <c r="Q42" s="20">
        <f t="shared" si="30"/>
        <v>848</v>
      </c>
      <c r="R42" s="20">
        <f t="shared" si="30"/>
        <v>751</v>
      </c>
      <c r="S42" s="20">
        <f t="shared" ref="S42" si="32">S26</f>
        <v>401</v>
      </c>
      <c r="T42" s="21">
        <f>_xlfn.FORECAST.ETS(T$39,$D42:S42,$D$39:S$39)</f>
        <v>492.74775942550644</v>
      </c>
      <c r="U42" s="21">
        <f>_xlfn.FORECAST.ETS(U$39,$D42:T42,$D$39:T$39)</f>
        <v>494.36049010131296</v>
      </c>
      <c r="V42" s="21">
        <f>_xlfn.FORECAST.ETS(V$39,$D42:U42,$D$39:U$39)</f>
        <v>493.88133207928905</v>
      </c>
      <c r="W42" s="21">
        <f>_xlfn.FORECAST.ETS(W$39,$D42:V42,$D$39:V$39)</f>
        <v>491.8882083046999</v>
      </c>
      <c r="X42" s="21">
        <f>_xlfn.FORECAST.ETS(X$39,$D42:W42,$D$39:W$39)</f>
        <v>488.78393632091337</v>
      </c>
      <c r="Y42" s="21">
        <f>_xlfn.FORECAST.ETS(Y$39,$D42:X42,$D$39:X$39)</f>
        <v>499.62331580309643</v>
      </c>
      <c r="Z42" s="21">
        <f>_xlfn.FORECAST.ETS(Z$39,$D42:Y42,$D$39:Y$39)</f>
        <v>488.13416575628406</v>
      </c>
      <c r="AA42" s="21">
        <f>_xlfn.FORECAST.ETS(AA$39,$D42:Z42,$D$39:Z$39)</f>
        <v>483.35845988128006</v>
      </c>
      <c r="AB42" s="21">
        <f>_xlfn.FORECAST.ETS(AB$39,$D42:AA42,$D$39:AA$39)</f>
        <v>478.34146655021544</v>
      </c>
      <c r="AC42" s="21">
        <f>_xlfn.FORECAST.ETS(AC$39,$D42:AB42,$D$39:AB$39)</f>
        <v>473.13908762233916</v>
      </c>
      <c r="AD42" s="21">
        <f>_xlfn.FORECAST.ETS(AD$39,$D42:AC42,$D$39:AC$39)</f>
        <v>467.79446791656397</v>
      </c>
      <c r="AE42" s="21">
        <f>_xlfn.FORECAST.ETS(AE$39,$D42:AD42,$D$39:AD$39)</f>
        <v>462.34113240418776</v>
      </c>
      <c r="AF42" s="21">
        <f>_xlfn.FORECAST.ETS(AF$39,$D42:AE42,$D$39:AE$39)</f>
        <v>456.80529306362882</v>
      </c>
      <c r="AG42" s="21">
        <f>_xlfn.FORECAST.ETS(AG$39,$D42:AF42,$D$39:AF$39)</f>
        <v>451.20755973224459</v>
      </c>
      <c r="AH42" s="21">
        <f>_xlfn.FORECAST.ETS(AH$39,$D42:AG42,$D$39:AG$39)</f>
        <v>445.56421944383027</v>
      </c>
      <c r="AI42" s="21">
        <f>_xlfn.FORECAST.ETS(AI$39,$D42:AH42,$D$39:AH$39)</f>
        <v>439.88820068647107</v>
      </c>
      <c r="AJ42" s="21">
        <f>_xlfn.FORECAST.ETS(AJ$39,$D42:AI42,$D$39:AI$39)</f>
        <v>434.18980569699039</v>
      </c>
      <c r="AK42" s="21">
        <f>_xlfn.FORECAST.ETS(AK$39,$D42:AJ42,$D$39:AJ$39)</f>
        <v>428.47727061941271</v>
      </c>
      <c r="AL42" s="21"/>
      <c r="AM42" s="21"/>
      <c r="AN42" s="21"/>
      <c r="AO42" s="21"/>
      <c r="AP42" s="21"/>
      <c r="AQ42" s="21"/>
    </row>
    <row r="43" spans="3:44" x14ac:dyDescent="0.25">
      <c r="C43" s="17" t="str">
        <f t="shared" si="29"/>
        <v>Depreciation And Amortization</v>
      </c>
      <c r="D43" s="20">
        <f t="shared" si="30"/>
        <v>151</v>
      </c>
      <c r="E43" s="20">
        <f t="shared" si="30"/>
        <v>1533</v>
      </c>
      <c r="F43" s="20">
        <f t="shared" si="30"/>
        <v>1566</v>
      </c>
      <c r="G43" s="20">
        <f t="shared" si="30"/>
        <v>1658</v>
      </c>
      <c r="H43" s="20">
        <f t="shared" si="30"/>
        <v>1062</v>
      </c>
      <c r="I43" s="20">
        <f t="shared" si="30"/>
        <v>106</v>
      </c>
      <c r="J43" s="20">
        <f t="shared" si="30"/>
        <v>1103</v>
      </c>
      <c r="K43" s="20">
        <f t="shared" si="30"/>
        <v>873</v>
      </c>
      <c r="L43" s="20">
        <f t="shared" si="30"/>
        <v>202</v>
      </c>
      <c r="M43" s="20">
        <f t="shared" si="30"/>
        <v>221</v>
      </c>
      <c r="N43" s="20">
        <f t="shared" si="30"/>
        <v>2613</v>
      </c>
      <c r="O43" s="20">
        <f t="shared" si="30"/>
        <v>272</v>
      </c>
      <c r="P43" s="20">
        <f t="shared" si="30"/>
        <v>907</v>
      </c>
      <c r="Q43" s="20">
        <f t="shared" si="30"/>
        <v>935</v>
      </c>
      <c r="R43" s="20">
        <f t="shared" si="30"/>
        <v>109</v>
      </c>
      <c r="S43" s="20">
        <f t="shared" ref="S43" si="33">S27</f>
        <v>104</v>
      </c>
      <c r="T43" s="21">
        <f>_xlfn.FORECAST.ETS(T$39,$D43:S43,$D$39:S$39)</f>
        <v>398.52373358951724</v>
      </c>
      <c r="U43" s="21">
        <f>_xlfn.FORECAST.ETS(U$39,$D43:T43,$D$39:T$39)</f>
        <v>353.50168323557028</v>
      </c>
      <c r="V43" s="21">
        <f>_xlfn.FORECAST.ETS(V$39,$D43:U43,$D$39:U$39)</f>
        <v>308.72260649730589</v>
      </c>
      <c r="W43" s="21">
        <f>_xlfn.FORECAST.ETS(W$39,$D43:V43,$D$39:V$39)</f>
        <v>264.13298281283778</v>
      </c>
      <c r="X43" s="21">
        <f>_xlfn.FORECAST.ETS(X$39,$D43:W43,$D$39:W$39)</f>
        <v>219.70122328755087</v>
      </c>
      <c r="Y43" s="21">
        <f>_xlfn.FORECAST.ETS(Y$39,$D43:X43,$D$39:X$39)</f>
        <v>175.40888606929258</v>
      </c>
      <c r="Z43" s="21">
        <f>_xlfn.FORECAST.ETS(Z$39,$D43:Y43,$D$39:Y$39)</f>
        <v>131.24531414034249</v>
      </c>
      <c r="AA43" s="21">
        <f>_xlfn.FORECAST.ETS(AA$39,$D43:Z43,$D$39:Z$39)</f>
        <v>87.204370766917464</v>
      </c>
      <c r="AB43" s="21">
        <f>_xlfn.FORECAST.ETS(AB$39,$D43:AA43,$D$39:AA$39)</f>
        <v>43.282462502629201</v>
      </c>
      <c r="AC43" s="21">
        <f>_xlfn.FORECAST.ETS(AC$39,$D43:AB43,$D$39:AB$39)</f>
        <v>-0.52264694739023643</v>
      </c>
      <c r="AD43" s="21">
        <f>_xlfn.FORECAST.ETS(AD$39,$D43:AC43,$D$39:AC$39)</f>
        <v>-44.212537431622216</v>
      </c>
      <c r="AE43" s="21">
        <f>_xlfn.FORECAST.ETS(AE$39,$D43:AD43,$D$39:AD$39)</f>
        <v>-87.788535947803425</v>
      </c>
      <c r="AF43" s="21">
        <f>_xlfn.FORECAST.ETS(AF$39,$D43:AE43,$D$39:AE$39)</f>
        <v>-131.25193947035388</v>
      </c>
      <c r="AG43" s="21">
        <f>_xlfn.FORECAST.ETS(AG$39,$D43:AF43,$D$39:AF$39)</f>
        <v>-174.60412893784223</v>
      </c>
      <c r="AH43" s="21">
        <f>_xlfn.FORECAST.ETS(AH$39,$D43:AG43,$D$39:AG$39)</f>
        <v>-217.84661882839336</v>
      </c>
      <c r="AI43" s="21">
        <f>_xlfn.FORECAST.ETS(AI$39,$D43:AH43,$D$39:AH$39)</f>
        <v>-260.98106967468811</v>
      </c>
      <c r="AJ43" s="21">
        <f>_xlfn.FORECAST.ETS(AJ$39,$D43:AI43,$D$39:AI$39)</f>
        <v>-304.00928024716535</v>
      </c>
      <c r="AK43" s="21">
        <f>_xlfn.FORECAST.ETS(AK$39,$D43:AJ43,$D$39:AJ$39)</f>
        <v>-346.93316952261807</v>
      </c>
      <c r="AL43" s="21"/>
      <c r="AM43" s="21"/>
      <c r="AN43" s="21"/>
      <c r="AO43" s="21"/>
      <c r="AP43" s="21"/>
      <c r="AQ43" s="21"/>
    </row>
    <row r="44" spans="3:44" x14ac:dyDescent="0.25">
      <c r="C44" s="17" t="str">
        <f t="shared" si="29"/>
        <v>Other Operating Expenses</v>
      </c>
      <c r="D44" s="20">
        <f t="shared" si="30"/>
        <v>108</v>
      </c>
      <c r="E44" s="20">
        <f t="shared" si="30"/>
        <v>321</v>
      </c>
      <c r="F44" s="20">
        <f t="shared" si="30"/>
        <v>164</v>
      </c>
      <c r="G44" s="20">
        <f t="shared" si="30"/>
        <v>163</v>
      </c>
      <c r="H44" s="20">
        <f t="shared" si="30"/>
        <v>147</v>
      </c>
      <c r="I44" s="20">
        <f t="shared" si="30"/>
        <v>644</v>
      </c>
      <c r="J44" s="20">
        <f t="shared" si="30"/>
        <v>241</v>
      </c>
      <c r="K44" s="20">
        <f t="shared" si="30"/>
        <v>236</v>
      </c>
      <c r="L44" s="20">
        <f t="shared" si="30"/>
        <v>-762</v>
      </c>
      <c r="M44" s="20">
        <f t="shared" si="30"/>
        <v>-263</v>
      </c>
      <c r="N44" s="20">
        <f t="shared" si="30"/>
        <v>-337</v>
      </c>
      <c r="O44" s="20">
        <f t="shared" si="30"/>
        <v>-573</v>
      </c>
      <c r="P44" s="20">
        <f t="shared" si="30"/>
        <v>357</v>
      </c>
      <c r="Q44" s="20">
        <f t="shared" si="30"/>
        <v>155</v>
      </c>
      <c r="R44" s="20">
        <f t="shared" si="30"/>
        <v>155</v>
      </c>
      <c r="S44" s="20">
        <f t="shared" ref="S44" si="34">S28</f>
        <v>205</v>
      </c>
      <c r="T44" s="21">
        <f>_xlfn.FORECAST.ETS(T$39,$D44:S44,$D$39:S$39)</f>
        <v>-150.23487750825501</v>
      </c>
      <c r="U44" s="21">
        <f>_xlfn.FORECAST.ETS(U$39,$D44:T44,$D$39:T$39)</f>
        <v>-186.7398059656901</v>
      </c>
      <c r="V44" s="21">
        <f>_xlfn.FORECAST.ETS(V$39,$D44:U44,$D$39:U$39)</f>
        <v>-224.30850445813624</v>
      </c>
      <c r="W44" s="21">
        <f>_xlfn.FORECAST.ETS(W$39,$D44:V44,$D$39:V$39)</f>
        <v>-262.77856658160084</v>
      </c>
      <c r="X44" s="21">
        <f>_xlfn.FORECAST.ETS(X$39,$D44:W44,$D$39:W$39)</f>
        <v>-301.99290058462816</v>
      </c>
      <c r="Y44" s="21">
        <f>_xlfn.FORECAST.ETS(Y$39,$D44:X44,$D$39:X$39)</f>
        <v>-341.80026580121188</v>
      </c>
      <c r="Z44" s="21">
        <f>_xlfn.FORECAST.ETS(Z$39,$D44:Y44,$D$39:Y$39)</f>
        <v>-299.98982362661388</v>
      </c>
      <c r="AA44" s="21">
        <f>_xlfn.FORECAST.ETS(AA$39,$D44:Z44,$D$39:Z$39)</f>
        <v>-323.09430055484034</v>
      </c>
      <c r="AB44" s="21">
        <f>_xlfn.FORECAST.ETS(AB$39,$D44:AA44,$D$39:AA$39)</f>
        <v>-346.09929941591741</v>
      </c>
      <c r="AC44" s="21">
        <f>_xlfn.FORECAST.ETS(AC$39,$D44:AB44,$D$39:AB$39)</f>
        <v>-369.01756875195576</v>
      </c>
      <c r="AD44" s="21">
        <f>_xlfn.FORECAST.ETS(AD$39,$D44:AC44,$D$39:AC$39)</f>
        <v>-391.85995620848126</v>
      </c>
      <c r="AE44" s="21">
        <f>_xlfn.FORECAST.ETS(AE$39,$D44:AD44,$D$39:AD$39)</f>
        <v>-414.63568682469264</v>
      </c>
      <c r="AF44" s="21">
        <f>_xlfn.FORECAST.ETS(AF$39,$D44:AE44,$D$39:AE$39)</f>
        <v>-571.07474051104668</v>
      </c>
      <c r="AG44" s="21">
        <f>_xlfn.FORECAST.ETS(AG$39,$D44:AF44,$D$39:AF$39)</f>
        <v>-654.95753591481696</v>
      </c>
      <c r="AH44" s="21">
        <f>_xlfn.FORECAST.ETS(AH$39,$D44:AG44,$D$39:AG$39)</f>
        <v>-727.17888621570887</v>
      </c>
      <c r="AI44" s="21">
        <f>_xlfn.FORECAST.ETS(AI$39,$D44:AH44,$D$39:AH$39)</f>
        <v>-860.7959094059504</v>
      </c>
      <c r="AJ44" s="21">
        <f>_xlfn.FORECAST.ETS(AJ$39,$D44:AI44,$D$39:AI$39)</f>
        <v>-979.8538995055153</v>
      </c>
      <c r="AK44" s="21">
        <f>_xlfn.FORECAST.ETS(AK$39,$D44:AJ44,$D$39:AJ$39)</f>
        <v>-1169.5271891091209</v>
      </c>
      <c r="AL44" s="21"/>
      <c r="AM44" s="21"/>
      <c r="AN44" s="21"/>
      <c r="AO44" s="21"/>
      <c r="AP44" s="21"/>
      <c r="AQ44" s="21"/>
    </row>
    <row r="45" spans="3:44" x14ac:dyDescent="0.25">
      <c r="C45" s="17" t="str">
        <f t="shared" si="29"/>
        <v>Impairment Of Capital Assets</v>
      </c>
      <c r="D45" s="20">
        <f t="shared" si="30"/>
        <v>509</v>
      </c>
      <c r="E45" s="20">
        <f t="shared" si="30"/>
        <v>498</v>
      </c>
      <c r="F45" s="20">
        <f t="shared" si="30"/>
        <v>-52</v>
      </c>
      <c r="G45" s="20">
        <f t="shared" si="30"/>
        <v>-29</v>
      </c>
      <c r="H45" s="20">
        <f t="shared" si="30"/>
        <v>-185</v>
      </c>
      <c r="I45" s="20">
        <f t="shared" si="30"/>
        <v>-397</v>
      </c>
      <c r="J45" s="20">
        <f t="shared" si="30"/>
        <v>0</v>
      </c>
      <c r="K45" s="20">
        <f t="shared" si="30"/>
        <v>0</v>
      </c>
      <c r="L45" s="20">
        <f t="shared" si="30"/>
        <v>716</v>
      </c>
      <c r="M45" s="20">
        <f t="shared" si="30"/>
        <v>748</v>
      </c>
      <c r="N45" s="20">
        <f t="shared" si="30"/>
        <v>271</v>
      </c>
      <c r="O45" s="20">
        <f t="shared" si="30"/>
        <v>411</v>
      </c>
      <c r="P45" s="20">
        <f t="shared" si="30"/>
        <v>753</v>
      </c>
      <c r="Q45" s="20">
        <f t="shared" si="30"/>
        <v>778</v>
      </c>
      <c r="R45" s="20">
        <f t="shared" si="30"/>
        <v>394</v>
      </c>
      <c r="S45" s="20">
        <f t="shared" ref="S45" si="35">S29</f>
        <v>811</v>
      </c>
      <c r="T45" s="21">
        <f>_xlfn.FORECAST.ETS(T$39,$D45:S45,$D$39:S$39)</f>
        <v>759.71520290730473</v>
      </c>
      <c r="U45" s="21">
        <f>_xlfn.FORECAST.ETS(U$39,$D45:T45,$D$39:T$39)</f>
        <v>811.27048036173994</v>
      </c>
      <c r="V45" s="21">
        <f>_xlfn.FORECAST.ETS(V$39,$D45:U45,$D$39:U$39)</f>
        <v>856.93445187951318</v>
      </c>
      <c r="W45" s="21">
        <f>_xlfn.FORECAST.ETS(W$39,$D45:V45,$D$39:V$39)</f>
        <v>903.10525825899185</v>
      </c>
      <c r="X45" s="21">
        <f>_xlfn.FORECAST.ETS(X$39,$D45:W45,$D$39:W$39)</f>
        <v>949.74550238910172</v>
      </c>
      <c r="Y45" s="21">
        <f>_xlfn.FORECAST.ETS(Y$39,$D45:X45,$D$39:X$39)</f>
        <v>996.68610013390548</v>
      </c>
      <c r="Z45" s="21">
        <f>_xlfn.FORECAST.ETS(Z$39,$D45:Y45,$D$39:Y$39)</f>
        <v>1043.8985679965579</v>
      </c>
      <c r="AA45" s="21">
        <f>_xlfn.FORECAST.ETS(AA$39,$D45:Z45,$D$39:Z$39)</f>
        <v>1091.203691949964</v>
      </c>
      <c r="AB45" s="21">
        <f>_xlfn.FORECAST.ETS(AB$39,$D45:AA45,$D$39:AA$39)</f>
        <v>1138.2093349453437</v>
      </c>
      <c r="AC45" s="21">
        <f>_xlfn.FORECAST.ETS(AC$39,$D45:AB45,$D$39:AB$39)</f>
        <v>1185.4680095116319</v>
      </c>
      <c r="AD45" s="21">
        <f>_xlfn.FORECAST.ETS(AD$39,$D45:AC45,$D$39:AC$39)</f>
        <v>1233.1394949853145</v>
      </c>
      <c r="AE45" s="21">
        <f>_xlfn.FORECAST.ETS(AE$39,$D45:AD45,$D$39:AD$39)</f>
        <v>1280.7616541699051</v>
      </c>
      <c r="AF45" s="21">
        <f>_xlfn.FORECAST.ETS(AF$39,$D45:AE45,$D$39:AE$39)</f>
        <v>1328.4136562193064</v>
      </c>
      <c r="AG45" s="21">
        <f>_xlfn.FORECAST.ETS(AG$39,$D45:AF45,$D$39:AF$39)</f>
        <v>1376.0854260662436</v>
      </c>
      <c r="AH45" s="21">
        <f>_xlfn.FORECAST.ETS(AH$39,$D45:AG45,$D$39:AG$39)</f>
        <v>1423.7691879547649</v>
      </c>
      <c r="AI45" s="21">
        <f>_xlfn.FORECAST.ETS(AI$39,$D45:AH45,$D$39:AH$39)</f>
        <v>1471.4589143838657</v>
      </c>
      <c r="AJ45" s="21">
        <f>_xlfn.FORECAST.ETS(AJ$39,$D45:AI45,$D$39:AI$39)</f>
        <v>1519.1499174992714</v>
      </c>
      <c r="AK45" s="21">
        <f>_xlfn.FORECAST.ETS(AK$39,$D45:AJ45,$D$39:AJ$39)</f>
        <v>1566.8385433440496</v>
      </c>
      <c r="AL45" s="21"/>
      <c r="AM45" s="21"/>
      <c r="AN45" s="21"/>
      <c r="AO45" s="21"/>
      <c r="AP45" s="21"/>
      <c r="AQ45" s="21"/>
    </row>
    <row r="46" spans="3:44" x14ac:dyDescent="0.25">
      <c r="C46" s="17" t="str">
        <f t="shared" si="29"/>
        <v>Special Income Charges</v>
      </c>
      <c r="D46" s="20">
        <f t="shared" si="30"/>
        <v>355</v>
      </c>
      <c r="E46" s="20">
        <f t="shared" si="30"/>
        <v>154</v>
      </c>
      <c r="F46" s="20">
        <f t="shared" si="30"/>
        <v>941</v>
      </c>
      <c r="G46" s="20">
        <f t="shared" si="30"/>
        <v>749</v>
      </c>
      <c r="H46" s="20">
        <f t="shared" si="30"/>
        <v>7536</v>
      </c>
      <c r="I46" s="20">
        <f t="shared" si="30"/>
        <v>7780</v>
      </c>
      <c r="J46" s="20">
        <f t="shared" si="30"/>
        <v>3948</v>
      </c>
      <c r="K46" s="20">
        <f t="shared" si="30"/>
        <v>811</v>
      </c>
      <c r="L46" s="20">
        <f t="shared" si="30"/>
        <v>373</v>
      </c>
      <c r="M46" s="20">
        <f t="shared" si="30"/>
        <v>425</v>
      </c>
      <c r="N46" s="20">
        <f t="shared" si="30"/>
        <v>498</v>
      </c>
      <c r="O46" s="20">
        <f t="shared" si="30"/>
        <v>543</v>
      </c>
      <c r="P46" s="20">
        <f t="shared" si="30"/>
        <v>246</v>
      </c>
      <c r="Q46" s="20">
        <f t="shared" si="30"/>
        <v>195</v>
      </c>
      <c r="R46" s="20">
        <f t="shared" si="30"/>
        <v>394</v>
      </c>
      <c r="S46" s="20">
        <f t="shared" ref="S46" si="36">S30</f>
        <v>264</v>
      </c>
      <c r="T46" s="21">
        <f>_xlfn.FORECAST.ETS(T$39,$D46:S46,$D$39:S$39)</f>
        <v>102.4316451584161</v>
      </c>
      <c r="U46" s="21">
        <f>_xlfn.FORECAST.ETS(U$39,$D46:T46,$D$39:T$39)</f>
        <v>-55.766087440356245</v>
      </c>
      <c r="V46" s="21">
        <f>_xlfn.FORECAST.ETS(V$39,$D46:U46,$D$39:U$39)</f>
        <v>-215.6123250000187</v>
      </c>
      <c r="W46" s="21">
        <f>_xlfn.FORECAST.ETS(W$39,$D46:V46,$D$39:V$39)</f>
        <v>-376.60482072461525</v>
      </c>
      <c r="X46" s="21">
        <f>_xlfn.FORECAST.ETS(X$39,$D46:W46,$D$39:W$39)</f>
        <v>-538.40001546947326</v>
      </c>
      <c r="Y46" s="21">
        <f>_xlfn.FORECAST.ETS(Y$39,$D46:X46,$D$39:X$39)</f>
        <v>-700.75876319297163</v>
      </c>
      <c r="Z46" s="21">
        <f>_xlfn.FORECAST.ETS(Z$39,$D46:Y46,$D$39:Y$39)</f>
        <v>-863.51202207280653</v>
      </c>
      <c r="AA46" s="21">
        <f>_xlfn.FORECAST.ETS(AA$39,$D46:Z46,$D$39:Z$39)</f>
        <v>-1026.5386832116453</v>
      </c>
      <c r="AB46" s="21">
        <f>_xlfn.FORECAST.ETS(AB$39,$D46:AA46,$D$39:AA$39)</f>
        <v>-1189.7509540685244</v>
      </c>
      <c r="AC46" s="21">
        <f>_xlfn.FORECAST.ETS(AC$39,$D46:AB46,$D$39:AB$39)</f>
        <v>-1353.0845459053244</v>
      </c>
      <c r="AD46" s="21">
        <f>_xlfn.FORECAST.ETS(AD$39,$D46:AC46,$D$39:AC$39)</f>
        <v>-1516.4919763307462</v>
      </c>
      <c r="AE46" s="21">
        <f>_xlfn.FORECAST.ETS(AE$39,$D46:AD46,$D$39:AD$39)</f>
        <v>-1679.937928224251</v>
      </c>
      <c r="AF46" s="21">
        <f>_xlfn.FORECAST.ETS(AF$39,$D46:AE46,$D$39:AE$39)</f>
        <v>-1843.3959886205728</v>
      </c>
      <c r="AG46" s="21">
        <f>_xlfn.FORECAST.ETS(AG$39,$D46:AF46,$D$39:AF$39)</f>
        <v>-2006.8463277510887</v>
      </c>
      <c r="AH46" s="21">
        <f>_xlfn.FORECAST.ETS(AH$39,$D46:AG46,$D$39:AG$39)</f>
        <v>-2170.2740276216459</v>
      </c>
      <c r="AI46" s="21">
        <f>_xlfn.FORECAST.ETS(AI$39,$D46:AH46,$D$39:AH$39)</f>
        <v>-2333.6678651887382</v>
      </c>
      <c r="AJ46" s="21">
        <f>_xlfn.FORECAST.ETS(AJ$39,$D46:AI46,$D$39:AI$39)</f>
        <v>-2497.0194175454203</v>
      </c>
      <c r="AK46" s="21">
        <f>_xlfn.FORECAST.ETS(AK$39,$D46:AJ46,$D$39:AJ$39)</f>
        <v>-2660.3223977617099</v>
      </c>
      <c r="AL46" s="21"/>
      <c r="AM46" s="21"/>
      <c r="AN46" s="21"/>
      <c r="AO46" s="21"/>
      <c r="AP46" s="21"/>
      <c r="AQ46" s="21"/>
    </row>
    <row r="47" spans="3:44" x14ac:dyDescent="0.25">
      <c r="C47" s="17" t="str">
        <f t="shared" si="29"/>
        <v>Total Operating Expense</v>
      </c>
      <c r="D47" s="20">
        <f t="shared" si="30"/>
        <v>3697</v>
      </c>
      <c r="E47" s="20">
        <f t="shared" si="30"/>
        <v>9149</v>
      </c>
      <c r="F47" s="20">
        <f t="shared" si="30"/>
        <v>11350</v>
      </c>
      <c r="G47" s="20">
        <f t="shared" si="30"/>
        <v>11947</v>
      </c>
      <c r="H47" s="20">
        <f t="shared" si="30"/>
        <v>14608</v>
      </c>
      <c r="I47" s="20">
        <f t="shared" si="30"/>
        <v>14313</v>
      </c>
      <c r="J47" s="20">
        <f t="shared" si="30"/>
        <v>13531</v>
      </c>
      <c r="K47" s="20">
        <f t="shared" si="30"/>
        <v>2683</v>
      </c>
      <c r="L47" s="20">
        <f t="shared" si="30"/>
        <v>1506</v>
      </c>
      <c r="M47" s="20">
        <f t="shared" si="30"/>
        <v>4338</v>
      </c>
      <c r="N47" s="20">
        <f t="shared" si="30"/>
        <v>3996</v>
      </c>
      <c r="O47" s="20">
        <f t="shared" si="30"/>
        <v>1833</v>
      </c>
      <c r="P47" s="20">
        <f t="shared" si="30"/>
        <v>3440</v>
      </c>
      <c r="Q47" s="20">
        <f t="shared" si="30"/>
        <v>3931</v>
      </c>
      <c r="R47" s="20">
        <f t="shared" si="30"/>
        <v>3186</v>
      </c>
      <c r="S47" s="20">
        <f t="shared" ref="S47" si="37">S31</f>
        <v>3185</v>
      </c>
      <c r="T47" s="21">
        <f>_xlfn.FORECAST.ETS(T$39,$D47:S47,$D$39:S$39)</f>
        <v>2854.1520679767018</v>
      </c>
      <c r="U47" s="21">
        <f>_xlfn.FORECAST.ETS(U$39,$D47:T47,$D$39:T$39)</f>
        <v>2529.0188119775326</v>
      </c>
      <c r="V47" s="21">
        <f>_xlfn.FORECAST.ETS(V$39,$D47:U47,$D$39:U$39)</f>
        <v>2207.7880932485059</v>
      </c>
      <c r="W47" s="21">
        <f>_xlfn.FORECAST.ETS(W$39,$D47:V47,$D$39:V$39)</f>
        <v>1655.8646698643468</v>
      </c>
      <c r="X47" s="21">
        <f>_xlfn.FORECAST.ETS(X$39,$D47:W47,$D$39:W$39)</f>
        <v>1142.852198091776</v>
      </c>
      <c r="Y47" s="21">
        <f>_xlfn.FORECAST.ETS(Y$39,$D47:X47,$D$39:X$39)</f>
        <v>788.0113037819857</v>
      </c>
      <c r="Z47" s="21">
        <f>_xlfn.FORECAST.ETS(Z$39,$D47:Y47,$D$39:Y$39)</f>
        <v>280.35506633964962</v>
      </c>
      <c r="AA47" s="21">
        <f>_xlfn.FORECAST.ETS(AA$39,$D47:Z47,$D$39:Z$39)</f>
        <v>-205.36927648978789</v>
      </c>
      <c r="AB47" s="21">
        <f>_xlfn.FORECAST.ETS(AB$39,$D47:AA47,$D$39:AA$39)</f>
        <v>-685.48765277909968</v>
      </c>
      <c r="AC47" s="21">
        <f>_xlfn.FORECAST.ETS(AC$39,$D47:AB47,$D$39:AB$39)</f>
        <v>-1161.1635916835692</v>
      </c>
      <c r="AD47" s="21">
        <f>_xlfn.FORECAST.ETS(AD$39,$D47:AC47,$D$39:AC$39)</f>
        <v>-1633.2766211386513</v>
      </c>
      <c r="AE47" s="21">
        <f>_xlfn.FORECAST.ETS(AE$39,$D47:AD47,$D$39:AD$39)</f>
        <v>-2102.49928059688</v>
      </c>
      <c r="AF47" s="21">
        <f>_xlfn.FORECAST.ETS(AF$39,$D47:AE47,$D$39:AE$39)</f>
        <v>-2569.3513846624815</v>
      </c>
      <c r="AG47" s="21">
        <f>_xlfn.FORECAST.ETS(AG$39,$D47:AF47,$D$39:AF$39)</f>
        <v>-3034.2387673595827</v>
      </c>
      <c r="AH47" s="21">
        <f>_xlfn.FORECAST.ETS(AH$39,$D47:AG47,$D$39:AG$39)</f>
        <v>-3497.4812878402399</v>
      </c>
      <c r="AI47" s="21">
        <f>_xlfn.FORECAST.ETS(AI$39,$D47:AH47,$D$39:AH$39)</f>
        <v>-3959.3333069986002</v>
      </c>
      <c r="AJ47" s="21">
        <f>_xlfn.FORECAST.ETS(AJ$39,$D47:AI47,$D$39:AI$39)</f>
        <v>-4419.9988200195112</v>
      </c>
      <c r="AK47" s="21">
        <f>_xlfn.FORECAST.ETS(AK$39,$D47:AJ47,$D$39:AJ$39)</f>
        <v>-4879.6427520268226</v>
      </c>
      <c r="AL47" s="21"/>
      <c r="AM47" s="21"/>
      <c r="AN47" s="21"/>
      <c r="AO47" s="21"/>
      <c r="AP47" s="21"/>
      <c r="AQ47" s="21"/>
    </row>
    <row r="48" spans="3:44" x14ac:dyDescent="0.25">
      <c r="C48" s="17" t="str">
        <f t="shared" si="29"/>
        <v>Operating Income</v>
      </c>
      <c r="D48" s="20">
        <f t="shared" si="30"/>
        <v>118534</v>
      </c>
      <c r="E48" s="20">
        <f t="shared" si="30"/>
        <v>226579</v>
      </c>
      <c r="F48" s="20">
        <f t="shared" si="30"/>
        <v>268524</v>
      </c>
      <c r="G48" s="20">
        <f t="shared" si="30"/>
        <v>241049</v>
      </c>
      <c r="H48" s="20">
        <f t="shared" si="30"/>
        <v>135786</v>
      </c>
      <c r="I48" s="20">
        <f t="shared" si="30"/>
        <v>145331</v>
      </c>
      <c r="J48" s="20">
        <f t="shared" si="30"/>
        <v>146845</v>
      </c>
      <c r="K48" s="20">
        <f t="shared" si="30"/>
        <v>196672</v>
      </c>
      <c r="L48" s="20">
        <f t="shared" si="30"/>
        <v>702229</v>
      </c>
      <c r="M48" s="20">
        <f t="shared" si="30"/>
        <v>616685</v>
      </c>
      <c r="N48" s="20">
        <f t="shared" si="30"/>
        <v>637336</v>
      </c>
      <c r="O48" s="20">
        <f t="shared" si="30"/>
        <v>720210</v>
      </c>
      <c r="P48" s="20">
        <f t="shared" si="30"/>
        <v>168786</v>
      </c>
      <c r="Q48" s="20">
        <f t="shared" si="30"/>
        <v>219797</v>
      </c>
      <c r="R48" s="20">
        <f t="shared" si="30"/>
        <v>203294</v>
      </c>
      <c r="S48" s="20">
        <f t="shared" ref="S48" si="38">S32</f>
        <v>186291</v>
      </c>
      <c r="T48" s="21">
        <f>_xlfn.FORECAST.ETS(T$39,$D48:S48,$D$39:S$39)</f>
        <v>386360.36675049359</v>
      </c>
      <c r="U48" s="21">
        <f>_xlfn.FORECAST.ETS(U$39,$D48:T48,$D$39:T$39)</f>
        <v>395986.57095631072</v>
      </c>
      <c r="V48" s="21">
        <f>_xlfn.FORECAST.ETS(V$39,$D48:U48,$D$39:U$39)</f>
        <v>405387.39402000507</v>
      </c>
      <c r="W48" s="21">
        <f>_xlfn.FORECAST.ETS(W$39,$D48:V48,$D$39:V$39)</f>
        <v>415018.95446466148</v>
      </c>
      <c r="X48" s="21">
        <f>_xlfn.FORECAST.ETS(X$39,$D48:W48,$D$39:W$39)</f>
        <v>424851.03191831236</v>
      </c>
      <c r="Y48" s="21">
        <f>_xlfn.FORECAST.ETS(Y$39,$D48:X48,$D$39:X$39)</f>
        <v>435403.90215778287</v>
      </c>
      <c r="Z48" s="21">
        <f>_xlfn.FORECAST.ETS(Z$39,$D48:Y48,$D$39:Y$39)</f>
        <v>445739.08946348965</v>
      </c>
      <c r="AA48" s="21">
        <f>_xlfn.FORECAST.ETS(AA$39,$D48:Z48,$D$39:Z$39)</f>
        <v>455064.62438244052</v>
      </c>
      <c r="AB48" s="21">
        <f>_xlfn.FORECAST.ETS(AB$39,$D48:AA48,$D$39:AA$39)</f>
        <v>465264.88549931912</v>
      </c>
      <c r="AC48" s="21">
        <f>_xlfn.FORECAST.ETS(AC$39,$D48:AB48,$D$39:AB$39)</f>
        <v>475426.35221762193</v>
      </c>
      <c r="AD48" s="21">
        <f>_xlfn.FORECAST.ETS(AD$39,$D48:AC48,$D$39:AC$39)</f>
        <v>483962.21840999887</v>
      </c>
      <c r="AE48" s="21">
        <f>_xlfn.FORECAST.ETS(AE$39,$D48:AD48,$D$39:AD$39)</f>
        <v>494150.48017797864</v>
      </c>
      <c r="AF48" s="21">
        <f>_xlfn.FORECAST.ETS(AF$39,$D48:AE48,$D$39:AE$39)</f>
        <v>660462.13109044428</v>
      </c>
      <c r="AG48" s="21">
        <f>_xlfn.FORECAST.ETS(AG$39,$D48:AF48,$D$39:AF$39)</f>
        <v>756813.16459637904</v>
      </c>
      <c r="AH48" s="21">
        <f>_xlfn.FORECAST.ETS(AH$39,$D48:AG48,$D$39:AG$39)</f>
        <v>792529.7001619665</v>
      </c>
      <c r="AI48" s="21">
        <f>_xlfn.FORECAST.ETS(AI$39,$D48:AH48,$D$39:AH$39)</f>
        <v>877488.95472834399</v>
      </c>
      <c r="AJ48" s="21">
        <f>_xlfn.FORECAST.ETS(AJ$39,$D48:AI48,$D$39:AI$39)</f>
        <v>1022238.9635152398</v>
      </c>
      <c r="AK48" s="21">
        <f>_xlfn.FORECAST.ETS(AK$39,$D48:AJ48,$D$39:AJ$39)</f>
        <v>1124136.7136255652</v>
      </c>
      <c r="AL48" s="21"/>
      <c r="AM48" s="21"/>
      <c r="AN48" s="21"/>
      <c r="AO48" s="21"/>
      <c r="AP48" s="21"/>
      <c r="AQ48" s="21"/>
    </row>
    <row r="49" spans="3:43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3:43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3:43" ht="15.75" thickBot="1" x14ac:dyDescent="0.3"/>
    <row r="52" spans="3:43" ht="15.75" thickBot="1" x14ac:dyDescent="0.3">
      <c r="D52" s="63" t="str">
        <f>D36</f>
        <v>ACTUALS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5"/>
      <c r="T52" s="68" t="str">
        <f>T36</f>
        <v>FORECAST</v>
      </c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70"/>
      <c r="AL52" s="35"/>
      <c r="AM52" s="35"/>
      <c r="AN52" s="35"/>
      <c r="AO52" s="35"/>
      <c r="AP52" s="35"/>
      <c r="AQ52" s="35"/>
    </row>
    <row r="53" spans="3:43" x14ac:dyDescent="0.25">
      <c r="C53" s="17" t="s">
        <v>80</v>
      </c>
      <c r="D53" s="38" t="str">
        <f>D37</f>
        <v>2021/2022</v>
      </c>
      <c r="E53" s="39"/>
      <c r="F53" s="39"/>
      <c r="G53" s="40"/>
      <c r="H53" s="56" t="str">
        <f t="shared" ref="H53" si="39">H37</f>
        <v>2022/2023</v>
      </c>
      <c r="I53" s="57"/>
      <c r="J53" s="57"/>
      <c r="K53" s="58"/>
      <c r="L53" s="56" t="str">
        <f t="shared" ref="L53" si="40">L37</f>
        <v>2023/2024</v>
      </c>
      <c r="M53" s="57"/>
      <c r="N53" s="57"/>
      <c r="O53" s="58"/>
      <c r="P53" s="56" t="str">
        <f t="shared" ref="P53" si="41">P37</f>
        <v>2024/2025</v>
      </c>
      <c r="Q53" s="57"/>
      <c r="R53" s="57"/>
      <c r="S53" s="58"/>
      <c r="T53" s="59" t="str">
        <f t="shared" ref="T53" si="42">T37</f>
        <v>2025/2026</v>
      </c>
      <c r="U53" s="60"/>
      <c r="V53" s="60"/>
      <c r="W53" s="61"/>
      <c r="X53" s="59" t="str">
        <f t="shared" ref="X53" si="43">X37</f>
        <v>2026/2027</v>
      </c>
      <c r="Y53" s="60"/>
      <c r="Z53" s="60"/>
      <c r="AA53" s="61"/>
      <c r="AB53" s="59" t="str">
        <f t="shared" ref="AB53" si="44">AB37</f>
        <v>2027/2028</v>
      </c>
      <c r="AC53" s="60"/>
      <c r="AD53" s="60"/>
      <c r="AE53" s="61"/>
      <c r="AF53" s="59" t="str">
        <f t="shared" ref="AF53" si="45">AF37</f>
        <v>2028/2029</v>
      </c>
      <c r="AG53" s="60"/>
      <c r="AH53" s="60"/>
      <c r="AI53" s="61"/>
      <c r="AJ53" s="59" t="str">
        <f t="shared" ref="AJ53" si="46">AJ37</f>
        <v>2029/2030</v>
      </c>
      <c r="AK53" s="60"/>
      <c r="AL53" s="35"/>
      <c r="AM53" s="35"/>
      <c r="AN53" s="62"/>
      <c r="AO53" s="62"/>
      <c r="AP53" s="62"/>
      <c r="AQ53" s="62"/>
    </row>
    <row r="54" spans="3:43" x14ac:dyDescent="0.25">
      <c r="C54" s="17" t="s">
        <v>47</v>
      </c>
      <c r="D54" s="22" t="str">
        <f>D38</f>
        <v>Q3 2021</v>
      </c>
      <c r="E54" s="22" t="str">
        <f t="shared" ref="E54:AK54" si="47">E38</f>
        <v>Q4 2021</v>
      </c>
      <c r="F54" s="22" t="str">
        <f t="shared" si="47"/>
        <v>Q1 2022</v>
      </c>
      <c r="G54" s="22" t="str">
        <f t="shared" si="47"/>
        <v>Q2 2022</v>
      </c>
      <c r="H54" s="22" t="str">
        <f t="shared" si="47"/>
        <v>Q3 2022</v>
      </c>
      <c r="I54" s="22" t="str">
        <f t="shared" si="47"/>
        <v>Q4 2022</v>
      </c>
      <c r="J54" s="22" t="str">
        <f t="shared" si="47"/>
        <v>Q1 2023</v>
      </c>
      <c r="K54" s="22" t="str">
        <f t="shared" si="47"/>
        <v>Q2 2023</v>
      </c>
      <c r="L54" s="22" t="str">
        <f t="shared" si="47"/>
        <v>Q3 2023</v>
      </c>
      <c r="M54" s="22" t="str">
        <f t="shared" si="47"/>
        <v>Q4 2023</v>
      </c>
      <c r="N54" s="22" t="str">
        <f t="shared" si="47"/>
        <v>Q1 2024</v>
      </c>
      <c r="O54" s="22" t="str">
        <f t="shared" si="47"/>
        <v>Q2 2024</v>
      </c>
      <c r="P54" s="22" t="str">
        <f t="shared" si="47"/>
        <v>Q3 2024</v>
      </c>
      <c r="Q54" s="22" t="str">
        <f t="shared" si="47"/>
        <v>Q4 2024</v>
      </c>
      <c r="R54" s="22" t="str">
        <f t="shared" si="47"/>
        <v>Q1 2025</v>
      </c>
      <c r="S54" s="22" t="str">
        <f t="shared" si="47"/>
        <v>Q2 2025</v>
      </c>
      <c r="T54" s="22" t="str">
        <f t="shared" si="47"/>
        <v>Q1</v>
      </c>
      <c r="U54" s="22" t="str">
        <f t="shared" si="47"/>
        <v>Q2</v>
      </c>
      <c r="V54" s="22" t="str">
        <f t="shared" si="47"/>
        <v>Q3</v>
      </c>
      <c r="W54" s="22" t="str">
        <f t="shared" si="47"/>
        <v>Q4</v>
      </c>
      <c r="X54" s="22" t="str">
        <f t="shared" si="47"/>
        <v>Q1</v>
      </c>
      <c r="Y54" s="22" t="str">
        <f t="shared" si="47"/>
        <v>Q2</v>
      </c>
      <c r="Z54" s="22" t="str">
        <f t="shared" si="47"/>
        <v>Q3</v>
      </c>
      <c r="AA54" s="22" t="str">
        <f t="shared" si="47"/>
        <v>Q4</v>
      </c>
      <c r="AB54" s="22" t="str">
        <f t="shared" si="47"/>
        <v>Q1</v>
      </c>
      <c r="AC54" s="22" t="str">
        <f t="shared" si="47"/>
        <v>Q2</v>
      </c>
      <c r="AD54" s="22" t="str">
        <f t="shared" si="47"/>
        <v>Q3</v>
      </c>
      <c r="AE54" s="22" t="str">
        <f t="shared" si="47"/>
        <v>Q4</v>
      </c>
      <c r="AF54" s="22" t="str">
        <f t="shared" si="47"/>
        <v>Q1</v>
      </c>
      <c r="AG54" s="22" t="str">
        <f t="shared" si="47"/>
        <v>Q2</v>
      </c>
      <c r="AH54" s="22" t="str">
        <f t="shared" si="47"/>
        <v>Q3</v>
      </c>
      <c r="AI54" s="22" t="str">
        <f t="shared" si="47"/>
        <v>Q4</v>
      </c>
      <c r="AJ54" s="22" t="str">
        <f t="shared" si="47"/>
        <v>Q1</v>
      </c>
      <c r="AK54" s="22" t="str">
        <f t="shared" si="47"/>
        <v>Q2</v>
      </c>
      <c r="AL54" s="22"/>
      <c r="AM54" s="22"/>
      <c r="AN54" s="22"/>
      <c r="AO54" s="22"/>
      <c r="AP54" s="22"/>
      <c r="AQ54" s="22"/>
    </row>
    <row r="55" spans="3:43" x14ac:dyDescent="0.25">
      <c r="C55" s="17" t="s">
        <v>48</v>
      </c>
      <c r="D55" s="28">
        <f>D39</f>
        <v>44440</v>
      </c>
      <c r="E55" s="28">
        <f t="shared" ref="E55:S55" si="48">E39</f>
        <v>44531</v>
      </c>
      <c r="F55" s="28">
        <f t="shared" si="48"/>
        <v>44621</v>
      </c>
      <c r="G55" s="28">
        <f t="shared" si="48"/>
        <v>44713</v>
      </c>
      <c r="H55" s="28">
        <f t="shared" si="48"/>
        <v>44805</v>
      </c>
      <c r="I55" s="28">
        <f t="shared" si="48"/>
        <v>44896</v>
      </c>
      <c r="J55" s="28">
        <f t="shared" si="48"/>
        <v>44986</v>
      </c>
      <c r="K55" s="28">
        <f t="shared" si="48"/>
        <v>45078</v>
      </c>
      <c r="L55" s="28">
        <f t="shared" si="48"/>
        <v>45170</v>
      </c>
      <c r="M55" s="28">
        <f t="shared" si="48"/>
        <v>45261</v>
      </c>
      <c r="N55" s="28">
        <f t="shared" si="48"/>
        <v>45352</v>
      </c>
      <c r="O55" s="28">
        <f t="shared" si="48"/>
        <v>45444</v>
      </c>
      <c r="P55" s="28">
        <f t="shared" si="48"/>
        <v>45536</v>
      </c>
      <c r="Q55" s="28">
        <f t="shared" si="48"/>
        <v>45627</v>
      </c>
      <c r="R55" s="28">
        <f t="shared" si="48"/>
        <v>45717</v>
      </c>
      <c r="S55" s="28">
        <f t="shared" si="48"/>
        <v>45809</v>
      </c>
      <c r="T55" s="28">
        <f>T39</f>
        <v>45901</v>
      </c>
      <c r="U55" s="28">
        <f t="shared" ref="U55:AK55" si="49">U39</f>
        <v>45992</v>
      </c>
      <c r="V55" s="28">
        <f t="shared" si="49"/>
        <v>46082</v>
      </c>
      <c r="W55" s="28">
        <f t="shared" si="49"/>
        <v>46174</v>
      </c>
      <c r="X55" s="28">
        <f t="shared" si="49"/>
        <v>46266</v>
      </c>
      <c r="Y55" s="28">
        <f t="shared" si="49"/>
        <v>46357</v>
      </c>
      <c r="Z55" s="28">
        <f t="shared" si="49"/>
        <v>46447</v>
      </c>
      <c r="AA55" s="28">
        <f t="shared" si="49"/>
        <v>46539</v>
      </c>
      <c r="AB55" s="28">
        <f t="shared" si="49"/>
        <v>46631</v>
      </c>
      <c r="AC55" s="28">
        <f t="shared" si="49"/>
        <v>46722</v>
      </c>
      <c r="AD55" s="28">
        <f t="shared" si="49"/>
        <v>46813</v>
      </c>
      <c r="AE55" s="28">
        <f t="shared" si="49"/>
        <v>46905</v>
      </c>
      <c r="AF55" s="28">
        <f t="shared" si="49"/>
        <v>46997</v>
      </c>
      <c r="AG55" s="28">
        <f t="shared" si="49"/>
        <v>47088</v>
      </c>
      <c r="AH55" s="28">
        <f t="shared" si="49"/>
        <v>47178</v>
      </c>
      <c r="AI55" s="28">
        <f t="shared" si="49"/>
        <v>47270</v>
      </c>
      <c r="AJ55" s="28">
        <f t="shared" si="49"/>
        <v>47362</v>
      </c>
      <c r="AK55" s="28">
        <f t="shared" si="49"/>
        <v>47453</v>
      </c>
      <c r="AL55" s="28"/>
      <c r="AM55" s="28"/>
      <c r="AN55" s="28"/>
      <c r="AO55" s="28"/>
      <c r="AP55" s="28"/>
      <c r="AQ55" s="28"/>
    </row>
    <row r="56" spans="3:43" x14ac:dyDescent="0.25">
      <c r="C56" s="17" t="str">
        <f t="shared" ref="C56:C64" si="50">C40</f>
        <v>General And Administrative Expense</v>
      </c>
      <c r="D56" s="8">
        <f t="shared" ref="D56:S56" si="51">D40</f>
        <v>2044</v>
      </c>
      <c r="E56" s="8">
        <f t="shared" si="51"/>
        <v>2286</v>
      </c>
      <c r="F56" s="8">
        <f t="shared" si="51"/>
        <v>2796</v>
      </c>
      <c r="G56" s="8">
        <f t="shared" si="51"/>
        <v>3080</v>
      </c>
      <c r="H56" s="8">
        <f t="shared" si="51"/>
        <v>4576</v>
      </c>
      <c r="I56" s="8">
        <f t="shared" si="51"/>
        <v>1084</v>
      </c>
      <c r="J56" s="8">
        <f t="shared" si="51"/>
        <v>1658</v>
      </c>
      <c r="K56" s="8">
        <f t="shared" si="51"/>
        <v>180</v>
      </c>
      <c r="L56" s="8">
        <f t="shared" si="51"/>
        <v>271</v>
      </c>
      <c r="M56" s="8">
        <f t="shared" si="51"/>
        <v>2542</v>
      </c>
      <c r="N56" s="8">
        <f t="shared" si="51"/>
        <v>206</v>
      </c>
      <c r="O56" s="8">
        <f t="shared" si="51"/>
        <v>342</v>
      </c>
      <c r="P56" s="8">
        <f t="shared" si="51"/>
        <v>700</v>
      </c>
      <c r="Q56" s="8">
        <f t="shared" si="51"/>
        <v>383</v>
      </c>
      <c r="R56" s="8">
        <f t="shared" si="51"/>
        <v>487</v>
      </c>
      <c r="S56" s="8">
        <f t="shared" si="51"/>
        <v>617</v>
      </c>
      <c r="T56" s="8">
        <f>T40*(1+$B$4)</f>
        <v>-181.0806528996292</v>
      </c>
      <c r="U56" s="8">
        <f t="shared" ref="U56:AK56" si="52">U40*(1+$B$4)</f>
        <v>-418.5214852791143</v>
      </c>
      <c r="V56" s="8">
        <f t="shared" si="52"/>
        <v>-654.73099795969074</v>
      </c>
      <c r="W56" s="8">
        <f t="shared" si="52"/>
        <v>-889.90307982329796</v>
      </c>
      <c r="X56" s="8">
        <f t="shared" si="52"/>
        <v>-1124.1963210058302</v>
      </c>
      <c r="Y56" s="8">
        <f t="shared" si="52"/>
        <v>-1357.7400573930424</v>
      </c>
      <c r="Z56" s="8">
        <f t="shared" si="52"/>
        <v>-1590.6396960293625</v>
      </c>
      <c r="AA56" s="8">
        <f t="shared" si="52"/>
        <v>-1822.9812373619166</v>
      </c>
      <c r="AB56" s="8">
        <f t="shared" si="52"/>
        <v>-2054.8350270257815</v>
      </c>
      <c r="AC56" s="8">
        <f t="shared" si="52"/>
        <v>-2286.2588210873259</v>
      </c>
      <c r="AD56" s="8">
        <f t="shared" si="52"/>
        <v>-2517.3002648357683</v>
      </c>
      <c r="AE56" s="8">
        <f t="shared" si="52"/>
        <v>-2747.9988836911425</v>
      </c>
      <c r="AF56" s="8">
        <f t="shared" si="52"/>
        <v>-2978.387675221285</v>
      </c>
      <c r="AG56" s="8">
        <f t="shared" si="52"/>
        <v>-3208.494378827023</v>
      </c>
      <c r="AH56" s="8">
        <f t="shared" si="52"/>
        <v>-3438.3424870266422</v>
      </c>
      <c r="AI56" s="8">
        <f t="shared" si="52"/>
        <v>-3667.9520506971107</v>
      </c>
      <c r="AJ56" s="8">
        <f t="shared" si="52"/>
        <v>-3897.3403205913492</v>
      </c>
      <c r="AK56" s="8">
        <f t="shared" si="52"/>
        <v>-4126.5222590305975</v>
      </c>
      <c r="AL56" s="8"/>
      <c r="AM56" s="8"/>
      <c r="AN56" s="8"/>
      <c r="AO56" s="8"/>
      <c r="AP56" s="8"/>
      <c r="AQ56" s="8"/>
    </row>
    <row r="57" spans="3:43" x14ac:dyDescent="0.25">
      <c r="C57" s="17" t="str">
        <f t="shared" si="50"/>
        <v>Selling And Marketing Expense</v>
      </c>
      <c r="D57" s="8">
        <f t="shared" ref="D57:S57" si="53">D41</f>
        <v>416</v>
      </c>
      <c r="E57" s="8">
        <f t="shared" si="53"/>
        <v>4213</v>
      </c>
      <c r="F57" s="8">
        <f t="shared" si="53"/>
        <v>5787</v>
      </c>
      <c r="G57" s="8">
        <f t="shared" si="53"/>
        <v>6113</v>
      </c>
      <c r="H57" s="8">
        <f t="shared" si="53"/>
        <v>467</v>
      </c>
      <c r="I57" s="8">
        <f t="shared" si="53"/>
        <v>3612</v>
      </c>
      <c r="J57" s="8">
        <f t="shared" si="53"/>
        <v>4069</v>
      </c>
      <c r="K57" s="8">
        <f t="shared" si="53"/>
        <v>182</v>
      </c>
      <c r="L57" s="8">
        <f t="shared" si="53"/>
        <v>255</v>
      </c>
      <c r="M57" s="8">
        <f t="shared" si="53"/>
        <v>217</v>
      </c>
      <c r="N57" s="8">
        <f t="shared" si="53"/>
        <v>283</v>
      </c>
      <c r="O57" s="8">
        <f t="shared" si="53"/>
        <v>354</v>
      </c>
      <c r="P57" s="8">
        <f t="shared" si="53"/>
        <v>377</v>
      </c>
      <c r="Q57" s="8">
        <f t="shared" si="53"/>
        <v>637</v>
      </c>
      <c r="R57" s="8">
        <f t="shared" si="53"/>
        <v>896</v>
      </c>
      <c r="S57" s="8">
        <f t="shared" si="53"/>
        <v>783</v>
      </c>
      <c r="T57" s="8">
        <f>T41*(1+$B$4)</f>
        <v>317.56638498575637</v>
      </c>
      <c r="U57" s="8">
        <f t="shared" ref="U57:AK57" si="54">U41*(1+$B$4)</f>
        <v>24.998266206968093</v>
      </c>
      <c r="V57" s="8">
        <f t="shared" si="54"/>
        <v>-260.40108945211398</v>
      </c>
      <c r="W57" s="8">
        <f t="shared" si="54"/>
        <v>-548.06291849966135</v>
      </c>
      <c r="X57" s="8">
        <f t="shared" si="54"/>
        <v>-830.83942893234746</v>
      </c>
      <c r="Y57" s="8">
        <f t="shared" si="54"/>
        <v>-1109.3095627524813</v>
      </c>
      <c r="Z57" s="8">
        <f t="shared" si="54"/>
        <v>-1384.448714570867</v>
      </c>
      <c r="AA57" s="8">
        <f t="shared" si="54"/>
        <v>-1656.9732595906275</v>
      </c>
      <c r="AB57" s="8">
        <f t="shared" si="54"/>
        <v>-1918.3316111417801</v>
      </c>
      <c r="AC57" s="8">
        <f t="shared" si="54"/>
        <v>-2183.1565948410093</v>
      </c>
      <c r="AD57" s="8">
        <f t="shared" si="54"/>
        <v>-2446.7504224274207</v>
      </c>
      <c r="AE57" s="8">
        <f t="shared" si="54"/>
        <v>-2709.2932503357006</v>
      </c>
      <c r="AF57" s="8">
        <f t="shared" si="54"/>
        <v>-2970.9293931473526</v>
      </c>
      <c r="AG57" s="8">
        <f t="shared" si="54"/>
        <v>-3231.7754815043795</v>
      </c>
      <c r="AH57" s="8">
        <f t="shared" si="54"/>
        <v>-3491.9265843895728</v>
      </c>
      <c r="AI57" s="8">
        <f t="shared" si="54"/>
        <v>-3751.4608423032278</v>
      </c>
      <c r="AJ57" s="8">
        <f t="shared" si="54"/>
        <v>-4010.4430018851281</v>
      </c>
      <c r="AK57" s="8">
        <f t="shared" si="54"/>
        <v>-4268.927133432433</v>
      </c>
      <c r="AL57" s="8"/>
      <c r="AM57" s="8"/>
      <c r="AN57" s="8"/>
      <c r="AO57" s="8"/>
      <c r="AP57" s="8"/>
      <c r="AQ57" s="8"/>
    </row>
    <row r="58" spans="3:43" x14ac:dyDescent="0.25">
      <c r="C58" s="17" t="str">
        <f t="shared" si="50"/>
        <v>Research And Development</v>
      </c>
      <c r="D58" s="8">
        <f t="shared" ref="D58:S58" si="55">D42</f>
        <v>114</v>
      </c>
      <c r="E58" s="8">
        <f t="shared" si="55"/>
        <v>144</v>
      </c>
      <c r="F58" s="8">
        <f t="shared" si="55"/>
        <v>148</v>
      </c>
      <c r="G58" s="8">
        <f t="shared" si="55"/>
        <v>213</v>
      </c>
      <c r="H58" s="8">
        <f t="shared" si="55"/>
        <v>1005</v>
      </c>
      <c r="I58" s="8">
        <f t="shared" si="55"/>
        <v>1484</v>
      </c>
      <c r="J58" s="8">
        <f t="shared" si="55"/>
        <v>2512</v>
      </c>
      <c r="K58" s="8">
        <f t="shared" si="55"/>
        <v>401</v>
      </c>
      <c r="L58" s="8">
        <f t="shared" si="55"/>
        <v>451</v>
      </c>
      <c r="M58" s="8">
        <f t="shared" si="55"/>
        <v>448</v>
      </c>
      <c r="N58" s="8">
        <f t="shared" si="55"/>
        <v>462</v>
      </c>
      <c r="O58" s="8">
        <f t="shared" si="55"/>
        <v>484</v>
      </c>
      <c r="P58" s="8">
        <f t="shared" si="55"/>
        <v>100</v>
      </c>
      <c r="Q58" s="8">
        <f t="shared" si="55"/>
        <v>848</v>
      </c>
      <c r="R58" s="8">
        <f t="shared" si="55"/>
        <v>751</v>
      </c>
      <c r="S58" s="8">
        <f t="shared" si="55"/>
        <v>401</v>
      </c>
      <c r="T58" s="8">
        <f t="shared" ref="T58:AK58" si="56">T42*(1+$B$4)</f>
        <v>640.57208725315843</v>
      </c>
      <c r="U58" s="8">
        <f t="shared" si="56"/>
        <v>642.66863713170687</v>
      </c>
      <c r="V58" s="8">
        <f t="shared" si="56"/>
        <v>642.04573170307583</v>
      </c>
      <c r="W58" s="8">
        <f t="shared" si="56"/>
        <v>639.45467079610989</v>
      </c>
      <c r="X58" s="8">
        <f t="shared" si="56"/>
        <v>635.41911721718736</v>
      </c>
      <c r="Y58" s="8">
        <f t="shared" si="56"/>
        <v>649.5103105440254</v>
      </c>
      <c r="Z58" s="8">
        <f t="shared" si="56"/>
        <v>634.57441548316933</v>
      </c>
      <c r="AA58" s="8">
        <f t="shared" si="56"/>
        <v>628.36599784566408</v>
      </c>
      <c r="AB58" s="8">
        <f t="shared" si="56"/>
        <v>621.84390651528008</v>
      </c>
      <c r="AC58" s="8">
        <f t="shared" si="56"/>
        <v>615.0808139090409</v>
      </c>
      <c r="AD58" s="8">
        <f t="shared" si="56"/>
        <v>608.13280829153314</v>
      </c>
      <c r="AE58" s="8">
        <f t="shared" si="56"/>
        <v>601.04347212544405</v>
      </c>
      <c r="AF58" s="8">
        <f t="shared" si="56"/>
        <v>593.84688098271749</v>
      </c>
      <c r="AG58" s="8">
        <f t="shared" si="56"/>
        <v>586.56982765191799</v>
      </c>
      <c r="AH58" s="8">
        <f t="shared" si="56"/>
        <v>579.23348527697942</v>
      </c>
      <c r="AI58" s="8">
        <f t="shared" si="56"/>
        <v>571.85466089241243</v>
      </c>
      <c r="AJ58" s="8">
        <f t="shared" si="56"/>
        <v>564.44674740608752</v>
      </c>
      <c r="AK58" s="8">
        <f t="shared" si="56"/>
        <v>557.02045180523658</v>
      </c>
      <c r="AL58" s="8"/>
      <c r="AM58" s="8"/>
      <c r="AN58" s="8"/>
      <c r="AO58" s="8"/>
      <c r="AP58" s="8"/>
      <c r="AQ58" s="8"/>
    </row>
    <row r="59" spans="3:43" x14ac:dyDescent="0.25">
      <c r="C59" s="17" t="str">
        <f t="shared" si="50"/>
        <v>Depreciation And Amortization</v>
      </c>
      <c r="D59" s="8">
        <f t="shared" ref="D59:S59" si="57">D43</f>
        <v>151</v>
      </c>
      <c r="E59" s="8">
        <f t="shared" si="57"/>
        <v>1533</v>
      </c>
      <c r="F59" s="8">
        <f t="shared" si="57"/>
        <v>1566</v>
      </c>
      <c r="G59" s="8">
        <f t="shared" si="57"/>
        <v>1658</v>
      </c>
      <c r="H59" s="8">
        <f t="shared" si="57"/>
        <v>1062</v>
      </c>
      <c r="I59" s="8">
        <f t="shared" si="57"/>
        <v>106</v>
      </c>
      <c r="J59" s="8">
        <f t="shared" si="57"/>
        <v>1103</v>
      </c>
      <c r="K59" s="8">
        <f t="shared" si="57"/>
        <v>873</v>
      </c>
      <c r="L59" s="8">
        <f t="shared" si="57"/>
        <v>202</v>
      </c>
      <c r="M59" s="8">
        <f t="shared" si="57"/>
        <v>221</v>
      </c>
      <c r="N59" s="8">
        <f t="shared" si="57"/>
        <v>2613</v>
      </c>
      <c r="O59" s="8">
        <f t="shared" si="57"/>
        <v>272</v>
      </c>
      <c r="P59" s="8">
        <f t="shared" si="57"/>
        <v>907</v>
      </c>
      <c r="Q59" s="8">
        <f t="shared" si="57"/>
        <v>935</v>
      </c>
      <c r="R59" s="8">
        <f t="shared" si="57"/>
        <v>109</v>
      </c>
      <c r="S59" s="8">
        <f t="shared" si="57"/>
        <v>104</v>
      </c>
      <c r="T59" s="8">
        <f t="shared" ref="T59:AK59" si="58">T43*(1+$B$4)</f>
        <v>518.08085366637238</v>
      </c>
      <c r="U59" s="8">
        <f t="shared" si="58"/>
        <v>459.5521882062414</v>
      </c>
      <c r="V59" s="8">
        <f t="shared" si="58"/>
        <v>401.33938844649765</v>
      </c>
      <c r="W59" s="8">
        <f t="shared" si="58"/>
        <v>343.37287765668913</v>
      </c>
      <c r="X59" s="8">
        <f t="shared" si="58"/>
        <v>285.61159027381615</v>
      </c>
      <c r="Y59" s="8">
        <f t="shared" si="58"/>
        <v>228.03155189008035</v>
      </c>
      <c r="Z59" s="8">
        <f t="shared" si="58"/>
        <v>170.61890838244523</v>
      </c>
      <c r="AA59" s="8">
        <f t="shared" si="58"/>
        <v>113.36568199699271</v>
      </c>
      <c r="AB59" s="8">
        <f t="shared" si="58"/>
        <v>56.267201253417966</v>
      </c>
      <c r="AC59" s="8">
        <f t="shared" si="58"/>
        <v>-0.6794410316073074</v>
      </c>
      <c r="AD59" s="8">
        <f t="shared" si="58"/>
        <v>-57.476298661108885</v>
      </c>
      <c r="AE59" s="8">
        <f t="shared" si="58"/>
        <v>-114.12509673214446</v>
      </c>
      <c r="AF59" s="8">
        <f t="shared" si="58"/>
        <v>-170.62752131146004</v>
      </c>
      <c r="AG59" s="8">
        <f t="shared" si="58"/>
        <v>-226.9853676191949</v>
      </c>
      <c r="AH59" s="8">
        <f t="shared" si="58"/>
        <v>-283.20060447691139</v>
      </c>
      <c r="AI59" s="8">
        <f t="shared" si="58"/>
        <v>-339.27539057709458</v>
      </c>
      <c r="AJ59" s="8">
        <f t="shared" si="58"/>
        <v>-395.21206432131498</v>
      </c>
      <c r="AK59" s="8">
        <f t="shared" si="58"/>
        <v>-451.01312037940352</v>
      </c>
      <c r="AL59" s="8"/>
      <c r="AM59" s="8"/>
      <c r="AN59" s="8"/>
      <c r="AO59" s="8"/>
      <c r="AP59" s="8"/>
      <c r="AQ59" s="8"/>
    </row>
    <row r="60" spans="3:43" x14ac:dyDescent="0.25">
      <c r="C60" s="17" t="str">
        <f t="shared" si="50"/>
        <v>Other Operating Expenses</v>
      </c>
      <c r="D60" s="8">
        <f t="shared" ref="D60:S60" si="59">D44</f>
        <v>108</v>
      </c>
      <c r="E60" s="8">
        <f t="shared" si="59"/>
        <v>321</v>
      </c>
      <c r="F60" s="8">
        <f t="shared" si="59"/>
        <v>164</v>
      </c>
      <c r="G60" s="8">
        <f t="shared" si="59"/>
        <v>163</v>
      </c>
      <c r="H60" s="8">
        <f t="shared" si="59"/>
        <v>147</v>
      </c>
      <c r="I60" s="8">
        <f t="shared" si="59"/>
        <v>644</v>
      </c>
      <c r="J60" s="8">
        <f t="shared" si="59"/>
        <v>241</v>
      </c>
      <c r="K60" s="8">
        <f t="shared" si="59"/>
        <v>236</v>
      </c>
      <c r="L60" s="8">
        <f t="shared" si="59"/>
        <v>-762</v>
      </c>
      <c r="M60" s="8">
        <f t="shared" si="59"/>
        <v>-263</v>
      </c>
      <c r="N60" s="8">
        <f t="shared" si="59"/>
        <v>-337</v>
      </c>
      <c r="O60" s="8">
        <f t="shared" si="59"/>
        <v>-573</v>
      </c>
      <c r="P60" s="8">
        <f t="shared" si="59"/>
        <v>357</v>
      </c>
      <c r="Q60" s="8">
        <f t="shared" si="59"/>
        <v>155</v>
      </c>
      <c r="R60" s="8">
        <f t="shared" si="59"/>
        <v>155</v>
      </c>
      <c r="S60" s="8">
        <f t="shared" si="59"/>
        <v>205</v>
      </c>
      <c r="T60" s="8">
        <f t="shared" ref="T60:AK60" si="60">T44*(1+$B$4)</f>
        <v>-195.30534076073153</v>
      </c>
      <c r="U60" s="8">
        <f t="shared" si="60"/>
        <v>-242.76174775539712</v>
      </c>
      <c r="V60" s="8">
        <f t="shared" si="60"/>
        <v>-291.60105579557711</v>
      </c>
      <c r="W60" s="8">
        <f t="shared" si="60"/>
        <v>-341.61213655608111</v>
      </c>
      <c r="X60" s="8">
        <f t="shared" si="60"/>
        <v>-392.5907707600166</v>
      </c>
      <c r="Y60" s="8">
        <f t="shared" si="60"/>
        <v>-444.34034554157546</v>
      </c>
      <c r="Z60" s="8">
        <f t="shared" si="60"/>
        <v>-389.98677071459804</v>
      </c>
      <c r="AA60" s="8">
        <f t="shared" si="60"/>
        <v>-420.02259072129249</v>
      </c>
      <c r="AB60" s="8">
        <f t="shared" si="60"/>
        <v>-449.92908924069263</v>
      </c>
      <c r="AC60" s="8">
        <f t="shared" si="60"/>
        <v>-479.72283937754253</v>
      </c>
      <c r="AD60" s="8">
        <f t="shared" si="60"/>
        <v>-509.41794307102566</v>
      </c>
      <c r="AE60" s="8">
        <f t="shared" si="60"/>
        <v>-539.02639287210047</v>
      </c>
      <c r="AF60" s="8">
        <f t="shared" si="60"/>
        <v>-742.39716266436074</v>
      </c>
      <c r="AG60" s="8">
        <f t="shared" si="60"/>
        <v>-851.44479668926203</v>
      </c>
      <c r="AH60" s="8">
        <f t="shared" si="60"/>
        <v>-945.33255208042158</v>
      </c>
      <c r="AI60" s="8">
        <f t="shared" si="60"/>
        <v>-1119.0346822277356</v>
      </c>
      <c r="AJ60" s="8">
        <f t="shared" si="60"/>
        <v>-1273.8100693571698</v>
      </c>
      <c r="AK60" s="8">
        <f t="shared" si="60"/>
        <v>-1520.3853458418571</v>
      </c>
      <c r="AL60" s="8"/>
      <c r="AM60" s="8"/>
      <c r="AN60" s="8"/>
      <c r="AO60" s="8"/>
      <c r="AP60" s="8"/>
      <c r="AQ60" s="8"/>
    </row>
    <row r="61" spans="3:43" x14ac:dyDescent="0.25">
      <c r="C61" s="17" t="str">
        <f t="shared" si="50"/>
        <v>Impairment Of Capital Assets</v>
      </c>
      <c r="D61" s="8">
        <f t="shared" ref="D61:S61" si="61">D45</f>
        <v>509</v>
      </c>
      <c r="E61" s="8">
        <f t="shared" si="61"/>
        <v>498</v>
      </c>
      <c r="F61" s="8">
        <f t="shared" si="61"/>
        <v>-52</v>
      </c>
      <c r="G61" s="8">
        <f t="shared" si="61"/>
        <v>-29</v>
      </c>
      <c r="H61" s="8">
        <f t="shared" si="61"/>
        <v>-185</v>
      </c>
      <c r="I61" s="8">
        <f t="shared" si="61"/>
        <v>-397</v>
      </c>
      <c r="J61" s="8">
        <f t="shared" si="61"/>
        <v>0</v>
      </c>
      <c r="K61" s="8">
        <f t="shared" si="61"/>
        <v>0</v>
      </c>
      <c r="L61" s="8">
        <f t="shared" si="61"/>
        <v>716</v>
      </c>
      <c r="M61" s="8">
        <f t="shared" si="61"/>
        <v>748</v>
      </c>
      <c r="N61" s="8">
        <f t="shared" si="61"/>
        <v>271</v>
      </c>
      <c r="O61" s="8">
        <f t="shared" si="61"/>
        <v>411</v>
      </c>
      <c r="P61" s="8">
        <f t="shared" si="61"/>
        <v>753</v>
      </c>
      <c r="Q61" s="8">
        <f t="shared" si="61"/>
        <v>778</v>
      </c>
      <c r="R61" s="8">
        <f t="shared" si="61"/>
        <v>394</v>
      </c>
      <c r="S61" s="8">
        <f t="shared" si="61"/>
        <v>811</v>
      </c>
      <c r="T61" s="8">
        <f t="shared" ref="T61:AK61" si="62">T45*(1+$B$4)</f>
        <v>987.62976377949622</v>
      </c>
      <c r="U61" s="8">
        <f t="shared" si="62"/>
        <v>1054.651624470262</v>
      </c>
      <c r="V61" s="8">
        <f t="shared" si="62"/>
        <v>1114.0147874433671</v>
      </c>
      <c r="W61" s="8">
        <f t="shared" si="62"/>
        <v>1174.0368357366895</v>
      </c>
      <c r="X61" s="8">
        <f t="shared" si="62"/>
        <v>1234.6691531058323</v>
      </c>
      <c r="Y61" s="8">
        <f t="shared" si="62"/>
        <v>1295.6919301740772</v>
      </c>
      <c r="Z61" s="8">
        <f t="shared" si="62"/>
        <v>1357.0681383955252</v>
      </c>
      <c r="AA61" s="8">
        <f t="shared" si="62"/>
        <v>1418.5647995349532</v>
      </c>
      <c r="AB61" s="8">
        <f t="shared" si="62"/>
        <v>1479.6721354289468</v>
      </c>
      <c r="AC61" s="8">
        <f t="shared" si="62"/>
        <v>1541.1084123651215</v>
      </c>
      <c r="AD61" s="8">
        <f t="shared" si="62"/>
        <v>1603.081343480909</v>
      </c>
      <c r="AE61" s="8">
        <f t="shared" si="62"/>
        <v>1664.9901504208767</v>
      </c>
      <c r="AF61" s="8">
        <f t="shared" si="62"/>
        <v>1726.9377530850984</v>
      </c>
      <c r="AG61" s="8">
        <f t="shared" si="62"/>
        <v>1788.9110538861166</v>
      </c>
      <c r="AH61" s="8">
        <f t="shared" si="62"/>
        <v>1850.8999443411944</v>
      </c>
      <c r="AI61" s="8">
        <f t="shared" si="62"/>
        <v>1912.8965886990254</v>
      </c>
      <c r="AJ61" s="8">
        <f t="shared" si="62"/>
        <v>1974.8948927490528</v>
      </c>
      <c r="AK61" s="8">
        <f t="shared" si="62"/>
        <v>2036.8901063472647</v>
      </c>
      <c r="AL61" s="8"/>
      <c r="AM61" s="8"/>
      <c r="AN61" s="8"/>
      <c r="AO61" s="8"/>
      <c r="AP61" s="8"/>
      <c r="AQ61" s="8"/>
    </row>
    <row r="62" spans="3:43" x14ac:dyDescent="0.25">
      <c r="C62" s="17" t="str">
        <f t="shared" si="50"/>
        <v>Special Income Charges</v>
      </c>
      <c r="D62" s="8">
        <f t="shared" ref="D62:S62" si="63">D46</f>
        <v>355</v>
      </c>
      <c r="E62" s="8">
        <f t="shared" si="63"/>
        <v>154</v>
      </c>
      <c r="F62" s="8">
        <f t="shared" si="63"/>
        <v>941</v>
      </c>
      <c r="G62" s="8">
        <f t="shared" si="63"/>
        <v>749</v>
      </c>
      <c r="H62" s="8">
        <f t="shared" si="63"/>
        <v>7536</v>
      </c>
      <c r="I62" s="8">
        <f t="shared" si="63"/>
        <v>7780</v>
      </c>
      <c r="J62" s="8">
        <f t="shared" si="63"/>
        <v>3948</v>
      </c>
      <c r="K62" s="8">
        <f t="shared" si="63"/>
        <v>811</v>
      </c>
      <c r="L62" s="8">
        <f t="shared" si="63"/>
        <v>373</v>
      </c>
      <c r="M62" s="8">
        <f t="shared" si="63"/>
        <v>425</v>
      </c>
      <c r="N62" s="8">
        <f t="shared" si="63"/>
        <v>498</v>
      </c>
      <c r="O62" s="8">
        <f t="shared" si="63"/>
        <v>543</v>
      </c>
      <c r="P62" s="8">
        <f t="shared" si="63"/>
        <v>246</v>
      </c>
      <c r="Q62" s="8">
        <f t="shared" si="63"/>
        <v>195</v>
      </c>
      <c r="R62" s="8">
        <f t="shared" si="63"/>
        <v>394</v>
      </c>
      <c r="S62" s="8">
        <f t="shared" si="63"/>
        <v>264</v>
      </c>
      <c r="T62" s="8">
        <f t="shared" ref="T62:AK62" si="64">T46*(1+$B$4)</f>
        <v>133.16113870594094</v>
      </c>
      <c r="U62" s="8">
        <f t="shared" si="64"/>
        <v>-72.495913672463118</v>
      </c>
      <c r="V62" s="8">
        <f t="shared" si="64"/>
        <v>-280.29602250002432</v>
      </c>
      <c r="W62" s="8">
        <f t="shared" si="64"/>
        <v>-489.58626694199984</v>
      </c>
      <c r="X62" s="8">
        <f t="shared" si="64"/>
        <v>-699.92002011031525</v>
      </c>
      <c r="Y62" s="8">
        <f t="shared" si="64"/>
        <v>-910.98639215086314</v>
      </c>
      <c r="Z62" s="8">
        <f t="shared" si="64"/>
        <v>-1122.5656286946485</v>
      </c>
      <c r="AA62" s="8">
        <f t="shared" si="64"/>
        <v>-1334.5002881751391</v>
      </c>
      <c r="AB62" s="8">
        <f t="shared" si="64"/>
        <v>-1546.6762402890818</v>
      </c>
      <c r="AC62" s="8">
        <f t="shared" si="64"/>
        <v>-1759.0099096769218</v>
      </c>
      <c r="AD62" s="8">
        <f t="shared" si="64"/>
        <v>-1971.4395692299702</v>
      </c>
      <c r="AE62" s="8">
        <f t="shared" si="64"/>
        <v>-2183.9193066915263</v>
      </c>
      <c r="AF62" s="8">
        <f t="shared" si="64"/>
        <v>-2396.4147852067449</v>
      </c>
      <c r="AG62" s="8">
        <f t="shared" si="64"/>
        <v>-2608.9002260764155</v>
      </c>
      <c r="AH62" s="8">
        <f t="shared" si="64"/>
        <v>-2821.3562359081398</v>
      </c>
      <c r="AI62" s="8">
        <f t="shared" si="64"/>
        <v>-3033.7682247453599</v>
      </c>
      <c r="AJ62" s="8">
        <f t="shared" si="64"/>
        <v>-3246.1252428090465</v>
      </c>
      <c r="AK62" s="8">
        <f t="shared" si="64"/>
        <v>-3458.4191170902232</v>
      </c>
      <c r="AL62" s="8"/>
      <c r="AM62" s="8"/>
      <c r="AN62" s="8"/>
      <c r="AO62" s="8"/>
      <c r="AP62" s="8"/>
      <c r="AQ62" s="8"/>
    </row>
    <row r="63" spans="3:43" x14ac:dyDescent="0.25">
      <c r="C63" s="17" t="str">
        <f t="shared" si="50"/>
        <v>Total Operating Expense</v>
      </c>
      <c r="D63" s="8">
        <f t="shared" ref="D63:S63" si="65">D47</f>
        <v>3697</v>
      </c>
      <c r="E63" s="8">
        <f t="shared" si="65"/>
        <v>9149</v>
      </c>
      <c r="F63" s="8">
        <f t="shared" si="65"/>
        <v>11350</v>
      </c>
      <c r="G63" s="8">
        <f t="shared" si="65"/>
        <v>11947</v>
      </c>
      <c r="H63" s="8">
        <f t="shared" si="65"/>
        <v>14608</v>
      </c>
      <c r="I63" s="8">
        <f t="shared" si="65"/>
        <v>14313</v>
      </c>
      <c r="J63" s="8">
        <f t="shared" si="65"/>
        <v>13531</v>
      </c>
      <c r="K63" s="8">
        <f t="shared" si="65"/>
        <v>2683</v>
      </c>
      <c r="L63" s="8">
        <f t="shared" si="65"/>
        <v>1506</v>
      </c>
      <c r="M63" s="8">
        <f t="shared" si="65"/>
        <v>4338</v>
      </c>
      <c r="N63" s="8">
        <f t="shared" si="65"/>
        <v>3996</v>
      </c>
      <c r="O63" s="8">
        <f t="shared" si="65"/>
        <v>1833</v>
      </c>
      <c r="P63" s="8">
        <f t="shared" si="65"/>
        <v>3440</v>
      </c>
      <c r="Q63" s="8">
        <f t="shared" si="65"/>
        <v>3931</v>
      </c>
      <c r="R63" s="8">
        <f t="shared" si="65"/>
        <v>3186</v>
      </c>
      <c r="S63" s="8">
        <f t="shared" si="65"/>
        <v>3185</v>
      </c>
      <c r="T63" s="8">
        <f t="shared" ref="T63:AK63" si="66">T47*(1+$B$4)</f>
        <v>3710.3976883697123</v>
      </c>
      <c r="U63" s="8">
        <f t="shared" si="66"/>
        <v>3287.7244555707925</v>
      </c>
      <c r="V63" s="8">
        <f t="shared" si="66"/>
        <v>2870.1245212230579</v>
      </c>
      <c r="W63" s="8">
        <f t="shared" si="66"/>
        <v>2152.624070823651</v>
      </c>
      <c r="X63" s="8">
        <f t="shared" si="66"/>
        <v>1485.7078575193088</v>
      </c>
      <c r="Y63" s="8">
        <f t="shared" si="66"/>
        <v>1024.4146949165815</v>
      </c>
      <c r="Z63" s="8">
        <f t="shared" si="66"/>
        <v>364.46158624154452</v>
      </c>
      <c r="AA63" s="8">
        <f t="shared" si="66"/>
        <v>-266.98005943672428</v>
      </c>
      <c r="AB63" s="8">
        <f t="shared" si="66"/>
        <v>-891.13394861282961</v>
      </c>
      <c r="AC63" s="8">
        <f t="shared" si="66"/>
        <v>-1509.5126691886401</v>
      </c>
      <c r="AD63" s="8">
        <f t="shared" si="66"/>
        <v>-2123.2596074802468</v>
      </c>
      <c r="AE63" s="8">
        <f t="shared" si="66"/>
        <v>-2733.2490647759441</v>
      </c>
      <c r="AF63" s="8">
        <f t="shared" si="66"/>
        <v>-3340.156800061226</v>
      </c>
      <c r="AG63" s="8">
        <f t="shared" si="66"/>
        <v>-3944.5103975674574</v>
      </c>
      <c r="AH63" s="8">
        <f t="shared" si="66"/>
        <v>-4546.725674192312</v>
      </c>
      <c r="AI63" s="8">
        <f t="shared" si="66"/>
        <v>-5147.13329909818</v>
      </c>
      <c r="AJ63" s="8">
        <f t="shared" si="66"/>
        <v>-5745.9984660253649</v>
      </c>
      <c r="AK63" s="8">
        <f t="shared" si="66"/>
        <v>-6343.5355776348697</v>
      </c>
      <c r="AL63" s="8"/>
      <c r="AM63" s="8"/>
      <c r="AN63" s="8"/>
      <c r="AO63" s="8"/>
      <c r="AP63" s="8"/>
      <c r="AQ63" s="8"/>
    </row>
    <row r="64" spans="3:43" x14ac:dyDescent="0.25">
      <c r="C64" s="17" t="str">
        <f t="shared" si="50"/>
        <v>Operating Income</v>
      </c>
      <c r="D64" s="8">
        <f t="shared" ref="D64:S64" si="67">D48</f>
        <v>118534</v>
      </c>
      <c r="E64" s="8">
        <f t="shared" si="67"/>
        <v>226579</v>
      </c>
      <c r="F64" s="8">
        <f t="shared" si="67"/>
        <v>268524</v>
      </c>
      <c r="G64" s="8">
        <f t="shared" si="67"/>
        <v>241049</v>
      </c>
      <c r="H64" s="8">
        <f t="shared" si="67"/>
        <v>135786</v>
      </c>
      <c r="I64" s="8">
        <f t="shared" si="67"/>
        <v>145331</v>
      </c>
      <c r="J64" s="8">
        <f t="shared" si="67"/>
        <v>146845</v>
      </c>
      <c r="K64" s="8">
        <f t="shared" si="67"/>
        <v>196672</v>
      </c>
      <c r="L64" s="8">
        <f t="shared" si="67"/>
        <v>702229</v>
      </c>
      <c r="M64" s="8">
        <f t="shared" si="67"/>
        <v>616685</v>
      </c>
      <c r="N64" s="8">
        <f t="shared" si="67"/>
        <v>637336</v>
      </c>
      <c r="O64" s="8">
        <f t="shared" si="67"/>
        <v>720210</v>
      </c>
      <c r="P64" s="8">
        <f t="shared" si="67"/>
        <v>168786</v>
      </c>
      <c r="Q64" s="8">
        <f t="shared" si="67"/>
        <v>219797</v>
      </c>
      <c r="R64" s="8">
        <f t="shared" si="67"/>
        <v>203294</v>
      </c>
      <c r="S64" s="8">
        <f t="shared" si="67"/>
        <v>186291</v>
      </c>
      <c r="T64" s="8">
        <f t="shared" ref="T64:AK64" si="68">T48*(1+$B$4)</f>
        <v>502268.47677564167</v>
      </c>
      <c r="U64" s="8">
        <f t="shared" si="68"/>
        <v>514782.54224320396</v>
      </c>
      <c r="V64" s="8">
        <f t="shared" si="68"/>
        <v>527003.61222600657</v>
      </c>
      <c r="W64" s="8">
        <f t="shared" si="68"/>
        <v>539524.64080405992</v>
      </c>
      <c r="X64" s="8">
        <f t="shared" si="68"/>
        <v>552306.3414938061</v>
      </c>
      <c r="Y64" s="8">
        <f t="shared" si="68"/>
        <v>566025.0728051177</v>
      </c>
      <c r="Z64" s="8">
        <f t="shared" si="68"/>
        <v>579460.81630253652</v>
      </c>
      <c r="AA64" s="8">
        <f t="shared" si="68"/>
        <v>591584.01169717265</v>
      </c>
      <c r="AB64" s="8">
        <f t="shared" si="68"/>
        <v>604844.3511491149</v>
      </c>
      <c r="AC64" s="8">
        <f t="shared" si="68"/>
        <v>618054.25788290857</v>
      </c>
      <c r="AD64" s="8">
        <f t="shared" si="68"/>
        <v>629150.88393299852</v>
      </c>
      <c r="AE64" s="8">
        <f t="shared" si="68"/>
        <v>642395.62423137226</v>
      </c>
      <c r="AF64" s="8">
        <f t="shared" si="68"/>
        <v>858600.77041757759</v>
      </c>
      <c r="AG64" s="8">
        <f t="shared" si="68"/>
        <v>983857.11397529277</v>
      </c>
      <c r="AH64" s="8">
        <f t="shared" si="68"/>
        <v>1030288.6102105565</v>
      </c>
      <c r="AI64" s="8">
        <f t="shared" si="68"/>
        <v>1140735.6411468473</v>
      </c>
      <c r="AJ64" s="8">
        <f t="shared" si="68"/>
        <v>1328910.6525698118</v>
      </c>
      <c r="AK64" s="8">
        <f t="shared" si="68"/>
        <v>1461377.7277132347</v>
      </c>
      <c r="AL64" s="8"/>
      <c r="AM64" s="8"/>
      <c r="AN64" s="8"/>
      <c r="AO64" s="8"/>
      <c r="AP64" s="8"/>
      <c r="AQ64" s="8"/>
    </row>
    <row r="65" spans="20:37" x14ac:dyDescent="0.25"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</sheetData>
  <mergeCells count="44">
    <mergeCell ref="D20:S20"/>
    <mergeCell ref="D6:S6"/>
    <mergeCell ref="T6:AK6"/>
    <mergeCell ref="D7:G7"/>
    <mergeCell ref="H7:K7"/>
    <mergeCell ref="L7:O7"/>
    <mergeCell ref="P7:S7"/>
    <mergeCell ref="T7:W7"/>
    <mergeCell ref="X7:AA7"/>
    <mergeCell ref="AB7:AE7"/>
    <mergeCell ref="AF7:AI7"/>
    <mergeCell ref="AJ7:AK7"/>
    <mergeCell ref="AB53:AE53"/>
    <mergeCell ref="T20:AK20"/>
    <mergeCell ref="D36:S36"/>
    <mergeCell ref="D37:G37"/>
    <mergeCell ref="H37:K37"/>
    <mergeCell ref="L37:O37"/>
    <mergeCell ref="P37:S37"/>
    <mergeCell ref="T37:W37"/>
    <mergeCell ref="X37:AA37"/>
    <mergeCell ref="AB37:AE37"/>
    <mergeCell ref="AF37:AI37"/>
    <mergeCell ref="X21:AA21"/>
    <mergeCell ref="T21:W21"/>
    <mergeCell ref="AF21:AI21"/>
    <mergeCell ref="AB21:AE21"/>
    <mergeCell ref="AJ21:AK21"/>
    <mergeCell ref="AF53:AI53"/>
    <mergeCell ref="AN53:AQ53"/>
    <mergeCell ref="AJ53:AK53"/>
    <mergeCell ref="D21:G21"/>
    <mergeCell ref="H21:K21"/>
    <mergeCell ref="L21:O21"/>
    <mergeCell ref="P21:S21"/>
    <mergeCell ref="H53:K53"/>
    <mergeCell ref="L53:O53"/>
    <mergeCell ref="P53:S53"/>
    <mergeCell ref="D52:S52"/>
    <mergeCell ref="AJ37:AK37"/>
    <mergeCell ref="T36:AK36"/>
    <mergeCell ref="T52:AK52"/>
    <mergeCell ref="T53:W53"/>
    <mergeCell ref="X53:AA53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D-0F19-4605-ACE8-36ACE28175E3}">
  <dimension ref="D9:W72"/>
  <sheetViews>
    <sheetView topLeftCell="E1" workbookViewId="0">
      <pane ySplit="16" topLeftCell="A17" activePane="bottomLeft" state="frozen"/>
      <selection pane="bottomLeft" activeCell="E10" sqref="E10"/>
    </sheetView>
  </sheetViews>
  <sheetFormatPr defaultRowHeight="15" x14ac:dyDescent="0.25"/>
  <cols>
    <col min="4" max="4" width="36.42578125" bestFit="1" customWidth="1"/>
    <col min="5" max="12" width="14.28515625" bestFit="1" customWidth="1"/>
    <col min="13" max="22" width="15.28515625" bestFit="1" customWidth="1"/>
  </cols>
  <sheetData>
    <row r="9" spans="4:22" ht="15.75" thickBot="1" x14ac:dyDescent="0.3"/>
    <row r="10" spans="4:22" ht="15.75" thickBot="1" x14ac:dyDescent="0.3">
      <c r="D10" s="50" t="s">
        <v>65</v>
      </c>
      <c r="E10" s="50">
        <v>3</v>
      </c>
    </row>
    <row r="12" spans="4:22" ht="15.75" thickBot="1" x14ac:dyDescent="0.3"/>
    <row r="13" spans="4:22" ht="15.75" thickBot="1" x14ac:dyDescent="0.3">
      <c r="E13" s="68" t="str">
        <f>Forecast!T6</f>
        <v>FORECAST</v>
      </c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</row>
    <row r="14" spans="4:22" x14ac:dyDescent="0.25">
      <c r="E14" s="71" t="str">
        <f>Forecast!T7</f>
        <v>2025/2026</v>
      </c>
      <c r="F14" s="72"/>
      <c r="G14" s="72"/>
      <c r="H14" s="73"/>
      <c r="I14" s="71" t="str">
        <f>Forecast!X7</f>
        <v>2026/2027</v>
      </c>
      <c r="J14" s="72"/>
      <c r="K14" s="72"/>
      <c r="L14" s="73"/>
      <c r="M14" s="71" t="str">
        <f>Forecast!AB7</f>
        <v>2027/2028</v>
      </c>
      <c r="N14" s="72"/>
      <c r="O14" s="72"/>
      <c r="P14" s="73"/>
      <c r="Q14" s="71" t="str">
        <f>Forecast!AF7</f>
        <v>2028/2029</v>
      </c>
      <c r="R14" s="72"/>
      <c r="S14" s="72"/>
      <c r="T14" s="73"/>
      <c r="U14" s="71" t="str">
        <f>Forecast!AJ7</f>
        <v>2029/2030</v>
      </c>
      <c r="V14" s="72"/>
    </row>
    <row r="15" spans="4:22" x14ac:dyDescent="0.25">
      <c r="E15" s="36" t="str">
        <f>Forecast!T8</f>
        <v>Q1</v>
      </c>
      <c r="F15" s="36" t="str">
        <f>Forecast!U8</f>
        <v>Q2</v>
      </c>
      <c r="G15" s="36" t="str">
        <f>Forecast!V8</f>
        <v>Q3</v>
      </c>
      <c r="H15" s="36" t="str">
        <f>Forecast!W8</f>
        <v>Q4</v>
      </c>
      <c r="I15" s="36" t="str">
        <f>Forecast!X8</f>
        <v>Q1</v>
      </c>
      <c r="J15" s="36" t="str">
        <f>Forecast!Y8</f>
        <v>Q2</v>
      </c>
      <c r="K15" s="36" t="str">
        <f>Forecast!Z8</f>
        <v>Q3</v>
      </c>
      <c r="L15" s="36" t="str">
        <f>Forecast!AA8</f>
        <v>Q4</v>
      </c>
      <c r="M15" s="36" t="str">
        <f>Forecast!AB8</f>
        <v>Q1</v>
      </c>
      <c r="N15" s="36" t="str">
        <f>Forecast!AC8</f>
        <v>Q2</v>
      </c>
      <c r="O15" s="36" t="str">
        <f>Forecast!AD8</f>
        <v>Q3</v>
      </c>
      <c r="P15" s="36" t="str">
        <f>Forecast!AE8</f>
        <v>Q4</v>
      </c>
      <c r="Q15" s="36" t="str">
        <f>Forecast!AF8</f>
        <v>Q1</v>
      </c>
      <c r="R15" s="36" t="str">
        <f>Forecast!AG8</f>
        <v>Q2</v>
      </c>
      <c r="S15" s="36" t="str">
        <f>Forecast!AH8</f>
        <v>Q3</v>
      </c>
      <c r="T15" s="36" t="str">
        <f>Forecast!AI8</f>
        <v>Q4</v>
      </c>
      <c r="U15" s="36" t="str">
        <f>Forecast!AJ8</f>
        <v>Q1</v>
      </c>
      <c r="V15" s="36" t="str">
        <f>Forecast!AK8</f>
        <v>Q2</v>
      </c>
    </row>
    <row r="16" spans="4:22" x14ac:dyDescent="0.25">
      <c r="D16" s="2" t="s">
        <v>0</v>
      </c>
      <c r="E16" s="28">
        <f>Forecast!T9</f>
        <v>45901</v>
      </c>
      <c r="F16" s="28">
        <f>Forecast!U9</f>
        <v>45992</v>
      </c>
      <c r="G16" s="28">
        <f>Forecast!V9</f>
        <v>46082</v>
      </c>
      <c r="H16" s="28">
        <f>Forecast!W9</f>
        <v>46174</v>
      </c>
      <c r="I16" s="28">
        <f>Forecast!X9</f>
        <v>46266</v>
      </c>
      <c r="J16" s="28">
        <f>Forecast!Y9</f>
        <v>46357</v>
      </c>
      <c r="K16" s="28">
        <f>Forecast!Z9</f>
        <v>46447</v>
      </c>
      <c r="L16" s="28">
        <f>Forecast!AA9</f>
        <v>46539</v>
      </c>
      <c r="M16" s="28">
        <f>Forecast!AB9</f>
        <v>46631</v>
      </c>
      <c r="N16" s="28">
        <f>Forecast!AC9</f>
        <v>46722</v>
      </c>
      <c r="O16" s="28">
        <f>Forecast!AD9</f>
        <v>46813</v>
      </c>
      <c r="P16" s="28">
        <f>Forecast!AE9</f>
        <v>46905</v>
      </c>
      <c r="Q16" s="28">
        <f>Forecast!AF9</f>
        <v>46997</v>
      </c>
      <c r="R16" s="28">
        <f>Forecast!AG9</f>
        <v>47088</v>
      </c>
      <c r="S16" s="28">
        <f>Forecast!AH9</f>
        <v>47178</v>
      </c>
      <c r="T16" s="28">
        <f>Forecast!AI9</f>
        <v>47270</v>
      </c>
      <c r="U16" s="28">
        <f>Forecast!AJ9</f>
        <v>47362</v>
      </c>
      <c r="V16" s="28">
        <f>Forecast!AK9</f>
        <v>47453</v>
      </c>
    </row>
    <row r="17" spans="4:22" x14ac:dyDescent="0.25">
      <c r="D17" s="3" t="s">
        <v>5</v>
      </c>
      <c r="E17" s="43">
        <f>E53</f>
        <v>317.56638498575637</v>
      </c>
      <c r="F17" s="43">
        <f t="shared" ref="F17:V17" si="0">F53</f>
        <v>24.998266206968093</v>
      </c>
      <c r="G17" s="43">
        <f t="shared" si="0"/>
        <v>-260.40108945211398</v>
      </c>
      <c r="H17" s="43">
        <f t="shared" si="0"/>
        <v>-548.06291849966135</v>
      </c>
      <c r="I17" s="43">
        <f t="shared" si="0"/>
        <v>-830.83942893234746</v>
      </c>
      <c r="J17" s="43">
        <f t="shared" si="0"/>
        <v>-1109.3095627524813</v>
      </c>
      <c r="K17" s="43">
        <f t="shared" si="0"/>
        <v>-1384.448714570867</v>
      </c>
      <c r="L17" s="43">
        <f t="shared" si="0"/>
        <v>-1656.9732595906275</v>
      </c>
      <c r="M17" s="43">
        <f t="shared" si="0"/>
        <v>-1918.3316111417801</v>
      </c>
      <c r="N17" s="43">
        <f t="shared" si="0"/>
        <v>-2183.1565948410093</v>
      </c>
      <c r="O17" s="43">
        <f t="shared" si="0"/>
        <v>-2446.7504224274207</v>
      </c>
      <c r="P17" s="43">
        <f t="shared" si="0"/>
        <v>-2709.2932503357006</v>
      </c>
      <c r="Q17" s="43">
        <f t="shared" si="0"/>
        <v>-2970.9293931473526</v>
      </c>
      <c r="R17" s="43">
        <f t="shared" si="0"/>
        <v>-3231.7754815043795</v>
      </c>
      <c r="S17" s="43">
        <f t="shared" si="0"/>
        <v>-3491.9265843895728</v>
      </c>
      <c r="T17" s="43">
        <f t="shared" si="0"/>
        <v>-3751.4608423032278</v>
      </c>
      <c r="U17" s="43">
        <f t="shared" si="0"/>
        <v>-4010.4430018851285</v>
      </c>
      <c r="V17" s="43">
        <f t="shared" si="0"/>
        <v>-4268.927133432433</v>
      </c>
    </row>
    <row r="18" spans="4:22" x14ac:dyDescent="0.25">
      <c r="D18" s="4" t="s">
        <v>6</v>
      </c>
      <c r="E18" s="43">
        <f>E57</f>
        <v>79.391596246439093</v>
      </c>
      <c r="F18" s="43">
        <f t="shared" ref="F18:V18" si="1">F57</f>
        <v>6.2495665517420234</v>
      </c>
      <c r="G18" s="43">
        <f t="shared" si="1"/>
        <v>-65.100272363028495</v>
      </c>
      <c r="H18" s="43">
        <f t="shared" si="1"/>
        <v>-137.01572962491534</v>
      </c>
      <c r="I18" s="43">
        <f t="shared" si="1"/>
        <v>-207.70985723308686</v>
      </c>
      <c r="J18" s="43">
        <f t="shared" si="1"/>
        <v>-277.32739068812032</v>
      </c>
      <c r="K18" s="43">
        <f t="shared" si="1"/>
        <v>-346.11217864271674</v>
      </c>
      <c r="L18" s="43">
        <f t="shared" si="1"/>
        <v>-414.24331489765689</v>
      </c>
      <c r="M18" s="43">
        <f t="shared" si="1"/>
        <v>-479.58290278544501</v>
      </c>
      <c r="N18" s="43">
        <f t="shared" si="1"/>
        <v>-545.78914871025233</v>
      </c>
      <c r="O18" s="43">
        <f t="shared" si="1"/>
        <v>-611.68760560685519</v>
      </c>
      <c r="P18" s="43">
        <f t="shared" si="1"/>
        <v>-677.32331258392514</v>
      </c>
      <c r="Q18" s="43">
        <f t="shared" si="1"/>
        <v>-742.73234828683815</v>
      </c>
      <c r="R18" s="43">
        <f t="shared" si="1"/>
        <v>-807.94387037609488</v>
      </c>
      <c r="S18" s="43">
        <f t="shared" si="1"/>
        <v>-872.9816460973932</v>
      </c>
      <c r="T18" s="43">
        <f t="shared" si="1"/>
        <v>-937.86521057580694</v>
      </c>
      <c r="U18" s="43">
        <f t="shared" si="1"/>
        <v>-1002.6107504712821</v>
      </c>
      <c r="V18" s="43">
        <f t="shared" si="1"/>
        <v>-1067.2317833581083</v>
      </c>
    </row>
    <row r="19" spans="4:22" x14ac:dyDescent="0.25">
      <c r="D19" s="4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4:22" x14ac:dyDescent="0.25">
      <c r="D20" s="3" t="s">
        <v>7</v>
      </c>
      <c r="E20" s="43">
        <f>E17-E18</f>
        <v>238.17478873931728</v>
      </c>
      <c r="F20" s="43">
        <f t="shared" ref="F20:V20" si="2">F17-F18</f>
        <v>18.748699655226069</v>
      </c>
      <c r="G20" s="43">
        <f t="shared" si="2"/>
        <v>-195.30081708908548</v>
      </c>
      <c r="H20" s="43">
        <f t="shared" si="2"/>
        <v>-411.04718887474598</v>
      </c>
      <c r="I20" s="43">
        <f t="shared" si="2"/>
        <v>-623.12957169926062</v>
      </c>
      <c r="J20" s="43">
        <f t="shared" si="2"/>
        <v>-831.98217206436095</v>
      </c>
      <c r="K20" s="43">
        <f t="shared" si="2"/>
        <v>-1038.3365359281502</v>
      </c>
      <c r="L20" s="43">
        <f t="shared" si="2"/>
        <v>-1242.7299446929705</v>
      </c>
      <c r="M20" s="43">
        <f t="shared" si="2"/>
        <v>-1438.7487083563351</v>
      </c>
      <c r="N20" s="43">
        <f t="shared" si="2"/>
        <v>-1637.3674461307569</v>
      </c>
      <c r="O20" s="43">
        <f t="shared" si="2"/>
        <v>-1835.0628168205656</v>
      </c>
      <c r="P20" s="43">
        <f t="shared" si="2"/>
        <v>-2031.9699377517754</v>
      </c>
      <c r="Q20" s="43">
        <f t="shared" si="2"/>
        <v>-2228.1970448605143</v>
      </c>
      <c r="R20" s="43">
        <f t="shared" si="2"/>
        <v>-2423.8316111282847</v>
      </c>
      <c r="S20" s="43">
        <f t="shared" si="2"/>
        <v>-2618.9449382921794</v>
      </c>
      <c r="T20" s="43">
        <f t="shared" si="2"/>
        <v>-2813.5956317274208</v>
      </c>
      <c r="U20" s="43">
        <f t="shared" si="2"/>
        <v>-3007.8322514138463</v>
      </c>
      <c r="V20" s="43">
        <f t="shared" si="2"/>
        <v>-3201.6953500743248</v>
      </c>
    </row>
    <row r="21" spans="4:22" x14ac:dyDescent="0.25">
      <c r="D21" s="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4:22" ht="30" x14ac:dyDescent="0.25">
      <c r="D22" s="4" t="s">
        <v>8</v>
      </c>
      <c r="E22" s="43">
        <f>Forecast!T10</f>
        <v>-181.0806528996292</v>
      </c>
      <c r="F22" s="43">
        <f>Forecast!U10</f>
        <v>-418.5214852791143</v>
      </c>
      <c r="G22" s="43">
        <f>Forecast!V10</f>
        <v>-654.73099795969074</v>
      </c>
      <c r="H22" s="43">
        <f>Forecast!W10</f>
        <v>-889.90307982329796</v>
      </c>
      <c r="I22" s="43">
        <f>Forecast!X10</f>
        <v>-1124.1963210058302</v>
      </c>
      <c r="J22" s="43">
        <f>Forecast!Y10</f>
        <v>-1357.7400573930424</v>
      </c>
      <c r="K22" s="43">
        <f>Forecast!Z10</f>
        <v>-1590.6396960293625</v>
      </c>
      <c r="L22" s="43">
        <f>Forecast!AA10</f>
        <v>-1822.9812373619166</v>
      </c>
      <c r="M22" s="43">
        <f>Forecast!AB10</f>
        <v>-2054.8350270257815</v>
      </c>
      <c r="N22" s="43">
        <f>Forecast!AC10</f>
        <v>-2286.2588210873259</v>
      </c>
      <c r="O22" s="43">
        <f>Forecast!AD10</f>
        <v>-2517.3002648357683</v>
      </c>
      <c r="P22" s="43">
        <f>Forecast!AE10</f>
        <v>-2747.9988836911425</v>
      </c>
      <c r="Q22" s="43">
        <f>Forecast!AF10</f>
        <v>-2978.387675221285</v>
      </c>
      <c r="R22" s="43">
        <f>Forecast!AG10</f>
        <v>-3208.494378827023</v>
      </c>
      <c r="S22" s="43">
        <f>Forecast!AH10</f>
        <v>-3438.3424870266422</v>
      </c>
      <c r="T22" s="43">
        <f>Forecast!AI10</f>
        <v>-3667.9520506971107</v>
      </c>
      <c r="U22" s="43">
        <f>Forecast!AJ10</f>
        <v>-3897.3403205913492</v>
      </c>
      <c r="V22" s="43">
        <f>Forecast!AK10</f>
        <v>-4126.5222590305975</v>
      </c>
    </row>
    <row r="23" spans="4:22" ht="30" x14ac:dyDescent="0.25">
      <c r="D23" s="4" t="s">
        <v>9</v>
      </c>
      <c r="E23" s="43">
        <f>Forecast!T11</f>
        <v>317.56638498575637</v>
      </c>
      <c r="F23" s="43">
        <f>Forecast!U11</f>
        <v>24.998266206968093</v>
      </c>
      <c r="G23" s="43">
        <f>Forecast!V11</f>
        <v>-260.40108945211398</v>
      </c>
      <c r="H23" s="43">
        <f>Forecast!W11</f>
        <v>-548.06291849966135</v>
      </c>
      <c r="I23" s="43">
        <f>Forecast!X11</f>
        <v>-830.83942893234746</v>
      </c>
      <c r="J23" s="43">
        <f>Forecast!Y11</f>
        <v>-1109.3095627524813</v>
      </c>
      <c r="K23" s="43">
        <f>Forecast!Z11</f>
        <v>-1384.448714570867</v>
      </c>
      <c r="L23" s="43">
        <f>Forecast!AA11</f>
        <v>-1656.9732595906275</v>
      </c>
      <c r="M23" s="43">
        <f>Forecast!AB11</f>
        <v>-1918.3316111417801</v>
      </c>
      <c r="N23" s="43">
        <f>Forecast!AC11</f>
        <v>-2183.1565948410093</v>
      </c>
      <c r="O23" s="43">
        <f>Forecast!AD11</f>
        <v>-2446.7504224274207</v>
      </c>
      <c r="P23" s="43">
        <f>Forecast!AE11</f>
        <v>-2709.2932503357006</v>
      </c>
      <c r="Q23" s="43">
        <f>Forecast!AF11</f>
        <v>-2970.9293931473526</v>
      </c>
      <c r="R23" s="43">
        <f>Forecast!AG11</f>
        <v>-3231.7754815043795</v>
      </c>
      <c r="S23" s="43">
        <f>Forecast!AH11</f>
        <v>-3491.9265843895728</v>
      </c>
      <c r="T23" s="43">
        <f>Forecast!AI11</f>
        <v>-3751.4608423032278</v>
      </c>
      <c r="U23" s="43">
        <f>Forecast!AJ11</f>
        <v>-4010.4430018851281</v>
      </c>
      <c r="V23" s="43">
        <f>Forecast!AK11</f>
        <v>-4268.927133432433</v>
      </c>
    </row>
    <row r="24" spans="4:22" x14ac:dyDescent="0.25">
      <c r="D24" s="4" t="s">
        <v>10</v>
      </c>
      <c r="E24" s="43">
        <f>Forecast!T12</f>
        <v>640.57208725315843</v>
      </c>
      <c r="F24" s="43">
        <f>Forecast!U12</f>
        <v>642.66863713170687</v>
      </c>
      <c r="G24" s="43">
        <f>Forecast!V12</f>
        <v>642.04573170307583</v>
      </c>
      <c r="H24" s="43">
        <f>Forecast!W12</f>
        <v>639.45467079610989</v>
      </c>
      <c r="I24" s="43">
        <f>Forecast!X12</f>
        <v>635.41911721718736</v>
      </c>
      <c r="J24" s="43">
        <f>Forecast!Y12</f>
        <v>649.5103105440254</v>
      </c>
      <c r="K24" s="43">
        <f>Forecast!Z12</f>
        <v>634.57441548316933</v>
      </c>
      <c r="L24" s="43">
        <f>Forecast!AA12</f>
        <v>628.36599784566408</v>
      </c>
      <c r="M24" s="43">
        <f>Forecast!AB12</f>
        <v>621.84390651528008</v>
      </c>
      <c r="N24" s="43">
        <f>Forecast!AC12</f>
        <v>615.0808139090409</v>
      </c>
      <c r="O24" s="43">
        <f>Forecast!AD12</f>
        <v>608.13280829153314</v>
      </c>
      <c r="P24" s="43">
        <f>Forecast!AE12</f>
        <v>601.04347212544405</v>
      </c>
      <c r="Q24" s="43">
        <f>Forecast!AF12</f>
        <v>593.84688098271749</v>
      </c>
      <c r="R24" s="43">
        <f>Forecast!AG12</f>
        <v>586.56982765191799</v>
      </c>
      <c r="S24" s="43">
        <f>Forecast!AH12</f>
        <v>579.23348527697942</v>
      </c>
      <c r="T24" s="43">
        <f>Forecast!AI12</f>
        <v>571.85466089241243</v>
      </c>
      <c r="U24" s="43">
        <f>Forecast!AJ12</f>
        <v>564.44674740608752</v>
      </c>
      <c r="V24" s="43">
        <f>Forecast!AK12</f>
        <v>557.02045180523658</v>
      </c>
    </row>
    <row r="25" spans="4:22" ht="30" x14ac:dyDescent="0.25">
      <c r="D25" s="4" t="s">
        <v>11</v>
      </c>
      <c r="E25" s="43">
        <f>Forecast!T13</f>
        <v>518.08085366637238</v>
      </c>
      <c r="F25" s="43">
        <f>Forecast!U13</f>
        <v>459.5521882062414</v>
      </c>
      <c r="G25" s="43">
        <f>Forecast!V13</f>
        <v>401.33938844649765</v>
      </c>
      <c r="H25" s="43">
        <f>Forecast!W13</f>
        <v>343.37287765668913</v>
      </c>
      <c r="I25" s="43">
        <f>Forecast!X13</f>
        <v>285.61159027381615</v>
      </c>
      <c r="J25" s="43">
        <f>Forecast!Y13</f>
        <v>228.03155189008035</v>
      </c>
      <c r="K25" s="43">
        <f>Forecast!Z13</f>
        <v>170.61890838244523</v>
      </c>
      <c r="L25" s="43">
        <f>Forecast!AA13</f>
        <v>113.36568199699271</v>
      </c>
      <c r="M25" s="43">
        <f>Forecast!AB13</f>
        <v>56.267201253417966</v>
      </c>
      <c r="N25" s="43">
        <f>Forecast!AC13</f>
        <v>-0.6794410316073074</v>
      </c>
      <c r="O25" s="43">
        <f>Forecast!AD13</f>
        <v>-57.476298661108885</v>
      </c>
      <c r="P25" s="43">
        <f>Forecast!AE13</f>
        <v>-114.12509673214446</v>
      </c>
      <c r="Q25" s="43">
        <f>Forecast!AF13</f>
        <v>-170.62752131146004</v>
      </c>
      <c r="R25" s="43">
        <f>Forecast!AG13</f>
        <v>-226.9853676191949</v>
      </c>
      <c r="S25" s="43">
        <f>Forecast!AH13</f>
        <v>-283.20060447691139</v>
      </c>
      <c r="T25" s="43">
        <f>Forecast!AI13</f>
        <v>-339.27539057709458</v>
      </c>
      <c r="U25" s="43">
        <f>Forecast!AJ13</f>
        <v>-395.21206432131498</v>
      </c>
      <c r="V25" s="43">
        <f>Forecast!AK13</f>
        <v>-451.01312037940352</v>
      </c>
    </row>
    <row r="26" spans="4:22" x14ac:dyDescent="0.25">
      <c r="D26" s="4" t="s">
        <v>12</v>
      </c>
      <c r="E26" s="43">
        <f>Forecast!T14</f>
        <v>-195.30534076073153</v>
      </c>
      <c r="F26" s="43">
        <f>Forecast!U14</f>
        <v>-242.76174775539712</v>
      </c>
      <c r="G26" s="43">
        <f>Forecast!V14</f>
        <v>-291.60105579557711</v>
      </c>
      <c r="H26" s="43">
        <f>Forecast!W14</f>
        <v>-341.61213655608111</v>
      </c>
      <c r="I26" s="43">
        <f>Forecast!X14</f>
        <v>-392.5907707600166</v>
      </c>
      <c r="J26" s="43">
        <f>Forecast!Y14</f>
        <v>-444.34034554157546</v>
      </c>
      <c r="K26" s="43">
        <f>Forecast!Z14</f>
        <v>-389.98677071459804</v>
      </c>
      <c r="L26" s="43">
        <f>Forecast!AA14</f>
        <v>-420.02259072129249</v>
      </c>
      <c r="M26" s="43">
        <f>Forecast!AB14</f>
        <v>-449.92908924069263</v>
      </c>
      <c r="N26" s="43">
        <f>Forecast!AC14</f>
        <v>-479.72283937754253</v>
      </c>
      <c r="O26" s="43">
        <f>Forecast!AD14</f>
        <v>-509.41794307102566</v>
      </c>
      <c r="P26" s="43">
        <f>Forecast!AE14</f>
        <v>-539.02639287210047</v>
      </c>
      <c r="Q26" s="43">
        <f>Forecast!AF14</f>
        <v>-742.39716266436074</v>
      </c>
      <c r="R26" s="43">
        <f>Forecast!AG14</f>
        <v>-851.44479668926203</v>
      </c>
      <c r="S26" s="43">
        <f>Forecast!AH14</f>
        <v>-945.33255208042158</v>
      </c>
      <c r="T26" s="43">
        <f>Forecast!AI14</f>
        <v>-1119.0346822277356</v>
      </c>
      <c r="U26" s="43">
        <f>Forecast!AJ14</f>
        <v>-1273.8100693571698</v>
      </c>
      <c r="V26" s="43">
        <f>Forecast!AK14</f>
        <v>-1520.3853458418571</v>
      </c>
    </row>
    <row r="27" spans="4:22" x14ac:dyDescent="0.25">
      <c r="D27" s="4" t="s">
        <v>13</v>
      </c>
      <c r="E27" s="43">
        <f>Forecast!T15</f>
        <v>987.62976377949622</v>
      </c>
      <c r="F27" s="43">
        <f>Forecast!U15</f>
        <v>1054.651624470262</v>
      </c>
      <c r="G27" s="43">
        <f>Forecast!V15</f>
        <v>1114.0147874433671</v>
      </c>
      <c r="H27" s="43">
        <f>Forecast!W15</f>
        <v>1174.0368357366895</v>
      </c>
      <c r="I27" s="43">
        <f>Forecast!X15</f>
        <v>1234.6691531058323</v>
      </c>
      <c r="J27" s="43">
        <f>Forecast!Y15</f>
        <v>1295.6919301740772</v>
      </c>
      <c r="K27" s="43">
        <f>Forecast!Z15</f>
        <v>1357.0681383955252</v>
      </c>
      <c r="L27" s="43">
        <f>Forecast!AA15</f>
        <v>1418.5647995349532</v>
      </c>
      <c r="M27" s="43">
        <f>Forecast!AB15</f>
        <v>1479.6721354289468</v>
      </c>
      <c r="N27" s="43">
        <f>Forecast!AC15</f>
        <v>1541.1084123651215</v>
      </c>
      <c r="O27" s="43">
        <f>Forecast!AD15</f>
        <v>1603.081343480909</v>
      </c>
      <c r="P27" s="43">
        <f>Forecast!AE15</f>
        <v>1664.9901504208767</v>
      </c>
      <c r="Q27" s="43">
        <f>Forecast!AF15</f>
        <v>1726.9377530850984</v>
      </c>
      <c r="R27" s="43">
        <f>Forecast!AG15</f>
        <v>1788.9110538861166</v>
      </c>
      <c r="S27" s="43">
        <f>Forecast!AH15</f>
        <v>1850.8999443411944</v>
      </c>
      <c r="T27" s="43">
        <f>Forecast!AI15</f>
        <v>1912.8965886990254</v>
      </c>
      <c r="U27" s="43">
        <f>Forecast!AJ15</f>
        <v>1974.8948927490528</v>
      </c>
      <c r="V27" s="43">
        <f>Forecast!AK15</f>
        <v>2036.8901063472647</v>
      </c>
    </row>
    <row r="28" spans="4:22" x14ac:dyDescent="0.25">
      <c r="D28" s="4" t="s">
        <v>14</v>
      </c>
      <c r="E28" s="43">
        <f>Forecast!T16</f>
        <v>133.16113870594094</v>
      </c>
      <c r="F28" s="43">
        <f>Forecast!U16</f>
        <v>-72.495913672463118</v>
      </c>
      <c r="G28" s="43">
        <f>Forecast!V16</f>
        <v>-280.29602250002432</v>
      </c>
      <c r="H28" s="43">
        <f>Forecast!W16</f>
        <v>-489.58626694199984</v>
      </c>
      <c r="I28" s="43">
        <f>Forecast!X16</f>
        <v>-699.92002011031525</v>
      </c>
      <c r="J28" s="43">
        <f>Forecast!Y16</f>
        <v>-910.98639215086314</v>
      </c>
      <c r="K28" s="43">
        <f>Forecast!Z16</f>
        <v>-1122.5656286946485</v>
      </c>
      <c r="L28" s="43">
        <f>Forecast!AA16</f>
        <v>-1334.5002881751391</v>
      </c>
      <c r="M28" s="43">
        <f>Forecast!AB16</f>
        <v>-1546.6762402890818</v>
      </c>
      <c r="N28" s="43">
        <f>Forecast!AC16</f>
        <v>-1759.0099096769218</v>
      </c>
      <c r="O28" s="43">
        <f>Forecast!AD16</f>
        <v>-1971.4395692299702</v>
      </c>
      <c r="P28" s="43">
        <f>Forecast!AE16</f>
        <v>-2183.9193066915263</v>
      </c>
      <c r="Q28" s="43">
        <f>Forecast!AF16</f>
        <v>-2396.4147852067449</v>
      </c>
      <c r="R28" s="43">
        <f>Forecast!AG16</f>
        <v>-2608.9002260764155</v>
      </c>
      <c r="S28" s="43">
        <f>Forecast!AH16</f>
        <v>-2821.3562359081398</v>
      </c>
      <c r="T28" s="43">
        <f>Forecast!AI16</f>
        <v>-3033.7682247453599</v>
      </c>
      <c r="U28" s="43">
        <f>Forecast!AJ16</f>
        <v>-3246.1252428090465</v>
      </c>
      <c r="V28" s="43">
        <f>Forecast!AK16</f>
        <v>-3458.4191170902232</v>
      </c>
    </row>
    <row r="29" spans="4:22" x14ac:dyDescent="0.25">
      <c r="D29" s="3" t="s">
        <v>24</v>
      </c>
      <c r="E29" s="43">
        <f>SUM(E22:E28)</f>
        <v>2220.6242347303637</v>
      </c>
      <c r="F29" s="43">
        <f t="shared" ref="F29:V29" si="3">SUM(F22:F28)</f>
        <v>1448.091569308204</v>
      </c>
      <c r="G29" s="43">
        <f t="shared" si="3"/>
        <v>670.37074188553447</v>
      </c>
      <c r="H29" s="43">
        <f t="shared" si="3"/>
        <v>-112.3000176315519</v>
      </c>
      <c r="I29" s="43">
        <f t="shared" si="3"/>
        <v>-891.84668021167374</v>
      </c>
      <c r="J29" s="43">
        <f t="shared" si="3"/>
        <v>-1649.1425652297792</v>
      </c>
      <c r="K29" s="43">
        <f t="shared" si="3"/>
        <v>-2325.3793477483368</v>
      </c>
      <c r="L29" s="43">
        <f t="shared" si="3"/>
        <v>-3074.1808964713655</v>
      </c>
      <c r="M29" s="43">
        <f t="shared" si="3"/>
        <v>-3811.9887244996908</v>
      </c>
      <c r="N29" s="43">
        <f t="shared" si="3"/>
        <v>-4552.6383797402441</v>
      </c>
      <c r="O29" s="43">
        <f t="shared" si="3"/>
        <v>-5291.1703464528509</v>
      </c>
      <c r="P29" s="43">
        <f t="shared" si="3"/>
        <v>-6028.3293077762937</v>
      </c>
      <c r="Q29" s="43">
        <f t="shared" si="3"/>
        <v>-6937.9719034833888</v>
      </c>
      <c r="R29" s="43">
        <f t="shared" si="3"/>
        <v>-7752.11936917824</v>
      </c>
      <c r="S29" s="43">
        <f t="shared" si="3"/>
        <v>-8550.0250342635154</v>
      </c>
      <c r="T29" s="43">
        <f t="shared" si="3"/>
        <v>-9426.7399409590907</v>
      </c>
      <c r="U29" s="43">
        <f t="shared" si="3"/>
        <v>-10283.589058808868</v>
      </c>
      <c r="V29" s="43">
        <f t="shared" si="3"/>
        <v>-11231.35641762201</v>
      </c>
    </row>
    <row r="30" spans="4:22" x14ac:dyDescent="0.25">
      <c r="D30" s="3" t="s">
        <v>15</v>
      </c>
      <c r="E30" s="43">
        <f>E20-E29</f>
        <v>-1982.4494459910463</v>
      </c>
      <c r="F30" s="43">
        <f t="shared" ref="F30:V30" si="4">F20-F29</f>
        <v>-1429.3428696529779</v>
      </c>
      <c r="G30" s="43">
        <f t="shared" si="4"/>
        <v>-865.67155897461998</v>
      </c>
      <c r="H30" s="43">
        <f t="shared" si="4"/>
        <v>-298.74717124319409</v>
      </c>
      <c r="I30" s="43">
        <f t="shared" si="4"/>
        <v>268.71710851241312</v>
      </c>
      <c r="J30" s="43">
        <f t="shared" si="4"/>
        <v>817.16039316541821</v>
      </c>
      <c r="K30" s="43">
        <f t="shared" si="4"/>
        <v>1287.0428118201867</v>
      </c>
      <c r="L30" s="43">
        <f t="shared" si="4"/>
        <v>1831.4509517783949</v>
      </c>
      <c r="M30" s="43">
        <f t="shared" si="4"/>
        <v>2373.2400161433557</v>
      </c>
      <c r="N30" s="43">
        <f t="shared" si="4"/>
        <v>2915.2709336094872</v>
      </c>
      <c r="O30" s="43">
        <f t="shared" si="4"/>
        <v>3456.1075296322852</v>
      </c>
      <c r="P30" s="43">
        <f t="shared" si="4"/>
        <v>3996.3593700245183</v>
      </c>
      <c r="Q30" s="43">
        <f t="shared" si="4"/>
        <v>4709.7748586228745</v>
      </c>
      <c r="R30" s="43">
        <f t="shared" si="4"/>
        <v>5328.2877580499553</v>
      </c>
      <c r="S30" s="43">
        <f t="shared" si="4"/>
        <v>5931.080095971336</v>
      </c>
      <c r="T30" s="43">
        <f t="shared" si="4"/>
        <v>6613.1443092316695</v>
      </c>
      <c r="U30" s="43">
        <f t="shared" si="4"/>
        <v>7275.7568073950215</v>
      </c>
      <c r="V30" s="43">
        <f t="shared" si="4"/>
        <v>8029.661067547685</v>
      </c>
    </row>
    <row r="31" spans="4:22" x14ac:dyDescent="0.25">
      <c r="D31" s="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4:22" x14ac:dyDescent="0.25">
      <c r="D32" s="4" t="s">
        <v>16</v>
      </c>
      <c r="E32" s="43">
        <f>E64</f>
        <v>9.5269915495726902</v>
      </c>
      <c r="F32" s="43">
        <f t="shared" ref="F32:V32" si="5">F64</f>
        <v>0.74994798620904279</v>
      </c>
      <c r="G32" s="43">
        <f t="shared" si="5"/>
        <v>-7.8120326835634195</v>
      </c>
      <c r="H32" s="43">
        <f t="shared" si="5"/>
        <v>-16.44188755498984</v>
      </c>
      <c r="I32" s="43">
        <f t="shared" si="5"/>
        <v>-24.925182867970424</v>
      </c>
      <c r="J32" s="43">
        <f t="shared" si="5"/>
        <v>-33.279286882574439</v>
      </c>
      <c r="K32" s="43">
        <f t="shared" si="5"/>
        <v>-41.533461437126007</v>
      </c>
      <c r="L32" s="43">
        <f t="shared" si="5"/>
        <v>-49.709197787718821</v>
      </c>
      <c r="M32" s="43">
        <f t="shared" si="5"/>
        <v>-57.549948334253401</v>
      </c>
      <c r="N32" s="43">
        <f t="shared" si="5"/>
        <v>-65.494697845230277</v>
      </c>
      <c r="O32" s="43">
        <f t="shared" si="5"/>
        <v>-73.402512672822624</v>
      </c>
      <c r="P32" s="43">
        <f t="shared" si="5"/>
        <v>-81.278797510071016</v>
      </c>
      <c r="Q32" s="43">
        <f t="shared" si="5"/>
        <v>-89.127881794420574</v>
      </c>
      <c r="R32" s="43">
        <f t="shared" si="5"/>
        <v>-96.953264445131381</v>
      </c>
      <c r="S32" s="43">
        <f t="shared" si="5"/>
        <v>-104.75779753168717</v>
      </c>
      <c r="T32" s="43">
        <f t="shared" si="5"/>
        <v>-112.54382526909683</v>
      </c>
      <c r="U32" s="43">
        <f t="shared" si="5"/>
        <v>-120.31329005655385</v>
      </c>
      <c r="V32" s="43">
        <f t="shared" si="5"/>
        <v>-128.06781400297299</v>
      </c>
    </row>
    <row r="33" spans="4:22" x14ac:dyDescent="0.25">
      <c r="D33" s="4" t="s">
        <v>17</v>
      </c>
      <c r="E33" s="43">
        <f>E60</f>
        <v>2.7787058686253685</v>
      </c>
      <c r="F33" s="43">
        <f t="shared" ref="F33:V33" si="6">F60</f>
        <v>0.21873482931097085</v>
      </c>
      <c r="G33" s="43">
        <f t="shared" si="6"/>
        <v>-2.2785095327059977</v>
      </c>
      <c r="H33" s="43">
        <f t="shared" si="6"/>
        <v>-4.795550536872037</v>
      </c>
      <c r="I33" s="43">
        <f t="shared" si="6"/>
        <v>-7.2698450031580411</v>
      </c>
      <c r="J33" s="43">
        <f t="shared" si="6"/>
        <v>-9.706458674084212</v>
      </c>
      <c r="K33" s="43">
        <f t="shared" si="6"/>
        <v>-12.113926252495087</v>
      </c>
      <c r="L33" s="43">
        <f t="shared" si="6"/>
        <v>-14.498516021417993</v>
      </c>
      <c r="M33" s="43">
        <f t="shared" si="6"/>
        <v>-16.785401597490576</v>
      </c>
      <c r="N33" s="43">
        <f t="shared" si="6"/>
        <v>-19.102620204858834</v>
      </c>
      <c r="O33" s="43">
        <f t="shared" si="6"/>
        <v>-21.409066196239934</v>
      </c>
      <c r="P33" s="43">
        <f t="shared" si="6"/>
        <v>-23.706315940437381</v>
      </c>
      <c r="Q33" s="43">
        <f t="shared" si="6"/>
        <v>-25.995632190039338</v>
      </c>
      <c r="R33" s="43">
        <f t="shared" si="6"/>
        <v>-28.278035463163324</v>
      </c>
      <c r="S33" s="43">
        <f t="shared" si="6"/>
        <v>-30.554357613408765</v>
      </c>
      <c r="T33" s="43">
        <f t="shared" si="6"/>
        <v>-32.825282370153246</v>
      </c>
      <c r="U33" s="43">
        <f t="shared" si="6"/>
        <v>-35.091376266494876</v>
      </c>
      <c r="V33" s="43">
        <f t="shared" si="6"/>
        <v>-37.353112417533794</v>
      </c>
    </row>
    <row r="34" spans="4:22" x14ac:dyDescent="0.25">
      <c r="D34" s="4" t="s">
        <v>18</v>
      </c>
      <c r="E34" s="43">
        <f>E67</f>
        <v>198.47899061609775</v>
      </c>
      <c r="F34" s="43">
        <f t="shared" ref="F34:V34" si="7">F67</f>
        <v>15.623916379355059</v>
      </c>
      <c r="G34" s="43">
        <f t="shared" si="7"/>
        <v>-162.75068090757122</v>
      </c>
      <c r="H34" s="43">
        <f t="shared" si="7"/>
        <v>-342.53932406228836</v>
      </c>
      <c r="I34" s="43">
        <f t="shared" si="7"/>
        <v>-519.27464308271715</v>
      </c>
      <c r="J34" s="43">
        <f t="shared" si="7"/>
        <v>-693.31847672030085</v>
      </c>
      <c r="K34" s="43">
        <f t="shared" si="7"/>
        <v>-865.28044660679188</v>
      </c>
      <c r="L34" s="43">
        <f t="shared" si="7"/>
        <v>-1035.6082872441423</v>
      </c>
      <c r="M34" s="43">
        <f t="shared" si="7"/>
        <v>-1198.9572569636125</v>
      </c>
      <c r="N34" s="43">
        <f t="shared" si="7"/>
        <v>-1364.4728717756309</v>
      </c>
      <c r="O34" s="43">
        <f t="shared" si="7"/>
        <v>-1529.2190140171379</v>
      </c>
      <c r="P34" s="43">
        <f t="shared" si="7"/>
        <v>-1693.3082814598129</v>
      </c>
      <c r="Q34" s="43">
        <f t="shared" si="7"/>
        <v>-1856.8308707170954</v>
      </c>
      <c r="R34" s="43">
        <f t="shared" si="7"/>
        <v>-2019.8596759402371</v>
      </c>
      <c r="S34" s="43">
        <f t="shared" si="7"/>
        <v>-2182.4541152434831</v>
      </c>
      <c r="T34" s="43">
        <f t="shared" si="7"/>
        <v>-2344.6630264395171</v>
      </c>
      <c r="U34" s="43">
        <f t="shared" si="7"/>
        <v>-2506.5268761782054</v>
      </c>
      <c r="V34" s="43">
        <f t="shared" si="7"/>
        <v>-2668.0794583952706</v>
      </c>
    </row>
    <row r="35" spans="4:22" x14ac:dyDescent="0.25">
      <c r="D35" s="4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4:22" x14ac:dyDescent="0.25">
      <c r="D36" s="3" t="s">
        <v>19</v>
      </c>
      <c r="E36" s="43">
        <f>E30+E32-E33-E34</f>
        <v>-2174.1801509261968</v>
      </c>
      <c r="F36" s="43">
        <f t="shared" ref="F36:V36" si="8">F30+F32-F33-F34</f>
        <v>-1444.4355728754349</v>
      </c>
      <c r="G36" s="43">
        <f t="shared" si="8"/>
        <v>-708.45440121790614</v>
      </c>
      <c r="H36" s="43">
        <f t="shared" si="8"/>
        <v>32.145815800976493</v>
      </c>
      <c r="I36" s="43">
        <f t="shared" si="8"/>
        <v>770.33641373031787</v>
      </c>
      <c r="J36" s="43">
        <f t="shared" si="8"/>
        <v>1486.9060416772288</v>
      </c>
      <c r="K36" s="43">
        <f t="shared" si="8"/>
        <v>2122.9037232423475</v>
      </c>
      <c r="L36" s="43">
        <f t="shared" si="8"/>
        <v>2831.8485572562367</v>
      </c>
      <c r="M36" s="43">
        <f t="shared" si="8"/>
        <v>3531.4327263702053</v>
      </c>
      <c r="N36" s="43">
        <f t="shared" si="8"/>
        <v>4233.3517277447463</v>
      </c>
      <c r="O36" s="43">
        <f t="shared" si="8"/>
        <v>4933.333097172841</v>
      </c>
      <c r="P36" s="43">
        <f t="shared" si="8"/>
        <v>5632.0951699146972</v>
      </c>
      <c r="Q36" s="43">
        <f t="shared" si="8"/>
        <v>6503.4734797355886</v>
      </c>
      <c r="R36" s="43">
        <f t="shared" si="8"/>
        <v>7279.4722050082246</v>
      </c>
      <c r="S36" s="43">
        <f t="shared" si="8"/>
        <v>8039.3307712965407</v>
      </c>
      <c r="T36" s="43">
        <f t="shared" si="8"/>
        <v>8878.0887927722433</v>
      </c>
      <c r="U36" s="43">
        <f t="shared" si="8"/>
        <v>9697.0617697831676</v>
      </c>
      <c r="V36" s="43">
        <f t="shared" si="8"/>
        <v>10607.025824357515</v>
      </c>
    </row>
    <row r="37" spans="4:22" x14ac:dyDescent="0.25">
      <c r="D37" s="4" t="s">
        <v>20</v>
      </c>
      <c r="E37" s="43">
        <f>IF(E36&gt;0,E36*E69,0)</f>
        <v>0</v>
      </c>
      <c r="F37" s="43">
        <f t="shared" ref="F37:V37" si="9">IF(F36&gt;0,F36*F69,0)</f>
        <v>0</v>
      </c>
      <c r="G37" s="43">
        <f t="shared" si="9"/>
        <v>0</v>
      </c>
      <c r="H37" s="43">
        <f t="shared" si="9"/>
        <v>8.0364539502441232</v>
      </c>
      <c r="I37" s="43">
        <f t="shared" si="9"/>
        <v>192.58410343257947</v>
      </c>
      <c r="J37" s="43">
        <f t="shared" si="9"/>
        <v>371.7265104193072</v>
      </c>
      <c r="K37" s="43">
        <f t="shared" si="9"/>
        <v>530.72593081058687</v>
      </c>
      <c r="L37" s="43">
        <f t="shared" si="9"/>
        <v>707.96213931405919</v>
      </c>
      <c r="M37" s="43">
        <f t="shared" si="9"/>
        <v>882.85818159255132</v>
      </c>
      <c r="N37" s="43">
        <f t="shared" si="9"/>
        <v>1058.3379319361866</v>
      </c>
      <c r="O37" s="43">
        <f t="shared" si="9"/>
        <v>1233.3332742932103</v>
      </c>
      <c r="P37" s="43">
        <f t="shared" si="9"/>
        <v>1408.0237924786743</v>
      </c>
      <c r="Q37" s="43">
        <f t="shared" si="9"/>
        <v>1625.8683699338972</v>
      </c>
      <c r="R37" s="43">
        <f t="shared" si="9"/>
        <v>1819.8680512520561</v>
      </c>
      <c r="S37" s="43">
        <f t="shared" si="9"/>
        <v>2009.8326928241352</v>
      </c>
      <c r="T37" s="43">
        <f t="shared" si="9"/>
        <v>2219.5221981930608</v>
      </c>
      <c r="U37" s="43">
        <f t="shared" si="9"/>
        <v>2424.2654424457919</v>
      </c>
      <c r="V37" s="43">
        <f t="shared" si="9"/>
        <v>2651.7564560893788</v>
      </c>
    </row>
    <row r="38" spans="4:22" x14ac:dyDescent="0.25">
      <c r="D38" s="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4:22" x14ac:dyDescent="0.25">
      <c r="D39" s="3" t="s">
        <v>21</v>
      </c>
      <c r="E39" s="43">
        <f>E36-E37</f>
        <v>-2174.1801509261968</v>
      </c>
      <c r="F39" s="43">
        <f t="shared" ref="F39:V39" si="10">F36-F37</f>
        <v>-1444.4355728754349</v>
      </c>
      <c r="G39" s="43">
        <f t="shared" si="10"/>
        <v>-708.45440121790614</v>
      </c>
      <c r="H39" s="43">
        <f t="shared" si="10"/>
        <v>24.10936185073237</v>
      </c>
      <c r="I39" s="43">
        <f t="shared" si="10"/>
        <v>577.7523102977384</v>
      </c>
      <c r="J39" s="43">
        <f t="shared" si="10"/>
        <v>1115.1795312579216</v>
      </c>
      <c r="K39" s="43">
        <f t="shared" si="10"/>
        <v>1592.1777924317607</v>
      </c>
      <c r="L39" s="43">
        <f t="shared" si="10"/>
        <v>2123.8864179421776</v>
      </c>
      <c r="M39" s="43">
        <f t="shared" si="10"/>
        <v>2648.574544777654</v>
      </c>
      <c r="N39" s="43">
        <f t="shared" si="10"/>
        <v>3175.0137958085597</v>
      </c>
      <c r="O39" s="43">
        <f t="shared" si="10"/>
        <v>3699.9998228796308</v>
      </c>
      <c r="P39" s="43">
        <f t="shared" si="10"/>
        <v>4224.0713774360229</v>
      </c>
      <c r="Q39" s="43">
        <f t="shared" si="10"/>
        <v>4877.6051098016915</v>
      </c>
      <c r="R39" s="43">
        <f t="shared" si="10"/>
        <v>5459.6041537561687</v>
      </c>
      <c r="S39" s="43">
        <f t="shared" si="10"/>
        <v>6029.4980784724057</v>
      </c>
      <c r="T39" s="43">
        <f t="shared" si="10"/>
        <v>6658.5665945791825</v>
      </c>
      <c r="U39" s="43">
        <f t="shared" si="10"/>
        <v>7272.7963273373753</v>
      </c>
      <c r="V39" s="43">
        <f t="shared" si="10"/>
        <v>7955.2693682681365</v>
      </c>
    </row>
    <row r="40" spans="4:22" x14ac:dyDescent="0.25"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4:22" x14ac:dyDescent="0.25"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4:22" x14ac:dyDescent="0.25"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</row>
    <row r="43" spans="4:22" x14ac:dyDescent="0.25"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</row>
    <row r="44" spans="4:22" x14ac:dyDescent="0.25"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</row>
    <row r="45" spans="4:22" x14ac:dyDescent="0.25"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</row>
    <row r="46" spans="4:22" x14ac:dyDescent="0.25"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</row>
    <row r="47" spans="4:22" x14ac:dyDescent="0.25">
      <c r="D47" s="17" t="s">
        <v>66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</row>
    <row r="48" spans="4:22" x14ac:dyDescent="0.25">
      <c r="D48" s="17" t="s">
        <v>67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</row>
    <row r="49" spans="4:23" x14ac:dyDescent="0.25">
      <c r="D49" t="s">
        <v>68</v>
      </c>
      <c r="E49" s="44">
        <v>60</v>
      </c>
      <c r="F49" s="44">
        <v>60</v>
      </c>
      <c r="G49" s="44">
        <v>60</v>
      </c>
      <c r="H49" s="44">
        <v>60</v>
      </c>
      <c r="I49" s="44">
        <v>60</v>
      </c>
      <c r="J49" s="44">
        <v>60</v>
      </c>
      <c r="K49" s="44">
        <v>60</v>
      </c>
      <c r="L49" s="44">
        <v>60</v>
      </c>
      <c r="M49" s="44">
        <v>60</v>
      </c>
      <c r="N49" s="44">
        <v>60</v>
      </c>
      <c r="O49" s="44">
        <v>60</v>
      </c>
      <c r="P49" s="44">
        <v>60</v>
      </c>
      <c r="Q49" s="44">
        <v>60</v>
      </c>
      <c r="R49" s="44">
        <v>60</v>
      </c>
      <c r="S49" s="44">
        <v>60</v>
      </c>
      <c r="T49" s="44">
        <v>60</v>
      </c>
      <c r="U49" s="44">
        <v>60</v>
      </c>
      <c r="V49" s="44">
        <v>500</v>
      </c>
    </row>
    <row r="50" spans="4:23" x14ac:dyDescent="0.25">
      <c r="D50" t="s">
        <v>69</v>
      </c>
      <c r="E50" s="44">
        <v>240</v>
      </c>
      <c r="F50" s="44">
        <v>240</v>
      </c>
      <c r="G50" s="44">
        <v>240</v>
      </c>
      <c r="H50" s="44">
        <v>240</v>
      </c>
      <c r="I50" s="44">
        <v>240</v>
      </c>
      <c r="J50" s="44">
        <v>240</v>
      </c>
      <c r="K50" s="44">
        <v>240</v>
      </c>
      <c r="L50" s="44">
        <v>240</v>
      </c>
      <c r="M50" s="44">
        <v>240</v>
      </c>
      <c r="N50" s="44">
        <v>240</v>
      </c>
      <c r="O50" s="44">
        <v>240</v>
      </c>
      <c r="P50" s="44">
        <v>240</v>
      </c>
      <c r="Q50" s="44">
        <v>240</v>
      </c>
      <c r="R50" s="44">
        <v>240</v>
      </c>
      <c r="S50" s="44">
        <v>240</v>
      </c>
      <c r="T50" s="44">
        <v>240</v>
      </c>
      <c r="U50" s="44">
        <v>240</v>
      </c>
      <c r="V50" s="44">
        <v>3500</v>
      </c>
    </row>
    <row r="51" spans="4:23" x14ac:dyDescent="0.25"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</row>
    <row r="52" spans="4:23" x14ac:dyDescent="0.25">
      <c r="D52" t="s">
        <v>70</v>
      </c>
      <c r="E52" s="43">
        <f t="shared" ref="E52:V52" si="11">E23/E50</f>
        <v>1.3231932707739849</v>
      </c>
      <c r="F52" s="43">
        <f t="shared" si="11"/>
        <v>0.10415944252903372</v>
      </c>
      <c r="G52" s="43">
        <f t="shared" si="11"/>
        <v>-1.0850045393838081</v>
      </c>
      <c r="H52" s="43">
        <f t="shared" si="11"/>
        <v>-2.2835954937485892</v>
      </c>
      <c r="I52" s="43">
        <f t="shared" si="11"/>
        <v>-3.4618309538847809</v>
      </c>
      <c r="J52" s="43">
        <f t="shared" si="11"/>
        <v>-4.6221231781353387</v>
      </c>
      <c r="K52" s="43">
        <f t="shared" si="11"/>
        <v>-5.7685363107119461</v>
      </c>
      <c r="L52" s="43">
        <f t="shared" si="11"/>
        <v>-6.9040552482942816</v>
      </c>
      <c r="M52" s="43">
        <f t="shared" si="11"/>
        <v>-7.9930483797574166</v>
      </c>
      <c r="N52" s="43">
        <f t="shared" si="11"/>
        <v>-9.0964858118375389</v>
      </c>
      <c r="O52" s="43">
        <f t="shared" si="11"/>
        <v>-10.194793426780921</v>
      </c>
      <c r="P52" s="43">
        <f t="shared" si="11"/>
        <v>-11.288721876398752</v>
      </c>
      <c r="Q52" s="43">
        <f t="shared" si="11"/>
        <v>-12.378872471447302</v>
      </c>
      <c r="R52" s="43">
        <f t="shared" si="11"/>
        <v>-13.465731172934914</v>
      </c>
      <c r="S52" s="43">
        <f t="shared" si="11"/>
        <v>-14.549694101623221</v>
      </c>
      <c r="T52" s="43">
        <f t="shared" si="11"/>
        <v>-15.631086842930115</v>
      </c>
      <c r="U52" s="43">
        <f t="shared" si="11"/>
        <v>-16.710179174521368</v>
      </c>
      <c r="V52" s="43">
        <f t="shared" si="11"/>
        <v>-1.2196934666949808</v>
      </c>
      <c r="W52" s="8"/>
    </row>
    <row r="53" spans="4:23" x14ac:dyDescent="0.25">
      <c r="D53" t="s">
        <v>67</v>
      </c>
      <c r="E53" s="43">
        <f>E52*E50</f>
        <v>317.56638498575637</v>
      </c>
      <c r="F53" s="43">
        <f t="shared" ref="F53:V53" si="12">F52*F50</f>
        <v>24.998266206968093</v>
      </c>
      <c r="G53" s="43">
        <f t="shared" si="12"/>
        <v>-260.40108945211398</v>
      </c>
      <c r="H53" s="43">
        <f t="shared" si="12"/>
        <v>-548.06291849966135</v>
      </c>
      <c r="I53" s="43">
        <f t="shared" si="12"/>
        <v>-830.83942893234746</v>
      </c>
      <c r="J53" s="43">
        <f t="shared" si="12"/>
        <v>-1109.3095627524813</v>
      </c>
      <c r="K53" s="43">
        <f t="shared" si="12"/>
        <v>-1384.448714570867</v>
      </c>
      <c r="L53" s="43">
        <f t="shared" si="12"/>
        <v>-1656.9732595906275</v>
      </c>
      <c r="M53" s="43">
        <f t="shared" si="12"/>
        <v>-1918.3316111417801</v>
      </c>
      <c r="N53" s="43">
        <f t="shared" si="12"/>
        <v>-2183.1565948410093</v>
      </c>
      <c r="O53" s="43">
        <f t="shared" si="12"/>
        <v>-2446.7504224274207</v>
      </c>
      <c r="P53" s="43">
        <f t="shared" si="12"/>
        <v>-2709.2932503357006</v>
      </c>
      <c r="Q53" s="43">
        <f t="shared" si="12"/>
        <v>-2970.9293931473526</v>
      </c>
      <c r="R53" s="43">
        <f t="shared" si="12"/>
        <v>-3231.7754815043795</v>
      </c>
      <c r="S53" s="43">
        <f t="shared" si="12"/>
        <v>-3491.9265843895728</v>
      </c>
      <c r="T53" s="43">
        <f t="shared" si="12"/>
        <v>-3751.4608423032278</v>
      </c>
      <c r="U53" s="43">
        <f t="shared" si="12"/>
        <v>-4010.4430018851285</v>
      </c>
      <c r="V53" s="43">
        <f t="shared" si="12"/>
        <v>-4268.927133432433</v>
      </c>
      <c r="W53" s="8"/>
    </row>
    <row r="54" spans="4:23" x14ac:dyDescent="0.25"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8"/>
    </row>
    <row r="55" spans="4:23" x14ac:dyDescent="0.25">
      <c r="D55" s="17" t="s">
        <v>71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</row>
    <row r="56" spans="4:23" x14ac:dyDescent="0.25">
      <c r="D56" t="s">
        <v>73</v>
      </c>
      <c r="E56" s="41">
        <v>0.25</v>
      </c>
      <c r="F56" s="41">
        <v>0.25</v>
      </c>
      <c r="G56" s="41">
        <v>0.25</v>
      </c>
      <c r="H56" s="41">
        <v>0.25</v>
      </c>
      <c r="I56" s="41">
        <v>0.25</v>
      </c>
      <c r="J56" s="41">
        <v>0.25</v>
      </c>
      <c r="K56" s="41">
        <v>0.25</v>
      </c>
      <c r="L56" s="41">
        <v>0.25</v>
      </c>
      <c r="M56" s="41">
        <v>0.25</v>
      </c>
      <c r="N56" s="41">
        <v>0.25</v>
      </c>
      <c r="O56" s="41">
        <v>0.25</v>
      </c>
      <c r="P56" s="41">
        <v>0.25</v>
      </c>
      <c r="Q56" s="41">
        <v>0.25</v>
      </c>
      <c r="R56" s="41">
        <v>0.25</v>
      </c>
      <c r="S56" s="41">
        <v>0.25</v>
      </c>
      <c r="T56" s="41">
        <v>0.25</v>
      </c>
      <c r="U56" s="41">
        <v>0.25</v>
      </c>
      <c r="V56" s="41">
        <v>0.25</v>
      </c>
    </row>
    <row r="57" spans="4:23" x14ac:dyDescent="0.25">
      <c r="D57" t="s">
        <v>72</v>
      </c>
      <c r="E57" s="43">
        <f>E56*E53</f>
        <v>79.391596246439093</v>
      </c>
      <c r="F57" s="43">
        <f t="shared" ref="F57:V57" si="13">F56*F53</f>
        <v>6.2495665517420234</v>
      </c>
      <c r="G57" s="43">
        <f t="shared" si="13"/>
        <v>-65.100272363028495</v>
      </c>
      <c r="H57" s="43">
        <f t="shared" si="13"/>
        <v>-137.01572962491534</v>
      </c>
      <c r="I57" s="43">
        <f t="shared" si="13"/>
        <v>-207.70985723308686</v>
      </c>
      <c r="J57" s="43">
        <f t="shared" si="13"/>
        <v>-277.32739068812032</v>
      </c>
      <c r="K57" s="43">
        <f t="shared" si="13"/>
        <v>-346.11217864271674</v>
      </c>
      <c r="L57" s="43">
        <f t="shared" si="13"/>
        <v>-414.24331489765689</v>
      </c>
      <c r="M57" s="43">
        <f t="shared" si="13"/>
        <v>-479.58290278544501</v>
      </c>
      <c r="N57" s="43">
        <f t="shared" si="13"/>
        <v>-545.78914871025233</v>
      </c>
      <c r="O57" s="43">
        <f t="shared" si="13"/>
        <v>-611.68760560685519</v>
      </c>
      <c r="P57" s="43">
        <f t="shared" si="13"/>
        <v>-677.32331258392514</v>
      </c>
      <c r="Q57" s="43">
        <f t="shared" si="13"/>
        <v>-742.73234828683815</v>
      </c>
      <c r="R57" s="43">
        <f t="shared" si="13"/>
        <v>-807.94387037609488</v>
      </c>
      <c r="S57" s="43">
        <f t="shared" si="13"/>
        <v>-872.9816460973932</v>
      </c>
      <c r="T57" s="43">
        <f t="shared" si="13"/>
        <v>-937.86521057580694</v>
      </c>
      <c r="U57" s="43">
        <f t="shared" si="13"/>
        <v>-1002.6107504712821</v>
      </c>
      <c r="V57" s="43">
        <f t="shared" si="13"/>
        <v>-1067.2317833581083</v>
      </c>
    </row>
    <row r="58" spans="4:23" x14ac:dyDescent="0.25"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</row>
    <row r="59" spans="4:23" x14ac:dyDescent="0.25">
      <c r="D59" t="s">
        <v>75</v>
      </c>
      <c r="E59" s="46">
        <v>3.5000000000000003E-2</v>
      </c>
      <c r="F59" s="46">
        <v>3.5000000000000003E-2</v>
      </c>
      <c r="G59" s="46">
        <v>3.5000000000000003E-2</v>
      </c>
      <c r="H59" s="46">
        <v>3.5000000000000003E-2</v>
      </c>
      <c r="I59" s="46">
        <v>3.5000000000000003E-2</v>
      </c>
      <c r="J59" s="46">
        <v>3.5000000000000003E-2</v>
      </c>
      <c r="K59" s="46">
        <v>3.5000000000000003E-2</v>
      </c>
      <c r="L59" s="46">
        <v>3.5000000000000003E-2</v>
      </c>
      <c r="M59" s="46">
        <v>3.5000000000000003E-2</v>
      </c>
      <c r="N59" s="46">
        <v>3.5000000000000003E-2</v>
      </c>
      <c r="O59" s="46">
        <v>3.5000000000000003E-2</v>
      </c>
      <c r="P59" s="46">
        <v>3.5000000000000003E-2</v>
      </c>
      <c r="Q59" s="46">
        <v>3.5000000000000003E-2</v>
      </c>
      <c r="R59" s="46">
        <v>3.5000000000000003E-2</v>
      </c>
      <c r="S59" s="46">
        <v>3.5000000000000003E-2</v>
      </c>
      <c r="T59" s="46">
        <v>3.5000000000000003E-2</v>
      </c>
      <c r="U59" s="46">
        <v>3.5000000000000003E-2</v>
      </c>
      <c r="V59" s="46">
        <v>3.5000000000000003E-2</v>
      </c>
    </row>
    <row r="60" spans="4:23" x14ac:dyDescent="0.25">
      <c r="D60" t="s">
        <v>76</v>
      </c>
      <c r="E60" s="43">
        <f>E59*E57</f>
        <v>2.7787058686253685</v>
      </c>
      <c r="F60" s="43">
        <f t="shared" ref="F60:V60" si="14">F59*F57</f>
        <v>0.21873482931097085</v>
      </c>
      <c r="G60" s="43">
        <f t="shared" si="14"/>
        <v>-2.2785095327059977</v>
      </c>
      <c r="H60" s="43">
        <f t="shared" si="14"/>
        <v>-4.795550536872037</v>
      </c>
      <c r="I60" s="43">
        <f t="shared" si="14"/>
        <v>-7.2698450031580411</v>
      </c>
      <c r="J60" s="43">
        <f t="shared" si="14"/>
        <v>-9.706458674084212</v>
      </c>
      <c r="K60" s="43">
        <f t="shared" si="14"/>
        <v>-12.113926252495087</v>
      </c>
      <c r="L60" s="43">
        <f t="shared" si="14"/>
        <v>-14.498516021417993</v>
      </c>
      <c r="M60" s="43">
        <f t="shared" si="14"/>
        <v>-16.785401597490576</v>
      </c>
      <c r="N60" s="43">
        <f t="shared" si="14"/>
        <v>-19.102620204858834</v>
      </c>
      <c r="O60" s="43">
        <f t="shared" si="14"/>
        <v>-21.409066196239934</v>
      </c>
      <c r="P60" s="43">
        <f t="shared" si="14"/>
        <v>-23.706315940437381</v>
      </c>
      <c r="Q60" s="43">
        <f t="shared" si="14"/>
        <v>-25.995632190039338</v>
      </c>
      <c r="R60" s="43">
        <f t="shared" si="14"/>
        <v>-28.278035463163324</v>
      </c>
      <c r="S60" s="43">
        <f t="shared" si="14"/>
        <v>-30.554357613408765</v>
      </c>
      <c r="T60" s="43">
        <f t="shared" si="14"/>
        <v>-32.825282370153246</v>
      </c>
      <c r="U60" s="43">
        <f t="shared" si="14"/>
        <v>-35.091376266494876</v>
      </c>
      <c r="V60" s="43">
        <f t="shared" si="14"/>
        <v>-37.353112417533794</v>
      </c>
    </row>
    <row r="61" spans="4:23" x14ac:dyDescent="0.25"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</row>
    <row r="62" spans="4:23" x14ac:dyDescent="0.25"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</row>
    <row r="63" spans="4:23" x14ac:dyDescent="0.25">
      <c r="D63" t="s">
        <v>77</v>
      </c>
      <c r="E63" s="47">
        <v>0.03</v>
      </c>
      <c r="F63" s="47">
        <v>0.03</v>
      </c>
      <c r="G63" s="47">
        <v>0.03</v>
      </c>
      <c r="H63" s="47">
        <v>0.03</v>
      </c>
      <c r="I63" s="47">
        <v>0.03</v>
      </c>
      <c r="J63" s="47">
        <v>0.03</v>
      </c>
      <c r="K63" s="47">
        <v>0.03</v>
      </c>
      <c r="L63" s="47">
        <v>0.03</v>
      </c>
      <c r="M63" s="47">
        <v>0.03</v>
      </c>
      <c r="N63" s="47">
        <v>0.03</v>
      </c>
      <c r="O63" s="47">
        <v>0.03</v>
      </c>
      <c r="P63" s="47">
        <v>0.03</v>
      </c>
      <c r="Q63" s="47">
        <v>0.03</v>
      </c>
      <c r="R63" s="47">
        <v>0.03</v>
      </c>
      <c r="S63" s="47">
        <v>0.03</v>
      </c>
      <c r="T63" s="47">
        <v>0.03</v>
      </c>
      <c r="U63" s="47">
        <v>0.03</v>
      </c>
      <c r="V63" s="47">
        <v>0.03</v>
      </c>
    </row>
    <row r="64" spans="4:23" x14ac:dyDescent="0.25">
      <c r="D64" t="s">
        <v>78</v>
      </c>
      <c r="E64" s="43">
        <f>E63*E53</f>
        <v>9.5269915495726902</v>
      </c>
      <c r="F64" s="43">
        <f t="shared" ref="F64:V64" si="15">F63*F53</f>
        <v>0.74994798620904279</v>
      </c>
      <c r="G64" s="43">
        <f t="shared" si="15"/>
        <v>-7.8120326835634195</v>
      </c>
      <c r="H64" s="43">
        <f t="shared" si="15"/>
        <v>-16.44188755498984</v>
      </c>
      <c r="I64" s="43">
        <f t="shared" si="15"/>
        <v>-24.925182867970424</v>
      </c>
      <c r="J64" s="43">
        <f t="shared" si="15"/>
        <v>-33.279286882574439</v>
      </c>
      <c r="K64" s="43">
        <f t="shared" si="15"/>
        <v>-41.533461437126007</v>
      </c>
      <c r="L64" s="43">
        <f t="shared" si="15"/>
        <v>-49.709197787718821</v>
      </c>
      <c r="M64" s="43">
        <f t="shared" si="15"/>
        <v>-57.549948334253401</v>
      </c>
      <c r="N64" s="43">
        <f t="shared" si="15"/>
        <v>-65.494697845230277</v>
      </c>
      <c r="O64" s="43">
        <f t="shared" si="15"/>
        <v>-73.402512672822624</v>
      </c>
      <c r="P64" s="43">
        <f t="shared" si="15"/>
        <v>-81.278797510071016</v>
      </c>
      <c r="Q64" s="43">
        <f t="shared" si="15"/>
        <v>-89.127881794420574</v>
      </c>
      <c r="R64" s="43">
        <f t="shared" si="15"/>
        <v>-96.953264445131381</v>
      </c>
      <c r="S64" s="43">
        <f t="shared" si="15"/>
        <v>-104.75779753168717</v>
      </c>
      <c r="T64" s="43">
        <f t="shared" si="15"/>
        <v>-112.54382526909683</v>
      </c>
      <c r="U64" s="43">
        <f t="shared" si="15"/>
        <v>-120.31329005655385</v>
      </c>
      <c r="V64" s="43">
        <f t="shared" si="15"/>
        <v>-128.06781400297299</v>
      </c>
    </row>
    <row r="65" spans="4:22" x14ac:dyDescent="0.25"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</row>
    <row r="66" spans="4:22" ht="30" x14ac:dyDescent="0.25">
      <c r="D66" s="4" t="s">
        <v>79</v>
      </c>
      <c r="E66" s="48">
        <v>2.5</v>
      </c>
      <c r="F66" s="48">
        <v>2.5</v>
      </c>
      <c r="G66" s="48">
        <v>2.5</v>
      </c>
      <c r="H66" s="48">
        <v>2.5</v>
      </c>
      <c r="I66" s="48">
        <v>2.5</v>
      </c>
      <c r="J66" s="48">
        <v>2.5</v>
      </c>
      <c r="K66" s="48">
        <v>2.5</v>
      </c>
      <c r="L66" s="48">
        <v>2.5</v>
      </c>
      <c r="M66" s="48">
        <v>2.5</v>
      </c>
      <c r="N66" s="48">
        <v>2.5</v>
      </c>
      <c r="O66" s="48">
        <v>2.5</v>
      </c>
      <c r="P66" s="48">
        <v>2.5</v>
      </c>
      <c r="Q66" s="48">
        <v>2.5</v>
      </c>
      <c r="R66" s="48">
        <v>2.5</v>
      </c>
      <c r="S66" s="48">
        <v>2.5</v>
      </c>
      <c r="T66" s="48">
        <v>2.5</v>
      </c>
      <c r="U66" s="48">
        <v>2.5</v>
      </c>
      <c r="V66" s="48">
        <v>2.5</v>
      </c>
    </row>
    <row r="67" spans="4:22" x14ac:dyDescent="0.25">
      <c r="D67" s="4" t="s">
        <v>18</v>
      </c>
      <c r="E67" s="45">
        <f>E66*E57</f>
        <v>198.47899061609775</v>
      </c>
      <c r="F67" s="45">
        <f t="shared" ref="F67:V67" si="16">F66*F57</f>
        <v>15.623916379355059</v>
      </c>
      <c r="G67" s="45">
        <f t="shared" si="16"/>
        <v>-162.75068090757122</v>
      </c>
      <c r="H67" s="45">
        <f t="shared" si="16"/>
        <v>-342.53932406228836</v>
      </c>
      <c r="I67" s="45">
        <f t="shared" si="16"/>
        <v>-519.27464308271715</v>
      </c>
      <c r="J67" s="45">
        <f t="shared" si="16"/>
        <v>-693.31847672030085</v>
      </c>
      <c r="K67" s="45">
        <f t="shared" si="16"/>
        <v>-865.28044660679188</v>
      </c>
      <c r="L67" s="45">
        <f t="shared" si="16"/>
        <v>-1035.6082872441423</v>
      </c>
      <c r="M67" s="45">
        <f t="shared" si="16"/>
        <v>-1198.9572569636125</v>
      </c>
      <c r="N67" s="45">
        <f t="shared" si="16"/>
        <v>-1364.4728717756309</v>
      </c>
      <c r="O67" s="45">
        <f t="shared" si="16"/>
        <v>-1529.2190140171379</v>
      </c>
      <c r="P67" s="45">
        <f t="shared" si="16"/>
        <v>-1693.3082814598129</v>
      </c>
      <c r="Q67" s="45">
        <f t="shared" si="16"/>
        <v>-1856.8308707170954</v>
      </c>
      <c r="R67" s="45">
        <f t="shared" si="16"/>
        <v>-2019.8596759402371</v>
      </c>
      <c r="S67" s="45">
        <f t="shared" si="16"/>
        <v>-2182.4541152434831</v>
      </c>
      <c r="T67" s="45">
        <f t="shared" si="16"/>
        <v>-2344.6630264395171</v>
      </c>
      <c r="U67" s="45">
        <f t="shared" si="16"/>
        <v>-2506.5268761782054</v>
      </c>
      <c r="V67" s="45">
        <f t="shared" si="16"/>
        <v>-2668.0794583952706</v>
      </c>
    </row>
    <row r="68" spans="4:22" x14ac:dyDescent="0.25">
      <c r="D68" s="4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</row>
    <row r="69" spans="4:22" x14ac:dyDescent="0.25">
      <c r="D69" t="s">
        <v>74</v>
      </c>
      <c r="E69" s="49">
        <v>0.25</v>
      </c>
      <c r="F69" s="49">
        <v>0.25</v>
      </c>
      <c r="G69" s="49">
        <v>0.25</v>
      </c>
      <c r="H69" s="49">
        <v>0.25</v>
      </c>
      <c r="I69" s="49">
        <v>0.25</v>
      </c>
      <c r="J69" s="49">
        <v>0.25</v>
      </c>
      <c r="K69" s="49">
        <v>0.25</v>
      </c>
      <c r="L69" s="49">
        <v>0.25</v>
      </c>
      <c r="M69" s="49">
        <v>0.25</v>
      </c>
      <c r="N69" s="49">
        <v>0.25</v>
      </c>
      <c r="O69" s="49">
        <v>0.25</v>
      </c>
      <c r="P69" s="49">
        <v>0.25</v>
      </c>
      <c r="Q69" s="49">
        <v>0.25</v>
      </c>
      <c r="R69" s="49">
        <v>0.25</v>
      </c>
      <c r="S69" s="49">
        <v>0.25</v>
      </c>
      <c r="T69" s="49">
        <v>0.25</v>
      </c>
      <c r="U69" s="49">
        <v>0.25</v>
      </c>
      <c r="V69" s="49">
        <v>0.25</v>
      </c>
    </row>
    <row r="70" spans="4:22" x14ac:dyDescent="0.25"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</row>
    <row r="71" spans="4:22" x14ac:dyDescent="0.25"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</row>
    <row r="72" spans="4:22" x14ac:dyDescent="0.25"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</row>
  </sheetData>
  <mergeCells count="6">
    <mergeCell ref="E13:V13"/>
    <mergeCell ref="E14:H14"/>
    <mergeCell ref="I14:L14"/>
    <mergeCell ref="M14:P14"/>
    <mergeCell ref="Q14:T14"/>
    <mergeCell ref="U14:V14"/>
  </mergeCells>
  <dataValidations count="1">
    <dataValidation type="list" allowBlank="1" showInputMessage="1" showErrorMessage="1" error="Input Error Check the List" sqref="E11 E10" xr:uid="{ACF75723-AA01-4ED0-B1FE-3FDF9FD7B0B7}">
      <formula1>"1,2,3"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7D0E-C420-48F0-ABD5-9F4A9741D23A}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</vt:lpstr>
      <vt:lpstr>Financial Health</vt:lpstr>
      <vt:lpstr>Forecast</vt:lpstr>
      <vt:lpstr>IS Forecast</vt:lpstr>
      <vt:lpstr>IS Forecast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Zulikha Babatunde</dc:creator>
  <cp:lastModifiedBy>Zulikha Babatunde</cp:lastModifiedBy>
  <dcterms:created xsi:type="dcterms:W3CDTF">2025-06-11T09:08:47Z</dcterms:created>
  <dcterms:modified xsi:type="dcterms:W3CDTF">2025-06-19T17:49:10Z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2025-06-11T12:26:18Z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851bf576-1ba9-4a4b-acc8-23da1510b11d</vt:lpwstr>
  </property>
  <property fmtid="{D5CDD505-2E9C-101B-9397-08002B2CF9AE}" pid="7" name="MSIP_Label_defa4170-0d19-0005-0004-bc88714345d2_ActionId">
    <vt:lpwstr>ea96ba24-a01c-4ebf-a047-01a1171bf304</vt:lpwstr>
  </property>
  <property fmtid="{D5CDD505-2E9C-101B-9397-08002B2CF9AE}" pid="8" name="MSIP_Label_defa4170-0d19-0005-0004-bc88714345d2_ContentBits">
    <vt:lpwstr>0</vt:lpwstr>
  </property>
</Properties>
</file>