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zer/Desktop/Finansiering I/Seminars/Seminar II/"/>
    </mc:Choice>
  </mc:AlternateContent>
  <xr:revisionPtr revIDLastSave="0" documentId="13_ncr:1_{A5A8C1F2-CE09-224F-A56E-D069515E689B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nswers 1" sheetId="1" r:id="rId1"/>
    <sheet name="Question 1" sheetId="7" r:id="rId2"/>
    <sheet name="Question 2" sheetId="8" r:id="rId3"/>
    <sheet name="Question 3" sheetId="9" r:id="rId4"/>
    <sheet name="Question 4" sheetId="10" r:id="rId5"/>
    <sheet name="Question 5" sheetId="11" r:id="rId6"/>
    <sheet name="Question 6" sheetId="12" r:id="rId7"/>
    <sheet name="Question 7" sheetId="13" r:id="rId8"/>
    <sheet name="Question 8" sheetId="14" r:id="rId9"/>
    <sheet name="Question 9" sheetId="15" r:id="rId10"/>
  </sheets>
  <definedNames>
    <definedName name="_xlnm.Print_Area" localSheetId="0">'Answers 1'!$A$1:$J$16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9" l="1"/>
  <c r="J14" i="9"/>
  <c r="F11" i="9"/>
  <c r="H10" i="9"/>
  <c r="E8" i="9"/>
  <c r="H7" i="9"/>
  <c r="G4" i="9"/>
  <c r="G2" i="9"/>
  <c r="I19" i="8"/>
  <c r="E17" i="8"/>
  <c r="E14" i="8"/>
  <c r="J12" i="8"/>
  <c r="H10" i="8"/>
  <c r="E7" i="8"/>
  <c r="J5" i="8"/>
  <c r="H3" i="8"/>
</calcChain>
</file>

<file path=xl/sharedStrings.xml><?xml version="1.0" encoding="utf-8"?>
<sst xmlns="http://schemas.openxmlformats.org/spreadsheetml/2006/main" count="151" uniqueCount="97">
  <si>
    <t>FIN-I</t>
  </si>
  <si>
    <t>Seminar assignment 2</t>
  </si>
  <si>
    <t>Seminar group number and team name:</t>
  </si>
  <si>
    <t>Your names (only one name per row, write it as surname, first name):</t>
  </si>
  <si>
    <t xml:space="preserve">You need to submit not only the answers but also your solutions. We encourage you to work with </t>
  </si>
  <si>
    <t>Excel, for example you can use the different sheets in this file for question 1, question 2 etc.</t>
  </si>
  <si>
    <t>2.1</t>
  </si>
  <si>
    <t>The new stock price is:</t>
  </si>
  <si>
    <t>SEK</t>
  </si>
  <si>
    <t>2.2 a</t>
  </si>
  <si>
    <t>The standard deviation of the SKF share is:</t>
  </si>
  <si>
    <t>b</t>
  </si>
  <si>
    <t>The correation coefficient between SKF and Volvo is:</t>
  </si>
  <si>
    <t>2.3 a</t>
  </si>
  <si>
    <t>The expected return of Fishing AB and the expected value of CleanSeas AB</t>
  </si>
  <si>
    <t>The expected standard deviation for Fishing AB as well as for CleanSeas AB</t>
  </si>
  <si>
    <t>c</t>
  </si>
  <si>
    <t>The covariance between Fishing AB and CleanSeas AB</t>
  </si>
  <si>
    <t>d</t>
  </si>
  <si>
    <t>The correlation coefficient between Fishing AB and CleanSeas AB</t>
  </si>
  <si>
    <t>Answer:</t>
  </si>
  <si>
    <t>2.4 - The standard deviation of Pelle's portfolio is:</t>
  </si>
  <si>
    <t>%</t>
  </si>
  <si>
    <t>2.5 a</t>
  </si>
  <si>
    <t>The weight of risk-free assets is:</t>
  </si>
  <si>
    <t>And hence the weight of risky asset is:</t>
  </si>
  <si>
    <t>The weight of stock A is:</t>
  </si>
  <si>
    <t>and the weight of stock B is:</t>
  </si>
  <si>
    <t>2.6</t>
  </si>
  <si>
    <t>The standard deviation of</t>
  </si>
  <si>
    <t>the market portolio is:</t>
  </si>
  <si>
    <t>2.7 a</t>
  </si>
  <si>
    <t>The beta of A is:</t>
  </si>
  <si>
    <t>The beta of B is:</t>
  </si>
  <si>
    <t>The stock with the highest expected return is:</t>
  </si>
  <si>
    <t>(Write your motivation in your solutions)</t>
  </si>
  <si>
    <t>2.8 a</t>
  </si>
  <si>
    <t>Stock price on exercise date</t>
  </si>
  <si>
    <t>Value of portfolio</t>
  </si>
  <si>
    <t>Fill in the portfolio value</t>
  </si>
  <si>
    <t>50 SEK</t>
  </si>
  <si>
    <t xml:space="preserve">given the different values of the </t>
  </si>
  <si>
    <t>60 SEK</t>
  </si>
  <si>
    <t>stock on the exercise date</t>
  </si>
  <si>
    <t>70 SEK</t>
  </si>
  <si>
    <t>80 SEK</t>
  </si>
  <si>
    <t>90 SEK</t>
  </si>
  <si>
    <t>100 SEK</t>
  </si>
  <si>
    <t>110 SEK</t>
  </si>
  <si>
    <t>120 SEK</t>
  </si>
  <si>
    <t>130 SEK</t>
  </si>
  <si>
    <t>140 SEK</t>
  </si>
  <si>
    <t>2.8 b</t>
  </si>
  <si>
    <t>Profit of portfolio</t>
  </si>
  <si>
    <t>Fill in the profit of the portfolio</t>
  </si>
  <si>
    <t>2.9</t>
  </si>
  <si>
    <t>On the exercise date the portfolio is worth at least:</t>
  </si>
  <si>
    <t>The stock price can vary between:</t>
  </si>
  <si>
    <t>and:</t>
  </si>
  <si>
    <t>The total premium cannot be less than:</t>
  </si>
  <si>
    <t xml:space="preserve">current price per share </t>
  </si>
  <si>
    <t>Dividend</t>
  </si>
  <si>
    <t>Dividend growth rate</t>
  </si>
  <si>
    <t>Risk free rate</t>
  </si>
  <si>
    <t>Market risk premium</t>
  </si>
  <si>
    <t>Dividend next year</t>
  </si>
  <si>
    <t>Input current year</t>
  </si>
  <si>
    <t>Input next year</t>
  </si>
  <si>
    <t xml:space="preserve">Next year dividend growth </t>
  </si>
  <si>
    <t>Equity cost of capital</t>
  </si>
  <si>
    <t>=</t>
  </si>
  <si>
    <t>risk-free rate + market risk premium</t>
  </si>
  <si>
    <t xml:space="preserve">Constant dividend growth value = </t>
  </si>
  <si>
    <t>growth exceeds equity cost of capital, therefore i cannot calculate it</t>
  </si>
  <si>
    <t>nan</t>
  </si>
  <si>
    <t xml:space="preserve">Expected return of SKF = (-0,12 + -0,05 + 0,23 + 0,02)/4 </t>
  </si>
  <si>
    <t>Variance of SKF = ((-0,12-0,02)^2 + (-0,05 - 0,02)^2 + (0,23 - 0,02)^2 + (0,02 - 0,02)^2)/3 =</t>
  </si>
  <si>
    <t>a)</t>
  </si>
  <si>
    <t>b)</t>
  </si>
  <si>
    <t xml:space="preserve">Expected return of Volvo = (-0,15 + 0,11 + 0,34 + -0,06)/4 </t>
  </si>
  <si>
    <t>Variance of Volvo = ((-0,15-0,06)^2 + (0,11 - 0,06)^2 + (0,34 - 0,06)^2 + (-0,06 - 0,06)^2)/3 =</t>
  </si>
  <si>
    <t xml:space="preserve">Standard deviation of Volvo= </t>
  </si>
  <si>
    <t xml:space="preserve">Standard deviation of SKF= </t>
  </si>
  <si>
    <t>Covariance of Volvo and SKF = ((-0,12 - 0,02) * (-0,15-0,06) + (-0,05 - 0,02) * (0,11 - 0,06) +  (0,23 - 0,02) * (0,34 - 0,06) + (0,02 - 0,02) *  (-0,06 - 0,06))/3</t>
  </si>
  <si>
    <t>Correlation coefficient = 0,028233333 / (0,151217284 * 0,215561284) =</t>
  </si>
  <si>
    <t>Expected return of Fishing AB = -0,3*0,05 + 0,1*0,95 =</t>
  </si>
  <si>
    <t>Expected return of CleanSeas AB = 0,05*0,2 + 0,95*-0,1 =</t>
  </si>
  <si>
    <t>Variance of Fishing AB = 0,05*(-0.3-0,08)^2 + 0,95*(0,1 - 0,08)^2 =</t>
  </si>
  <si>
    <t xml:space="preserve">Standard deviation of Fishing AB = </t>
  </si>
  <si>
    <t xml:space="preserve">Variance of CleanSeas AB = 0,05*(0,2+0,085)^2 + 0,95*(-0,1+0,085)^2 = </t>
  </si>
  <si>
    <t>Standard deviation of CleanSeas AB =</t>
  </si>
  <si>
    <t>c)</t>
  </si>
  <si>
    <t>Covariance between both returns = 0,05*(-0,3-0,08)*(0,2+0,085)+0,95*(0,1-0,08)*(-0,1+0,085) =</t>
  </si>
  <si>
    <t>d)</t>
  </si>
  <si>
    <t>Correlation coefficient between both returns = -0,0057/(0,087177979*0,065383484) =</t>
  </si>
  <si>
    <t>0,08 and -0,085 respectively</t>
  </si>
  <si>
    <t>0,087177979 and 0,065383484 respectively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</si>
</sst>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kr&quot;;[Red]\-#,##0\ &quot;kr&quot;"/>
  </numFmts>
  <fonts count="17">
    <font>
      <sz val="10"/>
      <name val="Arial"/>
    </font>
    <font>
      <sz val="14"/>
      <name val="Arial"/>
      <family val="2"/>
      <charset val="204"/>
    </font>
    <font>
      <sz val="8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u/>
      <sz val="14"/>
      <name val="Arial"/>
      <family val="2"/>
      <charset val="204"/>
    </font>
    <font>
      <sz val="10"/>
      <name val="Arial"/>
      <family val="2"/>
    </font>
    <font>
      <sz val="12"/>
      <name val="Arial"/>
      <family val="2"/>
      <charset val="204"/>
    </font>
    <font>
      <b/>
      <sz val="12"/>
      <color indexed="10"/>
      <name val="Arial"/>
      <family val="2"/>
      <charset val="204"/>
    </font>
    <font>
      <i/>
      <sz val="14"/>
      <name val="Arial"/>
      <family val="2"/>
      <charset val="204"/>
    </font>
    <font>
      <b/>
      <sz val="14"/>
      <color indexed="10"/>
      <name val="Arial"/>
      <family val="2"/>
      <charset val="204"/>
    </font>
    <font>
      <b/>
      <i/>
      <sz val="12"/>
      <name val="Arial"/>
      <family val="2"/>
      <charset val="204"/>
    </font>
    <font>
      <sz val="10"/>
      <color theme="1"/>
      <name val="Arial"/>
      <family val="2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10"/>
      <name val="ArialM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4" fillId="2" borderId="4" xfId="0" applyFont="1" applyFill="1" applyBorder="1"/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5" xfId="0" applyFill="1" applyBorder="1"/>
    <xf numFmtId="0" fontId="5" fillId="0" borderId="0" xfId="0" applyFont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0" fontId="7" fillId="0" borderId="0" xfId="0" applyFont="1"/>
    <xf numFmtId="0" fontId="12" fillId="0" borderId="0" xfId="0" applyFont="1"/>
    <xf numFmtId="0" fontId="13" fillId="3" borderId="9" xfId="0" applyFont="1" applyFill="1" applyBorder="1" applyAlignment="1">
      <alignment horizontal="center"/>
    </xf>
    <xf numFmtId="0" fontId="13" fillId="3" borderId="9" xfId="0" applyFont="1" applyFill="1" applyBorder="1"/>
    <xf numFmtId="0" fontId="4" fillId="0" borderId="0" xfId="0" applyFont="1"/>
    <xf numFmtId="0" fontId="13" fillId="0" borderId="0" xfId="0" applyFont="1"/>
    <xf numFmtId="0" fontId="13" fillId="4" borderId="9" xfId="0" applyFont="1" applyFill="1" applyBorder="1"/>
    <xf numFmtId="0" fontId="0" fillId="4" borderId="9" xfId="0" applyFill="1" applyBorder="1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3" borderId="9" xfId="0" applyFont="1" applyFill="1" applyBorder="1"/>
    <xf numFmtId="0" fontId="8" fillId="3" borderId="10" xfId="0" applyFont="1" applyFill="1" applyBorder="1"/>
    <xf numFmtId="0" fontId="9" fillId="0" borderId="0" xfId="0" applyFont="1" applyAlignment="1">
      <alignment horizontal="center"/>
    </xf>
    <xf numFmtId="0" fontId="8" fillId="3" borderId="11" xfId="0" applyFont="1" applyFill="1" applyBorder="1"/>
    <xf numFmtId="0" fontId="8" fillId="3" borderId="12" xfId="0" applyFont="1" applyFill="1" applyBorder="1"/>
    <xf numFmtId="0" fontId="10" fillId="3" borderId="11" xfId="0" applyFont="1" applyFill="1" applyBorder="1"/>
    <xf numFmtId="0" fontId="1" fillId="3" borderId="12" xfId="0" applyFont="1" applyFill="1" applyBorder="1"/>
    <xf numFmtId="0" fontId="11" fillId="0" borderId="0" xfId="0" applyFont="1"/>
    <xf numFmtId="0" fontId="14" fillId="0" borderId="0" xfId="0" applyFont="1"/>
    <xf numFmtId="6" fontId="1" fillId="0" borderId="10" xfId="0" applyNumberFormat="1" applyFont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6" fontId="1" fillId="0" borderId="9" xfId="0" applyNumberFormat="1" applyFont="1" applyBorder="1" applyAlignment="1">
      <alignment horizontal="center"/>
    </xf>
    <xf numFmtId="6" fontId="1" fillId="0" borderId="11" xfId="0" applyNumberFormat="1" applyFont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0" fontId="9" fillId="0" borderId="0" xfId="0" applyFont="1"/>
    <xf numFmtId="0" fontId="13" fillId="3" borderId="11" xfId="0" applyFont="1" applyFill="1" applyBorder="1" applyAlignment="1">
      <alignment horizontal="center"/>
    </xf>
    <xf numFmtId="0" fontId="15" fillId="3" borderId="9" xfId="0" applyFont="1" applyFill="1" applyBorder="1" applyAlignment="1">
      <alignment horizontal="center"/>
    </xf>
    <xf numFmtId="0" fontId="13" fillId="3" borderId="10" xfId="0" applyFont="1" applyFill="1" applyBorder="1"/>
    <xf numFmtId="0" fontId="13" fillId="3" borderId="11" xfId="0" applyFont="1" applyFill="1" applyBorder="1"/>
    <xf numFmtId="0" fontId="13" fillId="3" borderId="12" xfId="0" applyFont="1" applyFill="1" applyBorder="1"/>
    <xf numFmtId="0" fontId="6" fillId="0" borderId="0" xfId="1"/>
    <xf numFmtId="0" fontId="0" fillId="5" borderId="0" xfId="0" applyFill="1"/>
    <xf numFmtId="0" fontId="6" fillId="0" borderId="0" xfId="0" applyFont="1"/>
    <xf numFmtId="0" fontId="6" fillId="5" borderId="0" xfId="0" applyFont="1" applyFill="1"/>
    <xf numFmtId="0" fontId="16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topLeftCell="A10" zoomScaleNormal="100" workbookViewId="0">
      <selection activeCell="I35" sqref="I35"/>
    </sheetView>
  </sheetViews>
  <sheetFormatPr baseColWidth="10" defaultColWidth="8.83203125" defaultRowHeight="13"/>
  <cols>
    <col min="8" max="8" width="39.83203125" customWidth="1"/>
    <col min="9" max="9" width="30" customWidth="1"/>
    <col min="10" max="10" width="7" customWidth="1"/>
    <col min="11" max="11" width="18.83203125" customWidth="1"/>
  </cols>
  <sheetData>
    <row r="1" spans="1:10" ht="18">
      <c r="A1" s="1" t="s">
        <v>0</v>
      </c>
    </row>
    <row r="2" spans="1:10" ht="18">
      <c r="A2" s="1" t="s">
        <v>1</v>
      </c>
      <c r="C2" s="1"/>
    </row>
    <row r="3" spans="1:10" ht="18">
      <c r="A3" s="15"/>
      <c r="H3" s="3"/>
    </row>
    <row r="4" spans="1:10" ht="16">
      <c r="A4" s="5" t="s">
        <v>2</v>
      </c>
      <c r="B4" s="6"/>
      <c r="C4" s="6"/>
      <c r="D4" s="6"/>
      <c r="E4" s="6"/>
      <c r="F4" s="6"/>
      <c r="G4" s="6"/>
      <c r="H4" s="7"/>
      <c r="I4" s="8"/>
      <c r="J4" s="9"/>
    </row>
    <row r="5" spans="1:10" ht="16">
      <c r="A5" s="10"/>
      <c r="B5" s="11"/>
      <c r="C5" s="11"/>
      <c r="D5" s="11"/>
      <c r="E5" s="11"/>
      <c r="F5" s="11"/>
      <c r="G5" s="11"/>
      <c r="H5" s="12"/>
      <c r="I5" s="13"/>
      <c r="J5" s="14"/>
    </row>
    <row r="6" spans="1:10" ht="16">
      <c r="A6" s="10" t="s">
        <v>3</v>
      </c>
      <c r="B6" s="11"/>
      <c r="C6" s="11"/>
      <c r="D6" s="11"/>
      <c r="E6" s="11"/>
      <c r="F6" s="11"/>
      <c r="G6" s="11"/>
      <c r="H6" s="12"/>
      <c r="I6" s="13"/>
      <c r="J6" s="14"/>
    </row>
    <row r="7" spans="1:10" ht="16">
      <c r="A7" s="10"/>
      <c r="B7" s="11"/>
      <c r="C7" s="11"/>
      <c r="D7" s="11"/>
      <c r="E7" s="11"/>
      <c r="F7" s="11"/>
      <c r="G7" s="11"/>
      <c r="H7" s="12"/>
      <c r="I7" s="13"/>
      <c r="J7" s="14"/>
    </row>
    <row r="8" spans="1:10" ht="16">
      <c r="A8" s="10"/>
      <c r="B8" s="11"/>
      <c r="C8" s="11"/>
      <c r="D8" s="11"/>
      <c r="E8" s="11"/>
      <c r="F8" s="11"/>
      <c r="G8" s="11"/>
      <c r="H8" s="12"/>
      <c r="I8" s="13"/>
      <c r="J8" s="14"/>
    </row>
    <row r="9" spans="1:10">
      <c r="A9" s="16"/>
      <c r="B9" s="12"/>
      <c r="C9" s="12"/>
      <c r="D9" s="12"/>
      <c r="E9" s="12"/>
      <c r="F9" s="12"/>
      <c r="G9" s="12"/>
      <c r="H9" s="12"/>
      <c r="I9" s="13"/>
      <c r="J9" s="14"/>
    </row>
    <row r="10" spans="1:10">
      <c r="A10" s="16"/>
      <c r="B10" s="12"/>
      <c r="C10" s="12"/>
      <c r="D10" s="12"/>
      <c r="E10" s="12"/>
      <c r="F10" s="12"/>
      <c r="G10" s="12"/>
      <c r="H10" s="12"/>
      <c r="I10" s="13"/>
      <c r="J10" s="14"/>
    </row>
    <row r="11" spans="1:10">
      <c r="A11" s="16"/>
      <c r="B11" s="12"/>
      <c r="C11" s="12"/>
      <c r="D11" s="12"/>
      <c r="E11" s="12"/>
      <c r="F11" s="12"/>
      <c r="G11" s="12"/>
      <c r="H11" s="12"/>
      <c r="I11" s="13"/>
      <c r="J11" s="14"/>
    </row>
    <row r="12" spans="1:10">
      <c r="A12" s="16"/>
      <c r="B12" s="12"/>
      <c r="C12" s="12"/>
      <c r="D12" s="12"/>
      <c r="E12" s="12"/>
      <c r="F12" s="12"/>
      <c r="G12" s="12"/>
      <c r="H12" s="12"/>
      <c r="I12" s="13"/>
      <c r="J12" s="14"/>
    </row>
    <row r="13" spans="1:10">
      <c r="A13" s="17"/>
      <c r="B13" s="18"/>
      <c r="C13" s="18"/>
      <c r="D13" s="18"/>
      <c r="E13" s="18"/>
      <c r="F13" s="18"/>
      <c r="G13" s="18"/>
      <c r="H13" s="18"/>
      <c r="I13" s="19"/>
      <c r="J13" s="20"/>
    </row>
    <row r="15" spans="1:10" ht="16">
      <c r="A15" s="25" t="s">
        <v>4</v>
      </c>
    </row>
    <row r="16" spans="1:10" ht="16">
      <c r="A16" s="25" t="s">
        <v>5</v>
      </c>
    </row>
    <row r="18" spans="1:10" ht="14" thickBot="1"/>
    <row r="19" spans="1:10" ht="19" thickBot="1">
      <c r="A19" s="2" t="s">
        <v>6</v>
      </c>
      <c r="B19" s="1" t="s">
        <v>7</v>
      </c>
      <c r="C19" s="1"/>
      <c r="D19" s="1"/>
      <c r="E19" s="1"/>
      <c r="F19" s="1"/>
      <c r="H19" s="1"/>
      <c r="I19" s="24" t="s">
        <v>74</v>
      </c>
      <c r="J19" s="1" t="s">
        <v>8</v>
      </c>
    </row>
    <row r="22" spans="1:10" ht="14" thickBot="1">
      <c r="I22" s="22"/>
    </row>
    <row r="23" spans="1:10" ht="19" thickBot="1">
      <c r="A23" s="2" t="s">
        <v>9</v>
      </c>
      <c r="B23" s="1" t="s">
        <v>10</v>
      </c>
      <c r="H23" s="21"/>
      <c r="I23" s="23">
        <v>0.86614370900000004</v>
      </c>
      <c r="J23" s="1"/>
    </row>
    <row r="24" spans="1:10" ht="19" thickBot="1">
      <c r="A24" s="30"/>
      <c r="B24" s="1"/>
      <c r="H24" s="2"/>
      <c r="I24" s="29"/>
      <c r="J24" s="1"/>
    </row>
    <row r="25" spans="1:10" ht="19" thickBot="1">
      <c r="A25" s="2" t="s">
        <v>11</v>
      </c>
      <c r="B25" s="4" t="s">
        <v>12</v>
      </c>
      <c r="H25" s="2"/>
      <c r="I25" s="23">
        <v>0.15121728400000001</v>
      </c>
      <c r="J25" s="1"/>
    </row>
    <row r="26" spans="1:10" ht="18">
      <c r="A26" s="2"/>
      <c r="I26" s="22"/>
    </row>
    <row r="27" spans="1:10" ht="19" thickBot="1">
      <c r="A27" s="2"/>
      <c r="I27" s="22"/>
    </row>
    <row r="28" spans="1:10" ht="19" thickBot="1">
      <c r="A28" s="2" t="s">
        <v>13</v>
      </c>
      <c r="B28" s="1" t="s">
        <v>14</v>
      </c>
      <c r="C28" s="1"/>
      <c r="D28" s="1"/>
      <c r="E28" s="1"/>
      <c r="F28" s="1"/>
      <c r="H28" s="1"/>
      <c r="I28" s="27" t="s">
        <v>95</v>
      </c>
      <c r="J28" s="1"/>
    </row>
    <row r="29" spans="1:10" ht="19" thickBot="1">
      <c r="A29" s="2"/>
      <c r="B29" s="1"/>
      <c r="C29" s="1"/>
      <c r="D29" s="1"/>
      <c r="E29" s="1"/>
      <c r="F29" s="1"/>
      <c r="H29" s="1"/>
      <c r="I29" s="26"/>
      <c r="J29" s="1"/>
    </row>
    <row r="30" spans="1:10" ht="19" thickBot="1">
      <c r="A30" s="2" t="s">
        <v>11</v>
      </c>
      <c r="B30" s="1" t="s">
        <v>15</v>
      </c>
      <c r="C30" s="1"/>
      <c r="D30" s="1"/>
      <c r="E30" s="1"/>
      <c r="F30" s="1"/>
      <c r="H30" s="1"/>
      <c r="I30" s="27" t="s">
        <v>96</v>
      </c>
      <c r="J30" s="1"/>
    </row>
    <row r="31" spans="1:10" ht="19" thickBot="1">
      <c r="A31" s="2"/>
      <c r="B31" s="1"/>
      <c r="C31" s="1"/>
      <c r="D31" s="1"/>
      <c r="E31" s="1"/>
      <c r="F31" s="1"/>
      <c r="H31" s="1"/>
      <c r="I31" s="26"/>
      <c r="J31" s="1"/>
    </row>
    <row r="32" spans="1:10" ht="19" thickBot="1">
      <c r="A32" s="2" t="s">
        <v>16</v>
      </c>
      <c r="B32" s="1" t="s">
        <v>17</v>
      </c>
      <c r="C32" s="1"/>
      <c r="D32" s="1"/>
      <c r="E32" s="1"/>
      <c r="F32" s="1"/>
      <c r="H32" s="1"/>
      <c r="I32" s="28">
        <v>-5.7000000000000002E-3</v>
      </c>
      <c r="J32" s="1"/>
    </row>
    <row r="33" spans="1:10" ht="14" thickBot="1"/>
    <row r="34" spans="1:10" ht="19" thickBot="1">
      <c r="A34" s="2" t="s">
        <v>18</v>
      </c>
      <c r="B34" s="1" t="s">
        <v>19</v>
      </c>
      <c r="C34" s="1"/>
      <c r="D34" s="1"/>
      <c r="E34" s="1"/>
      <c r="F34" s="1"/>
      <c r="H34" s="1"/>
      <c r="I34" s="27">
        <v>-1</v>
      </c>
      <c r="J34" s="1"/>
    </row>
    <row r="36" spans="1:10" ht="19" thickBot="1">
      <c r="I36" s="3" t="s">
        <v>20</v>
      </c>
    </row>
    <row r="37" spans="1:10" ht="19" thickBot="1">
      <c r="A37" s="1" t="s">
        <v>21</v>
      </c>
      <c r="I37" s="31"/>
      <c r="J37" s="1" t="s">
        <v>22</v>
      </c>
    </row>
    <row r="39" spans="1:10" ht="14" thickBot="1"/>
    <row r="40" spans="1:10" ht="18">
      <c r="A40" s="2" t="s">
        <v>23</v>
      </c>
      <c r="B40" s="1" t="s">
        <v>24</v>
      </c>
      <c r="C40" s="1"/>
      <c r="D40" s="1"/>
      <c r="E40" s="1"/>
      <c r="F40" s="1"/>
      <c r="I40" s="32"/>
      <c r="J40" s="1" t="s">
        <v>22</v>
      </c>
    </row>
    <row r="41" spans="1:10" ht="18">
      <c r="A41" s="33"/>
      <c r="B41" s="1" t="s">
        <v>25</v>
      </c>
      <c r="H41" s="3"/>
      <c r="I41" s="34"/>
      <c r="J41" s="1" t="s">
        <v>22</v>
      </c>
    </row>
    <row r="42" spans="1:10" ht="18">
      <c r="A42" s="2" t="s">
        <v>11</v>
      </c>
      <c r="B42" s="1" t="s">
        <v>26</v>
      </c>
      <c r="I42" s="34"/>
      <c r="J42" s="1" t="s">
        <v>22</v>
      </c>
    </row>
    <row r="43" spans="1:10" ht="19" thickBot="1">
      <c r="B43" s="1" t="s">
        <v>27</v>
      </c>
      <c r="I43" s="35"/>
      <c r="J43" s="1" t="s">
        <v>22</v>
      </c>
    </row>
    <row r="44" spans="1:10" ht="18">
      <c r="J44" s="1"/>
    </row>
    <row r="45" spans="1:10" ht="14" thickBot="1"/>
    <row r="46" spans="1:10" ht="19" thickBot="1">
      <c r="A46" s="1" t="s">
        <v>28</v>
      </c>
      <c r="B46" s="1" t="s">
        <v>29</v>
      </c>
      <c r="C46" s="1"/>
      <c r="D46" s="1"/>
      <c r="E46" s="1"/>
      <c r="F46" s="1"/>
      <c r="G46" s="1"/>
      <c r="H46" s="1"/>
      <c r="I46" s="31"/>
      <c r="J46" s="1" t="s">
        <v>22</v>
      </c>
    </row>
    <row r="47" spans="1:10" ht="18">
      <c r="A47" s="1"/>
      <c r="B47" s="1" t="s">
        <v>30</v>
      </c>
      <c r="C47" s="1"/>
      <c r="D47" s="1"/>
      <c r="E47" s="1"/>
      <c r="F47" s="1"/>
      <c r="G47" s="1"/>
      <c r="H47" s="1"/>
      <c r="I47" s="1"/>
    </row>
    <row r="48" spans="1:10" ht="19" thickBot="1">
      <c r="A48" s="1"/>
      <c r="B48" s="1"/>
      <c r="C48" s="1"/>
      <c r="D48" s="1"/>
      <c r="E48" s="1"/>
      <c r="F48" s="1"/>
      <c r="G48" s="1"/>
      <c r="I48" s="1"/>
    </row>
    <row r="49" spans="1:10" ht="18">
      <c r="A49" s="1" t="s">
        <v>31</v>
      </c>
      <c r="B49" s="1" t="s">
        <v>32</v>
      </c>
      <c r="C49" s="1"/>
      <c r="D49" s="1"/>
      <c r="E49" s="1"/>
      <c r="F49" s="1"/>
      <c r="G49" s="1"/>
      <c r="H49" s="1"/>
      <c r="I49" s="32"/>
    </row>
    <row r="50" spans="1:10" ht="18">
      <c r="A50" s="1"/>
      <c r="B50" s="1" t="s">
        <v>33</v>
      </c>
      <c r="C50" s="1"/>
      <c r="D50" s="1"/>
      <c r="E50" s="1"/>
      <c r="F50" s="1"/>
      <c r="G50" s="1"/>
      <c r="H50" s="1"/>
      <c r="I50" s="36"/>
    </row>
    <row r="51" spans="1:10" ht="18">
      <c r="C51" s="1"/>
      <c r="D51" s="1"/>
      <c r="E51" s="1"/>
      <c r="F51" s="1"/>
      <c r="G51" s="1"/>
      <c r="H51" s="1"/>
      <c r="I51" s="36"/>
    </row>
    <row r="52" spans="1:10" ht="19" thickBot="1">
      <c r="A52" s="2" t="s">
        <v>11</v>
      </c>
      <c r="B52" s="1" t="s">
        <v>34</v>
      </c>
      <c r="C52" s="1"/>
      <c r="D52" s="1"/>
      <c r="E52" s="1"/>
      <c r="F52" s="1"/>
      <c r="G52" s="1"/>
      <c r="H52" s="1"/>
      <c r="I52" s="37"/>
    </row>
    <row r="53" spans="1:10" ht="18">
      <c r="A53" s="2"/>
      <c r="B53" s="1" t="s">
        <v>35</v>
      </c>
      <c r="C53" s="1"/>
      <c r="D53" s="1"/>
      <c r="E53" s="1"/>
      <c r="F53" s="1"/>
      <c r="G53" s="1"/>
      <c r="H53" s="1"/>
      <c r="I53" s="1"/>
    </row>
    <row r="54" spans="1:10" ht="18">
      <c r="A54" s="2"/>
      <c r="B54" s="1"/>
      <c r="H54" s="38"/>
      <c r="I54" s="1"/>
    </row>
    <row r="55" spans="1:10" ht="19" thickBot="1">
      <c r="A55" s="1" t="s">
        <v>36</v>
      </c>
      <c r="B55" s="33"/>
      <c r="H55" s="21" t="s">
        <v>37</v>
      </c>
      <c r="I55" s="39" t="s">
        <v>38</v>
      </c>
      <c r="J55" s="1"/>
    </row>
    <row r="56" spans="1:10" ht="19" thickBot="1">
      <c r="A56" s="1" t="s">
        <v>39</v>
      </c>
      <c r="B56" s="1"/>
      <c r="H56" s="40" t="s">
        <v>40</v>
      </c>
      <c r="I56" s="41"/>
      <c r="J56" s="1" t="s">
        <v>8</v>
      </c>
    </row>
    <row r="57" spans="1:10" ht="19" thickBot="1">
      <c r="A57" s="4" t="s">
        <v>41</v>
      </c>
      <c r="B57" s="1"/>
      <c r="H57" s="42" t="s">
        <v>42</v>
      </c>
      <c r="I57" s="23"/>
      <c r="J57" s="1" t="s">
        <v>8</v>
      </c>
    </row>
    <row r="58" spans="1:10" ht="19" thickBot="1">
      <c r="A58" s="4" t="s">
        <v>43</v>
      </c>
      <c r="B58" s="1"/>
      <c r="H58" s="43" t="s">
        <v>44</v>
      </c>
      <c r="I58" s="44"/>
      <c r="J58" s="1" t="s">
        <v>8</v>
      </c>
    </row>
    <row r="59" spans="1:10" ht="19" thickBot="1">
      <c r="A59" s="2"/>
      <c r="H59" s="42" t="s">
        <v>45</v>
      </c>
      <c r="I59" s="44"/>
      <c r="J59" s="1" t="s">
        <v>8</v>
      </c>
    </row>
    <row r="60" spans="1:10" ht="19" thickBot="1">
      <c r="A60" s="2"/>
      <c r="B60" s="1"/>
      <c r="H60" s="43" t="s">
        <v>46</v>
      </c>
      <c r="I60" s="44"/>
      <c r="J60" s="1" t="s">
        <v>8</v>
      </c>
    </row>
    <row r="61" spans="1:10" ht="19" thickBot="1">
      <c r="A61" s="2"/>
      <c r="B61" s="45"/>
      <c r="H61" s="42" t="s">
        <v>47</v>
      </c>
      <c r="I61" s="44"/>
      <c r="J61" s="1" t="s">
        <v>8</v>
      </c>
    </row>
    <row r="62" spans="1:10" ht="19" thickBot="1">
      <c r="A62" s="2"/>
      <c r="B62" s="1"/>
      <c r="H62" s="43" t="s">
        <v>48</v>
      </c>
      <c r="I62" s="46"/>
      <c r="J62" s="1" t="s">
        <v>8</v>
      </c>
    </row>
    <row r="63" spans="1:10" ht="19" thickBot="1">
      <c r="A63" s="2"/>
      <c r="B63" s="1"/>
      <c r="H63" s="42" t="s">
        <v>49</v>
      </c>
      <c r="I63" s="23"/>
      <c r="J63" s="1" t="s">
        <v>8</v>
      </c>
    </row>
    <row r="64" spans="1:10" ht="19" thickBot="1">
      <c r="A64" s="2"/>
      <c r="B64" s="45"/>
      <c r="H64" s="43" t="s">
        <v>50</v>
      </c>
      <c r="I64" s="46"/>
      <c r="J64" s="1" t="s">
        <v>8</v>
      </c>
    </row>
    <row r="65" spans="1:10" ht="19" thickBot="1">
      <c r="A65" s="2"/>
      <c r="B65" s="1"/>
      <c r="H65" s="42" t="s">
        <v>51</v>
      </c>
      <c r="I65" s="47"/>
      <c r="J65" s="1" t="s">
        <v>8</v>
      </c>
    </row>
    <row r="66" spans="1:10" ht="18">
      <c r="A66" s="2"/>
      <c r="B66" s="1"/>
      <c r="H66" s="1"/>
      <c r="I66" s="22"/>
    </row>
    <row r="67" spans="1:10" ht="18">
      <c r="A67" s="4"/>
      <c r="B67" s="1"/>
      <c r="I67" s="22"/>
    </row>
    <row r="68" spans="1:10" ht="19" thickBot="1">
      <c r="A68" s="4" t="s">
        <v>52</v>
      </c>
      <c r="B68" s="1"/>
      <c r="H68" s="21" t="s">
        <v>37</v>
      </c>
      <c r="I68" s="39" t="s">
        <v>53</v>
      </c>
    </row>
    <row r="69" spans="1:10" ht="19" thickBot="1">
      <c r="A69" s="1" t="s">
        <v>54</v>
      </c>
      <c r="B69" s="1"/>
      <c r="H69" s="40" t="s">
        <v>40</v>
      </c>
      <c r="I69" s="41"/>
      <c r="J69" s="1" t="s">
        <v>8</v>
      </c>
    </row>
    <row r="70" spans="1:10" ht="19" thickBot="1">
      <c r="A70" s="4" t="s">
        <v>41</v>
      </c>
      <c r="B70" s="1"/>
      <c r="H70" s="42" t="s">
        <v>42</v>
      </c>
      <c r="I70" s="23"/>
      <c r="J70" s="1" t="s">
        <v>8</v>
      </c>
    </row>
    <row r="71" spans="1:10" ht="19" thickBot="1">
      <c r="A71" s="4" t="s">
        <v>43</v>
      </c>
      <c r="H71" s="43" t="s">
        <v>44</v>
      </c>
      <c r="I71" s="44"/>
      <c r="J71" s="1" t="s">
        <v>8</v>
      </c>
    </row>
    <row r="72" spans="1:10" ht="19" thickBot="1">
      <c r="A72" s="4"/>
      <c r="H72" s="42" t="s">
        <v>45</v>
      </c>
      <c r="I72" s="44"/>
      <c r="J72" s="1" t="s">
        <v>8</v>
      </c>
    </row>
    <row r="73" spans="1:10" ht="19" thickBot="1">
      <c r="A73" s="4"/>
      <c r="H73" s="43" t="s">
        <v>46</v>
      </c>
      <c r="I73" s="44"/>
      <c r="J73" s="1" t="s">
        <v>8</v>
      </c>
    </row>
    <row r="74" spans="1:10" ht="19" thickBot="1">
      <c r="A74" s="4"/>
      <c r="H74" s="42" t="s">
        <v>47</v>
      </c>
      <c r="I74" s="44"/>
      <c r="J74" s="1" t="s">
        <v>8</v>
      </c>
    </row>
    <row r="75" spans="1:10" ht="19" thickBot="1">
      <c r="A75" s="2"/>
      <c r="H75" s="43" t="s">
        <v>48</v>
      </c>
      <c r="I75" s="46"/>
      <c r="J75" s="1" t="s">
        <v>8</v>
      </c>
    </row>
    <row r="76" spans="1:10" ht="19" thickBot="1">
      <c r="A76" s="2"/>
      <c r="H76" s="42" t="s">
        <v>49</v>
      </c>
      <c r="I76" s="23"/>
      <c r="J76" s="1" t="s">
        <v>8</v>
      </c>
    </row>
    <row r="77" spans="1:10" ht="19" thickBot="1">
      <c r="A77" s="2"/>
      <c r="H77" s="43" t="s">
        <v>50</v>
      </c>
      <c r="I77" s="46"/>
      <c r="J77" s="1" t="s">
        <v>8</v>
      </c>
    </row>
    <row r="78" spans="1:10" ht="19" thickBot="1">
      <c r="A78" s="2"/>
      <c r="H78" s="42" t="s">
        <v>51</v>
      </c>
      <c r="I78" s="47"/>
      <c r="J78" s="1" t="s">
        <v>8</v>
      </c>
    </row>
    <row r="79" spans="1:10" ht="18">
      <c r="A79" s="2"/>
      <c r="I79" s="22"/>
    </row>
    <row r="80" spans="1:10" ht="19" thickBot="1">
      <c r="A80" s="2"/>
      <c r="I80" s="22"/>
    </row>
    <row r="81" spans="1:10" ht="18">
      <c r="A81" s="2" t="s">
        <v>55</v>
      </c>
      <c r="B81" s="1" t="s">
        <v>56</v>
      </c>
      <c r="C81" s="1"/>
      <c r="D81" s="1"/>
      <c r="E81" s="1"/>
      <c r="F81" s="1"/>
      <c r="H81" s="1"/>
      <c r="I81" s="48"/>
      <c r="J81" s="1" t="s">
        <v>8</v>
      </c>
    </row>
    <row r="82" spans="1:10" ht="18">
      <c r="A82" s="2"/>
      <c r="B82" s="1"/>
      <c r="C82" s="1"/>
      <c r="D82" s="1"/>
      <c r="E82" s="1"/>
      <c r="F82" s="1"/>
      <c r="H82" s="1"/>
      <c r="I82" s="49"/>
      <c r="J82" s="1"/>
    </row>
    <row r="83" spans="1:10" ht="18">
      <c r="A83" s="2" t="s">
        <v>11</v>
      </c>
      <c r="B83" s="1" t="s">
        <v>57</v>
      </c>
      <c r="C83" s="1"/>
      <c r="D83" s="1"/>
      <c r="E83" s="1"/>
      <c r="F83" s="1"/>
      <c r="H83" s="1"/>
      <c r="I83" s="49"/>
      <c r="J83" s="1" t="s">
        <v>8</v>
      </c>
    </row>
    <row r="84" spans="1:10" ht="19" thickBot="1">
      <c r="A84" s="2"/>
      <c r="B84" s="1" t="s">
        <v>58</v>
      </c>
      <c r="C84" s="1"/>
      <c r="D84" s="1"/>
      <c r="E84" s="1"/>
      <c r="F84" s="1"/>
      <c r="H84" s="1"/>
      <c r="I84" s="50"/>
      <c r="J84" s="1" t="s">
        <v>8</v>
      </c>
    </row>
    <row r="85" spans="1:10" ht="19" thickBot="1">
      <c r="A85" s="2"/>
      <c r="B85" s="1"/>
      <c r="C85" s="1"/>
      <c r="D85" s="1"/>
      <c r="E85" s="1"/>
      <c r="F85" s="1"/>
      <c r="H85" s="1"/>
      <c r="J85" s="1"/>
    </row>
    <row r="86" spans="1:10" ht="19" thickBot="1">
      <c r="A86" s="2" t="s">
        <v>16</v>
      </c>
      <c r="B86" s="1" t="s">
        <v>59</v>
      </c>
      <c r="C86" s="1"/>
      <c r="D86" s="1"/>
      <c r="E86" s="1"/>
      <c r="F86" s="1"/>
      <c r="H86" s="1"/>
      <c r="I86" s="24"/>
      <c r="J86" s="1" t="s">
        <v>8</v>
      </c>
    </row>
  </sheetData>
  <phoneticPr fontId="2" type="noConversion"/>
  <pageMargins left="0.75" right="0.75" top="1" bottom="1" header="0.5" footer="0.5"/>
  <pageSetup paperSize="9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I27" sqref="I27"/>
    </sheetView>
  </sheetViews>
  <sheetFormatPr baseColWidth="10" defaultColWidth="8.83203125" defaultRowHeight="13"/>
  <cols>
    <col min="1" max="16384" width="8.83203125" style="5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zoomScale="200" workbookViewId="0">
      <selection activeCell="D17" sqref="D17"/>
    </sheetView>
  </sheetViews>
  <sheetFormatPr baseColWidth="10" defaultColWidth="8.83203125" defaultRowHeight="13"/>
  <sheetData>
    <row r="1" spans="1:4">
      <c r="A1" s="54" t="s">
        <v>66</v>
      </c>
      <c r="B1" s="52"/>
    </row>
    <row r="2" spans="1:4">
      <c r="A2" s="55" t="s">
        <v>60</v>
      </c>
      <c r="D2" s="55">
        <v>86.4</v>
      </c>
    </row>
    <row r="3" spans="1:4">
      <c r="A3" s="53" t="s">
        <v>61</v>
      </c>
      <c r="D3">
        <v>4</v>
      </c>
    </row>
    <row r="4" spans="1:4">
      <c r="A4" s="53" t="s">
        <v>62</v>
      </c>
      <c r="D4">
        <v>0.08</v>
      </c>
    </row>
    <row r="5" spans="1:4">
      <c r="A5" s="53" t="s">
        <v>63</v>
      </c>
      <c r="D5">
        <v>0.04</v>
      </c>
    </row>
    <row r="6" spans="1:4">
      <c r="A6" s="53" t="s">
        <v>64</v>
      </c>
      <c r="D6" s="53">
        <v>5.5E-2</v>
      </c>
    </row>
    <row r="9" spans="1:4">
      <c r="A9" s="54" t="s">
        <v>67</v>
      </c>
      <c r="B9" s="52"/>
    </row>
    <row r="10" spans="1:4">
      <c r="A10" s="53" t="s">
        <v>65</v>
      </c>
      <c r="D10" s="53">
        <v>3</v>
      </c>
    </row>
    <row r="11" spans="1:4">
      <c r="A11" s="53" t="s">
        <v>68</v>
      </c>
      <c r="D11">
        <v>0.1</v>
      </c>
    </row>
    <row r="13" spans="1:4">
      <c r="A13" s="53" t="s">
        <v>69</v>
      </c>
      <c r="C13" s="53" t="s">
        <v>70</v>
      </c>
      <c r="D13" s="53" t="s">
        <v>71</v>
      </c>
    </row>
    <row r="14" spans="1:4">
      <c r="A14" s="53" t="s">
        <v>69</v>
      </c>
      <c r="C14" s="53" t="s">
        <v>70</v>
      </c>
      <c r="D14">
        <v>9.5000000000000001E-2</v>
      </c>
    </row>
    <row r="16" spans="1:4">
      <c r="A16" s="53" t="s">
        <v>72</v>
      </c>
      <c r="D16" s="53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9"/>
  <sheetViews>
    <sheetView zoomScale="187" workbookViewId="0">
      <selection activeCell="I19" sqref="I19"/>
    </sheetView>
  </sheetViews>
  <sheetFormatPr baseColWidth="10" defaultColWidth="8.83203125" defaultRowHeight="13"/>
  <sheetData>
    <row r="2" spans="1:10">
      <c r="A2" s="53" t="s">
        <v>77</v>
      </c>
    </row>
    <row r="3" spans="1:10">
      <c r="B3" s="53" t="s">
        <v>75</v>
      </c>
      <c r="G3" s="53" t="s">
        <v>70</v>
      </c>
      <c r="H3">
        <f xml:space="preserve"> (-0.12 + -0.05 + 0.23 + 0.02)/4</f>
        <v>2.0000000000000007E-2</v>
      </c>
    </row>
    <row r="5" spans="1:10">
      <c r="B5" s="53" t="s">
        <v>76</v>
      </c>
      <c r="J5">
        <f xml:space="preserve"> ((-0.12-0.02)^2 + (-0.05 - 0.02)^2 + (0.23 - 0.02)^2 + (0.02 - 0.02)^2)/3</f>
        <v>2.2866666666666671E-2</v>
      </c>
    </row>
    <row r="7" spans="1:10">
      <c r="B7" s="53" t="s">
        <v>82</v>
      </c>
      <c r="E7">
        <f>SQRT(0.022866667)</f>
        <v>0.15121728406501686</v>
      </c>
    </row>
    <row r="9" spans="1:10">
      <c r="A9" s="53" t="s">
        <v>78</v>
      </c>
    </row>
    <row r="10" spans="1:10">
      <c r="B10" s="53" t="s">
        <v>79</v>
      </c>
      <c r="G10" s="53" t="s">
        <v>70</v>
      </c>
      <c r="H10">
        <f xml:space="preserve"> (-0.15 + 0.11 + 0.34 + -0.06)/4</f>
        <v>6.0000000000000012E-2</v>
      </c>
    </row>
    <row r="12" spans="1:10">
      <c r="B12" s="53" t="s">
        <v>80</v>
      </c>
      <c r="J12">
        <f xml:space="preserve"> ((-0.15-0.06)^2 + (0.11 - 0.06)^2 + (0.34 - 0.06)^2 + (-0.06 - 0.06)^2)/3</f>
        <v>4.6466666666666663E-2</v>
      </c>
    </row>
    <row r="14" spans="1:10">
      <c r="B14" s="53" t="s">
        <v>81</v>
      </c>
      <c r="E14">
        <f>SQRT(0.046466667)</f>
        <v>0.21556128362950525</v>
      </c>
    </row>
    <row r="16" spans="1:10">
      <c r="B16" s="53" t="s">
        <v>83</v>
      </c>
    </row>
    <row r="17" spans="2:9">
      <c r="D17" s="53" t="s">
        <v>70</v>
      </c>
      <c r="E17">
        <f xml:space="preserve">  ((-0.12 - 0.02) * (-0.15-0.06) + (-0.05 - 0.02) * (0.11 - 0.06) +  (0.23 - 0.02) * (0.34 - 0.06) + (0.02 - 0.02) *  (-0.06 - 0.06))/3</f>
        <v>2.8233333333333336E-2</v>
      </c>
    </row>
    <row r="19" spans="2:9">
      <c r="B19" s="53" t="s">
        <v>84</v>
      </c>
      <c r="I19">
        <f xml:space="preserve"> 0.028233333 / (0.151217284 * 0.215561284)</f>
        <v>0.86614370866910861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opLeftCell="A3" zoomScale="235" workbookViewId="0">
      <selection activeCell="J14" sqref="J14"/>
    </sheetView>
  </sheetViews>
  <sheetFormatPr baseColWidth="10" defaultColWidth="8.83203125" defaultRowHeight="13"/>
  <sheetData>
    <row r="1" spans="1:10">
      <c r="A1" s="53" t="s">
        <v>77</v>
      </c>
    </row>
    <row r="2" spans="1:10">
      <c r="B2" s="53" t="s">
        <v>85</v>
      </c>
      <c r="G2">
        <f xml:space="preserve"> -0.3*0.05 + 0.1*0.95</f>
        <v>0.08</v>
      </c>
    </row>
    <row r="4" spans="1:10">
      <c r="B4" s="53" t="s">
        <v>86</v>
      </c>
      <c r="G4">
        <f xml:space="preserve"> 0.05*0.2 + 0.95*-0.1</f>
        <v>-8.4999999999999992E-2</v>
      </c>
    </row>
    <row r="6" spans="1:10">
      <c r="A6" s="53" t="s">
        <v>78</v>
      </c>
    </row>
    <row r="7" spans="1:10">
      <c r="B7" s="53" t="s">
        <v>87</v>
      </c>
      <c r="H7">
        <f xml:space="preserve"> 0.05*(-0.3-0.08)^2 + 0.95*(0.1 - 0.08)^2</f>
        <v>7.6000000000000009E-3</v>
      </c>
    </row>
    <row r="8" spans="1:10">
      <c r="B8" s="53" t="s">
        <v>88</v>
      </c>
      <c r="E8">
        <f>SQRT(0.0076)</f>
        <v>8.7177978870813466E-2</v>
      </c>
    </row>
    <row r="10" spans="1:10">
      <c r="B10" s="53" t="s">
        <v>89</v>
      </c>
      <c r="H10">
        <f xml:space="preserve"> 0.05*(0.2+0.085)^2 + 0.95*(-0.1+0.085)^2</f>
        <v>4.2750000000000019E-3</v>
      </c>
    </row>
    <row r="11" spans="1:10">
      <c r="B11" s="53" t="s">
        <v>90</v>
      </c>
      <c r="F11">
        <f>SQRT(0.004275)</f>
        <v>6.53834841531101E-2</v>
      </c>
    </row>
    <row r="13" spans="1:10">
      <c r="A13" s="53" t="s">
        <v>91</v>
      </c>
    </row>
    <row r="14" spans="1:10">
      <c r="B14" s="53" t="s">
        <v>92</v>
      </c>
      <c r="J14">
        <f>0.05*(-0.3-0.08)*(0.2+0.085)+0.95*(0.1-0.08)*(-0.1+0.085)</f>
        <v>-5.7000000000000011E-3</v>
      </c>
    </row>
    <row r="16" spans="1:10">
      <c r="A16" s="53" t="s">
        <v>93</v>
      </c>
    </row>
    <row r="17" spans="2:10">
      <c r="B17" s="53" t="s">
        <v>94</v>
      </c>
      <c r="J17">
        <f xml:space="preserve"> -0.0057/(0.087177979*0.065383484)</f>
        <v>-1.0000000008598533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62" sqref="J62"/>
    </sheetView>
  </sheetViews>
  <sheetFormatPr baseColWidth="10" defaultColWidth="8.83203125" defaultRowHeight="13"/>
  <cols>
    <col min="1" max="16384" width="8.83203125" style="5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27" sqref="I27"/>
    </sheetView>
  </sheetViews>
  <sheetFormatPr baseColWidth="10" defaultColWidth="8.83203125" defaultRowHeight="13"/>
  <cols>
    <col min="1" max="16384" width="8.83203125" style="5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I27" sqref="I27"/>
    </sheetView>
  </sheetViews>
  <sheetFormatPr baseColWidth="10" defaultColWidth="8.83203125" defaultRowHeight="13"/>
  <cols>
    <col min="1" max="16384" width="8.83203125" style="5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I27" sqref="I27"/>
    </sheetView>
  </sheetViews>
  <sheetFormatPr baseColWidth="10" defaultColWidth="8.83203125" defaultRowHeight="13"/>
  <cols>
    <col min="1" max="16384" width="8.83203125" style="5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I27" sqref="I27"/>
    </sheetView>
  </sheetViews>
  <sheetFormatPr baseColWidth="10" defaultColWidth="8.83203125" defaultRowHeight="13"/>
  <cols>
    <col min="1" max="16384" width="8.83203125" style="5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Answers 1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'Answers 1'!Print_Area</vt:lpstr>
    </vt:vector>
  </TitlesOfParts>
  <Manager/>
  <Company>Stockholms Universitetet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Olle Högberg</dc:creator>
  <cp:keywords/>
  <dc:description/>
  <cp:lastModifiedBy>Azer</cp:lastModifiedBy>
  <cp:revision/>
  <dcterms:created xsi:type="dcterms:W3CDTF">2009-03-18T08:16:53Z</dcterms:created>
  <dcterms:modified xsi:type="dcterms:W3CDTF">2023-01-08T11:39:28Z</dcterms:modified>
  <cp:category/>
  <cp:contentStatus/>
</cp:coreProperties>
</file>