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nta Nur Fitriani _ 1227030034\"/>
    </mc:Choice>
  </mc:AlternateContent>
  <xr:revisionPtr revIDLastSave="0" documentId="8_{1545CA3E-8FAD-4371-BA6A-C111997DAC8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y Monthly Budget" sheetId="2" r:id="rId1"/>
  </sheets>
  <calcPr calcId="181029"/>
</workbook>
</file>

<file path=xl/calcChain.xml><?xml version="1.0" encoding="utf-8"?>
<calcChain xmlns="http://schemas.openxmlformats.org/spreadsheetml/2006/main">
  <c r="E6" i="2" l="1"/>
  <c r="E9" i="2"/>
  <c r="E12" i="2"/>
  <c r="J12" i="2"/>
  <c r="E13" i="2"/>
  <c r="J13" i="2"/>
  <c r="E14" i="2"/>
  <c r="J14" i="2"/>
  <c r="E15" i="2"/>
  <c r="J15" i="2"/>
  <c r="E16" i="2"/>
  <c r="J16" i="2"/>
  <c r="E17" i="2"/>
  <c r="J17" i="2"/>
  <c r="E18" i="2"/>
  <c r="J18" i="2"/>
  <c r="E19" i="2"/>
  <c r="J19" i="2"/>
  <c r="E20" i="2"/>
  <c r="J20" i="2"/>
  <c r="E21" i="2"/>
  <c r="H21" i="2"/>
  <c r="I21" i="2"/>
  <c r="C22" i="2"/>
  <c r="D22" i="2"/>
  <c r="J24" i="2"/>
  <c r="E25" i="2"/>
  <c r="J25" i="2"/>
  <c r="E26" i="2"/>
  <c r="E32" i="2" s="1"/>
  <c r="J26" i="2"/>
  <c r="E27" i="2"/>
  <c r="J27" i="2"/>
  <c r="E28" i="2"/>
  <c r="J28" i="2"/>
  <c r="E29" i="2"/>
  <c r="J29" i="2"/>
  <c r="J30" i="2" s="1"/>
  <c r="E30" i="2"/>
  <c r="H30" i="2"/>
  <c r="I30" i="2"/>
  <c r="E31" i="2"/>
  <c r="C32" i="2"/>
  <c r="D32" i="2"/>
  <c r="J33" i="2"/>
  <c r="J34" i="2"/>
  <c r="E35" i="2"/>
  <c r="J35" i="2"/>
  <c r="E36" i="2"/>
  <c r="J36" i="2"/>
  <c r="E37" i="2"/>
  <c r="H37" i="2"/>
  <c r="I37" i="2"/>
  <c r="E38" i="2"/>
  <c r="C39" i="2"/>
  <c r="D39" i="2"/>
  <c r="J40" i="2"/>
  <c r="J43" i="2" s="1"/>
  <c r="J41" i="2"/>
  <c r="E42" i="2"/>
  <c r="J42" i="2"/>
  <c r="E43" i="2"/>
  <c r="E45" i="2" s="1"/>
  <c r="H43" i="2"/>
  <c r="I43" i="2"/>
  <c r="E44" i="2"/>
  <c r="C45" i="2"/>
  <c r="D45" i="2"/>
  <c r="J46" i="2"/>
  <c r="J47" i="2"/>
  <c r="E48" i="2"/>
  <c r="J48" i="2"/>
  <c r="E49" i="2"/>
  <c r="H49" i="2"/>
  <c r="I49" i="2"/>
  <c r="E50" i="2"/>
  <c r="E51" i="2"/>
  <c r="E52" i="2"/>
  <c r="J52" i="2"/>
  <c r="J56" i="2" s="1"/>
  <c r="C53" i="2"/>
  <c r="D53" i="2"/>
  <c r="J53" i="2"/>
  <c r="J54" i="2"/>
  <c r="J55" i="2"/>
  <c r="E56" i="2"/>
  <c r="H56" i="2"/>
  <c r="I56" i="2"/>
  <c r="E57" i="2"/>
  <c r="E58" i="2"/>
  <c r="E59" i="2"/>
  <c r="E60" i="2"/>
  <c r="E61" i="2"/>
  <c r="E62" i="2"/>
  <c r="C63" i="2"/>
  <c r="D63" i="2"/>
  <c r="J21" i="2" l="1"/>
  <c r="J37" i="2"/>
  <c r="E63" i="2"/>
  <c r="E53" i="2"/>
  <c r="J49" i="2"/>
  <c r="J58" i="2"/>
  <c r="J4" i="2" s="1"/>
  <c r="E39" i="2"/>
  <c r="J62" i="2" s="1"/>
  <c r="J60" i="2"/>
  <c r="J6" i="2" s="1"/>
  <c r="J8" i="2" s="1"/>
  <c r="E22" i="2"/>
</calcChain>
</file>

<file path=xl/sharedStrings.xml><?xml version="1.0" encoding="utf-8"?>
<sst xmlns="http://schemas.openxmlformats.org/spreadsheetml/2006/main" count="140" uniqueCount="78">
  <si>
    <t>Total</t>
  </si>
  <si>
    <t>TOTAL DIFFERENCE</t>
  </si>
  <si>
    <t>Other</t>
  </si>
  <si>
    <t>Organization dues or fees</t>
  </si>
  <si>
    <t>TOTAL ACTUAL COST</t>
  </si>
  <si>
    <t>Health club</t>
  </si>
  <si>
    <t>Dry cleaning</t>
  </si>
  <si>
    <t>TOTAL PROJECTED COST</t>
  </si>
  <si>
    <t>Clothing</t>
  </si>
  <si>
    <t>Hair/nails</t>
  </si>
  <si>
    <t>Medical</t>
  </si>
  <si>
    <t>Difference</t>
  </si>
  <si>
    <t>Actual Cost</t>
  </si>
  <si>
    <t>Projected Cost</t>
  </si>
  <si>
    <t>PERSONAL CARE</t>
  </si>
  <si>
    <t>Payments on lien or judgment</t>
  </si>
  <si>
    <t>Alimony</t>
  </si>
  <si>
    <t>Attorney</t>
  </si>
  <si>
    <t>LEGAL</t>
  </si>
  <si>
    <t>Toys</t>
  </si>
  <si>
    <t>Grooming</t>
  </si>
  <si>
    <t>Charity 3</t>
  </si>
  <si>
    <t>Food</t>
  </si>
  <si>
    <t>Charity 2</t>
  </si>
  <si>
    <t>PETS</t>
  </si>
  <si>
    <t>Charity 1</t>
  </si>
  <si>
    <t>GIFTS AND DONATIONS</t>
  </si>
  <si>
    <t>Dining out</t>
  </si>
  <si>
    <t>Groceries</t>
  </si>
  <si>
    <t>Investment account</t>
  </si>
  <si>
    <t>FOOD</t>
  </si>
  <si>
    <t>Retirement account</t>
  </si>
  <si>
    <t>SAVINGS OR INVESTMENTS</t>
  </si>
  <si>
    <t>Life</t>
  </si>
  <si>
    <t>Health</t>
  </si>
  <si>
    <t>Local</t>
  </si>
  <si>
    <t>Home</t>
  </si>
  <si>
    <t>State</t>
  </si>
  <si>
    <t>INSURANCE</t>
  </si>
  <si>
    <t>Federal</t>
  </si>
  <si>
    <t>TAXES</t>
  </si>
  <si>
    <t>Maintenance</t>
  </si>
  <si>
    <t>Fuel</t>
  </si>
  <si>
    <t>Credit card</t>
  </si>
  <si>
    <t>Licensing</t>
  </si>
  <si>
    <t>Insurance</t>
  </si>
  <si>
    <t>Bus/taxi fare</t>
  </si>
  <si>
    <t>Student</t>
  </si>
  <si>
    <t>Vehicle payment</t>
  </si>
  <si>
    <t>Personal</t>
  </si>
  <si>
    <t>TRANSPORTATION</t>
  </si>
  <si>
    <t>LOANS</t>
  </si>
  <si>
    <t>Supplies</t>
  </si>
  <si>
    <t>Maintenance or repairs</t>
  </si>
  <si>
    <t>Waste removal</t>
  </si>
  <si>
    <t>Live theater</t>
  </si>
  <si>
    <t>Cable</t>
  </si>
  <si>
    <t>Sporting events</t>
  </si>
  <si>
    <t>Water and sewer</t>
  </si>
  <si>
    <t>Concerts</t>
  </si>
  <si>
    <t>Gas</t>
  </si>
  <si>
    <t>Movies</t>
  </si>
  <si>
    <t>Electricity</t>
  </si>
  <si>
    <t>CDs</t>
  </si>
  <si>
    <t>Phone</t>
  </si>
  <si>
    <t>Video/DVD</t>
  </si>
  <si>
    <t>Mortgage or rent</t>
  </si>
  <si>
    <t>ENTERTAINMENT</t>
  </si>
  <si>
    <t>HOUSING</t>
  </si>
  <si>
    <t>Total monthly income</t>
  </si>
  <si>
    <t>DIFFERENCE (Actual minus projected)</t>
  </si>
  <si>
    <t>Extra income</t>
  </si>
  <si>
    <t>Income 1</t>
  </si>
  <si>
    <t>ACTUAL MONTHLY INCOME</t>
  </si>
  <si>
    <t>ACTUAL BALANCE (Actual income minus expenses)</t>
  </si>
  <si>
    <t>PROJECTED BALANCE (Projected income minus expenses)</t>
  </si>
  <si>
    <t>PROJECTED MONTHLY INCOME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</si>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</sst>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6"/>
      <color indexed="63"/>
      <name val="Cambria"/>
      <family val="1"/>
      <scheme val="major"/>
    </font>
    <font>
      <sz val="30"/>
      <color indexed="6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2" fillId="0" borderId="0" xfId="1"/>
    <xf numFmtId="0" fontId="4" fillId="0" borderId="0" xfId="1" applyFont="1" applyAlignment="1">
      <alignment horizontal="left" vertical="center"/>
    </xf>
    <xf numFmtId="164" fontId="5" fillId="0" borderId="2" xfId="1" applyNumberFormat="1" applyFont="1" applyBorder="1"/>
    <xf numFmtId="164" fontId="5" fillId="0" borderId="3" xfId="1" applyNumberFormat="1" applyFont="1" applyBorder="1"/>
    <xf numFmtId="0" fontId="5" fillId="0" borderId="4" xfId="1" applyFont="1" applyBorder="1"/>
    <xf numFmtId="164" fontId="5" fillId="0" borderId="2" xfId="1" applyNumberFormat="1" applyFont="1" applyBorder="1" applyAlignment="1">
      <alignment horizontal="right" vertical="center"/>
    </xf>
    <xf numFmtId="0" fontId="5" fillId="0" borderId="4" xfId="1" applyFont="1" applyBorder="1" applyAlignment="1">
      <alignment shrinkToFit="1"/>
    </xf>
    <xf numFmtId="0" fontId="5" fillId="0" borderId="0" xfId="1" applyFont="1" applyAlignment="1">
      <alignment horizontal="left" vertical="center"/>
    </xf>
    <xf numFmtId="0" fontId="5" fillId="0" borderId="2" xfId="1" applyFont="1" applyBorder="1"/>
    <xf numFmtId="0" fontId="5" fillId="0" borderId="3" xfId="1" applyFont="1" applyBorder="1"/>
    <xf numFmtId="164" fontId="6" fillId="0" borderId="3" xfId="1" applyNumberFormat="1" applyFont="1" applyBorder="1"/>
    <xf numFmtId="0" fontId="6" fillId="0" borderId="0" xfId="1" applyFont="1" applyAlignment="1">
      <alignment horizontal="left" vertical="center" wrapText="1"/>
    </xf>
    <xf numFmtId="6" fontId="3" fillId="4" borderId="0" xfId="1" applyNumberFormat="1" applyFont="1" applyFill="1" applyAlignment="1">
      <alignment horizontal="center" vertical="center"/>
    </xf>
    <xf numFmtId="0" fontId="3" fillId="4" borderId="0" xfId="1" applyFont="1" applyFill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6" fontId="3" fillId="4" borderId="0" xfId="1" applyNumberFormat="1" applyFont="1" applyFill="1" applyAlignment="1">
      <alignment horizontal="left" vertical="center"/>
    </xf>
    <xf numFmtId="0" fontId="4" fillId="4" borderId="0" xfId="1" applyFont="1" applyFill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6" fontId="3" fillId="2" borderId="1" xfId="1" applyNumberFormat="1" applyFont="1" applyFill="1" applyBorder="1" applyAlignment="1">
      <alignment horizontal="right" vertical="center"/>
    </xf>
    <xf numFmtId="6" fontId="4" fillId="3" borderId="1" xfId="1" applyNumberFormat="1" applyFont="1" applyFill="1" applyBorder="1" applyAlignment="1">
      <alignment horizontal="right" vertical="center"/>
    </xf>
    <xf numFmtId="0" fontId="4" fillId="4" borderId="0" xfId="1" applyFont="1" applyFill="1" applyAlignment="1">
      <alignment horizontal="left" vertical="center"/>
    </xf>
    <xf numFmtId="0" fontId="3" fillId="4" borderId="0" xfId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horizontal="left"/>
    </xf>
    <xf numFmtId="0" fontId="8" fillId="0" borderId="0" xfId="1" applyFont="1" applyAlignment="1">
      <alignment horizontal="left" wrapText="1"/>
    </xf>
    <xf numFmtId="6" fontId="3" fillId="2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shrinkToFit="1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3" fillId="2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10" xfId="1" applyFont="1" applyFill="1" applyBorder="1" applyAlignment="1">
      <alignment horizontal="left" vertical="center" shrinkToFit="1"/>
    </xf>
    <xf numFmtId="0" fontId="3" fillId="3" borderId="9" xfId="1" applyFont="1" applyFill="1" applyBorder="1" applyAlignment="1">
      <alignment horizontal="left" vertical="center" shrinkToFit="1"/>
    </xf>
    <xf numFmtId="0" fontId="3" fillId="3" borderId="8" xfId="1" applyFont="1" applyFill="1" applyBorder="1" applyAlignment="1">
      <alignment horizontal="left" vertical="center" shrinkToFit="1"/>
    </xf>
    <xf numFmtId="0" fontId="4" fillId="0" borderId="0" xfId="1" applyFont="1" applyAlignment="1">
      <alignment horizontal="left" vertical="center" wrapText="1"/>
    </xf>
    <xf numFmtId="0" fontId="4" fillId="0" borderId="5" xfId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1:E22" totalsRowCount="1" headerRowDxfId="143" dataDxfId="142" totalsRowDxfId="140" tableBorderDxfId="141">
  <autoFilter ref="B11:E21" xr:uid="{00000000-0009-0000-0100-000001000000}"/>
  <tableColumns count="4">
    <tableColumn id="1" xr3:uid="{00000000-0010-0000-0000-000001000000}" name="HOUSING" totalsRowLabel="Total" dataDxfId="139" totalsRowDxfId="138"/>
    <tableColumn id="2" xr3:uid="{00000000-0010-0000-0000-000002000000}" name="Projected Cost" totalsRowFunction="sum" dataDxfId="137" totalsRowDxfId="136"/>
    <tableColumn id="3" xr3:uid="{00000000-0010-0000-0000-000003000000}" name="Actual Cost" totalsRowFunction="sum" dataDxfId="135" totalsRowDxfId="134"/>
    <tableColumn id="4" xr3:uid="{00000000-0010-0000-0000-000004000000}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G39:J43" totalsRowCount="1" headerRowDxfId="35" dataDxfId="34" totalsRowDxfId="32" tableBorderDxfId="33">
  <autoFilter ref="G39:J42" xr:uid="{00000000-0009-0000-0100-00000A000000}"/>
  <tableColumns count="4">
    <tableColumn id="1" xr3:uid="{00000000-0010-0000-0900-000001000000}" name="SAVINGS OR INVESTMENTS" totalsRowLabel="Total" dataDxfId="31" totalsRowDxfId="30"/>
    <tableColumn id="2" xr3:uid="{00000000-0010-0000-0900-000002000000}" name="Projected Cost" totalsRowFunction="sum" dataDxfId="29" totalsRowDxfId="28"/>
    <tableColumn id="3" xr3:uid="{00000000-0010-0000-0900-000003000000}" name="Actual Cost" totalsRowFunction="sum" dataDxfId="27" totalsRowDxfId="26"/>
    <tableColumn id="4" xr3:uid="{00000000-0010-0000-0900-000004000000}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7" displayName="Table7" ref="B55:E63" totalsRowCount="1" headerRowDxfId="23" dataDxfId="22" totalsRowDxfId="20" tableBorderDxfId="21">
  <autoFilter ref="B55:E62" xr:uid="{00000000-0009-0000-0100-00000B000000}"/>
  <tableColumns count="4">
    <tableColumn id="1" xr3:uid="{00000000-0010-0000-0A00-000001000000}" name="PERSONAL CARE" totalsRowLabel="Total" dataDxfId="19" totalsRowDxfId="18"/>
    <tableColumn id="2" xr3:uid="{00000000-0010-0000-0A00-000002000000}" name="Projected Cost" totalsRowFunction="sum" dataDxfId="17" totalsRowDxfId="16"/>
    <tableColumn id="3" xr3:uid="{00000000-0010-0000-0A00-000003000000}" name="Actual Cost" totalsRowFunction="sum" dataDxfId="15" totalsRowDxfId="14"/>
    <tableColumn id="4" xr3:uid="{00000000-0010-0000-0A00-000004000000}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2" displayName="Table2" ref="G11:J21" totalsRowCount="1" headerRowDxfId="11" dataDxfId="10" totalsRowDxfId="8" tableBorderDxfId="9">
  <autoFilter ref="G11:J20" xr:uid="{00000000-0009-0000-0100-00000C000000}"/>
  <tableColumns count="4">
    <tableColumn id="1" xr3:uid="{00000000-0010-0000-0B00-000001000000}" name="ENTERTAINMENT" totalsRowLabel="Total" dataDxfId="7" totalsRowDxfId="6"/>
    <tableColumn id="2" xr3:uid="{00000000-0010-0000-0B00-000002000000}" name="Projected Cost" totalsRowFunction="sum" dataDxfId="5" totalsRowDxfId="4"/>
    <tableColumn id="3" xr3:uid="{00000000-0010-0000-0B00-000003000000}" name="Actual Cost" totalsRowFunction="sum" dataDxfId="3" totalsRowDxfId="2"/>
    <tableColumn id="4" xr3:uid="{00000000-0010-0000-0B00-000004000000}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B34:E39" totalsRowCount="1" headerRowDxfId="131" dataDxfId="130" totalsRowDxfId="128" tableBorderDxfId="129">
  <autoFilter ref="B34:E38" xr:uid="{00000000-0009-0000-0100-000002000000}"/>
  <tableColumns count="4">
    <tableColumn id="1" xr3:uid="{00000000-0010-0000-0100-000001000000}" name="INSURANCE" totalsRowLabel="Total" dataDxfId="127" totalsRowDxfId="126"/>
    <tableColumn id="2" xr3:uid="{00000000-0010-0000-0100-000002000000}" name="Projected Cost" totalsRowFunction="sum" dataDxfId="125" totalsRowDxfId="124"/>
    <tableColumn id="3" xr3:uid="{00000000-0010-0000-0100-000003000000}" name="Actual Cost" totalsRowFunction="sum" dataDxfId="123" totalsRowDxfId="122"/>
    <tableColumn id="4" xr3:uid="{00000000-0010-0000-0100-000004000000}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G51:J56" totalsRowCount="1" headerRowDxfId="119" dataDxfId="118" totalsRowDxfId="116" tableBorderDxfId="117">
  <autoFilter ref="G51:J55" xr:uid="{00000000-0009-0000-0100-000003000000}"/>
  <tableColumns count="4">
    <tableColumn id="1" xr3:uid="{00000000-0010-0000-0200-000001000000}" name="LEGAL" totalsRowLabel="Total" dataDxfId="115" totalsRowDxfId="114"/>
    <tableColumn id="2" xr3:uid="{00000000-0010-0000-0200-000002000000}" name="Projected Cost" totalsRowFunction="sum" dataDxfId="113" totalsRowDxfId="112"/>
    <tableColumn id="3" xr3:uid="{00000000-0010-0000-0200-000003000000}" name="Actual Cost" totalsRowFunction="sum" dataDxfId="111" totalsRowDxfId="110"/>
    <tableColumn id="4" xr3:uid="{00000000-0010-0000-0200-000004000000}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6" displayName="Table6" ref="B47:E53" totalsRowCount="1" headerRowDxfId="107" dataDxfId="106" totalsRowDxfId="104" tableBorderDxfId="105">
  <autoFilter ref="B47:E52" xr:uid="{00000000-0009-0000-0100-000004000000}"/>
  <tableColumns count="4">
    <tableColumn id="1" xr3:uid="{00000000-0010-0000-0300-000001000000}" name="PETS" totalsRowLabel="Total" dataDxfId="103" totalsRowDxfId="102"/>
    <tableColumn id="2" xr3:uid="{00000000-0010-0000-0300-000002000000}" name="Projected Cost" totalsRowFunction="sum" dataDxfId="101" totalsRowDxfId="100"/>
    <tableColumn id="3" xr3:uid="{00000000-0010-0000-0300-000003000000}" name="Actual Cost" totalsRowFunction="sum" dataDxfId="99" totalsRowDxfId="98"/>
    <tableColumn id="4" xr3:uid="{00000000-0010-0000-0300-000004000000}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1" displayName="Table11" ref="G45:J49" totalsRowCount="1" headerRowDxfId="95" dataDxfId="94" totalsRowDxfId="92" tableBorderDxfId="93">
  <autoFilter ref="G45:J48" xr:uid="{00000000-0009-0000-0100-000005000000}"/>
  <tableColumns count="4">
    <tableColumn id="1" xr3:uid="{00000000-0010-0000-0400-000001000000}" name="GIFTS AND DONATIONS" totalsRowLabel="Total" dataDxfId="91" totalsRowDxfId="90"/>
    <tableColumn id="2" xr3:uid="{00000000-0010-0000-0400-000002000000}" name="Projected Cost" totalsRowFunction="sum" dataDxfId="89" totalsRowDxfId="88"/>
    <tableColumn id="3" xr3:uid="{00000000-0010-0000-0400-000003000000}" name="Actual Cost" totalsRowFunction="sum" dataDxfId="87" totalsRowDxfId="86"/>
    <tableColumn id="4" xr3:uid="{00000000-0010-0000-0400-000004000000}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B41:E45" totalsRowCount="1" headerRowDxfId="83" dataDxfId="82" totalsRowDxfId="80" tableBorderDxfId="81">
  <autoFilter ref="B41:E44" xr:uid="{00000000-0009-0000-0100-000006000000}"/>
  <tableColumns count="4">
    <tableColumn id="1" xr3:uid="{00000000-0010-0000-0500-000001000000}" name="FOOD" totalsRowLabel="Total" dataDxfId="79" totalsRowDxfId="78"/>
    <tableColumn id="2" xr3:uid="{00000000-0010-0000-0500-000002000000}" name="Projected Cost" totalsRowFunction="sum" dataDxfId="77" totalsRowDxfId="76"/>
    <tableColumn id="3" xr3:uid="{00000000-0010-0000-0500-000003000000}" name="Actual Cost" totalsRowFunction="sum" dataDxfId="75" totalsRowDxfId="74"/>
    <tableColumn id="4" xr3:uid="{00000000-0010-0000-0500-000004000000}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9" displayName="Table9" ref="G32:J37" totalsRowCount="1" headerRowDxfId="71" dataDxfId="70" totalsRowDxfId="68" tableBorderDxfId="69">
  <autoFilter ref="G32:J36" xr:uid="{00000000-0009-0000-0100-000007000000}"/>
  <tableColumns count="4">
    <tableColumn id="1" xr3:uid="{00000000-0010-0000-0600-000001000000}" name="TAXES" totalsRowLabel="Total" dataDxfId="67" totalsRowDxfId="66"/>
    <tableColumn id="2" xr3:uid="{00000000-0010-0000-0600-000002000000}" name="Projected Cost" totalsRowFunction="sum" dataDxfId="65" totalsRowDxfId="64"/>
    <tableColumn id="3" xr3:uid="{00000000-0010-0000-0600-000003000000}" name="Actual Cost" totalsRowFunction="sum" dataDxfId="63" totalsRowDxfId="62"/>
    <tableColumn id="4" xr3:uid="{00000000-0010-0000-0600-000004000000}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" displayName="Table3" ref="B24:E32" totalsRowCount="1" headerRowDxfId="59" dataDxfId="58" totalsRowDxfId="56" tableBorderDxfId="57">
  <autoFilter ref="B24:E31" xr:uid="{00000000-0009-0000-0100-000008000000}"/>
  <tableColumns count="4">
    <tableColumn id="1" xr3:uid="{00000000-0010-0000-0700-000001000000}" name="TRANSPORTATION" totalsRowLabel="Total" dataDxfId="55" totalsRowDxfId="54"/>
    <tableColumn id="2" xr3:uid="{00000000-0010-0000-0700-000002000000}" name="Projected Cost" totalsRowFunction="sum" dataDxfId="53" totalsRowDxfId="52"/>
    <tableColumn id="3" xr3:uid="{00000000-0010-0000-0700-000003000000}" name="Actual Cost" totalsRowFunction="sum" dataDxfId="51" totalsRowDxfId="50"/>
    <tableColumn id="4" xr3:uid="{00000000-0010-0000-0700-000004000000}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G23:J30" totalsRowCount="1" headerRowDxfId="47" dataDxfId="46" totalsRowDxfId="44" tableBorderDxfId="45">
  <autoFilter ref="G23:J29" xr:uid="{00000000-0009-0000-0100-000009000000}"/>
  <tableColumns count="4">
    <tableColumn id="1" xr3:uid="{00000000-0010-0000-0800-000001000000}" name="LOANS" totalsRowLabel="Total" dataDxfId="43" totalsRowDxfId="42"/>
    <tableColumn id="2" xr3:uid="{00000000-0010-0000-0800-000002000000}" name="Projected Cost" totalsRowFunction="sum" dataDxfId="41" totalsRowDxfId="40"/>
    <tableColumn id="3" xr3:uid="{00000000-0010-0000-0800-000003000000}" name="Actual Cost" totalsRowFunction="sum" dataDxfId="39" totalsRowDxfId="38"/>
    <tableColumn id="4" xr3:uid="{00000000-0010-0000-0800-000004000000}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J64"/>
  <sheetViews>
    <sheetView showGridLines="0" tabSelected="1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J8" sqref="A1:J9"/>
    </sheetView>
  </sheetViews>
  <sheetFormatPr defaultRowHeight="12.75" x14ac:dyDescent="0.2"/>
  <cols>
    <col min="1" max="1" width="1.7109375" style="1" customWidth="1"/>
    <col min="2" max="2" width="30.140625" style="1" customWidth="1"/>
    <col min="3" max="3" width="16.5703125" style="1" customWidth="1"/>
    <col min="4" max="4" width="13.42578125" style="1" customWidth="1"/>
    <col min="5" max="5" width="12.5703125" style="1" customWidth="1"/>
    <col min="6" max="6" width="2.85546875" style="1" customWidth="1"/>
    <col min="7" max="7" width="29.28515625" style="1" customWidth="1"/>
    <col min="8" max="8" width="16.5703125" style="1" customWidth="1"/>
    <col min="9" max="9" width="13.42578125" style="1" customWidth="1"/>
    <col min="10" max="10" width="12.5703125" style="1" customWidth="1"/>
    <col min="11" max="16384" width="9.140625" style="1"/>
  </cols>
  <sheetData>
    <row r="1" spans="1:10" ht="8.1" customHeight="1" x14ac:dyDescent="0.6">
      <c r="A1" s="24"/>
      <c r="B1" s="25"/>
      <c r="C1" s="25"/>
      <c r="D1" s="25"/>
      <c r="E1" s="25"/>
      <c r="F1" s="25"/>
      <c r="G1" s="25"/>
      <c r="H1" s="25"/>
      <c r="I1" s="25"/>
      <c r="J1" s="2"/>
    </row>
    <row r="2" spans="1:10" ht="51.95" customHeight="1" x14ac:dyDescent="0.2">
      <c r="A2" s="24"/>
      <c r="B2" s="29" t="s">
        <v>77</v>
      </c>
      <c r="C2" s="29"/>
      <c r="D2" s="29"/>
      <c r="E2" s="29"/>
      <c r="F2" s="29"/>
      <c r="G2" s="29"/>
      <c r="H2" s="29"/>
      <c r="I2" s="29"/>
      <c r="J2" s="29"/>
    </row>
    <row r="3" spans="1:10" ht="8.1" customHeight="1" x14ac:dyDescent="0.2">
      <c r="A3" s="2"/>
      <c r="B3" s="37"/>
      <c r="C3" s="37"/>
      <c r="D3" s="37"/>
      <c r="E3" s="2"/>
      <c r="F3" s="15"/>
      <c r="G3" s="2"/>
      <c r="H3" s="23"/>
      <c r="I3" s="22"/>
      <c r="J3" s="21"/>
    </row>
    <row r="4" spans="1:10" ht="15.95" customHeight="1" x14ac:dyDescent="0.2">
      <c r="A4" s="2"/>
      <c r="B4" s="34" t="s">
        <v>76</v>
      </c>
      <c r="C4" s="32" t="s">
        <v>72</v>
      </c>
      <c r="D4" s="33"/>
      <c r="E4" s="20">
        <v>2500</v>
      </c>
      <c r="F4" s="15"/>
      <c r="G4" s="27" t="s">
        <v>75</v>
      </c>
      <c r="H4" s="27"/>
      <c r="I4" s="27"/>
      <c r="J4" s="26">
        <f>E6-J58</f>
        <v>940</v>
      </c>
    </row>
    <row r="5" spans="1:10" ht="15.95" customHeight="1" x14ac:dyDescent="0.2">
      <c r="A5" s="2"/>
      <c r="B5" s="35"/>
      <c r="C5" s="32" t="s">
        <v>71</v>
      </c>
      <c r="D5" s="33"/>
      <c r="E5" s="20">
        <v>500</v>
      </c>
      <c r="F5" s="15"/>
      <c r="G5" s="27"/>
      <c r="H5" s="27"/>
      <c r="I5" s="27"/>
      <c r="J5" s="26"/>
    </row>
    <row r="6" spans="1:10" ht="15.95" customHeight="1" x14ac:dyDescent="0.2">
      <c r="A6" s="2"/>
      <c r="B6" s="36"/>
      <c r="C6" s="30" t="s">
        <v>69</v>
      </c>
      <c r="D6" s="31"/>
      <c r="E6" s="19">
        <f>SUM(E4:E5)</f>
        <v>3000</v>
      </c>
      <c r="F6" s="15"/>
      <c r="G6" s="27" t="s">
        <v>74</v>
      </c>
      <c r="H6" s="27"/>
      <c r="I6" s="27"/>
      <c r="J6" s="26">
        <f>E9-J60</f>
        <v>960</v>
      </c>
    </row>
    <row r="7" spans="1:10" ht="15.95" customHeight="1" x14ac:dyDescent="0.2">
      <c r="A7" s="2"/>
      <c r="B7" s="34" t="s">
        <v>73</v>
      </c>
      <c r="C7" s="32" t="s">
        <v>72</v>
      </c>
      <c r="D7" s="33"/>
      <c r="E7" s="20">
        <v>2500</v>
      </c>
      <c r="F7" s="15"/>
      <c r="G7" s="27"/>
      <c r="H7" s="27"/>
      <c r="I7" s="27"/>
      <c r="J7" s="26"/>
    </row>
    <row r="8" spans="1:10" ht="15.95" customHeight="1" x14ac:dyDescent="0.2">
      <c r="A8" s="2"/>
      <c r="B8" s="35"/>
      <c r="C8" s="32" t="s">
        <v>71</v>
      </c>
      <c r="D8" s="33"/>
      <c r="E8" s="20">
        <v>500</v>
      </c>
      <c r="F8" s="15"/>
      <c r="G8" s="27" t="s">
        <v>70</v>
      </c>
      <c r="H8" s="27"/>
      <c r="I8" s="27"/>
      <c r="J8" s="26">
        <f>J6-J4</f>
        <v>20</v>
      </c>
    </row>
    <row r="9" spans="1:10" ht="15.95" customHeight="1" x14ac:dyDescent="0.2">
      <c r="A9" s="2"/>
      <c r="B9" s="36"/>
      <c r="C9" s="30" t="s">
        <v>69</v>
      </c>
      <c r="D9" s="31"/>
      <c r="E9" s="19">
        <f>SUM(E7:E8)</f>
        <v>3000</v>
      </c>
      <c r="F9" s="15"/>
      <c r="G9" s="27"/>
      <c r="H9" s="27"/>
      <c r="I9" s="27"/>
      <c r="J9" s="26"/>
    </row>
    <row r="10" spans="1:10" ht="15.95" customHeight="1" x14ac:dyDescent="0.2">
      <c r="A10" s="2"/>
      <c r="B10" s="18"/>
      <c r="C10" s="18"/>
      <c r="D10" s="17"/>
      <c r="E10" s="16"/>
      <c r="F10" s="15"/>
      <c r="G10" s="14"/>
      <c r="H10" s="14"/>
      <c r="I10" s="14"/>
      <c r="J10" s="13"/>
    </row>
    <row r="11" spans="1:10" ht="15.95" customHeight="1" x14ac:dyDescent="0.2">
      <c r="A11" s="2"/>
      <c r="B11" s="5" t="s">
        <v>68</v>
      </c>
      <c r="C11" s="10" t="s">
        <v>13</v>
      </c>
      <c r="D11" s="10" t="s">
        <v>12</v>
      </c>
      <c r="E11" s="9" t="s">
        <v>11</v>
      </c>
      <c r="F11" s="12"/>
      <c r="G11" s="5" t="s">
        <v>67</v>
      </c>
      <c r="H11" s="10" t="s">
        <v>13</v>
      </c>
      <c r="I11" s="10" t="s">
        <v>12</v>
      </c>
      <c r="J11" s="9" t="s">
        <v>11</v>
      </c>
    </row>
    <row r="12" spans="1:10" ht="15.75" customHeight="1" x14ac:dyDescent="0.2">
      <c r="A12" s="2"/>
      <c r="B12" s="7" t="s">
        <v>66</v>
      </c>
      <c r="C12" s="4">
        <v>1500</v>
      </c>
      <c r="D12" s="4">
        <v>1400</v>
      </c>
      <c r="E12" s="6">
        <f>Table1[Projected Cost]-Table1[Actual Cost]</f>
        <v>100</v>
      </c>
      <c r="F12" s="8"/>
      <c r="G12" s="7" t="s">
        <v>65</v>
      </c>
      <c r="H12" s="4">
        <v>0</v>
      </c>
      <c r="I12" s="4">
        <v>50</v>
      </c>
      <c r="J12" s="6">
        <f>Table2[Projected Cost]-Table2[Actual Cost]</f>
        <v>-50</v>
      </c>
    </row>
    <row r="13" spans="1:10" ht="15.75" customHeight="1" x14ac:dyDescent="0.2">
      <c r="A13" s="2"/>
      <c r="B13" s="7" t="s">
        <v>64</v>
      </c>
      <c r="C13" s="4">
        <v>60</v>
      </c>
      <c r="D13" s="4">
        <v>100</v>
      </c>
      <c r="E13" s="6">
        <f>Table1[Projected Cost]-Table1[Actual Cost]</f>
        <v>-40</v>
      </c>
      <c r="F13" s="8"/>
      <c r="G13" s="7" t="s">
        <v>63</v>
      </c>
      <c r="H13" s="4"/>
      <c r="I13" s="4"/>
      <c r="J13" s="6">
        <f>Table2[Projected Cost]-Table2[Actual Cost]</f>
        <v>0</v>
      </c>
    </row>
    <row r="14" spans="1:10" ht="15.75" customHeight="1" x14ac:dyDescent="0.2">
      <c r="A14" s="2"/>
      <c r="B14" s="7" t="s">
        <v>62</v>
      </c>
      <c r="C14" s="4">
        <v>50</v>
      </c>
      <c r="D14" s="4">
        <v>60</v>
      </c>
      <c r="E14" s="6">
        <f>Table1[Projected Cost]-Table1[Actual Cost]</f>
        <v>-10</v>
      </c>
      <c r="F14" s="8"/>
      <c r="G14" s="7" t="s">
        <v>61</v>
      </c>
      <c r="H14" s="4"/>
      <c r="I14" s="4"/>
      <c r="J14" s="6">
        <f>Table2[Projected Cost]-Table2[Actual Cost]</f>
        <v>0</v>
      </c>
    </row>
    <row r="15" spans="1:10" ht="15.75" customHeight="1" x14ac:dyDescent="0.2">
      <c r="A15" s="2"/>
      <c r="B15" s="7" t="s">
        <v>60</v>
      </c>
      <c r="C15" s="4">
        <v>200</v>
      </c>
      <c r="D15" s="4">
        <v>180</v>
      </c>
      <c r="E15" s="6">
        <f>Table1[Projected Cost]-Table1[Actual Cost]</f>
        <v>20</v>
      </c>
      <c r="F15" s="8"/>
      <c r="G15" s="7" t="s">
        <v>59</v>
      </c>
      <c r="H15" s="4"/>
      <c r="I15" s="4"/>
      <c r="J15" s="6">
        <f>Table2[Projected Cost]-Table2[Actual Cost]</f>
        <v>0</v>
      </c>
    </row>
    <row r="16" spans="1:10" ht="15.75" customHeight="1" x14ac:dyDescent="0.2">
      <c r="A16" s="2"/>
      <c r="B16" s="7" t="s">
        <v>58</v>
      </c>
      <c r="C16" s="4"/>
      <c r="D16" s="4"/>
      <c r="E16" s="6">
        <f>Table1[Projected Cost]-Table1[Actual Cost]</f>
        <v>0</v>
      </c>
      <c r="F16" s="8"/>
      <c r="G16" s="7" t="s">
        <v>57</v>
      </c>
      <c r="H16" s="4"/>
      <c r="I16" s="4"/>
      <c r="J16" s="6">
        <f>Table2[Projected Cost]-Table2[Actual Cost]</f>
        <v>0</v>
      </c>
    </row>
    <row r="17" spans="1:10" ht="15.75" customHeight="1" x14ac:dyDescent="0.2">
      <c r="A17" s="2"/>
      <c r="B17" s="7" t="s">
        <v>56</v>
      </c>
      <c r="C17" s="4"/>
      <c r="D17" s="4"/>
      <c r="E17" s="6">
        <f>Table1[Projected Cost]-Table1[Actual Cost]</f>
        <v>0</v>
      </c>
      <c r="F17" s="8"/>
      <c r="G17" s="7" t="s">
        <v>55</v>
      </c>
      <c r="H17" s="4"/>
      <c r="I17" s="4"/>
      <c r="J17" s="6">
        <f>Table2[Projected Cost]-Table2[Actual Cost]</f>
        <v>0</v>
      </c>
    </row>
    <row r="18" spans="1:10" ht="15.75" customHeight="1" x14ac:dyDescent="0.2">
      <c r="A18" s="2"/>
      <c r="B18" s="7" t="s">
        <v>54</v>
      </c>
      <c r="C18" s="4"/>
      <c r="D18" s="4"/>
      <c r="E18" s="6">
        <f>Table1[Projected Cost]-Table1[Actual Cost]</f>
        <v>0</v>
      </c>
      <c r="F18" s="8"/>
      <c r="G18" s="7" t="s">
        <v>2</v>
      </c>
      <c r="H18" s="4"/>
      <c r="I18" s="4"/>
      <c r="J18" s="6">
        <f>Table2[Projected Cost]-Table2[Actual Cost]</f>
        <v>0</v>
      </c>
    </row>
    <row r="19" spans="1:10" ht="15.75" customHeight="1" x14ac:dyDescent="0.2">
      <c r="A19" s="2"/>
      <c r="B19" s="7" t="s">
        <v>53</v>
      </c>
      <c r="C19" s="4"/>
      <c r="D19" s="4"/>
      <c r="E19" s="6">
        <f>Table1[Projected Cost]-Table1[Actual Cost]</f>
        <v>0</v>
      </c>
      <c r="F19" s="8"/>
      <c r="G19" s="7" t="s">
        <v>2</v>
      </c>
      <c r="H19" s="4"/>
      <c r="I19" s="4"/>
      <c r="J19" s="6">
        <f>Table2[Projected Cost]-Table2[Actual Cost]</f>
        <v>0</v>
      </c>
    </row>
    <row r="20" spans="1:10" ht="15.75" customHeight="1" x14ac:dyDescent="0.2">
      <c r="A20" s="2"/>
      <c r="B20" s="7" t="s">
        <v>52</v>
      </c>
      <c r="C20" s="4"/>
      <c r="D20" s="4"/>
      <c r="E20" s="6">
        <f>Table1[Projected Cost]-Table1[Actual Cost]</f>
        <v>0</v>
      </c>
      <c r="F20" s="8"/>
      <c r="G20" s="7" t="s">
        <v>2</v>
      </c>
      <c r="H20" s="4"/>
      <c r="I20" s="4"/>
      <c r="J20" s="6">
        <f>Table2[Projected Cost]-Table2[Actual Cost]</f>
        <v>0</v>
      </c>
    </row>
    <row r="21" spans="1:10" ht="15.75" customHeight="1" x14ac:dyDescent="0.2">
      <c r="A21" s="2"/>
      <c r="B21" s="7" t="s">
        <v>2</v>
      </c>
      <c r="C21" s="4"/>
      <c r="D21" s="4"/>
      <c r="E21" s="6">
        <f>Table1[Projected Cost]-Table1[Actual Cost]</f>
        <v>0</v>
      </c>
      <c r="F21" s="8"/>
      <c r="G21" s="5" t="s">
        <v>0</v>
      </c>
      <c r="H21" s="11">
        <f>SUBTOTAL(109,Table2[Projected Cost])</f>
        <v>0</v>
      </c>
      <c r="I21" s="4">
        <f>SUBTOTAL(109,Table2[Actual Cost])</f>
        <v>50</v>
      </c>
      <c r="J21" s="3">
        <f>SUBTOTAL(109,Table2[Difference])</f>
        <v>-50</v>
      </c>
    </row>
    <row r="22" spans="1:10" ht="15.75" customHeight="1" x14ac:dyDescent="0.2">
      <c r="A22" s="2"/>
      <c r="B22" s="5" t="s">
        <v>0</v>
      </c>
      <c r="C22" s="4">
        <f>SUBTOTAL(109,Table1[Projected Cost])</f>
        <v>1810</v>
      </c>
      <c r="D22" s="4">
        <f>SUBTOTAL(109,Table1[Actual Cost])</f>
        <v>1740</v>
      </c>
      <c r="E22" s="3">
        <f>SUBTOTAL(109,Table1[Difference])</f>
        <v>70</v>
      </c>
      <c r="F22" s="8"/>
      <c r="G22" s="28"/>
      <c r="H22" s="28"/>
      <c r="I22" s="28"/>
      <c r="J22" s="28"/>
    </row>
    <row r="23" spans="1:10" ht="15.75" customHeight="1" x14ac:dyDescent="0.2">
      <c r="A23" s="2"/>
      <c r="B23" s="28"/>
      <c r="C23" s="28"/>
      <c r="D23" s="28"/>
      <c r="E23" s="28"/>
      <c r="F23" s="8"/>
      <c r="G23" s="5" t="s">
        <v>51</v>
      </c>
      <c r="H23" s="10" t="s">
        <v>13</v>
      </c>
      <c r="I23" s="10" t="s">
        <v>12</v>
      </c>
      <c r="J23" s="9" t="s">
        <v>11</v>
      </c>
    </row>
    <row r="24" spans="1:10" ht="15.75" customHeight="1" x14ac:dyDescent="0.2">
      <c r="A24" s="2"/>
      <c r="B24" s="5" t="s">
        <v>50</v>
      </c>
      <c r="C24" s="10" t="s">
        <v>13</v>
      </c>
      <c r="D24" s="10" t="s">
        <v>12</v>
      </c>
      <c r="E24" s="9" t="s">
        <v>11</v>
      </c>
      <c r="F24" s="8"/>
      <c r="G24" s="7" t="s">
        <v>49</v>
      </c>
      <c r="H24" s="4"/>
      <c r="I24" s="4"/>
      <c r="J24" s="6">
        <f>Table8[Projected Cost]-Table8[Actual Cost]</f>
        <v>0</v>
      </c>
    </row>
    <row r="25" spans="1:10" ht="15.75" customHeight="1" x14ac:dyDescent="0.2">
      <c r="A25" s="2"/>
      <c r="B25" s="7" t="s">
        <v>48</v>
      </c>
      <c r="C25" s="4">
        <v>250</v>
      </c>
      <c r="D25" s="4">
        <v>250</v>
      </c>
      <c r="E25" s="6">
        <f>Table3[Projected Cost]-Table3[Actual Cost]</f>
        <v>0</v>
      </c>
      <c r="F25" s="8"/>
      <c r="G25" s="7" t="s">
        <v>47</v>
      </c>
      <c r="H25" s="4"/>
      <c r="I25" s="4"/>
      <c r="J25" s="6">
        <f>Table8[Projected Cost]-Table8[Actual Cost]</f>
        <v>0</v>
      </c>
    </row>
    <row r="26" spans="1:10" ht="15.75" customHeight="1" x14ac:dyDescent="0.2">
      <c r="A26" s="2"/>
      <c r="B26" s="7" t="s">
        <v>46</v>
      </c>
      <c r="C26" s="4"/>
      <c r="D26" s="4"/>
      <c r="E26" s="6">
        <f>Table3[Projected Cost]-Table3[Actual Cost]</f>
        <v>0</v>
      </c>
      <c r="F26" s="8"/>
      <c r="G26" s="7" t="s">
        <v>43</v>
      </c>
      <c r="H26" s="4"/>
      <c r="I26" s="4"/>
      <c r="J26" s="6">
        <f>Table8[Projected Cost]-Table8[Actual Cost]</f>
        <v>0</v>
      </c>
    </row>
    <row r="27" spans="1:10" ht="15.75" customHeight="1" x14ac:dyDescent="0.2">
      <c r="A27" s="2"/>
      <c r="B27" s="7" t="s">
        <v>45</v>
      </c>
      <c r="C27" s="4"/>
      <c r="D27" s="4"/>
      <c r="E27" s="6">
        <f>Table3[Projected Cost]-Table3[Actual Cost]</f>
        <v>0</v>
      </c>
      <c r="F27" s="8"/>
      <c r="G27" s="7" t="s">
        <v>43</v>
      </c>
      <c r="H27" s="4"/>
      <c r="I27" s="4"/>
      <c r="J27" s="6">
        <f>Table8[Projected Cost]-Table8[Actual Cost]</f>
        <v>0</v>
      </c>
    </row>
    <row r="28" spans="1:10" ht="15.75" customHeight="1" x14ac:dyDescent="0.2">
      <c r="A28" s="2"/>
      <c r="B28" s="7" t="s">
        <v>44</v>
      </c>
      <c r="C28" s="4"/>
      <c r="D28" s="4"/>
      <c r="E28" s="6">
        <f>Table3[Projected Cost]-Table3[Actual Cost]</f>
        <v>0</v>
      </c>
      <c r="F28" s="8"/>
      <c r="G28" s="7" t="s">
        <v>43</v>
      </c>
      <c r="H28" s="4"/>
      <c r="I28" s="4"/>
      <c r="J28" s="6">
        <f>Table8[Projected Cost]-Table8[Actual Cost]</f>
        <v>0</v>
      </c>
    </row>
    <row r="29" spans="1:10" ht="15.75" customHeight="1" x14ac:dyDescent="0.2">
      <c r="A29" s="2"/>
      <c r="B29" s="7" t="s">
        <v>42</v>
      </c>
      <c r="C29" s="4"/>
      <c r="D29" s="4"/>
      <c r="E29" s="6">
        <f>Table3[Projected Cost]-Table3[Actual Cost]</f>
        <v>0</v>
      </c>
      <c r="F29" s="8"/>
      <c r="G29" s="7" t="s">
        <v>2</v>
      </c>
      <c r="H29" s="4"/>
      <c r="I29" s="4"/>
      <c r="J29" s="6">
        <f>Table8[Projected Cost]-Table8[Actual Cost]</f>
        <v>0</v>
      </c>
    </row>
    <row r="30" spans="1:10" ht="15.75" customHeight="1" x14ac:dyDescent="0.2">
      <c r="A30" s="2"/>
      <c r="B30" s="7" t="s">
        <v>41</v>
      </c>
      <c r="C30" s="4"/>
      <c r="D30" s="4"/>
      <c r="E30" s="6">
        <f>Table3[Projected Cost]-Table3[Actual Cost]</f>
        <v>0</v>
      </c>
      <c r="F30" s="8"/>
      <c r="G30" s="5" t="s">
        <v>0</v>
      </c>
      <c r="H30" s="4">
        <f>SUBTOTAL(109,Table8[Projected Cost])</f>
        <v>0</v>
      </c>
      <c r="I30" s="4">
        <f>SUBTOTAL(109,Table8[Actual Cost])</f>
        <v>0</v>
      </c>
      <c r="J30" s="3">
        <f>SUBTOTAL(109,Table8[Difference])</f>
        <v>0</v>
      </c>
    </row>
    <row r="31" spans="1:10" ht="15.75" customHeight="1" x14ac:dyDescent="0.2">
      <c r="A31" s="2"/>
      <c r="B31" s="7" t="s">
        <v>2</v>
      </c>
      <c r="C31" s="4"/>
      <c r="D31" s="4"/>
      <c r="E31" s="6">
        <f>Table3[Projected Cost]-Table3[Actual Cost]</f>
        <v>0</v>
      </c>
      <c r="F31" s="8"/>
      <c r="G31" s="28"/>
      <c r="H31" s="28"/>
      <c r="I31" s="28"/>
      <c r="J31" s="28"/>
    </row>
    <row r="32" spans="1:10" ht="15.75" customHeight="1" x14ac:dyDescent="0.2">
      <c r="A32" s="2"/>
      <c r="B32" s="5" t="s">
        <v>0</v>
      </c>
      <c r="C32" s="4">
        <f>SUBTOTAL(109,Table3[Projected Cost])</f>
        <v>250</v>
      </c>
      <c r="D32" s="4">
        <f>SUBTOTAL(109,Table3[Actual Cost])</f>
        <v>250</v>
      </c>
      <c r="E32" s="3">
        <f>SUBTOTAL(109,Table3[Difference])</f>
        <v>0</v>
      </c>
      <c r="F32" s="8"/>
      <c r="G32" s="5" t="s">
        <v>40</v>
      </c>
      <c r="H32" s="10" t="s">
        <v>13</v>
      </c>
      <c r="I32" s="10" t="s">
        <v>12</v>
      </c>
      <c r="J32" s="9" t="s">
        <v>11</v>
      </c>
    </row>
    <row r="33" spans="1:10" ht="15.75" customHeight="1" x14ac:dyDescent="0.2">
      <c r="A33" s="2"/>
      <c r="B33" s="28"/>
      <c r="C33" s="28"/>
      <c r="D33" s="28"/>
      <c r="E33" s="28"/>
      <c r="F33" s="8"/>
      <c r="G33" s="7" t="s">
        <v>39</v>
      </c>
      <c r="H33" s="4"/>
      <c r="I33" s="4"/>
      <c r="J33" s="6">
        <f>Table9[Projected Cost]-Table9[Actual Cost]</f>
        <v>0</v>
      </c>
    </row>
    <row r="34" spans="1:10" ht="15.75" customHeight="1" x14ac:dyDescent="0.2">
      <c r="A34" s="2"/>
      <c r="B34" s="5" t="s">
        <v>38</v>
      </c>
      <c r="C34" s="10" t="s">
        <v>13</v>
      </c>
      <c r="D34" s="10" t="s">
        <v>12</v>
      </c>
      <c r="E34" s="9" t="s">
        <v>11</v>
      </c>
      <c r="F34" s="8"/>
      <c r="G34" s="7" t="s">
        <v>37</v>
      </c>
      <c r="H34" s="4"/>
      <c r="I34" s="4"/>
      <c r="J34" s="6">
        <f>Table9[Projected Cost]-Table9[Actual Cost]</f>
        <v>0</v>
      </c>
    </row>
    <row r="35" spans="1:10" ht="15.75" customHeight="1" x14ac:dyDescent="0.2">
      <c r="A35" s="2"/>
      <c r="B35" s="7" t="s">
        <v>36</v>
      </c>
      <c r="C35" s="4"/>
      <c r="D35" s="4"/>
      <c r="E35" s="6">
        <f>Table4[Projected Cost]-Table4[Actual Cost]</f>
        <v>0</v>
      </c>
      <c r="F35" s="8"/>
      <c r="G35" s="7" t="s">
        <v>35</v>
      </c>
      <c r="H35" s="4"/>
      <c r="I35" s="4"/>
      <c r="J35" s="6">
        <f>Table9[Projected Cost]-Table9[Actual Cost]</f>
        <v>0</v>
      </c>
    </row>
    <row r="36" spans="1:10" ht="15.75" customHeight="1" x14ac:dyDescent="0.2">
      <c r="A36" s="2"/>
      <c r="B36" s="7" t="s">
        <v>34</v>
      </c>
      <c r="C36" s="4"/>
      <c r="D36" s="4"/>
      <c r="E36" s="6">
        <f>Table4[Projected Cost]-Table4[Actual Cost]</f>
        <v>0</v>
      </c>
      <c r="F36" s="8"/>
      <c r="G36" s="7" t="s">
        <v>2</v>
      </c>
      <c r="H36" s="4"/>
      <c r="I36" s="4"/>
      <c r="J36" s="6">
        <f>Table9[Projected Cost]-Table9[Actual Cost]</f>
        <v>0</v>
      </c>
    </row>
    <row r="37" spans="1:10" ht="15.75" customHeight="1" x14ac:dyDescent="0.2">
      <c r="A37" s="2"/>
      <c r="B37" s="7" t="s">
        <v>33</v>
      </c>
      <c r="C37" s="4"/>
      <c r="D37" s="4"/>
      <c r="E37" s="6">
        <f>Table4[Projected Cost]-Table4[Actual Cost]</f>
        <v>0</v>
      </c>
      <c r="F37" s="8"/>
      <c r="G37" s="5" t="s">
        <v>0</v>
      </c>
      <c r="H37" s="4">
        <f>SUBTOTAL(109,Table9[Projected Cost])</f>
        <v>0</v>
      </c>
      <c r="I37" s="4">
        <f>SUBTOTAL(109,Table9[Actual Cost])</f>
        <v>0</v>
      </c>
      <c r="J37" s="3">
        <f>SUBTOTAL(109,Table9[Difference])</f>
        <v>0</v>
      </c>
    </row>
    <row r="38" spans="1:10" ht="15.75" customHeight="1" x14ac:dyDescent="0.2">
      <c r="A38" s="2"/>
      <c r="B38" s="7" t="s">
        <v>2</v>
      </c>
      <c r="C38" s="4"/>
      <c r="D38" s="4"/>
      <c r="E38" s="6">
        <f>Table4[Projected Cost]-Table4[Actual Cost]</f>
        <v>0</v>
      </c>
      <c r="F38" s="8"/>
      <c r="G38" s="28"/>
      <c r="H38" s="28"/>
      <c r="I38" s="28"/>
      <c r="J38" s="28"/>
    </row>
    <row r="39" spans="1:10" ht="15.75" customHeight="1" x14ac:dyDescent="0.2">
      <c r="A39" s="2"/>
      <c r="B39" s="5" t="s">
        <v>0</v>
      </c>
      <c r="C39" s="4">
        <f>SUBTOTAL(109,Table4[Projected Cost])</f>
        <v>0</v>
      </c>
      <c r="D39" s="4">
        <f>SUBTOTAL(109,Table4[Actual Cost])</f>
        <v>0</v>
      </c>
      <c r="E39" s="3">
        <f>SUBTOTAL(109,Table4[Difference])</f>
        <v>0</v>
      </c>
      <c r="F39" s="8"/>
      <c r="G39" s="5" t="s">
        <v>32</v>
      </c>
      <c r="H39" s="10" t="s">
        <v>13</v>
      </c>
      <c r="I39" s="10" t="s">
        <v>12</v>
      </c>
      <c r="J39" s="9" t="s">
        <v>11</v>
      </c>
    </row>
    <row r="40" spans="1:10" ht="15.75" customHeight="1" x14ac:dyDescent="0.2">
      <c r="A40" s="2"/>
      <c r="B40" s="28"/>
      <c r="C40" s="28"/>
      <c r="D40" s="28"/>
      <c r="E40" s="28"/>
      <c r="F40" s="8"/>
      <c r="G40" s="7" t="s">
        <v>31</v>
      </c>
      <c r="H40" s="4"/>
      <c r="I40" s="4"/>
      <c r="J40" s="6">
        <f>Table10[Projected Cost]-Table10[Actual Cost]</f>
        <v>0</v>
      </c>
    </row>
    <row r="41" spans="1:10" ht="15.75" customHeight="1" x14ac:dyDescent="0.2">
      <c r="A41" s="2"/>
      <c r="B41" s="5" t="s">
        <v>30</v>
      </c>
      <c r="C41" s="10" t="s">
        <v>13</v>
      </c>
      <c r="D41" s="10" t="s">
        <v>12</v>
      </c>
      <c r="E41" s="9" t="s">
        <v>11</v>
      </c>
      <c r="F41" s="8"/>
      <c r="G41" s="7" t="s">
        <v>29</v>
      </c>
      <c r="H41" s="4"/>
      <c r="I41" s="4"/>
      <c r="J41" s="6">
        <f>Table10[Projected Cost]-Table10[Actual Cost]</f>
        <v>0</v>
      </c>
    </row>
    <row r="42" spans="1:10" ht="15.75" customHeight="1" x14ac:dyDescent="0.2">
      <c r="A42" s="2"/>
      <c r="B42" s="7" t="s">
        <v>28</v>
      </c>
      <c r="C42" s="4"/>
      <c r="D42" s="4"/>
      <c r="E42" s="6">
        <f>Table5[Projected Cost]-Table5[Actual Cost]</f>
        <v>0</v>
      </c>
      <c r="F42" s="8"/>
      <c r="G42" s="7" t="s">
        <v>2</v>
      </c>
      <c r="H42" s="4"/>
      <c r="I42" s="4"/>
      <c r="J42" s="6">
        <f>Table10[Projected Cost]-Table10[Actual Cost]</f>
        <v>0</v>
      </c>
    </row>
    <row r="43" spans="1:10" ht="15.75" customHeight="1" x14ac:dyDescent="0.2">
      <c r="A43" s="2"/>
      <c r="B43" s="7" t="s">
        <v>27</v>
      </c>
      <c r="C43" s="4"/>
      <c r="D43" s="4"/>
      <c r="E43" s="6">
        <f>Table5[Projected Cost]-Table5[Actual Cost]</f>
        <v>0</v>
      </c>
      <c r="F43" s="8"/>
      <c r="G43" s="5" t="s">
        <v>0</v>
      </c>
      <c r="H43" s="4">
        <f>SUBTOTAL(109,Table10[Projected Cost])</f>
        <v>0</v>
      </c>
      <c r="I43" s="4">
        <f>SUBTOTAL(109,Table10[Actual Cost])</f>
        <v>0</v>
      </c>
      <c r="J43" s="3">
        <f>SUBTOTAL(109,Table10[Difference])</f>
        <v>0</v>
      </c>
    </row>
    <row r="44" spans="1:10" ht="15.75" customHeight="1" x14ac:dyDescent="0.2">
      <c r="A44" s="2"/>
      <c r="B44" s="7" t="s">
        <v>2</v>
      </c>
      <c r="C44" s="4"/>
      <c r="D44" s="4"/>
      <c r="E44" s="6">
        <f>Table5[Projected Cost]-Table5[Actual Cost]</f>
        <v>0</v>
      </c>
      <c r="F44" s="8"/>
      <c r="G44" s="28"/>
      <c r="H44" s="28"/>
      <c r="I44" s="28"/>
      <c r="J44" s="28"/>
    </row>
    <row r="45" spans="1:10" ht="15.75" customHeight="1" x14ac:dyDescent="0.2">
      <c r="A45" s="2"/>
      <c r="B45" s="5" t="s">
        <v>0</v>
      </c>
      <c r="C45" s="4">
        <f>SUBTOTAL(109,Table5[Projected Cost])</f>
        <v>0</v>
      </c>
      <c r="D45" s="4">
        <f>SUBTOTAL(109,Table5[Actual Cost])</f>
        <v>0</v>
      </c>
      <c r="E45" s="3">
        <f>SUBTOTAL(109,Table5[Difference])</f>
        <v>0</v>
      </c>
      <c r="F45" s="8"/>
      <c r="G45" s="5" t="s">
        <v>26</v>
      </c>
      <c r="H45" s="10" t="s">
        <v>13</v>
      </c>
      <c r="I45" s="10" t="s">
        <v>12</v>
      </c>
      <c r="J45" s="9" t="s">
        <v>11</v>
      </c>
    </row>
    <row r="46" spans="1:10" ht="15.75" customHeight="1" x14ac:dyDescent="0.2">
      <c r="A46" s="2"/>
      <c r="B46" s="28"/>
      <c r="C46" s="28"/>
      <c r="D46" s="28"/>
      <c r="E46" s="28"/>
      <c r="F46" s="8"/>
      <c r="G46" s="7" t="s">
        <v>25</v>
      </c>
      <c r="H46" s="4"/>
      <c r="I46" s="4"/>
      <c r="J46" s="6">
        <f>Table11[Projected Cost]-Table11[Actual Cost]</f>
        <v>0</v>
      </c>
    </row>
    <row r="47" spans="1:10" ht="15.75" customHeight="1" x14ac:dyDescent="0.2">
      <c r="A47" s="2"/>
      <c r="B47" s="5" t="s">
        <v>24</v>
      </c>
      <c r="C47" s="10" t="s">
        <v>13</v>
      </c>
      <c r="D47" s="10" t="s">
        <v>12</v>
      </c>
      <c r="E47" s="9" t="s">
        <v>11</v>
      </c>
      <c r="F47" s="8"/>
      <c r="G47" s="7" t="s">
        <v>23</v>
      </c>
      <c r="H47" s="4"/>
      <c r="I47" s="4"/>
      <c r="J47" s="6">
        <f>Table11[Projected Cost]-Table11[Actual Cost]</f>
        <v>0</v>
      </c>
    </row>
    <row r="48" spans="1:10" ht="15.75" customHeight="1" x14ac:dyDescent="0.2">
      <c r="A48" s="2"/>
      <c r="B48" s="7" t="s">
        <v>22</v>
      </c>
      <c r="C48" s="4"/>
      <c r="D48" s="4"/>
      <c r="E48" s="6">
        <f>Table6[Projected Cost]-Table6[Actual Cost]</f>
        <v>0</v>
      </c>
      <c r="F48" s="8"/>
      <c r="G48" s="7" t="s">
        <v>21</v>
      </c>
      <c r="H48" s="4"/>
      <c r="I48" s="4"/>
      <c r="J48" s="6">
        <f>Table11[Projected Cost]-Table11[Actual Cost]</f>
        <v>0</v>
      </c>
    </row>
    <row r="49" spans="1:10" ht="15.75" customHeight="1" x14ac:dyDescent="0.2">
      <c r="A49" s="2"/>
      <c r="B49" s="7" t="s">
        <v>10</v>
      </c>
      <c r="C49" s="4"/>
      <c r="D49" s="4"/>
      <c r="E49" s="6">
        <f>Table6[Projected Cost]-Table6[Actual Cost]</f>
        <v>0</v>
      </c>
      <c r="F49" s="8"/>
      <c r="G49" s="5" t="s">
        <v>0</v>
      </c>
      <c r="H49" s="4">
        <f>SUBTOTAL(109,Table11[Projected Cost])</f>
        <v>0</v>
      </c>
      <c r="I49" s="4">
        <f>SUBTOTAL(109,Table11[Actual Cost])</f>
        <v>0</v>
      </c>
      <c r="J49" s="3">
        <f>SUBTOTAL(109,Table11[Difference])</f>
        <v>0</v>
      </c>
    </row>
    <row r="50" spans="1:10" ht="15.75" customHeight="1" x14ac:dyDescent="0.2">
      <c r="A50" s="2"/>
      <c r="B50" s="7" t="s">
        <v>20</v>
      </c>
      <c r="C50" s="4"/>
      <c r="D50" s="4"/>
      <c r="E50" s="6">
        <f>Table6[Projected Cost]-Table6[Actual Cost]</f>
        <v>0</v>
      </c>
      <c r="F50" s="8"/>
      <c r="G50" s="28"/>
      <c r="H50" s="28"/>
      <c r="I50" s="28"/>
      <c r="J50" s="28"/>
    </row>
    <row r="51" spans="1:10" ht="15.75" customHeight="1" x14ac:dyDescent="0.2">
      <c r="A51" s="2"/>
      <c r="B51" s="7" t="s">
        <v>19</v>
      </c>
      <c r="C51" s="4"/>
      <c r="D51" s="4"/>
      <c r="E51" s="6">
        <f>Table6[Projected Cost]-Table6[Actual Cost]</f>
        <v>0</v>
      </c>
      <c r="F51" s="8"/>
      <c r="G51" s="5" t="s">
        <v>18</v>
      </c>
      <c r="H51" s="10" t="s">
        <v>13</v>
      </c>
      <c r="I51" s="10" t="s">
        <v>12</v>
      </c>
      <c r="J51" s="9" t="s">
        <v>11</v>
      </c>
    </row>
    <row r="52" spans="1:10" ht="15.75" customHeight="1" x14ac:dyDescent="0.2">
      <c r="A52" s="2"/>
      <c r="B52" s="7" t="s">
        <v>2</v>
      </c>
      <c r="C52" s="4"/>
      <c r="D52" s="4"/>
      <c r="E52" s="6">
        <f>Table6[Projected Cost]-Table6[Actual Cost]</f>
        <v>0</v>
      </c>
      <c r="F52" s="8"/>
      <c r="G52" s="7" t="s">
        <v>17</v>
      </c>
      <c r="H52" s="4"/>
      <c r="I52" s="4"/>
      <c r="J52" s="6">
        <f>Table12[Projected Cost]-Table12[Actual Cost]</f>
        <v>0</v>
      </c>
    </row>
    <row r="53" spans="1:10" ht="15.75" customHeight="1" x14ac:dyDescent="0.2">
      <c r="A53" s="2"/>
      <c r="B53" s="5" t="s">
        <v>0</v>
      </c>
      <c r="C53" s="4">
        <f>SUBTOTAL(109,Table6[Projected Cost])</f>
        <v>0</v>
      </c>
      <c r="D53" s="4">
        <f>SUBTOTAL(109,Table6[Actual Cost])</f>
        <v>0</v>
      </c>
      <c r="E53" s="3">
        <f>SUBTOTAL(109,Table6[Difference])</f>
        <v>0</v>
      </c>
      <c r="F53" s="8"/>
      <c r="G53" s="7" t="s">
        <v>16</v>
      </c>
      <c r="H53" s="4"/>
      <c r="I53" s="4"/>
      <c r="J53" s="6">
        <f>Table12[Projected Cost]-Table12[Actual Cost]</f>
        <v>0</v>
      </c>
    </row>
    <row r="54" spans="1:10" ht="15.75" customHeight="1" x14ac:dyDescent="0.2">
      <c r="A54" s="2"/>
      <c r="B54" s="28"/>
      <c r="C54" s="28"/>
      <c r="D54" s="28"/>
      <c r="E54" s="28"/>
      <c r="F54" s="8"/>
      <c r="G54" s="7" t="s">
        <v>15</v>
      </c>
      <c r="H54" s="4"/>
      <c r="I54" s="4"/>
      <c r="J54" s="6">
        <f>Table12[Projected Cost]-Table12[Actual Cost]</f>
        <v>0</v>
      </c>
    </row>
    <row r="55" spans="1:10" ht="15.75" customHeight="1" x14ac:dyDescent="0.2">
      <c r="A55" s="2"/>
      <c r="B55" s="5" t="s">
        <v>14</v>
      </c>
      <c r="C55" s="10" t="s">
        <v>13</v>
      </c>
      <c r="D55" s="10" t="s">
        <v>12</v>
      </c>
      <c r="E55" s="9" t="s">
        <v>11</v>
      </c>
      <c r="F55" s="8"/>
      <c r="G55" s="7" t="s">
        <v>2</v>
      </c>
      <c r="H55" s="4"/>
      <c r="I55" s="4"/>
      <c r="J55" s="6">
        <f>Table12[Projected Cost]-Table12[Actual Cost]</f>
        <v>0</v>
      </c>
    </row>
    <row r="56" spans="1:10" ht="15.75" customHeight="1" x14ac:dyDescent="0.2">
      <c r="A56" s="2"/>
      <c r="B56" s="7" t="s">
        <v>10</v>
      </c>
      <c r="C56" s="4"/>
      <c r="D56" s="4"/>
      <c r="E56" s="6">
        <f>Table7[Projected Cost]-Table7[Actual Cost]</f>
        <v>0</v>
      </c>
      <c r="F56" s="8"/>
      <c r="G56" s="5" t="s">
        <v>0</v>
      </c>
      <c r="H56" s="4">
        <f>SUBTOTAL(109,Table12[Projected Cost])</f>
        <v>0</v>
      </c>
      <c r="I56" s="4">
        <f>SUBTOTAL(109,Table12[Actual Cost])</f>
        <v>0</v>
      </c>
      <c r="J56" s="3">
        <f>SUBTOTAL(109,Table12[Difference])</f>
        <v>0</v>
      </c>
    </row>
    <row r="57" spans="1:10" ht="15.75" customHeight="1" x14ac:dyDescent="0.2">
      <c r="A57" s="2"/>
      <c r="B57" s="7" t="s">
        <v>9</v>
      </c>
      <c r="C57" s="4"/>
      <c r="D57" s="4"/>
      <c r="E57" s="6">
        <f>Table7[Projected Cost]-Table7[Actual Cost]</f>
        <v>0</v>
      </c>
      <c r="F57" s="2"/>
      <c r="G57" s="38"/>
      <c r="H57" s="38"/>
      <c r="I57" s="38"/>
      <c r="J57" s="38"/>
    </row>
    <row r="58" spans="1:10" ht="15.75" customHeight="1" x14ac:dyDescent="0.2">
      <c r="A58" s="2"/>
      <c r="B58" s="7" t="s">
        <v>8</v>
      </c>
      <c r="C58" s="4"/>
      <c r="D58" s="4"/>
      <c r="E58" s="6">
        <f>Table7[Projected Cost]-Table7[Actual Cost]</f>
        <v>0</v>
      </c>
      <c r="F58" s="2"/>
      <c r="G58" s="27" t="s">
        <v>7</v>
      </c>
      <c r="H58" s="27"/>
      <c r="I58" s="27"/>
      <c r="J58" s="26">
        <f>SUM(C22,C32,C39,C45,C53,C63,H21,H30,H37,H43,H49,H56)</f>
        <v>2060</v>
      </c>
    </row>
    <row r="59" spans="1:10" ht="15.75" customHeight="1" x14ac:dyDescent="0.2">
      <c r="A59" s="2"/>
      <c r="B59" s="7" t="s">
        <v>6</v>
      </c>
      <c r="C59" s="4"/>
      <c r="D59" s="4"/>
      <c r="E59" s="6">
        <f>Table7[Projected Cost]-Table7[Actual Cost]</f>
        <v>0</v>
      </c>
      <c r="F59" s="2"/>
      <c r="G59" s="27"/>
      <c r="H59" s="27"/>
      <c r="I59" s="27"/>
      <c r="J59" s="26"/>
    </row>
    <row r="60" spans="1:10" ht="15.75" customHeight="1" x14ac:dyDescent="0.2">
      <c r="A60" s="2"/>
      <c r="B60" s="7" t="s">
        <v>5</v>
      </c>
      <c r="C60" s="4"/>
      <c r="D60" s="4"/>
      <c r="E60" s="6">
        <f>Table7[Projected Cost]-Table7[Actual Cost]</f>
        <v>0</v>
      </c>
      <c r="F60" s="2"/>
      <c r="G60" s="27" t="s">
        <v>4</v>
      </c>
      <c r="H60" s="27"/>
      <c r="I60" s="27"/>
      <c r="J60" s="26">
        <f>SUM(D22,D32,D39,D45,D53,D63,I21,I30,I37,I43,I49,I56)</f>
        <v>2040</v>
      </c>
    </row>
    <row r="61" spans="1:10" ht="15.75" customHeight="1" x14ac:dyDescent="0.2">
      <c r="A61" s="2"/>
      <c r="B61" s="7" t="s">
        <v>3</v>
      </c>
      <c r="C61" s="4"/>
      <c r="D61" s="4"/>
      <c r="E61" s="6">
        <f>Table7[Projected Cost]-Table7[Actual Cost]</f>
        <v>0</v>
      </c>
      <c r="F61" s="2"/>
      <c r="G61" s="27"/>
      <c r="H61" s="27"/>
      <c r="I61" s="27"/>
      <c r="J61" s="26"/>
    </row>
    <row r="62" spans="1:10" ht="15.75" customHeight="1" x14ac:dyDescent="0.2">
      <c r="A62" s="2"/>
      <c r="B62" s="7" t="s">
        <v>2</v>
      </c>
      <c r="C62" s="4"/>
      <c r="D62" s="4"/>
      <c r="E62" s="6">
        <f>Table7[Projected Cost]-Table7[Actual Cost]</f>
        <v>0</v>
      </c>
      <c r="F62" s="2"/>
      <c r="G62" s="27" t="s">
        <v>1</v>
      </c>
      <c r="H62" s="27"/>
      <c r="I62" s="27"/>
      <c r="J62" s="26">
        <f>SUM(E22,E32,E39,E45,E53,E63,J21,J30,J37,J43,J49,J56)</f>
        <v>20</v>
      </c>
    </row>
    <row r="63" spans="1:10" ht="15.75" customHeight="1" x14ac:dyDescent="0.2">
      <c r="A63" s="2"/>
      <c r="B63" s="5" t="s">
        <v>0</v>
      </c>
      <c r="C63" s="4">
        <f>SUBTOTAL(109,Table7[Projected Cost])</f>
        <v>0</v>
      </c>
      <c r="D63" s="4">
        <f>SUBTOTAL(109,Table7[Actual Cost])</f>
        <v>0</v>
      </c>
      <c r="E63" s="3">
        <f>SUBTOTAL(109,Table7[Difference])</f>
        <v>0</v>
      </c>
      <c r="F63" s="2"/>
      <c r="G63" s="27"/>
      <c r="H63" s="27"/>
      <c r="I63" s="27"/>
      <c r="J63" s="26"/>
    </row>
    <row r="64" spans="1:10" ht="15.75" customHeight="1" x14ac:dyDescent="0.2"/>
  </sheetData>
  <mergeCells count="33">
    <mergeCell ref="B23:E23"/>
    <mergeCell ref="B33:E33"/>
    <mergeCell ref="B40:E40"/>
    <mergeCell ref="B46:E46"/>
    <mergeCell ref="G57:J57"/>
    <mergeCell ref="B54:E54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C5:D5"/>
    <mergeCell ref="G22:J22"/>
    <mergeCell ref="G31:J31"/>
    <mergeCell ref="G38:J38"/>
    <mergeCell ref="G44:J44"/>
    <mergeCell ref="G50:J50"/>
    <mergeCell ref="J62:J63"/>
    <mergeCell ref="G62:I63"/>
    <mergeCell ref="J60:J61"/>
    <mergeCell ref="G60:I61"/>
    <mergeCell ref="G58:I59"/>
    <mergeCell ref="J58:J59"/>
  </mergeCells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Props1.xml><?xml version="1.0" encoding="utf-8"?>
<ds:datastoreItem xmlns:ds="http://schemas.openxmlformats.org/officeDocument/2006/customXml" ds:itemID="{46839C87-4A86-41FD-BD24-647C018BE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8AF5E3-7A1A-4D3E-993C-80BEB840C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18FC2-775F-4D51-9138-72DD50D77BD5}">
  <ds:schemaRefs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1b78dab6-ac96-4c10-a38d-72b15ccb5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Monthly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PTIPD</dc:creator>
  <cp:lastModifiedBy>PTIPD</cp:lastModifiedBy>
  <cp:lastPrinted>2003-08-15T22:38:07Z</cp:lastPrinted>
  <dcterms:created xsi:type="dcterms:W3CDTF">2001-09-05T18:54:16Z</dcterms:created>
  <dcterms:modified xsi:type="dcterms:W3CDTF">2024-10-25T10:09:26Z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  <property fmtid="{D5CDD505-2E9C-101B-9397-08002B2CF9AE}" pid="3" name="ContentTypeId">
    <vt:lpwstr>0x010100A3788F07E6D1C54688A175FB6AA373E7</vt:lpwstr>
  </property>
  <property fmtid="{D5CDD505-2E9C-101B-9397-08002B2CF9AE}" pid="4" name="Used in Chapter">
    <vt:lpwstr>true</vt:lpwstr>
  </property>
</Properties>
</file>