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PythonProject\GenshinTeamDPSCalculator\data\"/>
    </mc:Choice>
  </mc:AlternateContent>
  <xr:revisionPtr revIDLastSave="0" documentId="13_ncr:1_{A9873864-E825-4B4C-B81E-5F72ED76ECEB}" xr6:coauthVersionLast="46" xr6:coauthVersionMax="46" xr10:uidLastSave="{00000000-0000-0000-0000-000000000000}"/>
  <bookViews>
    <workbookView xWindow="4140" yWindow="645" windowWidth="27720" windowHeight="179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K15" i="1"/>
  <c r="H15" i="1"/>
  <c r="H17" i="1"/>
  <c r="L17" i="1"/>
  <c r="K17" i="1"/>
  <c r="H5" i="1"/>
  <c r="L5" i="1" s="1"/>
  <c r="J6" i="1"/>
  <c r="I6" i="1"/>
  <c r="H6" i="1"/>
  <c r="L6" i="1" s="1"/>
  <c r="J5" i="1"/>
  <c r="I5" i="1"/>
  <c r="H4" i="1"/>
  <c r="K4" i="1"/>
  <c r="H11" i="1"/>
  <c r="H10" i="1"/>
  <c r="H8" i="1"/>
  <c r="H7" i="1"/>
  <c r="H1" i="1"/>
  <c r="L1" i="1" s="1"/>
  <c r="K16" i="1"/>
  <c r="H16" i="1"/>
  <c r="K11" i="1"/>
  <c r="K8" i="1"/>
  <c r="H9" i="1"/>
  <c r="K9" i="1"/>
  <c r="K7" i="1"/>
  <c r="K3" i="1"/>
  <c r="K2" i="1"/>
  <c r="K14" i="1"/>
  <c r="H14" i="1"/>
  <c r="K13" i="1"/>
  <c r="H13" i="1"/>
  <c r="L13" i="1" s="1"/>
  <c r="K12" i="1"/>
  <c r="H12" i="1"/>
  <c r="K10" i="1"/>
  <c r="L4" i="1" l="1"/>
  <c r="L16" i="1"/>
  <c r="L9" i="1"/>
  <c r="L15" i="1"/>
  <c r="L8" i="1"/>
  <c r="L11" i="1"/>
  <c r="L12" i="1"/>
  <c r="L7" i="1"/>
  <c r="L2" i="1"/>
  <c r="L3" i="1"/>
  <c r="L14" i="1"/>
  <c r="L10" i="1"/>
</calcChain>
</file>

<file path=xl/sharedStrings.xml><?xml version="1.0" encoding="utf-8"?>
<sst xmlns="http://schemas.openxmlformats.org/spreadsheetml/2006/main" count="18" uniqueCount="18">
  <si>
    <t>雷专</t>
    <phoneticPr fontId="1" type="noConversion"/>
  </si>
  <si>
    <t>优专</t>
    <phoneticPr fontId="1" type="noConversion"/>
  </si>
  <si>
    <t>西风修</t>
    <phoneticPr fontId="1" type="noConversion"/>
  </si>
  <si>
    <t>雷专雷伤杯</t>
    <phoneticPr fontId="1" type="noConversion"/>
  </si>
  <si>
    <t>神专2冰2宗</t>
    <phoneticPr fontId="1" type="noConversion"/>
  </si>
  <si>
    <t>神专2冰2角</t>
    <phoneticPr fontId="1" type="noConversion"/>
  </si>
  <si>
    <t>北螭1精绝缘</t>
    <phoneticPr fontId="1" type="noConversion"/>
  </si>
  <si>
    <t>北螭5精绝缘</t>
    <phoneticPr fontId="1" type="noConversion"/>
  </si>
  <si>
    <t>北螭1精2雷2角</t>
    <phoneticPr fontId="1" type="noConversion"/>
  </si>
  <si>
    <t>北螭5精2雷2角</t>
    <phoneticPr fontId="1" type="noConversion"/>
  </si>
  <si>
    <t>神专绝缘</t>
    <phoneticPr fontId="1" type="noConversion"/>
  </si>
  <si>
    <t>神天目影2冰2宗</t>
    <phoneticPr fontId="1" type="noConversion"/>
  </si>
  <si>
    <t>西风充能雷</t>
    <phoneticPr fontId="1" type="noConversion"/>
  </si>
  <si>
    <t>北狼末绝缘充伤爆</t>
    <phoneticPr fontId="1" type="noConversion"/>
  </si>
  <si>
    <t>北狼末2雷2宗攻伤爆</t>
    <phoneticPr fontId="1" type="noConversion"/>
  </si>
  <si>
    <t>测试角色</t>
    <phoneticPr fontId="1" type="noConversion"/>
  </si>
  <si>
    <t>角斗修</t>
    <phoneticPr fontId="1" type="noConversion"/>
  </si>
  <si>
    <t>天空甘雨2冰2宗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</si>
</sst>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tabSelected="1" workbookViewId="0">
      <selection activeCell="H3" sqref="H3"/>
    </sheetView>
  </sheetViews>
  <sheetFormatPr defaultRowHeight="14.25" x14ac:dyDescent="0.2"/>
  <cols>
    <col min="1" max="1" width="19.125" customWidth="1"/>
    <col min="2" max="2" width="10.375" customWidth="1"/>
  </cols>
  <sheetData>
    <row r="1" spans="1:12" x14ac:dyDescent="0.2">
      <c r="A1" t="s">
        <v>1</v>
      </c>
      <c r="B1">
        <v>1083</v>
      </c>
      <c r="C1">
        <v>2483.5</v>
      </c>
      <c r="D1">
        <v>70</v>
      </c>
      <c r="E1">
        <v>180</v>
      </c>
      <c r="F1">
        <v>129</v>
      </c>
      <c r="H1">
        <f>(342+741)*(1+0.466+0.18+0.16+0.2)+311</f>
        <v>2483.4979999999996</v>
      </c>
      <c r="I1">
        <v>70</v>
      </c>
      <c r="J1">
        <v>180</v>
      </c>
      <c r="K1">
        <v>129</v>
      </c>
      <c r="L1">
        <f t="shared" ref="L1:L6" si="0">H1*(1+I1/100*J1/100)*(1+K1/100)</f>
        <v>12853.095549199998</v>
      </c>
    </row>
    <row r="2" spans="1:12" x14ac:dyDescent="0.2">
      <c r="A2" t="s">
        <v>0</v>
      </c>
      <c r="B2">
        <v>945</v>
      </c>
      <c r="C2">
        <v>2225.5700000000002</v>
      </c>
      <c r="D2">
        <v>70</v>
      </c>
      <c r="E2">
        <v>140</v>
      </c>
      <c r="F2">
        <v>182</v>
      </c>
      <c r="H2">
        <f>(337+608)*(1+0.466+0.56)+311</f>
        <v>2225.5699999999997</v>
      </c>
      <c r="I2">
        <v>70</v>
      </c>
      <c r="J2">
        <v>140</v>
      </c>
      <c r="K2">
        <f>200*0.4+300*0.25+0.3*90</f>
        <v>182</v>
      </c>
      <c r="L2">
        <f t="shared" si="0"/>
        <v>12426.692651999998</v>
      </c>
    </row>
    <row r="3" spans="1:12" x14ac:dyDescent="0.2">
      <c r="A3" t="s">
        <v>3</v>
      </c>
      <c r="B3">
        <v>945</v>
      </c>
      <c r="C3">
        <v>1785.2</v>
      </c>
      <c r="D3">
        <v>70</v>
      </c>
      <c r="E3">
        <v>140</v>
      </c>
      <c r="F3">
        <v>228.6</v>
      </c>
      <c r="H3">
        <f>(337+608)*(1+0.56)+311</f>
        <v>1785.2</v>
      </c>
      <c r="I3">
        <v>70</v>
      </c>
      <c r="J3">
        <v>140</v>
      </c>
      <c r="K3">
        <f>200*0.4+300*0.25+0.3*90+46.6</f>
        <v>228.6</v>
      </c>
      <c r="L3">
        <f>H3*(1+I3/100*J3/100)*(1+K3/100)</f>
        <v>11615.011055999999</v>
      </c>
    </row>
    <row r="4" spans="1:12" x14ac:dyDescent="0.2">
      <c r="A4" t="s">
        <v>12</v>
      </c>
      <c r="B4">
        <v>902</v>
      </c>
      <c r="C4">
        <v>1633.3319999999999</v>
      </c>
      <c r="D4">
        <v>57.5</v>
      </c>
      <c r="E4">
        <v>50</v>
      </c>
      <c r="F4">
        <v>194</v>
      </c>
      <c r="H4">
        <f>(337+565)*(1+0.466)+311</f>
        <v>1633.3319999999999</v>
      </c>
      <c r="I4">
        <v>57.5</v>
      </c>
      <c r="J4">
        <v>50</v>
      </c>
      <c r="K4">
        <f>230*0.4+300*0.25+0.3*90</f>
        <v>194</v>
      </c>
      <c r="L4">
        <f>H4*(1+I4/100*J4/100)*(1+K4/100)</f>
        <v>6182.5699529999993</v>
      </c>
    </row>
    <row r="5" spans="1:12" x14ac:dyDescent="0.2">
      <c r="A5" t="s">
        <v>16</v>
      </c>
      <c r="B5">
        <v>694</v>
      </c>
      <c r="C5">
        <v>1717.0440000000001</v>
      </c>
      <c r="D5">
        <v>79.2</v>
      </c>
      <c r="E5">
        <v>158.4</v>
      </c>
      <c r="F5">
        <v>61.6</v>
      </c>
      <c r="H5">
        <f>(240+454)*(1+0.466+0.24+0.32)+311</f>
        <v>1717.0439999999999</v>
      </c>
      <c r="I5">
        <f>70+9.2</f>
        <v>79.2</v>
      </c>
      <c r="J5">
        <f>140+18.4</f>
        <v>158.4</v>
      </c>
      <c r="K5">
        <v>61.6</v>
      </c>
      <c r="L5">
        <f t="shared" ref="L5" si="1">H5*(1+I5/100*J5/100)*(1+K5/100)</f>
        <v>6255.7360207749125</v>
      </c>
    </row>
    <row r="6" spans="1:12" x14ac:dyDescent="0.2">
      <c r="A6" t="s">
        <v>2</v>
      </c>
      <c r="B6">
        <v>805</v>
      </c>
      <c r="C6">
        <v>1684.33</v>
      </c>
      <c r="D6">
        <v>70</v>
      </c>
      <c r="E6">
        <v>140</v>
      </c>
      <c r="F6">
        <v>61.6</v>
      </c>
      <c r="H6">
        <f>(240+565)*(1+0.466+0.24)+311</f>
        <v>1684.33</v>
      </c>
      <c r="I6">
        <f>70</f>
        <v>70</v>
      </c>
      <c r="J6">
        <f>140</f>
        <v>140</v>
      </c>
      <c r="K6">
        <v>61.6</v>
      </c>
      <c r="L6">
        <f t="shared" si="0"/>
        <v>5389.3170144000005</v>
      </c>
    </row>
    <row r="7" spans="1:12" x14ac:dyDescent="0.2">
      <c r="A7" t="s">
        <v>10</v>
      </c>
      <c r="B7">
        <v>1016</v>
      </c>
      <c r="C7">
        <v>1800.4559999999999</v>
      </c>
      <c r="D7">
        <v>70</v>
      </c>
      <c r="E7">
        <v>222.5</v>
      </c>
      <c r="F7">
        <v>103</v>
      </c>
      <c r="H7">
        <f>(342+674)*(1+0.466)+311</f>
        <v>1800.4559999999999</v>
      </c>
      <c r="I7">
        <v>70</v>
      </c>
      <c r="J7">
        <v>222.5</v>
      </c>
      <c r="K7">
        <f>18+180*0.25+40</f>
        <v>103</v>
      </c>
      <c r="L7">
        <f>H7*(1+I7/100*J7/100)*(1+K7/100)</f>
        <v>9347.4724266000012</v>
      </c>
    </row>
    <row r="8" spans="1:12" x14ac:dyDescent="0.2">
      <c r="A8" t="s">
        <v>11</v>
      </c>
      <c r="B8">
        <v>796</v>
      </c>
      <c r="C8">
        <v>1916.5320000000004</v>
      </c>
      <c r="D8">
        <v>70</v>
      </c>
      <c r="E8">
        <v>178.4</v>
      </c>
      <c r="F8">
        <v>99.6</v>
      </c>
      <c r="H8">
        <f>(342+454)*(1+0.551+0.466)+311</f>
        <v>1916.5320000000004</v>
      </c>
      <c r="I8">
        <v>70</v>
      </c>
      <c r="J8">
        <v>178.4</v>
      </c>
      <c r="K8">
        <f>18+15+20+46.6</f>
        <v>99.6</v>
      </c>
      <c r="L8">
        <f>H8*(1+I8/100*J8/100)*(1+K8/100)</f>
        <v>8602.5547345536015</v>
      </c>
    </row>
    <row r="9" spans="1:12" x14ac:dyDescent="0.2">
      <c r="A9" t="s">
        <v>4</v>
      </c>
      <c r="B9">
        <v>1016</v>
      </c>
      <c r="C9">
        <v>1800.4559999999999</v>
      </c>
      <c r="D9">
        <v>70</v>
      </c>
      <c r="E9">
        <v>222.5</v>
      </c>
      <c r="F9">
        <v>139.6</v>
      </c>
      <c r="H9">
        <f>(342+674)*(1+0.466)+311</f>
        <v>1800.4559999999999</v>
      </c>
      <c r="I9">
        <v>70</v>
      </c>
      <c r="J9">
        <v>222.5</v>
      </c>
      <c r="K9">
        <f>18+46.6+40+15+20</f>
        <v>139.6</v>
      </c>
      <c r="L9">
        <f>H9*(1+I9/100*J9/100)*(1+K9/100)</f>
        <v>11032.780263119999</v>
      </c>
    </row>
    <row r="10" spans="1:12" x14ac:dyDescent="0.2">
      <c r="A10" t="s">
        <v>5</v>
      </c>
      <c r="B10">
        <v>1016</v>
      </c>
      <c r="C10">
        <v>1983.336</v>
      </c>
      <c r="D10">
        <v>70</v>
      </c>
      <c r="E10">
        <v>222.5</v>
      </c>
      <c r="F10">
        <v>119.6</v>
      </c>
      <c r="H10">
        <f>(342+674)*(1+0.466+0.18)+311</f>
        <v>1983.336</v>
      </c>
      <c r="I10">
        <v>70</v>
      </c>
      <c r="J10">
        <v>222.5</v>
      </c>
      <c r="K10">
        <f>18+46.6+40+15</f>
        <v>119.6</v>
      </c>
      <c r="L10">
        <f>H10*(1+I10/100*J10/100)*(1+K10/100)</f>
        <v>11138.95047672</v>
      </c>
    </row>
    <row r="11" spans="1:12" x14ac:dyDescent="0.2">
      <c r="A11" t="s">
        <v>6</v>
      </c>
      <c r="B11">
        <v>735</v>
      </c>
      <c r="C11">
        <v>1388.51</v>
      </c>
      <c r="D11">
        <v>70</v>
      </c>
      <c r="E11">
        <v>195</v>
      </c>
      <c r="F11">
        <v>135.6</v>
      </c>
      <c r="H11">
        <f>(225+510)*(1+0.466)+311</f>
        <v>1388.51</v>
      </c>
      <c r="I11">
        <v>70</v>
      </c>
      <c r="J11">
        <v>195</v>
      </c>
      <c r="K11">
        <f>24+30+46.6+140*0.25</f>
        <v>135.6</v>
      </c>
      <c r="L11">
        <f t="shared" ref="L11:L14" si="2">H11*(1+I11/100*J11/100)*(1+K11/100)</f>
        <v>7736.6944094</v>
      </c>
    </row>
    <row r="12" spans="1:12" x14ac:dyDescent="0.2">
      <c r="A12" t="s">
        <v>7</v>
      </c>
      <c r="B12">
        <v>735</v>
      </c>
      <c r="C12">
        <v>1388.51</v>
      </c>
      <c r="D12">
        <v>70</v>
      </c>
      <c r="E12">
        <v>195</v>
      </c>
      <c r="F12">
        <v>155.6</v>
      </c>
      <c r="H12">
        <f>(225+510)*(1+0.466)+311</f>
        <v>1388.51</v>
      </c>
      <c r="I12">
        <v>70</v>
      </c>
      <c r="J12">
        <v>195</v>
      </c>
      <c r="K12">
        <f>24+50+46.6+140*0.25</f>
        <v>155.6</v>
      </c>
      <c r="L12">
        <f t="shared" si="2"/>
        <v>8393.4596394000018</v>
      </c>
    </row>
    <row r="13" spans="1:12" x14ac:dyDescent="0.2">
      <c r="A13" t="s">
        <v>8</v>
      </c>
      <c r="B13">
        <v>735</v>
      </c>
      <c r="C13">
        <v>1520.81</v>
      </c>
      <c r="D13">
        <v>70</v>
      </c>
      <c r="E13">
        <v>195</v>
      </c>
      <c r="F13">
        <v>115.6</v>
      </c>
      <c r="H13">
        <f>(225+510)*(1+0.466+0.18)+311</f>
        <v>1520.81</v>
      </c>
      <c r="I13">
        <v>70</v>
      </c>
      <c r="J13">
        <v>195</v>
      </c>
      <c r="K13">
        <f>24+30+46.6+15</f>
        <v>115.6</v>
      </c>
      <c r="L13">
        <f t="shared" si="2"/>
        <v>7754.5189413999988</v>
      </c>
    </row>
    <row r="14" spans="1:12" x14ac:dyDescent="0.2">
      <c r="A14" t="s">
        <v>9</v>
      </c>
      <c r="B14">
        <v>735</v>
      </c>
      <c r="C14">
        <v>1520.81</v>
      </c>
      <c r="D14">
        <v>70</v>
      </c>
      <c r="E14">
        <v>195</v>
      </c>
      <c r="F14">
        <v>135.6</v>
      </c>
      <c r="H14">
        <f>(225+510)*(1+0.466+0.18)+311</f>
        <v>1520.81</v>
      </c>
      <c r="I14">
        <v>70</v>
      </c>
      <c r="J14">
        <v>195</v>
      </c>
      <c r="K14">
        <f>24+50+46.6+15</f>
        <v>135.6</v>
      </c>
      <c r="L14">
        <f t="shared" si="2"/>
        <v>8473.862071399999</v>
      </c>
    </row>
    <row r="15" spans="1:12" x14ac:dyDescent="0.2">
      <c r="A15" t="s">
        <v>13</v>
      </c>
      <c r="B15">
        <v>833</v>
      </c>
      <c r="C15">
        <v>1723.768</v>
      </c>
      <c r="D15">
        <v>70</v>
      </c>
      <c r="E15">
        <v>140</v>
      </c>
      <c r="F15">
        <v>110.6</v>
      </c>
      <c r="H15">
        <f>(225+608)*(1+0.496+0.2)+311</f>
        <v>1723.768</v>
      </c>
      <c r="I15">
        <v>70</v>
      </c>
      <c r="J15">
        <v>140</v>
      </c>
      <c r="K15">
        <f>24+46.6+160*0.25</f>
        <v>110.6</v>
      </c>
      <c r="L15">
        <f t="shared" ref="L15" si="3">H15*(1+I15/100*J15/100)*(1+K15/100)</f>
        <v>7187.9057078400001</v>
      </c>
    </row>
    <row r="16" spans="1:12" x14ac:dyDescent="0.2">
      <c r="A16" t="s">
        <v>14</v>
      </c>
      <c r="B16">
        <v>833</v>
      </c>
      <c r="C16">
        <v>2111.9459999999999</v>
      </c>
      <c r="D16">
        <v>70</v>
      </c>
      <c r="E16">
        <v>140</v>
      </c>
      <c r="F16">
        <v>105.6</v>
      </c>
      <c r="H16">
        <f>(225+608)*(1+0.466+0.496+0.2)+311</f>
        <v>2111.9459999999999</v>
      </c>
      <c r="I16">
        <v>70</v>
      </c>
      <c r="J16">
        <v>140</v>
      </c>
      <c r="K16">
        <f>24+46.6+35</f>
        <v>105.6</v>
      </c>
      <c r="L16">
        <f t="shared" ref="L16:L17" si="4">H16*(1+I16/100*J16/100)*(1+K16/100)</f>
        <v>8597.47873248</v>
      </c>
    </row>
    <row r="17" spans="1:12" x14ac:dyDescent="0.2">
      <c r="A17" t="s">
        <v>17</v>
      </c>
      <c r="B17">
        <v>1009</v>
      </c>
      <c r="C17">
        <v>1790.194</v>
      </c>
      <c r="D17">
        <v>95.65</v>
      </c>
      <c r="E17">
        <v>191.3</v>
      </c>
      <c r="F17">
        <v>81.599999999999994</v>
      </c>
      <c r="H17">
        <f>(674+335)*(1+0.466)+311</f>
        <v>1790.194</v>
      </c>
      <c r="I17">
        <v>95.65</v>
      </c>
      <c r="J17">
        <v>191.3</v>
      </c>
      <c r="K17">
        <f>46.6+15+20</f>
        <v>81.599999999999994</v>
      </c>
      <c r="L17">
        <f t="shared" si="4"/>
        <v>9199.6076314784877</v>
      </c>
    </row>
    <row r="18" spans="1:12" x14ac:dyDescent="0.2">
      <c r="A18" t="s">
        <v>15</v>
      </c>
      <c r="B18">
        <v>100</v>
      </c>
      <c r="C18">
        <v>100</v>
      </c>
      <c r="D18">
        <v>0</v>
      </c>
      <c r="E18">
        <v>0</v>
      </c>
      <c r="F18"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ignoredErrors>
    <ignoredError sqref="H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Azir</dc:creator>
  <cp:lastModifiedBy>Azir</cp:lastModifiedBy>
  <dcterms:created xsi:type="dcterms:W3CDTF">2015-06-05T18:19:34Z</dcterms:created>
  <dcterms:modified xsi:type="dcterms:W3CDTF">2021-08-31T15:54:27Z</dcterms:modified>
</cp:coreProperties>
</file>