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443" documentId="8_{8E68DA6D-CFA7-3740-B6A4-BCC4D705CAF0}" xr6:coauthVersionLast="47" xr6:coauthVersionMax="47" xr10:uidLastSave="{8CA64D62-3FAC-4C05-86BC-6B30DBC7FE05}"/>
  <bookViews>
    <workbookView xWindow="-110" yWindow="-110" windowWidth="19420" windowHeight="11500" xr2:uid="{00000000-000D-0000-FFFF-FFFF00000000}"/>
  </bookViews>
  <sheets>
    <sheet name="Starbucks_updated Roadmap" sheetId="12" r:id="rId1"/>
    <sheet name="Summary" sheetId="13" r:id="rId2"/>
    <sheet name="Costs" sheetId="15" r:id="rId3"/>
    <sheet name="Old_roadmap" sheetId="14" state="hidden" r:id="rId4"/>
  </sheets>
  <definedNames>
    <definedName name="Display_Week" localSheetId="3">Old_roadmap!$E$4</definedName>
    <definedName name="Display_Week" localSheetId="0">'Starbucks_updated Roadmap'!$E$4</definedName>
    <definedName name="Display_Week">#REF!</definedName>
    <definedName name="_xlnm.Print_Titles" localSheetId="3">Old_roadmap!$4:$6</definedName>
    <definedName name="_xlnm.Print_Titles" localSheetId="0">'Starbucks_updated Roadmap'!$4:$6</definedName>
    <definedName name="Project_Start" localSheetId="3">Old_roadmap!$E$3</definedName>
    <definedName name="Project_Start" localSheetId="0">'Starbucks_updated Roadmap'!$E$3</definedName>
    <definedName name="Project_Start">#REF!</definedName>
    <definedName name="task_end" localSheetId="3">Old_roadmap!$F1</definedName>
    <definedName name="task_end" localSheetId="0">'Starbucks_updated Roadmap'!$F1</definedName>
    <definedName name="task_progress" localSheetId="3">Old_roadmap!$D1</definedName>
    <definedName name="task_progress" localSheetId="0">'Starbucks_updated Roadmap'!$D1</definedName>
    <definedName name="task_start" localSheetId="3">Old_roadmap!$E1</definedName>
    <definedName name="task_start" localSheetId="0">'Starbucks_updated Roadmap'!$E1</definedName>
    <definedName name="today" localSheetId="3">TODAY()</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15" l="1"/>
  <c r="C15" i="15"/>
  <c r="D17" i="15" s="1"/>
  <c r="F15" i="15"/>
  <c r="F13" i="15"/>
  <c r="F19" i="12"/>
  <c r="F18" i="12"/>
  <c r="F17" i="12"/>
  <c r="F16" i="12"/>
  <c r="F15" i="12"/>
  <c r="E16" i="12" s="1"/>
  <c r="H27" i="14"/>
  <c r="H26" i="14"/>
  <c r="H20" i="14"/>
  <c r="F15" i="14"/>
  <c r="E16" i="14" s="1"/>
  <c r="H14" i="14"/>
  <c r="H8" i="14"/>
  <c r="H7" i="14"/>
  <c r="E3" i="14"/>
  <c r="E9" i="14" s="1"/>
  <c r="H27" i="12"/>
  <c r="H26" i="12"/>
  <c r="H20" i="12"/>
  <c r="H14" i="12"/>
  <c r="H8" i="12"/>
  <c r="H7" i="12"/>
  <c r="E3" i="12"/>
  <c r="E21" i="12" s="1"/>
  <c r="F21" i="12" s="1"/>
  <c r="E22" i="12" s="1"/>
  <c r="E21" i="14" l="1"/>
  <c r="F21" i="14" s="1"/>
  <c r="E22" i="14" s="1"/>
  <c r="F16" i="14"/>
  <c r="E17" i="14" s="1"/>
  <c r="F9" i="14"/>
  <c r="E10" i="14" s="1"/>
  <c r="I5" i="14"/>
  <c r="H15" i="14"/>
  <c r="E9" i="12"/>
  <c r="F9" i="12" s="1"/>
  <c r="I5" i="12"/>
  <c r="H21" i="14" l="1"/>
  <c r="E23" i="14"/>
  <c r="F22" i="14"/>
  <c r="H22" i="14" s="1"/>
  <c r="I6" i="14"/>
  <c r="J5" i="14"/>
  <c r="I4" i="14"/>
  <c r="F10" i="14"/>
  <c r="E11" i="14" s="1"/>
  <c r="H9" i="14"/>
  <c r="F17" i="14"/>
  <c r="E18" i="14" s="1"/>
  <c r="H17" i="14"/>
  <c r="H16" i="14"/>
  <c r="E10" i="12"/>
  <c r="F10" i="12" s="1"/>
  <c r="I6" i="12"/>
  <c r="J5" i="12"/>
  <c r="I4" i="12"/>
  <c r="E19" i="14" l="1"/>
  <c r="F18" i="14"/>
  <c r="H18" i="14" s="1"/>
  <c r="F11" i="14"/>
  <c r="E12" i="14" s="1"/>
  <c r="H10" i="14"/>
  <c r="K5" i="14"/>
  <c r="J6" i="14"/>
  <c r="F23" i="14"/>
  <c r="E24" i="14" s="1"/>
  <c r="E25" i="14"/>
  <c r="E11" i="12"/>
  <c r="F11" i="12" s="1"/>
  <c r="H9" i="12"/>
  <c r="J6" i="12"/>
  <c r="K5" i="12"/>
  <c r="F22" i="12" l="1"/>
  <c r="E23" i="12"/>
  <c r="F23" i="12" s="1"/>
  <c r="F25" i="14"/>
  <c r="H25" i="14" s="1"/>
  <c r="F24" i="14"/>
  <c r="H24" i="14" s="1"/>
  <c r="H23" i="14"/>
  <c r="L5" i="14"/>
  <c r="K6" i="14"/>
  <c r="F12" i="14"/>
  <c r="E13" i="14" s="1"/>
  <c r="H11" i="14"/>
  <c r="F19" i="14"/>
  <c r="H19" i="14" s="1"/>
  <c r="E12" i="12"/>
  <c r="H10" i="12"/>
  <c r="H22" i="12"/>
  <c r="K6" i="12"/>
  <c r="L5" i="12"/>
  <c r="H21" i="12"/>
  <c r="F12" i="12" l="1"/>
  <c r="E13" i="12" s="1"/>
  <c r="F13" i="12" s="1"/>
  <c r="M5" i="14"/>
  <c r="L6" i="14"/>
  <c r="F13" i="14"/>
  <c r="H13" i="14" s="1"/>
  <c r="H12" i="14"/>
  <c r="L6" i="12"/>
  <c r="M5" i="12"/>
  <c r="E24" i="12"/>
  <c r="F24" i="12" s="1"/>
  <c r="E25" i="12" s="1"/>
  <c r="H15" i="12"/>
  <c r="H11" i="12"/>
  <c r="H13" i="12" l="1"/>
  <c r="H12" i="12"/>
  <c r="N5" i="14"/>
  <c r="M6" i="14"/>
  <c r="H24" i="12"/>
  <c r="H23" i="12"/>
  <c r="M6" i="12"/>
  <c r="N5" i="12"/>
  <c r="E17" i="12"/>
  <c r="F25" i="12"/>
  <c r="H25" i="12" s="1"/>
  <c r="N6" i="14" l="1"/>
  <c r="O5" i="14"/>
  <c r="H16" i="12"/>
  <c r="O5" i="12"/>
  <c r="N6" i="12"/>
  <c r="H17" i="12" l="1"/>
  <c r="E18" i="12"/>
  <c r="P5" i="14"/>
  <c r="O6" i="14"/>
  <c r="P5" i="12"/>
  <c r="O6" i="12"/>
  <c r="E19" i="12" l="1"/>
  <c r="H18" i="12"/>
  <c r="P6" i="14"/>
  <c r="Q5" i="14"/>
  <c r="P4" i="14"/>
  <c r="H19" i="12"/>
  <c r="P4" i="12"/>
  <c r="Q5" i="12"/>
  <c r="P6" i="12"/>
  <c r="Q6" i="14" l="1"/>
  <c r="R5" i="14"/>
  <c r="Q6" i="12"/>
  <c r="R5" i="12"/>
  <c r="R6" i="14" l="1"/>
  <c r="S5" i="14"/>
  <c r="R6" i="12"/>
  <c r="S5" i="12"/>
  <c r="S6" i="14" l="1"/>
  <c r="T5" i="14"/>
  <c r="S6" i="12"/>
  <c r="T5" i="12"/>
  <c r="T6" i="14" l="1"/>
  <c r="U5" i="14"/>
  <c r="U5" i="12"/>
  <c r="T6" i="12"/>
  <c r="U6" i="14" l="1"/>
  <c r="V5" i="14"/>
  <c r="U6" i="12"/>
  <c r="V5" i="12"/>
  <c r="W5" i="14" l="1"/>
  <c r="V6" i="14"/>
  <c r="V6" i="12"/>
  <c r="W5" i="12"/>
  <c r="W4" i="14" l="1"/>
  <c r="X5" i="14"/>
  <c r="W6" i="14"/>
  <c r="W6" i="12"/>
  <c r="W4" i="12"/>
  <c r="X5" i="12"/>
  <c r="Y5" i="14" l="1"/>
  <c r="X6" i="14"/>
  <c r="X6" i="12"/>
  <c r="Y5" i="12"/>
  <c r="Z5" i="14" l="1"/>
  <c r="Y6" i="14"/>
  <c r="Z5" i="12"/>
  <c r="Y6" i="12"/>
  <c r="Z6" i="14" l="1"/>
  <c r="AA5" i="14"/>
  <c r="AA5" i="12"/>
  <c r="Z6" i="12"/>
  <c r="AB5" i="14" l="1"/>
  <c r="AA6" i="14"/>
  <c r="AB5" i="12"/>
  <c r="AA6" i="12"/>
  <c r="AB6" i="14" l="1"/>
  <c r="AC5" i="14"/>
  <c r="AC5" i="12"/>
  <c r="AB6" i="12"/>
  <c r="AC6" i="14" l="1"/>
  <c r="AD5" i="14"/>
  <c r="AC6" i="12"/>
  <c r="AD5" i="12"/>
  <c r="AD4" i="14" l="1"/>
  <c r="AD6" i="14"/>
  <c r="AE5" i="14"/>
  <c r="AD6" i="12"/>
  <c r="AE5" i="12"/>
  <c r="AD4" i="12"/>
  <c r="AE6" i="14" l="1"/>
  <c r="AF5" i="14"/>
  <c r="AF5" i="12"/>
  <c r="AE6" i="12"/>
  <c r="AF6" i="14" l="1"/>
  <c r="AG5" i="14"/>
  <c r="AG5" i="12"/>
  <c r="AF6" i="12"/>
  <c r="AG6" i="14" l="1"/>
  <c r="AH5" i="14"/>
  <c r="AG6" i="12"/>
  <c r="AH5" i="12"/>
  <c r="AI5" i="14" l="1"/>
  <c r="AH6" i="14"/>
  <c r="AH6" i="12"/>
  <c r="AI5" i="12"/>
  <c r="AJ5" i="14" l="1"/>
  <c r="AI6" i="14"/>
  <c r="AI6" i="12"/>
  <c r="AJ5" i="12"/>
  <c r="AK5" i="14" l="1"/>
  <c r="AJ6" i="14"/>
  <c r="AJ6" i="12"/>
  <c r="AK5" i="12"/>
  <c r="AL5" i="14" l="1"/>
  <c r="AK4" i="14"/>
  <c r="AK6" i="14"/>
  <c r="AL5" i="12"/>
  <c r="AK6" i="12"/>
  <c r="AK4" i="12"/>
  <c r="AL6" i="14" l="1"/>
  <c r="AM5" i="14"/>
  <c r="AM5" i="12"/>
  <c r="AL6" i="12"/>
  <c r="AN5" i="14" l="1"/>
  <c r="AM6" i="14"/>
  <c r="AN5" i="12"/>
  <c r="AM6" i="12"/>
  <c r="AN6" i="14" l="1"/>
  <c r="AO5" i="14"/>
  <c r="AO5" i="12"/>
  <c r="AN6" i="12"/>
  <c r="AO6" i="14" l="1"/>
  <c r="AP5" i="14"/>
  <c r="AP5" i="12"/>
  <c r="AO6" i="12"/>
  <c r="AP6" i="14" l="1"/>
  <c r="AQ5" i="14"/>
  <c r="AP6" i="12"/>
  <c r="AQ5" i="12"/>
  <c r="AQ6" i="14" l="1"/>
  <c r="AR5" i="14"/>
  <c r="AQ6" i="12"/>
  <c r="AR5" i="12"/>
  <c r="AR6" i="14" l="1"/>
  <c r="AR4" i="14"/>
  <c r="AS5" i="14"/>
  <c r="AS5" i="12"/>
  <c r="AR4" i="12"/>
  <c r="AR6" i="12"/>
  <c r="AS6" i="14" l="1"/>
  <c r="AT5" i="14"/>
  <c r="AS6" i="12"/>
  <c r="AT5" i="12"/>
  <c r="AU5" i="14" l="1"/>
  <c r="AT6" i="14"/>
  <c r="AT6" i="12"/>
  <c r="AU5" i="12"/>
  <c r="AV5" i="14" l="1"/>
  <c r="AU6" i="14"/>
  <c r="AU6" i="12"/>
  <c r="AV5" i="12"/>
  <c r="AW5" i="14" l="1"/>
  <c r="AV6" i="14"/>
  <c r="AV6" i="12"/>
  <c r="AW5" i="12"/>
  <c r="AX5" i="14" l="1"/>
  <c r="AW6" i="14"/>
  <c r="AX5" i="12"/>
  <c r="AW6" i="12"/>
  <c r="AY5" i="14" l="1"/>
  <c r="AX6" i="14"/>
  <c r="AY5" i="12"/>
  <c r="AX6" i="12"/>
  <c r="AZ5" i="14" l="1"/>
  <c r="AY4" i="14"/>
  <c r="AY6" i="14"/>
  <c r="AY4" i="12"/>
  <c r="AZ5" i="12"/>
  <c r="AY6" i="12"/>
  <c r="AZ6" i="14" l="1"/>
  <c r="BA5" i="14"/>
  <c r="BA5" i="12"/>
  <c r="AZ6" i="12"/>
  <c r="BA6" i="14" l="1"/>
  <c r="BB5" i="14"/>
  <c r="BA6" i="12"/>
  <c r="BB5" i="12"/>
  <c r="BB6" i="14" l="1"/>
  <c r="BC5" i="14"/>
  <c r="BB6" i="12"/>
  <c r="BC5" i="12"/>
  <c r="BC6" i="14" l="1"/>
  <c r="BD5" i="14"/>
  <c r="BC6" i="12"/>
  <c r="BD5" i="12"/>
  <c r="BD6" i="14" l="1"/>
  <c r="BE5" i="14"/>
  <c r="BE5" i="12"/>
  <c r="BD6" i="12"/>
  <c r="BE6" i="14" l="1"/>
  <c r="BF5" i="14"/>
  <c r="BE6" i="12"/>
  <c r="BF5" i="12"/>
  <c r="BF4" i="14" l="1"/>
  <c r="BG5" i="14"/>
  <c r="BF6" i="14"/>
  <c r="BF4" i="12"/>
  <c r="BF6" i="12"/>
  <c r="BG5" i="12"/>
  <c r="BH5" i="14" l="1"/>
  <c r="BG6" i="14"/>
  <c r="BG6" i="12"/>
  <c r="BH5" i="12"/>
  <c r="BI5" i="14" l="1"/>
  <c r="BH6" i="14"/>
  <c r="BH6" i="12"/>
  <c r="BI5" i="12"/>
  <c r="BJ5" i="14" l="1"/>
  <c r="BI6" i="14"/>
  <c r="BJ5" i="12"/>
  <c r="BI6" i="12"/>
  <c r="BK5" i="14" l="1"/>
  <c r="BJ6" i="14"/>
  <c r="BK5" i="12"/>
  <c r="BJ6" i="12"/>
  <c r="BK6" i="14" l="1"/>
  <c r="BL5" i="14"/>
  <c r="BL5" i="12"/>
  <c r="BK6" i="12"/>
  <c r="BL6" i="14" l="1"/>
  <c r="BM5" i="14"/>
  <c r="BL6" i="12"/>
  <c r="BM5" i="12"/>
  <c r="BM4" i="14" l="1"/>
  <c r="BM6" i="14"/>
  <c r="BN5" i="14"/>
  <c r="BN5" i="12"/>
  <c r="BM4" i="12"/>
  <c r="BM6" i="12"/>
  <c r="BN6" i="14" l="1"/>
  <c r="BO5" i="14"/>
  <c r="BO5" i="12"/>
  <c r="BN6" i="12"/>
  <c r="BO6" i="14" l="1"/>
  <c r="BP5" i="14"/>
  <c r="BP5" i="12"/>
  <c r="BO6" i="12"/>
  <c r="BP6" i="14" l="1"/>
  <c r="BQ5" i="14"/>
  <c r="BP6" i="12"/>
  <c r="BQ5" i="12"/>
  <c r="BQ6" i="14" l="1"/>
  <c r="BR5" i="14"/>
  <c r="BQ6" i="12"/>
  <c r="BR5" i="12"/>
  <c r="BS5" i="14" l="1"/>
  <c r="BR6" i="14"/>
  <c r="BR6" i="12"/>
  <c r="BS5" i="12"/>
  <c r="BT5" i="14" l="1"/>
  <c r="BS6" i="14"/>
  <c r="BS6" i="12"/>
  <c r="BT5" i="12"/>
  <c r="BU5" i="14" l="1"/>
  <c r="BT4" i="14"/>
  <c r="BT6" i="14"/>
  <c r="BU5" i="12"/>
  <c r="BT4" i="12"/>
  <c r="BT6" i="12"/>
  <c r="BV5" i="14" l="1"/>
  <c r="BU6" i="14"/>
  <c r="BU6" i="12"/>
  <c r="BV5" i="12"/>
  <c r="BW5" i="14" l="1"/>
  <c r="BV6" i="14"/>
  <c r="BV6" i="12"/>
  <c r="BW5" i="12"/>
  <c r="BX5" i="14" l="1"/>
  <c r="BW6" i="14"/>
  <c r="BX5" i="12"/>
  <c r="BW6" i="12"/>
  <c r="BX6" i="14" l="1"/>
  <c r="BY5" i="14"/>
  <c r="BY5" i="12"/>
  <c r="BX6" i="12"/>
  <c r="BY6" i="14" l="1"/>
  <c r="BZ5" i="14"/>
  <c r="BZ5" i="12"/>
  <c r="BY6" i="12"/>
  <c r="BZ6" i="14" l="1"/>
  <c r="CA5" i="14"/>
  <c r="BZ6" i="12"/>
  <c r="CA5" i="12"/>
  <c r="CA6" i="14" l="1"/>
  <c r="CB5" i="14"/>
  <c r="CA4" i="14"/>
  <c r="CB5" i="12"/>
  <c r="CA4" i="12"/>
  <c r="CA6" i="12"/>
  <c r="CB6" i="14" l="1"/>
  <c r="CC5" i="14"/>
  <c r="CB6" i="12"/>
  <c r="CC5" i="12"/>
  <c r="CC6" i="14" l="1"/>
  <c r="CD5" i="14"/>
  <c r="CD5" i="12"/>
  <c r="CC6" i="12"/>
  <c r="CE5" i="14" l="1"/>
  <c r="CD6" i="14"/>
  <c r="CD6" i="12"/>
  <c r="CE5" i="12"/>
  <c r="CF5" i="14" l="1"/>
  <c r="CE6" i="14"/>
  <c r="CE6" i="12"/>
  <c r="CF5" i="12"/>
  <c r="CG5" i="14" l="1"/>
  <c r="CF6" i="14"/>
  <c r="CF6" i="12"/>
  <c r="CG5" i="12"/>
  <c r="CH5" i="14" l="1"/>
  <c r="CG6" i="14"/>
  <c r="CG6" i="12"/>
  <c r="CH5" i="12"/>
  <c r="CH6" i="14" l="1"/>
  <c r="CI5" i="14"/>
  <c r="CH4" i="14"/>
  <c r="CI5" i="12"/>
  <c r="CH4" i="12"/>
  <c r="CH6" i="12"/>
  <c r="CJ5" i="14" l="1"/>
  <c r="CI6" i="14"/>
  <c r="CJ5" i="12"/>
  <c r="CI6" i="12"/>
  <c r="CJ6" i="14" l="1"/>
  <c r="CK5" i="14"/>
  <c r="CK5" i="12"/>
  <c r="CJ6" i="12"/>
  <c r="CK6" i="14" l="1"/>
  <c r="CL5" i="14"/>
  <c r="CK6" i="12"/>
  <c r="CL5" i="12"/>
  <c r="CL6" i="14" l="1"/>
  <c r="CM5" i="14"/>
  <c r="CL6" i="12"/>
  <c r="CM5" i="12"/>
  <c r="CM6" i="14" l="1"/>
  <c r="CN5" i="14"/>
  <c r="CM6" i="12"/>
  <c r="CN5" i="12"/>
  <c r="CN6" i="14" l="1"/>
  <c r="CO5" i="14"/>
  <c r="CN6" i="12"/>
  <c r="CO5" i="12"/>
  <c r="CP5" i="14" l="1"/>
  <c r="CO6" i="14"/>
  <c r="CO4" i="14"/>
  <c r="CP5" i="12"/>
  <c r="CO4" i="12"/>
  <c r="CO6" i="12"/>
  <c r="CQ5" i="14" l="1"/>
  <c r="CP6" i="14"/>
  <c r="CQ5" i="12"/>
  <c r="CP6" i="12"/>
  <c r="CR5" i="14" l="1"/>
  <c r="CQ6" i="14"/>
  <c r="CQ6" i="12"/>
  <c r="CR5" i="12"/>
  <c r="CS5" i="14" l="1"/>
  <c r="CR6" i="14"/>
  <c r="CS5" i="12"/>
  <c r="CR6" i="12"/>
  <c r="CT5" i="14" l="1"/>
  <c r="CS6" i="14"/>
  <c r="CS6" i="12"/>
  <c r="CT5" i="12"/>
  <c r="CT6" i="14" l="1"/>
  <c r="CU5" i="14"/>
  <c r="CU5" i="12"/>
  <c r="CT6" i="12"/>
  <c r="CV5" i="14" l="1"/>
  <c r="CU6" i="14"/>
  <c r="CU6" i="12"/>
  <c r="CV5" i="12"/>
  <c r="CV6" i="14" l="1"/>
  <c r="CV4" i="14"/>
  <c r="CW5" i="14"/>
  <c r="CW5" i="12"/>
  <c r="CV4" i="12"/>
  <c r="CV6" i="12"/>
  <c r="CW6" i="14" l="1"/>
  <c r="CX5" i="14"/>
  <c r="CW6" i="12"/>
  <c r="CX5" i="12"/>
  <c r="CX6" i="14" l="1"/>
  <c r="CY5" i="14"/>
  <c r="CX6" i="12"/>
  <c r="CY5" i="12"/>
  <c r="CY6" i="14" l="1"/>
  <c r="CZ5" i="14"/>
  <c r="CY6" i="12"/>
  <c r="CZ5" i="12"/>
  <c r="DA5" i="14" l="1"/>
  <c r="CZ6" i="14"/>
  <c r="CZ6" i="12"/>
  <c r="DA5" i="12"/>
  <c r="DA6" i="14" l="1"/>
  <c r="DB5" i="14"/>
  <c r="DA6" i="12"/>
  <c r="DB5" i="12"/>
  <c r="DC5" i="14" l="1"/>
  <c r="DB6" i="14"/>
  <c r="DB6" i="12"/>
  <c r="DC5" i="12"/>
  <c r="DC4" i="14" l="1"/>
  <c r="DD5" i="14"/>
  <c r="DC6" i="14"/>
  <c r="DD5" i="12"/>
  <c r="DC4" i="12"/>
  <c r="DC6" i="12"/>
  <c r="DE5" i="14" l="1"/>
  <c r="DD6" i="14"/>
  <c r="DE5" i="12"/>
  <c r="DD6" i="12"/>
  <c r="DF5" i="14" l="1"/>
  <c r="DE6" i="14"/>
  <c r="DE6" i="12"/>
  <c r="DF5" i="12"/>
  <c r="DF6" i="14" l="1"/>
  <c r="DG5" i="14"/>
  <c r="DG5" i="12"/>
  <c r="DF6" i="12"/>
  <c r="DH5" i="14" l="1"/>
  <c r="DG6" i="14"/>
  <c r="DH5" i="12"/>
  <c r="DG6" i="12"/>
  <c r="DH6" i="14" l="1"/>
  <c r="DI5" i="14"/>
  <c r="DI5" i="12"/>
  <c r="DH6" i="12"/>
  <c r="DI6" i="14" l="1"/>
  <c r="DJ5" i="14"/>
  <c r="DI6" i="12"/>
  <c r="DJ5" i="12"/>
  <c r="DJ4" i="14" l="1"/>
  <c r="DJ6" i="14"/>
  <c r="DK5" i="14"/>
  <c r="DK5" i="12"/>
  <c r="DJ6" i="12"/>
  <c r="DJ4" i="12"/>
  <c r="DK6" i="14" l="1"/>
  <c r="DL5" i="14"/>
  <c r="DK6" i="12"/>
  <c r="DL5" i="12"/>
  <c r="DM5" i="14" l="1"/>
  <c r="DL6" i="14"/>
  <c r="DL6" i="12"/>
  <c r="DM5" i="12"/>
  <c r="DN5" i="14" l="1"/>
  <c r="DM6" i="14"/>
  <c r="DM6" i="12"/>
  <c r="DN5" i="12"/>
  <c r="DO5" i="14" l="1"/>
  <c r="DN6" i="14"/>
  <c r="DN6" i="12"/>
  <c r="DO5" i="12"/>
  <c r="DP5" i="14" l="1"/>
  <c r="DO6" i="14"/>
  <c r="DO6" i="12"/>
  <c r="DP5" i="12"/>
  <c r="DQ5" i="14" l="1"/>
  <c r="DP6" i="14"/>
  <c r="DP6" i="12"/>
  <c r="DQ5" i="12"/>
  <c r="DR5" i="14" l="1"/>
  <c r="DQ4" i="14"/>
  <c r="DQ6" i="14"/>
  <c r="DR5" i="12"/>
  <c r="DQ4" i="12"/>
  <c r="DQ6" i="12"/>
  <c r="DR6" i="14" l="1"/>
  <c r="DS5" i="14"/>
  <c r="DR6" i="12"/>
  <c r="DS5" i="12"/>
  <c r="DT5" i="14" l="1"/>
  <c r="DS6" i="14"/>
  <c r="DS6" i="12"/>
  <c r="DT5" i="12"/>
  <c r="DT6" i="14" l="1"/>
  <c r="DU5" i="14"/>
  <c r="DT6" i="12"/>
  <c r="DU5" i="12"/>
  <c r="DU6" i="14" l="1"/>
  <c r="DV5" i="14"/>
  <c r="DU6" i="12"/>
  <c r="DV5" i="12"/>
  <c r="DV6" i="14" l="1"/>
  <c r="DW5" i="14"/>
  <c r="DV6" i="12"/>
  <c r="DW5" i="12"/>
  <c r="DW6" i="14" l="1"/>
  <c r="DX5" i="14"/>
  <c r="DW6" i="12"/>
  <c r="DX5" i="12"/>
  <c r="DY5" i="14" l="1"/>
  <c r="DX6" i="14"/>
  <c r="DX4" i="14"/>
  <c r="DY5" i="12"/>
  <c r="DX6" i="12"/>
  <c r="DX4" i="12"/>
  <c r="DY6" i="14" l="1"/>
  <c r="DZ5" i="14"/>
  <c r="DY6" i="12"/>
  <c r="DZ5" i="12"/>
  <c r="EA5" i="14" l="1"/>
  <c r="DZ6" i="14"/>
  <c r="DZ6" i="12"/>
  <c r="EA5" i="12"/>
  <c r="EB5" i="14" l="1"/>
  <c r="EA6" i="14"/>
  <c r="EA6" i="12"/>
  <c r="EB5" i="12"/>
  <c r="EC5" i="14" l="1"/>
  <c r="EB6" i="14"/>
  <c r="EB6" i="12"/>
  <c r="EC5" i="12"/>
  <c r="ED5" i="14" l="1"/>
  <c r="EC6" i="14"/>
  <c r="EC6" i="12"/>
  <c r="ED5" i="12"/>
  <c r="ED6" i="14" l="1"/>
  <c r="EE5" i="14"/>
  <c r="ED6" i="12"/>
  <c r="EE5" i="12"/>
  <c r="EF5" i="14" l="1"/>
  <c r="EE4" i="14"/>
  <c r="EE6" i="14"/>
  <c r="EF5" i="12"/>
  <c r="EE4" i="12"/>
  <c r="EE6" i="12"/>
  <c r="EF6" i="14" l="1"/>
  <c r="EG5" i="14"/>
  <c r="EF6" i="12"/>
  <c r="EG5" i="12"/>
  <c r="EG6" i="14" l="1"/>
  <c r="EH5" i="14"/>
  <c r="EG6" i="12"/>
  <c r="EH5" i="12"/>
  <c r="EH6" i="14" l="1"/>
  <c r="EI5" i="14"/>
  <c r="EH6" i="12"/>
  <c r="EI5" i="12"/>
  <c r="EI6" i="14" l="1"/>
  <c r="EJ5" i="14"/>
  <c r="EI6" i="12"/>
  <c r="EJ5" i="12"/>
  <c r="EJ6" i="14" l="1"/>
  <c r="EK5" i="14"/>
  <c r="EJ6" i="12"/>
  <c r="EK5" i="12"/>
  <c r="EK6" i="14" l="1"/>
  <c r="EL5" i="14"/>
  <c r="EK6" i="12"/>
  <c r="EL5" i="12"/>
  <c r="EL4" i="14" l="1"/>
  <c r="EM5" i="14"/>
  <c r="EL6" i="14"/>
  <c r="EM5" i="12"/>
  <c r="EL4" i="12"/>
  <c r="EL6" i="12"/>
  <c r="EN5" i="14" l="1"/>
  <c r="EM6" i="14"/>
  <c r="EM6" i="12"/>
  <c r="EN5" i="12"/>
  <c r="EO5" i="14" l="1"/>
  <c r="EN6" i="14"/>
  <c r="EN6" i="12"/>
  <c r="EO5" i="12"/>
  <c r="EP5" i="14" l="1"/>
  <c r="EO6" i="14"/>
  <c r="EP5" i="12"/>
  <c r="EO6" i="12"/>
  <c r="EP6" i="14" l="1"/>
  <c r="EQ5" i="14"/>
  <c r="EP6" i="12"/>
  <c r="EQ5" i="12"/>
  <c r="ER5" i="14" l="1"/>
  <c r="EQ6" i="14"/>
  <c r="ER5" i="12"/>
  <c r="EQ6" i="12"/>
  <c r="ER6" i="14" l="1"/>
  <c r="ES5" i="14"/>
  <c r="ER6" i="12"/>
  <c r="ES5" i="12"/>
  <c r="ES4" i="14" l="1"/>
  <c r="ES6" i="14"/>
  <c r="ET5" i="14"/>
  <c r="ES6" i="12"/>
  <c r="ET5" i="12"/>
  <c r="ES4" i="12"/>
  <c r="ET6" i="14" l="1"/>
  <c r="EU5" i="14"/>
  <c r="ET6" i="12"/>
  <c r="EU5" i="12"/>
  <c r="EU6" i="14" l="1"/>
  <c r="EV5" i="14"/>
  <c r="EU6" i="12"/>
  <c r="EV5" i="12"/>
  <c r="EV6" i="14" l="1"/>
  <c r="EW5" i="14"/>
  <c r="EW5" i="12"/>
  <c r="EV6" i="12"/>
  <c r="EW6" i="14" l="1"/>
  <c r="EX5" i="14"/>
  <c r="EX5" i="12"/>
  <c r="EW6" i="12"/>
  <c r="EY5" i="14" l="1"/>
  <c r="EX6" i="14"/>
  <c r="EY5" i="12"/>
  <c r="EX6" i="12"/>
  <c r="EZ5" i="14" l="1"/>
  <c r="EY6" i="14"/>
  <c r="EY6" i="12"/>
  <c r="EZ5" i="12"/>
  <c r="FA5" i="14" l="1"/>
  <c r="EZ6" i="14"/>
  <c r="EZ4" i="14"/>
  <c r="FA5" i="12"/>
  <c r="EZ4" i="12"/>
  <c r="EZ6" i="12"/>
  <c r="FB5" i="14" l="1"/>
  <c r="FA6" i="14"/>
  <c r="FA6" i="12"/>
  <c r="FB5" i="12"/>
  <c r="FB6" i="14" l="1"/>
  <c r="FC5" i="14"/>
  <c r="FB6" i="12"/>
  <c r="FC5" i="12"/>
  <c r="FD5" i="14" l="1"/>
  <c r="FC6" i="14"/>
  <c r="FC6" i="12"/>
  <c r="FD5" i="12"/>
  <c r="FD6" i="14" l="1"/>
  <c r="FE5" i="14"/>
  <c r="FD6" i="12"/>
  <c r="FE5" i="12"/>
  <c r="FE6" i="14" l="1"/>
  <c r="FF5" i="14"/>
  <c r="FE6" i="12"/>
  <c r="FF5" i="12"/>
  <c r="FF6" i="14" l="1"/>
  <c r="FG5" i="14"/>
  <c r="FF6" i="12"/>
  <c r="FG5" i="12"/>
  <c r="FG6" i="14" l="1"/>
  <c r="FG4" i="14"/>
  <c r="FH5" i="14"/>
  <c r="FH5" i="12"/>
  <c r="FG4" i="12"/>
  <c r="FG6" i="12"/>
  <c r="FH6" i="14" l="1"/>
  <c r="FI5" i="14"/>
  <c r="FH6" i="12"/>
  <c r="FI5" i="12"/>
  <c r="FI6" i="14" l="1"/>
  <c r="FJ5" i="14"/>
  <c r="FI6" i="12"/>
  <c r="FJ5" i="12"/>
  <c r="FK5" i="14" l="1"/>
  <c r="FJ6" i="14"/>
  <c r="FK5" i="12"/>
  <c r="FJ6" i="12"/>
  <c r="FL5" i="14" l="1"/>
  <c r="FK6" i="14"/>
  <c r="FL5" i="12"/>
  <c r="FK6" i="12"/>
  <c r="FM5" i="14" l="1"/>
  <c r="FL6" i="14"/>
  <c r="FM5" i="12"/>
  <c r="FL6" i="12"/>
  <c r="FN5" i="14" l="1"/>
  <c r="FM6" i="14"/>
  <c r="FM6" i="12"/>
  <c r="FN5" i="12"/>
  <c r="FN6" i="14" l="1"/>
  <c r="FO5" i="14"/>
  <c r="FN4" i="14"/>
  <c r="FN6" i="12"/>
  <c r="FO5" i="12"/>
  <c r="FN4" i="12"/>
  <c r="FP5" i="14" l="1"/>
  <c r="FO6" i="14"/>
  <c r="FO6" i="12"/>
  <c r="FP5" i="12"/>
  <c r="FP6" i="14" l="1"/>
  <c r="FQ5" i="14"/>
  <c r="FP6" i="12"/>
  <c r="FQ5" i="12"/>
  <c r="FQ6" i="14" l="1"/>
  <c r="FR5" i="14"/>
  <c r="FQ6" i="12"/>
  <c r="FR5" i="12"/>
  <c r="FR6" i="14" l="1"/>
  <c r="FS5" i="14"/>
  <c r="FS5" i="12"/>
  <c r="FR6" i="12"/>
  <c r="FS6" i="14" l="1"/>
  <c r="FT5" i="14"/>
  <c r="FT5" i="12"/>
  <c r="FS6" i="12"/>
  <c r="FU5" i="14" l="1"/>
  <c r="FT6" i="14"/>
  <c r="FT6" i="12"/>
  <c r="FU5" i="12"/>
  <c r="FU6" i="14" l="1"/>
  <c r="FV5" i="14"/>
  <c r="FU4" i="14"/>
  <c r="FV5" i="12"/>
  <c r="FU4" i="12"/>
  <c r="FU6" i="12"/>
  <c r="FW5" i="14" l="1"/>
  <c r="FV6" i="14"/>
  <c r="FV6" i="12"/>
  <c r="FW5" i="12"/>
  <c r="FX5" i="14" l="1"/>
  <c r="FW6" i="14"/>
  <c r="FW6" i="12"/>
  <c r="FX5" i="12"/>
  <c r="FY5" i="14" l="1"/>
  <c r="FX6" i="14"/>
  <c r="FX6" i="12"/>
  <c r="FY5" i="12"/>
  <c r="FZ5" i="14" l="1"/>
  <c r="FY6" i="14"/>
  <c r="FY6" i="12"/>
  <c r="FZ5" i="12"/>
  <c r="FZ6" i="14" l="1"/>
  <c r="GA5" i="14"/>
  <c r="GA6" i="14" s="1"/>
  <c r="FZ6" i="12"/>
  <c r="GA5" i="12"/>
  <c r="GA6"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tc={BD1D28A6-A108-4CAF-86B5-E70CC08CA7F3}</author>
  </authors>
  <commentList>
    <comment ref="B9" authorId="0" shapeId="0" xr:uid="{BD1D28A6-A108-4CAF-86B5-E70CC08CA7F3}">
      <text>
        <t>[Threaded comment]
Your version of Excel allows you to read this threaded comment; however, any edits to it will get removed if the file is opened in a newer version of Excel. Learn more: https://go.microsoft.com/fwlink/?linkid=870924
Comment:
    Including various geographical regions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tc={3FD6008C-065C-440C-AE21-BD88DFC967B6}</author>
  </authors>
  <commentList>
    <comment ref="B9" authorId="0" shapeId="0" xr:uid="{3FD6008C-065C-440C-AE21-BD88DFC967B6}">
      <text>
        <t>[Threaded comment]
Your version of Excel allows you to read this threaded comment; however, any edits to it will get removed if the file is opened in a newer version of Excel. Learn more: https://go.microsoft.com/fwlink/?linkid=870924
Comment:
    Including various geographical regions</t>
      </text>
    </comment>
  </commentList>
</comments>
</file>

<file path=xl/sharedStrings.xml><?xml version="1.0" encoding="utf-8"?>
<sst xmlns="http://schemas.openxmlformats.org/spreadsheetml/2006/main" count="153" uniqueCount="86">
  <si>
    <t>Insert new rows ABOVE this one</t>
  </si>
  <si>
    <t>PROGRESS</t>
  </si>
  <si>
    <t>ASSIGNED
TO</t>
  </si>
  <si>
    <t>START</t>
  </si>
  <si>
    <t>END</t>
  </si>
  <si>
    <t>DAYS</t>
  </si>
  <si>
    <t>Display Week:</t>
  </si>
  <si>
    <t>TASK</t>
  </si>
  <si>
    <t>Company Name</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</si>
  <si>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</si>
  <si>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</si>
  <si>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</si>
  <si>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</si>
  <si>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</si>
  <si>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</si>
  <si>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</si>
  <si>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</si>
  <si>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</si>
  <si>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</si>
  <si>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</si>
  <si>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</si>
  <si>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</si>
  <si>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</si>
  <si>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Project Lead (Your Name)</t>
  </si>
  <si>
    <t>People</t>
  </si>
  <si>
    <t>Starbucks Roadmap to Success</t>
  </si>
  <si>
    <t>STARBUCKS</t>
  </si>
  <si>
    <t>AZMINA SAYYED</t>
  </si>
  <si>
    <t>System (Sales) - Steps to take while Introducing a new product.</t>
  </si>
  <si>
    <t>People - Restructuring Higher Management for Data &amp; Analytics Team</t>
  </si>
  <si>
    <t>Culture - Improving Employee Satisfaction</t>
  </si>
  <si>
    <t>Collect preliminary data related customer reviews.</t>
  </si>
  <si>
    <t xml:space="preserve">Introduce &amp; Offer the new product to various consumer segments </t>
  </si>
  <si>
    <t>Collect seconday data after a specifc time-period from the same customers</t>
  </si>
  <si>
    <t>Analyze data collected to draw actionable insights</t>
  </si>
  <si>
    <t>Introduce the product to the market</t>
  </si>
  <si>
    <t>Identify the need for a senior (Chief Data Officer - CDO) position for the Data &amp; Analytics team</t>
  </si>
  <si>
    <t>If the budget for the company allows it, create a posting for the Senior VP</t>
  </si>
  <si>
    <t>Promote the Senior VP to a CDO</t>
  </si>
  <si>
    <t>Interview &amp; Hire the Senior VP</t>
  </si>
  <si>
    <t xml:space="preserve">Send out a survey to the employees </t>
  </si>
  <si>
    <t>Create a Employee Satisfaction Survey</t>
  </si>
  <si>
    <t>Gather survey data &amp; transform into a format ready for analysis</t>
  </si>
  <si>
    <t>Review Insights and discuss with Higher Management</t>
  </si>
  <si>
    <t>HR Analyst</t>
  </si>
  <si>
    <t>Associate HR</t>
  </si>
  <si>
    <t>Business/Data Analyst</t>
  </si>
  <si>
    <t>Supervisor/Manager</t>
  </si>
  <si>
    <t>Assess the cost for promoting the current Senior VP to a CDO and for hiring a replacement for the Senior VP</t>
  </si>
  <si>
    <t>Category</t>
  </si>
  <si>
    <t xml:space="preserve">Summary of risks , assumptions and quick wins </t>
  </si>
  <si>
    <t xml:space="preserve">Assumptions </t>
  </si>
  <si>
    <t>Systems</t>
  </si>
  <si>
    <t>Culture</t>
  </si>
  <si>
    <t>This task assumes the new product has been idealized and manufactured and ready to be introduced.</t>
  </si>
  <si>
    <t>Risks</t>
  </si>
  <si>
    <t>Quick Wins</t>
  </si>
  <si>
    <t>The risks for the 1st task in this category is related to specifically to find customers willing to try the new products. There might be a delayed timeline if customers approached deny the trial</t>
  </si>
  <si>
    <t>The risks for the 3rd task in this category is the customers availability / willingness to provide feedback after the trial. Delay in responses might delay the further steps related to collection &amp; analyzing of data.</t>
  </si>
  <si>
    <t>If the trial with customers is successful , Starbucks can use the insights from the trial data to call out the customers(if consent is received) and make their ads more connectable with audiences, increasing  trust and sales on the new product.</t>
  </si>
  <si>
    <t>N/A</t>
  </si>
  <si>
    <t>Task 1 in this category has a potential risk of being delayed if there is no buy-in from the higher management or if the budget does not accommodate for the role</t>
  </si>
  <si>
    <t>This Category should be priortized since there is no cost associated with it directly but would be valuable to the organization</t>
  </si>
  <si>
    <t>Timelines might be delayed if the search for appropriate candidate takes longer than anticipated.</t>
  </si>
  <si>
    <t>The only risk for this category would be if employees deny participation in the survey. This can be overcomed by keeping the surveys anonymous as well as the responses anonymous so employees can have a trust factor that they can rely on the confidentiality and respond with genuine feedback.</t>
  </si>
  <si>
    <t>Using the data gathered from the employees to analyze what the employees value as well what changes would they like to see. A quick win for an organization would be implementing on the suggestions that received a majority of votes which would avoid the chances of union strikes that disrupt the company's reputation.</t>
  </si>
  <si>
    <t>Quick wins for this category would be delegation of responsibilities to focus more on future initiatives as technology advancements roll out so that company continues to be at level 5 of the Analytical maturity model.</t>
  </si>
  <si>
    <t>This specific category would be applicable only when there is a new product is to be launched in the market. Timelines on this may be delayed or tasks would take longer if the product is tested in different geographical regions.</t>
  </si>
  <si>
    <t>This category focuses on employee enrichment which would result in a low turnover and higher employee engagement and satisfaction.</t>
  </si>
  <si>
    <t>Organization Leaders</t>
  </si>
  <si>
    <t>Senior Financial Analysts &amp; Higher Management</t>
  </si>
  <si>
    <t>Senior Hr Analyst</t>
  </si>
  <si>
    <t>HR department &amp; Leaders</t>
  </si>
  <si>
    <t>HR &amp; CDO</t>
  </si>
  <si>
    <t>Marketing Analysts</t>
  </si>
  <si>
    <t>Marketing &amp; Sales dept. heads</t>
  </si>
  <si>
    <t>Marketing Data Analysts</t>
  </si>
  <si>
    <t xml:space="preserve">Project Lead </t>
  </si>
  <si>
    <t xml:space="preserve">Costs </t>
  </si>
  <si>
    <t>CDO Salary</t>
  </si>
  <si>
    <t>Senior VP salary</t>
  </si>
  <si>
    <t>Survey</t>
  </si>
  <si>
    <t>Sampling of products</t>
  </si>
  <si>
    <t>Annual Total</t>
  </si>
  <si>
    <t>Total Investment</t>
  </si>
  <si>
    <t xml:space="preserve">Starbucks currently does not have an operating Chief Data Officer. This new role would help in overseeing strategic initiatives for the organization's technological advancement.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</si>
</sst>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quot;$&quot;#,##0_);[Red]\(&quot;$&quot;#,##0\)"/>
    <numFmt numFmtId="44" formatCode="_(&quot;$&quot;* #,##0.00_);_(&quot;$&quot;* \(#,##0.00\);_(&quot;$&quot;* &quot;-&quot;??_);_(@_)"/>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sz val="16"/>
      <color theme="1"/>
      <name val="Calibri"/>
      <family val="2"/>
      <scheme val="minor"/>
    </font>
    <font>
      <sz val="18"/>
      <color theme="1"/>
      <name val="Calibri"/>
      <family val="2"/>
      <scheme val="minor"/>
    </font>
    <font>
      <sz val="12"/>
      <color theme="1"/>
      <name val="Calibri"/>
      <family val="2"/>
      <scheme val="minor"/>
    </font>
    <font>
      <sz val="18"/>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59999389629810485"/>
        <bgColor indexed="64"/>
      </patternFill>
    </fill>
    <fill>
      <patternFill patternType="solid">
        <fgColor rgb="FF00800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44" fontId="9" fillId="0" borderId="0" applyFont="0" applyFill="0" applyBorder="0" applyAlignment="0" applyProtection="0"/>
  </cellStyleXfs>
  <cellXfs count="11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19" fillId="0" borderId="0" xfId="0" applyFont="1"/>
    <xf numFmtId="0" fontId="20" fillId="0" borderId="0" xfId="0" applyFont="1"/>
    <xf numFmtId="0" fontId="22" fillId="13" borderId="0" xfId="0" applyFont="1" applyFill="1" applyAlignment="1">
      <alignment horizontal="center"/>
    </xf>
    <xf numFmtId="0" fontId="9" fillId="4" borderId="2" xfId="12" applyFill="1" applyAlignment="1">
      <alignment horizontal="left" vertical="center" wrapText="1" indent="2"/>
    </xf>
    <xf numFmtId="0" fontId="9" fillId="4" borderId="2" xfId="11" applyFill="1" applyAlignment="1">
      <alignment horizontal="center" vertical="center" wrapTex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5" fontId="9" fillId="0" borderId="3" xfId="9">
      <alignment horizontal="center" vertical="center"/>
    </xf>
    <xf numFmtId="0" fontId="20" fillId="5" borderId="11" xfId="0" applyFont="1" applyFill="1" applyBorder="1" applyAlignment="1">
      <alignment horizontal="center"/>
    </xf>
    <xf numFmtId="0" fontId="20" fillId="5" borderId="13" xfId="0" applyFont="1" applyFill="1" applyBorder="1" applyAlignment="1">
      <alignment horizontal="center"/>
    </xf>
    <xf numFmtId="0" fontId="20" fillId="5" borderId="12" xfId="0" applyFont="1" applyFill="1" applyBorder="1" applyAlignment="1">
      <alignment horizontal="center"/>
    </xf>
    <xf numFmtId="0" fontId="0" fillId="0" borderId="0" xfId="0" applyAlignment="1">
      <alignment horizontal="center" wrapText="1"/>
    </xf>
    <xf numFmtId="0" fontId="10" fillId="7" borderId="11" xfId="0" applyFont="1" applyFill="1" applyBorder="1" applyAlignment="1">
      <alignment horizontal="center"/>
    </xf>
    <xf numFmtId="0" fontId="10" fillId="7" borderId="12" xfId="0" applyFont="1" applyFill="1" applyBorder="1" applyAlignment="1">
      <alignment horizontal="center"/>
    </xf>
    <xf numFmtId="0" fontId="10" fillId="12" borderId="11" xfId="0" applyFont="1" applyFill="1" applyBorder="1" applyAlignment="1">
      <alignment horizontal="center"/>
    </xf>
    <xf numFmtId="0" fontId="10" fillId="12" borderId="13" xfId="0" applyFont="1" applyFill="1" applyBorder="1" applyAlignment="1">
      <alignment horizontal="center"/>
    </xf>
    <xf numFmtId="0" fontId="10" fillId="12" borderId="12" xfId="0" applyFont="1" applyFill="1" applyBorder="1" applyAlignment="1">
      <alignment horizontal="center"/>
    </xf>
    <xf numFmtId="0" fontId="10" fillId="5" borderId="11" xfId="0" applyFont="1" applyFill="1" applyBorder="1" applyAlignment="1">
      <alignment horizontal="center" wrapText="1"/>
    </xf>
    <xf numFmtId="0" fontId="10" fillId="5" borderId="13" xfId="0" applyFont="1" applyFill="1" applyBorder="1" applyAlignment="1">
      <alignment horizontal="center" wrapText="1"/>
    </xf>
    <xf numFmtId="0" fontId="10" fillId="5" borderId="12" xfId="0" applyFont="1" applyFill="1" applyBorder="1" applyAlignment="1">
      <alignment horizontal="center" wrapText="1"/>
    </xf>
    <xf numFmtId="0" fontId="0" fillId="0" borderId="0" xfId="0" applyAlignment="1">
      <alignment horizontal="center"/>
    </xf>
    <xf numFmtId="0" fontId="0" fillId="12" borderId="14" xfId="0" applyFill="1" applyBorder="1" applyAlignment="1">
      <alignment horizontal="center" wrapText="1"/>
    </xf>
    <xf numFmtId="0" fontId="0" fillId="12" borderId="0" xfId="0" applyFill="1" applyAlignment="1">
      <alignment horizontal="center" wrapText="1"/>
    </xf>
    <xf numFmtId="0" fontId="0" fillId="7" borderId="14" xfId="0" applyFill="1" applyBorder="1" applyAlignment="1">
      <alignment horizontal="center" wrapText="1"/>
    </xf>
    <xf numFmtId="0" fontId="0" fillId="7" borderId="0" xfId="0" applyFill="1" applyAlignment="1">
      <alignment horizontal="center" wrapText="1"/>
    </xf>
    <xf numFmtId="0" fontId="21" fillId="5" borderId="14" xfId="0" applyFont="1" applyFill="1" applyBorder="1" applyAlignment="1">
      <alignment horizontal="center" wrapText="1"/>
    </xf>
    <xf numFmtId="0" fontId="21" fillId="5" borderId="0" xfId="0" applyFont="1" applyFill="1" applyAlignment="1">
      <alignment horizontal="center" wrapText="1"/>
    </xf>
    <xf numFmtId="0" fontId="0" fillId="0" borderId="15" xfId="0" applyBorder="1"/>
    <xf numFmtId="0" fontId="0" fillId="0" borderId="0" xfId="0" applyBorder="1"/>
    <xf numFmtId="0" fontId="0" fillId="0" borderId="16" xfId="0" applyBorder="1"/>
    <xf numFmtId="0" fontId="0" fillId="0" borderId="17" xfId="0" applyBorder="1"/>
    <xf numFmtId="0" fontId="0" fillId="0" borderId="18" xfId="0" applyBorder="1"/>
    <xf numFmtId="0" fontId="0" fillId="0" borderId="19" xfId="0" applyBorder="1"/>
    <xf numFmtId="6" fontId="0" fillId="0" borderId="0" xfId="0" applyNumberFormat="1" applyBorder="1"/>
    <xf numFmtId="0" fontId="6" fillId="0" borderId="15" xfId="0" applyFont="1" applyBorder="1"/>
    <xf numFmtId="0" fontId="0" fillId="0" borderId="15" xfId="0" applyBorder="1" applyAlignment="1">
      <alignment horizontal="right"/>
    </xf>
    <xf numFmtId="6" fontId="0" fillId="0" borderId="0" xfId="0" applyNumberFormat="1" applyBorder="1" applyAlignment="1">
      <alignment horizontal="right"/>
    </xf>
    <xf numFmtId="44" fontId="0" fillId="0" borderId="0" xfId="13" applyFont="1" applyBorder="1"/>
    <xf numFmtId="6" fontId="0" fillId="0" borderId="18" xfId="0" applyNumberFormat="1" applyBorder="1"/>
    <xf numFmtId="6" fontId="0" fillId="0" borderId="19" xfId="0" applyNumberFormat="1" applyBorder="1"/>
    <xf numFmtId="0" fontId="0" fillId="0" borderId="17" xfId="0" applyBorder="1" applyAlignment="1">
      <alignment horizontal="right"/>
    </xf>
    <xf numFmtId="0" fontId="0" fillId="0" borderId="18" xfId="0" applyBorder="1" applyAlignment="1">
      <alignment horizontal="right"/>
    </xf>
    <xf numFmtId="6" fontId="0" fillId="0" borderId="16" xfId="0" applyNumberFormat="1" applyBorder="1" applyAlignment="1">
      <alignment horizontal="right"/>
    </xf>
    <xf numFmtId="6" fontId="0" fillId="0" borderId="16" xfId="0" applyNumberFormat="1" applyBorder="1"/>
    <xf numFmtId="0" fontId="16" fillId="0" borderId="0" xfId="8" applyFont="1">
      <alignment horizontal="right" indent="1"/>
    </xf>
    <xf numFmtId="0" fontId="16" fillId="0" borderId="7" xfId="8" applyFont="1" applyBorder="1">
      <alignment horizontal="right" indent="1"/>
    </xf>
    <xf numFmtId="0" fontId="16" fillId="0" borderId="3" xfId="0" applyFont="1" applyBorder="1" applyAlignment="1">
      <alignment horizontal="center" vertical="center"/>
    </xf>
  </cellXfs>
  <cellStyles count="14">
    <cellStyle name="Comma" xfId="4" builtinId="3" customBuiltin="1"/>
    <cellStyle name="Currency" xfId="13" builtinId="4"/>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1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339933"/>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339933"/>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6"/>
      <tableStyleElement type="headerRow" dxfId="115"/>
      <tableStyleElement type="totalRow" dxfId="114"/>
      <tableStyleElement type="firstColumn" dxfId="113"/>
      <tableStyleElement type="lastColumn" dxfId="112"/>
      <tableStyleElement type="firstRowStripe" dxfId="111"/>
      <tableStyleElement type="secondRowStripe" dxfId="110"/>
      <tableStyleElement type="firstColumnStripe" dxfId="109"/>
      <tableStyleElement type="secondColumnStripe" dxfId="10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39933"/>
      <color rgb="FF008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9" dT="2024-02-24T01:03:43.26" personId="{00000000-0000-0000-0000-000000000000}" id="{BD1D28A6-A108-4CAF-86B5-E70CC08CA7F3}">
    <text>Including various geographical regions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B9" dT="2024-02-24T01:03:43.26" personId="{00000000-0000-0000-0000-000000000000}" id="{3FD6008C-065C-440C-AE21-BD88DFC967B6}">
    <text>Including various geographical regions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B873-1059-41DF-8E33-4CA1856B6B2D}">
  <sheetPr>
    <pageSetUpPr fitToPage="1"/>
  </sheetPr>
  <dimension ref="A1:GA30"/>
  <sheetViews>
    <sheetView showGridLines="0" tabSelected="1" showRuler="0" view="pageBreakPreview" topLeftCell="A3" zoomScale="60" zoomScaleNormal="100" zoomScalePageLayoutView="70" workbookViewId="0">
      <selection activeCell="B5" sqref="B5"/>
    </sheetView>
  </sheetViews>
  <sheetFormatPr defaultColWidth="8.81640625" defaultRowHeight="30" customHeight="1" x14ac:dyDescent="0.35"/>
  <cols>
    <col min="1" max="1" width="2.6328125" style="43" customWidth="1"/>
    <col min="2" max="2" width="65.81640625" customWidth="1"/>
    <col min="3" max="3" width="30.6328125" customWidth="1"/>
    <col min="4" max="4" width="10.6328125" customWidth="1"/>
    <col min="5" max="5" width="10.453125" style="5" customWidth="1"/>
    <col min="6" max="6" width="10.453125" customWidth="1"/>
    <col min="7" max="7" width="2.6328125" customWidth="1"/>
    <col min="8" max="8" width="6.1796875" hidden="1" customWidth="1"/>
    <col min="9" max="64" width="2.453125" customWidth="1"/>
    <col min="65" max="80" width="2.453125" bestFit="1" customWidth="1"/>
    <col min="81" max="81" width="1.90625" bestFit="1" customWidth="1"/>
    <col min="82" max="85" width="1.6328125" bestFit="1" customWidth="1"/>
    <col min="86" max="86" width="1.81640625" bestFit="1" customWidth="1"/>
    <col min="87" max="87" width="1.6328125" bestFit="1" customWidth="1"/>
    <col min="88" max="88" width="1.90625" bestFit="1" customWidth="1"/>
    <col min="89" max="89" width="1.6328125" bestFit="1" customWidth="1"/>
    <col min="90" max="111" width="2.453125" bestFit="1" customWidth="1"/>
    <col min="112" max="113" width="1.6328125" bestFit="1" customWidth="1"/>
    <col min="114" max="114" width="1.81640625" bestFit="1" customWidth="1"/>
    <col min="115" max="115" width="1.6328125" bestFit="1" customWidth="1"/>
    <col min="116" max="116" width="1.90625" bestFit="1" customWidth="1"/>
    <col min="117" max="120" width="1.6328125" bestFit="1" customWidth="1"/>
    <col min="121" max="141" width="2.453125" bestFit="1" customWidth="1"/>
    <col min="142" max="142" width="1.81640625" bestFit="1" customWidth="1"/>
    <col min="143" max="143" width="1.6328125" bestFit="1" customWidth="1"/>
    <col min="144" max="144" width="1.90625" bestFit="1" customWidth="1"/>
    <col min="145" max="148" width="1.6328125" bestFit="1" customWidth="1"/>
    <col min="149" max="149" width="1.81640625" bestFit="1" customWidth="1"/>
    <col min="150" max="150" width="1.6328125" bestFit="1" customWidth="1"/>
    <col min="151" max="172" width="2.453125" bestFit="1" customWidth="1"/>
    <col min="173" max="176" width="1.6328125" bestFit="1" customWidth="1"/>
    <col min="177" max="177" width="1.81640625" bestFit="1" customWidth="1"/>
    <col min="178" max="178" width="1.6328125" bestFit="1" customWidth="1"/>
    <col min="179" max="179" width="1.90625" bestFit="1" customWidth="1"/>
    <col min="180" max="181" width="1.6328125" bestFit="1" customWidth="1"/>
    <col min="182" max="183" width="2.453125" bestFit="1" customWidth="1"/>
  </cols>
  <sheetData>
    <row r="1" spans="1:183" ht="30" customHeight="1" x14ac:dyDescent="0.65">
      <c r="A1" s="44" t="s">
        <v>13</v>
      </c>
      <c r="B1" s="47" t="s">
        <v>25</v>
      </c>
      <c r="C1" s="1"/>
      <c r="D1" s="2"/>
      <c r="E1" s="4"/>
      <c r="F1" s="42"/>
      <c r="H1" s="2"/>
      <c r="I1" s="66"/>
    </row>
    <row r="2" spans="1:183" ht="30" customHeight="1" x14ac:dyDescent="0.55000000000000004">
      <c r="A2" s="43" t="s">
        <v>9</v>
      </c>
      <c r="B2" s="48" t="s">
        <v>8</v>
      </c>
      <c r="C2" s="70" t="s">
        <v>26</v>
      </c>
      <c r="I2" s="67"/>
    </row>
    <row r="3" spans="1:183" ht="30" customHeight="1" x14ac:dyDescent="0.35">
      <c r="A3" s="43" t="s">
        <v>20</v>
      </c>
      <c r="B3" s="49" t="s">
        <v>77</v>
      </c>
      <c r="C3" s="76" t="s">
        <v>27</v>
      </c>
      <c r="D3" s="77"/>
      <c r="E3" s="78">
        <f ca="1">TODAY()</f>
        <v>45356</v>
      </c>
      <c r="F3" s="78"/>
    </row>
    <row r="4" spans="1:183" ht="30" customHeight="1" x14ac:dyDescent="0.65">
      <c r="A4" s="44" t="s">
        <v>14</v>
      </c>
      <c r="B4" s="47" t="s">
        <v>25</v>
      </c>
      <c r="C4" s="115" t="s">
        <v>6</v>
      </c>
      <c r="D4" s="116"/>
      <c r="E4" s="117">
        <v>1</v>
      </c>
      <c r="I4" s="73">
        <f ca="1">I5</f>
        <v>45355</v>
      </c>
      <c r="J4" s="74"/>
      <c r="K4" s="74"/>
      <c r="L4" s="74"/>
      <c r="M4" s="74"/>
      <c r="N4" s="74"/>
      <c r="O4" s="75"/>
      <c r="P4" s="73">
        <f ca="1">P5</f>
        <v>45362</v>
      </c>
      <c r="Q4" s="74"/>
      <c r="R4" s="74"/>
      <c r="S4" s="74"/>
      <c r="T4" s="74"/>
      <c r="U4" s="74"/>
      <c r="V4" s="75"/>
      <c r="W4" s="73">
        <f ca="1">W5</f>
        <v>45369</v>
      </c>
      <c r="X4" s="74"/>
      <c r="Y4" s="74"/>
      <c r="Z4" s="74"/>
      <c r="AA4" s="74"/>
      <c r="AB4" s="74"/>
      <c r="AC4" s="75"/>
      <c r="AD4" s="73">
        <f ca="1">AD5</f>
        <v>45376</v>
      </c>
      <c r="AE4" s="74"/>
      <c r="AF4" s="74"/>
      <c r="AG4" s="74"/>
      <c r="AH4" s="74"/>
      <c r="AI4" s="74"/>
      <c r="AJ4" s="75"/>
      <c r="AK4" s="73">
        <f ca="1">AK5</f>
        <v>45383</v>
      </c>
      <c r="AL4" s="74"/>
      <c r="AM4" s="74"/>
      <c r="AN4" s="74"/>
      <c r="AO4" s="74"/>
      <c r="AP4" s="74"/>
      <c r="AQ4" s="75"/>
      <c r="AR4" s="73">
        <f ca="1">AR5</f>
        <v>45390</v>
      </c>
      <c r="AS4" s="74"/>
      <c r="AT4" s="74"/>
      <c r="AU4" s="74"/>
      <c r="AV4" s="74"/>
      <c r="AW4" s="74"/>
      <c r="AX4" s="75"/>
      <c r="AY4" s="73">
        <f ca="1">AY5</f>
        <v>45397</v>
      </c>
      <c r="AZ4" s="74"/>
      <c r="BA4" s="74"/>
      <c r="BB4" s="74"/>
      <c r="BC4" s="74"/>
      <c r="BD4" s="74"/>
      <c r="BE4" s="75"/>
      <c r="BF4" s="73">
        <f ca="1">BF5</f>
        <v>45404</v>
      </c>
      <c r="BG4" s="74"/>
      <c r="BH4" s="74"/>
      <c r="BI4" s="74"/>
      <c r="BJ4" s="74"/>
      <c r="BK4" s="74"/>
      <c r="BL4" s="75"/>
      <c r="BM4" s="73">
        <f ca="1">BM5</f>
        <v>45411</v>
      </c>
      <c r="BN4" s="74"/>
      <c r="BO4" s="74"/>
      <c r="BP4" s="74"/>
      <c r="BQ4" s="74"/>
      <c r="BR4" s="74"/>
      <c r="BS4" s="75"/>
      <c r="BT4" s="73">
        <f ca="1">BT5</f>
        <v>45418</v>
      </c>
      <c r="BU4" s="74"/>
      <c r="BV4" s="74"/>
      <c r="BW4" s="74"/>
      <c r="BX4" s="74"/>
      <c r="BY4" s="74"/>
      <c r="BZ4" s="75"/>
      <c r="CA4" s="73">
        <f ca="1">CA5</f>
        <v>45425</v>
      </c>
      <c r="CB4" s="74"/>
      <c r="CC4" s="74"/>
      <c r="CD4" s="74"/>
      <c r="CE4" s="74"/>
      <c r="CF4" s="74"/>
      <c r="CG4" s="75"/>
      <c r="CH4" s="73">
        <f ca="1">CH5</f>
        <v>45432</v>
      </c>
      <c r="CI4" s="74"/>
      <c r="CJ4" s="74"/>
      <c r="CK4" s="74"/>
      <c r="CL4" s="74"/>
      <c r="CM4" s="74"/>
      <c r="CN4" s="75"/>
      <c r="CO4" s="73">
        <f ca="1">CO5</f>
        <v>45439</v>
      </c>
      <c r="CP4" s="74"/>
      <c r="CQ4" s="74"/>
      <c r="CR4" s="74"/>
      <c r="CS4" s="74"/>
      <c r="CT4" s="74"/>
      <c r="CU4" s="75"/>
      <c r="CV4" s="73">
        <f ca="1">CV5</f>
        <v>45446</v>
      </c>
      <c r="CW4" s="74"/>
      <c r="CX4" s="74"/>
      <c r="CY4" s="74"/>
      <c r="CZ4" s="74"/>
      <c r="DA4" s="74"/>
      <c r="DB4" s="75"/>
      <c r="DC4" s="73">
        <f ca="1">DC5</f>
        <v>45453</v>
      </c>
      <c r="DD4" s="74"/>
      <c r="DE4" s="74"/>
      <c r="DF4" s="74"/>
      <c r="DG4" s="74"/>
      <c r="DH4" s="74"/>
      <c r="DI4" s="75"/>
      <c r="DJ4" s="73">
        <f ca="1">DJ5</f>
        <v>45460</v>
      </c>
      <c r="DK4" s="74"/>
      <c r="DL4" s="74"/>
      <c r="DM4" s="74"/>
      <c r="DN4" s="74"/>
      <c r="DO4" s="74"/>
      <c r="DP4" s="75"/>
      <c r="DQ4" s="73">
        <f ca="1">DQ5</f>
        <v>45467</v>
      </c>
      <c r="DR4" s="74"/>
      <c r="DS4" s="74"/>
      <c r="DT4" s="74"/>
      <c r="DU4" s="74"/>
      <c r="DV4" s="74"/>
      <c r="DW4" s="75"/>
      <c r="DX4" s="73">
        <f ca="1">DX5</f>
        <v>45474</v>
      </c>
      <c r="DY4" s="74"/>
      <c r="DZ4" s="74"/>
      <c r="EA4" s="74"/>
      <c r="EB4" s="74"/>
      <c r="EC4" s="74"/>
      <c r="ED4" s="75"/>
      <c r="EE4" s="73">
        <f ca="1">EE5</f>
        <v>45481</v>
      </c>
      <c r="EF4" s="74"/>
      <c r="EG4" s="74"/>
      <c r="EH4" s="74"/>
      <c r="EI4" s="74"/>
      <c r="EJ4" s="74"/>
      <c r="EK4" s="75"/>
      <c r="EL4" s="73">
        <f ca="1">EL5</f>
        <v>45488</v>
      </c>
      <c r="EM4" s="74"/>
      <c r="EN4" s="74"/>
      <c r="EO4" s="74"/>
      <c r="EP4" s="74"/>
      <c r="EQ4" s="74"/>
      <c r="ER4" s="75"/>
      <c r="ES4" s="73">
        <f ca="1">ES5</f>
        <v>45495</v>
      </c>
      <c r="ET4" s="74"/>
      <c r="EU4" s="74"/>
      <c r="EV4" s="74"/>
      <c r="EW4" s="74"/>
      <c r="EX4" s="74"/>
      <c r="EY4" s="75"/>
      <c r="EZ4" s="73">
        <f ca="1">EZ5</f>
        <v>45502</v>
      </c>
      <c r="FA4" s="74"/>
      <c r="FB4" s="74"/>
      <c r="FC4" s="74"/>
      <c r="FD4" s="74"/>
      <c r="FE4" s="74"/>
      <c r="FF4" s="75"/>
      <c r="FG4" s="73">
        <f ca="1">FG5</f>
        <v>45509</v>
      </c>
      <c r="FH4" s="74"/>
      <c r="FI4" s="74"/>
      <c r="FJ4" s="74"/>
      <c r="FK4" s="74"/>
      <c r="FL4" s="74"/>
      <c r="FM4" s="75"/>
      <c r="FN4" s="73">
        <f ca="1">FN5</f>
        <v>45516</v>
      </c>
      <c r="FO4" s="74"/>
      <c r="FP4" s="74"/>
      <c r="FQ4" s="74"/>
      <c r="FR4" s="74"/>
      <c r="FS4" s="74"/>
      <c r="FT4" s="75"/>
      <c r="FU4" s="73">
        <f ca="1">FU5</f>
        <v>45523</v>
      </c>
      <c r="FV4" s="74"/>
      <c r="FW4" s="74"/>
      <c r="FX4" s="74"/>
      <c r="FY4" s="74"/>
      <c r="FZ4" s="74"/>
      <c r="GA4" s="75"/>
    </row>
    <row r="5" spans="1:183" ht="15" customHeight="1" x14ac:dyDescent="0.65">
      <c r="A5" s="44" t="s">
        <v>15</v>
      </c>
      <c r="B5" s="47"/>
      <c r="C5" s="65"/>
      <c r="D5" s="65"/>
      <c r="E5" s="65"/>
      <c r="F5" s="65"/>
      <c r="G5" s="65"/>
      <c r="I5" s="11">
        <f ca="1">Project_Start-WEEKDAY(Project_Start,1)+2+7*(Display_Week-1)</f>
        <v>45355</v>
      </c>
      <c r="J5" s="10">
        <f ca="1">I5+1</f>
        <v>45356</v>
      </c>
      <c r="K5" s="10">
        <f t="shared" ref="K5:AX5" ca="1" si="0">J5+1</f>
        <v>45357</v>
      </c>
      <c r="L5" s="10">
        <f t="shared" ca="1" si="0"/>
        <v>45358</v>
      </c>
      <c r="M5" s="10">
        <f t="shared" ca="1" si="0"/>
        <v>45359</v>
      </c>
      <c r="N5" s="10">
        <f t="shared" ca="1" si="0"/>
        <v>45360</v>
      </c>
      <c r="O5" s="12">
        <f t="shared" ca="1" si="0"/>
        <v>45361</v>
      </c>
      <c r="P5" s="11">
        <f ca="1">O5+1</f>
        <v>45362</v>
      </c>
      <c r="Q5" s="10">
        <f ca="1">P5+1</f>
        <v>45363</v>
      </c>
      <c r="R5" s="10">
        <f t="shared" ca="1" si="0"/>
        <v>45364</v>
      </c>
      <c r="S5" s="10">
        <f t="shared" ca="1" si="0"/>
        <v>45365</v>
      </c>
      <c r="T5" s="10">
        <f t="shared" ca="1" si="0"/>
        <v>45366</v>
      </c>
      <c r="U5" s="10">
        <f t="shared" ca="1" si="0"/>
        <v>45367</v>
      </c>
      <c r="V5" s="12">
        <f t="shared" ca="1" si="0"/>
        <v>45368</v>
      </c>
      <c r="W5" s="11">
        <f ca="1">V5+1</f>
        <v>45369</v>
      </c>
      <c r="X5" s="10">
        <f ca="1">W5+1</f>
        <v>45370</v>
      </c>
      <c r="Y5" s="10">
        <f t="shared" ca="1" si="0"/>
        <v>45371</v>
      </c>
      <c r="Z5" s="10">
        <f t="shared" ca="1" si="0"/>
        <v>45372</v>
      </c>
      <c r="AA5" s="10">
        <f t="shared" ca="1" si="0"/>
        <v>45373</v>
      </c>
      <c r="AB5" s="10">
        <f t="shared" ca="1" si="0"/>
        <v>45374</v>
      </c>
      <c r="AC5" s="12">
        <f t="shared" ca="1" si="0"/>
        <v>45375</v>
      </c>
      <c r="AD5" s="11">
        <f ca="1">AC5+1</f>
        <v>45376</v>
      </c>
      <c r="AE5" s="10">
        <f ca="1">AD5+1</f>
        <v>45377</v>
      </c>
      <c r="AF5" s="10">
        <f t="shared" ca="1" si="0"/>
        <v>45378</v>
      </c>
      <c r="AG5" s="10">
        <f t="shared" ca="1" si="0"/>
        <v>45379</v>
      </c>
      <c r="AH5" s="10">
        <f t="shared" ca="1" si="0"/>
        <v>45380</v>
      </c>
      <c r="AI5" s="10">
        <f t="shared" ca="1" si="0"/>
        <v>45381</v>
      </c>
      <c r="AJ5" s="12">
        <f t="shared" ca="1" si="0"/>
        <v>45382</v>
      </c>
      <c r="AK5" s="11">
        <f ca="1">AJ5+1</f>
        <v>45383</v>
      </c>
      <c r="AL5" s="10">
        <f ca="1">AK5+1</f>
        <v>45384</v>
      </c>
      <c r="AM5" s="10">
        <f t="shared" ca="1" si="0"/>
        <v>45385</v>
      </c>
      <c r="AN5" s="10">
        <f t="shared" ca="1" si="0"/>
        <v>45386</v>
      </c>
      <c r="AO5" s="10">
        <f t="shared" ca="1" si="0"/>
        <v>45387</v>
      </c>
      <c r="AP5" s="10">
        <f t="shared" ca="1" si="0"/>
        <v>45388</v>
      </c>
      <c r="AQ5" s="12">
        <f t="shared" ca="1" si="0"/>
        <v>45389</v>
      </c>
      <c r="AR5" s="11">
        <f ca="1">AQ5+1</f>
        <v>45390</v>
      </c>
      <c r="AS5" s="10">
        <f ca="1">AR5+1</f>
        <v>45391</v>
      </c>
      <c r="AT5" s="10">
        <f t="shared" ca="1" si="0"/>
        <v>45392</v>
      </c>
      <c r="AU5" s="10">
        <f t="shared" ca="1" si="0"/>
        <v>45393</v>
      </c>
      <c r="AV5" s="10">
        <f t="shared" ca="1" si="0"/>
        <v>45394</v>
      </c>
      <c r="AW5" s="10">
        <f t="shared" ca="1" si="0"/>
        <v>45395</v>
      </c>
      <c r="AX5" s="12">
        <f t="shared" ca="1" si="0"/>
        <v>45396</v>
      </c>
      <c r="AY5" s="11">
        <f ca="1">AX5+1</f>
        <v>45397</v>
      </c>
      <c r="AZ5" s="10">
        <f ca="1">AY5+1</f>
        <v>45398</v>
      </c>
      <c r="BA5" s="10">
        <f t="shared" ref="BA5:BE5" ca="1" si="1">AZ5+1</f>
        <v>45399</v>
      </c>
      <c r="BB5" s="10">
        <f t="shared" ca="1" si="1"/>
        <v>45400</v>
      </c>
      <c r="BC5" s="10">
        <f t="shared" ca="1" si="1"/>
        <v>45401</v>
      </c>
      <c r="BD5" s="10">
        <f t="shared" ca="1" si="1"/>
        <v>45402</v>
      </c>
      <c r="BE5" s="12">
        <f t="shared" ca="1" si="1"/>
        <v>45403</v>
      </c>
      <c r="BF5" s="11">
        <f ca="1">BE5+1</f>
        <v>45404</v>
      </c>
      <c r="BG5" s="10">
        <f ca="1">BF5+1</f>
        <v>45405</v>
      </c>
      <c r="BH5" s="10">
        <f t="shared" ref="BH5:BL5" ca="1" si="2">BG5+1</f>
        <v>45406</v>
      </c>
      <c r="BI5" s="10">
        <f t="shared" ca="1" si="2"/>
        <v>45407</v>
      </c>
      <c r="BJ5" s="10">
        <f t="shared" ca="1" si="2"/>
        <v>45408</v>
      </c>
      <c r="BK5" s="10">
        <f t="shared" ca="1" si="2"/>
        <v>45409</v>
      </c>
      <c r="BL5" s="12">
        <f t="shared" ca="1" si="2"/>
        <v>45410</v>
      </c>
      <c r="BM5" s="11">
        <f ca="1">BL5+1</f>
        <v>45411</v>
      </c>
      <c r="BN5" s="10">
        <f ca="1">BM5+1</f>
        <v>45412</v>
      </c>
      <c r="BO5" s="10">
        <f t="shared" ref="BO5" ca="1" si="3">BN5+1</f>
        <v>45413</v>
      </c>
      <c r="BP5" s="10">
        <f t="shared" ref="BP5" ca="1" si="4">BO5+1</f>
        <v>45414</v>
      </c>
      <c r="BQ5" s="10">
        <f t="shared" ref="BQ5" ca="1" si="5">BP5+1</f>
        <v>45415</v>
      </c>
      <c r="BR5" s="10">
        <f t="shared" ref="BR5" ca="1" si="6">BQ5+1</f>
        <v>45416</v>
      </c>
      <c r="BS5" s="12">
        <f t="shared" ref="BS5" ca="1" si="7">BR5+1</f>
        <v>45417</v>
      </c>
      <c r="BT5" s="11">
        <f ca="1">BS5+1</f>
        <v>45418</v>
      </c>
      <c r="BU5" s="10">
        <f ca="1">BT5+1</f>
        <v>45419</v>
      </c>
      <c r="BV5" s="10">
        <f t="shared" ref="BV5" ca="1" si="8">BU5+1</f>
        <v>45420</v>
      </c>
      <c r="BW5" s="10">
        <f t="shared" ref="BW5" ca="1" si="9">BV5+1</f>
        <v>45421</v>
      </c>
      <c r="BX5" s="10">
        <f t="shared" ref="BX5" ca="1" si="10">BW5+1</f>
        <v>45422</v>
      </c>
      <c r="BY5" s="10">
        <f t="shared" ref="BY5" ca="1" si="11">BX5+1</f>
        <v>45423</v>
      </c>
      <c r="BZ5" s="12">
        <f t="shared" ref="BZ5" ca="1" si="12">BY5+1</f>
        <v>45424</v>
      </c>
      <c r="CA5" s="11">
        <f ca="1">BZ5+1</f>
        <v>45425</v>
      </c>
      <c r="CB5" s="10">
        <f ca="1">CA5+1</f>
        <v>45426</v>
      </c>
      <c r="CC5" s="10">
        <f t="shared" ref="CC5" ca="1" si="13">CB5+1</f>
        <v>45427</v>
      </c>
      <c r="CD5" s="10">
        <f t="shared" ref="CD5" ca="1" si="14">CC5+1</f>
        <v>45428</v>
      </c>
      <c r="CE5" s="10">
        <f t="shared" ref="CE5" ca="1" si="15">CD5+1</f>
        <v>45429</v>
      </c>
      <c r="CF5" s="10">
        <f t="shared" ref="CF5" ca="1" si="16">CE5+1</f>
        <v>45430</v>
      </c>
      <c r="CG5" s="12">
        <f t="shared" ref="CG5" ca="1" si="17">CF5+1</f>
        <v>45431</v>
      </c>
      <c r="CH5" s="11">
        <f ca="1">CG5+1</f>
        <v>45432</v>
      </c>
      <c r="CI5" s="10">
        <f ca="1">CH5+1</f>
        <v>45433</v>
      </c>
      <c r="CJ5" s="10">
        <f t="shared" ref="CJ5" ca="1" si="18">CI5+1</f>
        <v>45434</v>
      </c>
      <c r="CK5" s="10">
        <f t="shared" ref="CK5" ca="1" si="19">CJ5+1</f>
        <v>45435</v>
      </c>
      <c r="CL5" s="10">
        <f t="shared" ref="CL5" ca="1" si="20">CK5+1</f>
        <v>45436</v>
      </c>
      <c r="CM5" s="10">
        <f t="shared" ref="CM5" ca="1" si="21">CL5+1</f>
        <v>45437</v>
      </c>
      <c r="CN5" s="12">
        <f t="shared" ref="CN5" ca="1" si="22">CM5+1</f>
        <v>45438</v>
      </c>
      <c r="CO5" s="11">
        <f ca="1">CN5+1</f>
        <v>45439</v>
      </c>
      <c r="CP5" s="10">
        <f ca="1">CO5+1</f>
        <v>45440</v>
      </c>
      <c r="CQ5" s="10">
        <f t="shared" ref="CQ5" ca="1" si="23">CP5+1</f>
        <v>45441</v>
      </c>
      <c r="CR5" s="10">
        <f t="shared" ref="CR5" ca="1" si="24">CQ5+1</f>
        <v>45442</v>
      </c>
      <c r="CS5" s="10">
        <f t="shared" ref="CS5" ca="1" si="25">CR5+1</f>
        <v>45443</v>
      </c>
      <c r="CT5" s="10">
        <f t="shared" ref="CT5" ca="1" si="26">CS5+1</f>
        <v>45444</v>
      </c>
      <c r="CU5" s="12">
        <f t="shared" ref="CU5" ca="1" si="27">CT5+1</f>
        <v>45445</v>
      </c>
      <c r="CV5" s="11">
        <f ca="1">CU5+1</f>
        <v>45446</v>
      </c>
      <c r="CW5" s="10">
        <f ca="1">CV5+1</f>
        <v>45447</v>
      </c>
      <c r="CX5" s="10">
        <f t="shared" ref="CX5" ca="1" si="28">CW5+1</f>
        <v>45448</v>
      </c>
      <c r="CY5" s="10">
        <f t="shared" ref="CY5" ca="1" si="29">CX5+1</f>
        <v>45449</v>
      </c>
      <c r="CZ5" s="10">
        <f t="shared" ref="CZ5" ca="1" si="30">CY5+1</f>
        <v>45450</v>
      </c>
      <c r="DA5" s="10">
        <f t="shared" ref="DA5" ca="1" si="31">CZ5+1</f>
        <v>45451</v>
      </c>
      <c r="DB5" s="12">
        <f t="shared" ref="DB5" ca="1" si="32">DA5+1</f>
        <v>45452</v>
      </c>
      <c r="DC5" s="11">
        <f ca="1">DB5+1</f>
        <v>45453</v>
      </c>
      <c r="DD5" s="10">
        <f ca="1">DC5+1</f>
        <v>45454</v>
      </c>
      <c r="DE5" s="10">
        <f t="shared" ref="DE5" ca="1" si="33">DD5+1</f>
        <v>45455</v>
      </c>
      <c r="DF5" s="10">
        <f t="shared" ref="DF5" ca="1" si="34">DE5+1</f>
        <v>45456</v>
      </c>
      <c r="DG5" s="10">
        <f t="shared" ref="DG5" ca="1" si="35">DF5+1</f>
        <v>45457</v>
      </c>
      <c r="DH5" s="10">
        <f t="shared" ref="DH5" ca="1" si="36">DG5+1</f>
        <v>45458</v>
      </c>
      <c r="DI5" s="12">
        <f t="shared" ref="DI5" ca="1" si="37">DH5+1</f>
        <v>45459</v>
      </c>
      <c r="DJ5" s="11">
        <f ca="1">DI5+1</f>
        <v>45460</v>
      </c>
      <c r="DK5" s="10">
        <f ca="1">DJ5+1</f>
        <v>45461</v>
      </c>
      <c r="DL5" s="10">
        <f t="shared" ref="DL5" ca="1" si="38">DK5+1</f>
        <v>45462</v>
      </c>
      <c r="DM5" s="10">
        <f t="shared" ref="DM5" ca="1" si="39">DL5+1</f>
        <v>45463</v>
      </c>
      <c r="DN5" s="10">
        <f t="shared" ref="DN5" ca="1" si="40">DM5+1</f>
        <v>45464</v>
      </c>
      <c r="DO5" s="10">
        <f t="shared" ref="DO5" ca="1" si="41">DN5+1</f>
        <v>45465</v>
      </c>
      <c r="DP5" s="12">
        <f t="shared" ref="DP5" ca="1" si="42">DO5+1</f>
        <v>45466</v>
      </c>
      <c r="DQ5" s="11">
        <f ca="1">DP5+1</f>
        <v>45467</v>
      </c>
      <c r="DR5" s="10">
        <f ca="1">DQ5+1</f>
        <v>45468</v>
      </c>
      <c r="DS5" s="10">
        <f t="shared" ref="DS5" ca="1" si="43">DR5+1</f>
        <v>45469</v>
      </c>
      <c r="DT5" s="10">
        <f t="shared" ref="DT5" ca="1" si="44">DS5+1</f>
        <v>45470</v>
      </c>
      <c r="DU5" s="10">
        <f t="shared" ref="DU5" ca="1" si="45">DT5+1</f>
        <v>45471</v>
      </c>
      <c r="DV5" s="10">
        <f t="shared" ref="DV5" ca="1" si="46">DU5+1</f>
        <v>45472</v>
      </c>
      <c r="DW5" s="12">
        <f t="shared" ref="DW5" ca="1" si="47">DV5+1</f>
        <v>45473</v>
      </c>
      <c r="DX5" s="11">
        <f ca="1">DW5+1</f>
        <v>45474</v>
      </c>
      <c r="DY5" s="10">
        <f ca="1">DX5+1</f>
        <v>45475</v>
      </c>
      <c r="DZ5" s="10">
        <f t="shared" ref="DZ5" ca="1" si="48">DY5+1</f>
        <v>45476</v>
      </c>
      <c r="EA5" s="10">
        <f t="shared" ref="EA5" ca="1" si="49">DZ5+1</f>
        <v>45477</v>
      </c>
      <c r="EB5" s="10">
        <f t="shared" ref="EB5" ca="1" si="50">EA5+1</f>
        <v>45478</v>
      </c>
      <c r="EC5" s="10">
        <f t="shared" ref="EC5" ca="1" si="51">EB5+1</f>
        <v>45479</v>
      </c>
      <c r="ED5" s="12">
        <f t="shared" ref="ED5" ca="1" si="52">EC5+1</f>
        <v>45480</v>
      </c>
      <c r="EE5" s="11">
        <f ca="1">ED5+1</f>
        <v>45481</v>
      </c>
      <c r="EF5" s="10">
        <f ca="1">EE5+1</f>
        <v>45482</v>
      </c>
      <c r="EG5" s="10">
        <f t="shared" ref="EG5" ca="1" si="53">EF5+1</f>
        <v>45483</v>
      </c>
      <c r="EH5" s="10">
        <f t="shared" ref="EH5" ca="1" si="54">EG5+1</f>
        <v>45484</v>
      </c>
      <c r="EI5" s="10">
        <f t="shared" ref="EI5" ca="1" si="55">EH5+1</f>
        <v>45485</v>
      </c>
      <c r="EJ5" s="10">
        <f t="shared" ref="EJ5" ca="1" si="56">EI5+1</f>
        <v>45486</v>
      </c>
      <c r="EK5" s="12">
        <f t="shared" ref="EK5" ca="1" si="57">EJ5+1</f>
        <v>45487</v>
      </c>
      <c r="EL5" s="11">
        <f ca="1">EK5+1</f>
        <v>45488</v>
      </c>
      <c r="EM5" s="10">
        <f ca="1">EL5+1</f>
        <v>45489</v>
      </c>
      <c r="EN5" s="10">
        <f t="shared" ref="EN5" ca="1" si="58">EM5+1</f>
        <v>45490</v>
      </c>
      <c r="EO5" s="10">
        <f t="shared" ref="EO5" ca="1" si="59">EN5+1</f>
        <v>45491</v>
      </c>
      <c r="EP5" s="10">
        <f t="shared" ref="EP5" ca="1" si="60">EO5+1</f>
        <v>45492</v>
      </c>
      <c r="EQ5" s="10">
        <f t="shared" ref="EQ5" ca="1" si="61">EP5+1</f>
        <v>45493</v>
      </c>
      <c r="ER5" s="12">
        <f t="shared" ref="ER5" ca="1" si="62">EQ5+1</f>
        <v>45494</v>
      </c>
      <c r="ES5" s="11">
        <f ca="1">ER5+1</f>
        <v>45495</v>
      </c>
      <c r="ET5" s="10">
        <f ca="1">ES5+1</f>
        <v>45496</v>
      </c>
      <c r="EU5" s="10">
        <f t="shared" ref="EU5" ca="1" si="63">ET5+1</f>
        <v>45497</v>
      </c>
      <c r="EV5" s="10">
        <f t="shared" ref="EV5" ca="1" si="64">EU5+1</f>
        <v>45498</v>
      </c>
      <c r="EW5" s="10">
        <f t="shared" ref="EW5" ca="1" si="65">EV5+1</f>
        <v>45499</v>
      </c>
      <c r="EX5" s="10">
        <f t="shared" ref="EX5" ca="1" si="66">EW5+1</f>
        <v>45500</v>
      </c>
      <c r="EY5" s="12">
        <f t="shared" ref="EY5" ca="1" si="67">EX5+1</f>
        <v>45501</v>
      </c>
      <c r="EZ5" s="11">
        <f ca="1">EY5+1</f>
        <v>45502</v>
      </c>
      <c r="FA5" s="10">
        <f ca="1">EZ5+1</f>
        <v>45503</v>
      </c>
      <c r="FB5" s="10">
        <f t="shared" ref="FB5" ca="1" si="68">FA5+1</f>
        <v>45504</v>
      </c>
      <c r="FC5" s="10">
        <f t="shared" ref="FC5" ca="1" si="69">FB5+1</f>
        <v>45505</v>
      </c>
      <c r="FD5" s="10">
        <f t="shared" ref="FD5" ca="1" si="70">FC5+1</f>
        <v>45506</v>
      </c>
      <c r="FE5" s="10">
        <f t="shared" ref="FE5" ca="1" si="71">FD5+1</f>
        <v>45507</v>
      </c>
      <c r="FF5" s="12">
        <f t="shared" ref="FF5" ca="1" si="72">FE5+1</f>
        <v>45508</v>
      </c>
      <c r="FG5" s="11">
        <f ca="1">FF5+1</f>
        <v>45509</v>
      </c>
      <c r="FH5" s="10">
        <f ca="1">FG5+1</f>
        <v>45510</v>
      </c>
      <c r="FI5" s="10">
        <f t="shared" ref="FI5" ca="1" si="73">FH5+1</f>
        <v>45511</v>
      </c>
      <c r="FJ5" s="10">
        <f t="shared" ref="FJ5" ca="1" si="74">FI5+1</f>
        <v>45512</v>
      </c>
      <c r="FK5" s="10">
        <f t="shared" ref="FK5" ca="1" si="75">FJ5+1</f>
        <v>45513</v>
      </c>
      <c r="FL5" s="10">
        <f t="shared" ref="FL5" ca="1" si="76">FK5+1</f>
        <v>45514</v>
      </c>
      <c r="FM5" s="12">
        <f t="shared" ref="FM5" ca="1" si="77">FL5+1</f>
        <v>45515</v>
      </c>
      <c r="FN5" s="11">
        <f ca="1">FM5+1</f>
        <v>45516</v>
      </c>
      <c r="FO5" s="10">
        <f ca="1">FN5+1</f>
        <v>45517</v>
      </c>
      <c r="FP5" s="10">
        <f t="shared" ref="FP5" ca="1" si="78">FO5+1</f>
        <v>45518</v>
      </c>
      <c r="FQ5" s="10">
        <f t="shared" ref="FQ5" ca="1" si="79">FP5+1</f>
        <v>45519</v>
      </c>
      <c r="FR5" s="10">
        <f t="shared" ref="FR5" ca="1" si="80">FQ5+1</f>
        <v>45520</v>
      </c>
      <c r="FS5" s="10">
        <f t="shared" ref="FS5" ca="1" si="81">FR5+1</f>
        <v>45521</v>
      </c>
      <c r="FT5" s="12">
        <f t="shared" ref="FT5" ca="1" si="82">FS5+1</f>
        <v>45522</v>
      </c>
      <c r="FU5" s="11">
        <f ca="1">FT5+1</f>
        <v>45523</v>
      </c>
      <c r="FV5" s="10">
        <f ca="1">FU5+1</f>
        <v>45524</v>
      </c>
      <c r="FW5" s="10">
        <f t="shared" ref="FW5" ca="1" si="83">FV5+1</f>
        <v>45525</v>
      </c>
      <c r="FX5" s="10">
        <f t="shared" ref="FX5" ca="1" si="84">FW5+1</f>
        <v>45526</v>
      </c>
      <c r="FY5" s="10">
        <f t="shared" ref="FY5" ca="1" si="85">FX5+1</f>
        <v>45527</v>
      </c>
      <c r="FZ5" s="10">
        <f t="shared" ref="FZ5" ca="1" si="86">FY5+1</f>
        <v>45528</v>
      </c>
      <c r="GA5" s="12">
        <f t="shared" ref="GA5" ca="1" si="87">FZ5+1</f>
        <v>45529</v>
      </c>
    </row>
    <row r="6" spans="1:183" ht="30" customHeight="1" thickBot="1" x14ac:dyDescent="0.4">
      <c r="A6" s="44" t="s">
        <v>16</v>
      </c>
      <c r="B6" s="8" t="s">
        <v>7</v>
      </c>
      <c r="C6" s="9" t="s">
        <v>2</v>
      </c>
      <c r="D6" s="9" t="s">
        <v>1</v>
      </c>
      <c r="E6" s="9" t="s">
        <v>3</v>
      </c>
      <c r="F6" s="9" t="s">
        <v>4</v>
      </c>
      <c r="G6" s="9"/>
      <c r="H6" s="9" t="s">
        <v>5</v>
      </c>
      <c r="I6" s="13" t="str">
        <f t="shared" ref="I6:BL6" ca="1" si="88">LEFT(TEXT(I5,"ddd"),1)</f>
        <v>M</v>
      </c>
      <c r="J6" s="13" t="str">
        <f t="shared" ca="1" si="88"/>
        <v>T</v>
      </c>
      <c r="K6" s="13" t="str">
        <f t="shared" ca="1" si="88"/>
        <v>W</v>
      </c>
      <c r="L6" s="13" t="str">
        <f t="shared" ca="1" si="88"/>
        <v>T</v>
      </c>
      <c r="M6" s="13" t="str">
        <f t="shared" ca="1" si="88"/>
        <v>F</v>
      </c>
      <c r="N6" s="13" t="str">
        <f t="shared" ca="1" si="88"/>
        <v>S</v>
      </c>
      <c r="O6" s="13" t="str">
        <f t="shared" ca="1" si="88"/>
        <v>S</v>
      </c>
      <c r="P6" s="13" t="str">
        <f t="shared" ca="1" si="88"/>
        <v>M</v>
      </c>
      <c r="Q6" s="13" t="str">
        <f t="shared" ca="1" si="88"/>
        <v>T</v>
      </c>
      <c r="R6" s="13" t="str">
        <f t="shared" ca="1" si="88"/>
        <v>W</v>
      </c>
      <c r="S6" s="13" t="str">
        <f t="shared" ca="1" si="88"/>
        <v>T</v>
      </c>
      <c r="T6" s="13" t="str">
        <f t="shared" ca="1" si="88"/>
        <v>F</v>
      </c>
      <c r="U6" s="13" t="str">
        <f t="shared" ca="1" si="88"/>
        <v>S</v>
      </c>
      <c r="V6" s="13" t="str">
        <f t="shared" ca="1" si="88"/>
        <v>S</v>
      </c>
      <c r="W6" s="13" t="str">
        <f t="shared" ca="1" si="88"/>
        <v>M</v>
      </c>
      <c r="X6" s="13" t="str">
        <f t="shared" ca="1" si="88"/>
        <v>T</v>
      </c>
      <c r="Y6" s="13" t="str">
        <f t="shared" ca="1" si="88"/>
        <v>W</v>
      </c>
      <c r="Z6" s="13" t="str">
        <f t="shared" ca="1" si="88"/>
        <v>T</v>
      </c>
      <c r="AA6" s="13" t="str">
        <f t="shared" ca="1" si="88"/>
        <v>F</v>
      </c>
      <c r="AB6" s="13" t="str">
        <f t="shared" ca="1" si="88"/>
        <v>S</v>
      </c>
      <c r="AC6" s="13" t="str">
        <f t="shared" ca="1" si="88"/>
        <v>S</v>
      </c>
      <c r="AD6" s="13" t="str">
        <f t="shared" ca="1" si="88"/>
        <v>M</v>
      </c>
      <c r="AE6" s="13" t="str">
        <f t="shared" ca="1" si="88"/>
        <v>T</v>
      </c>
      <c r="AF6" s="13" t="str">
        <f t="shared" ca="1" si="88"/>
        <v>W</v>
      </c>
      <c r="AG6" s="13" t="str">
        <f t="shared" ca="1" si="88"/>
        <v>T</v>
      </c>
      <c r="AH6" s="13" t="str">
        <f t="shared" ca="1" si="88"/>
        <v>F</v>
      </c>
      <c r="AI6" s="13" t="str">
        <f t="shared" ca="1" si="88"/>
        <v>S</v>
      </c>
      <c r="AJ6" s="13" t="str">
        <f t="shared" ca="1" si="88"/>
        <v>S</v>
      </c>
      <c r="AK6" s="13" t="str">
        <f t="shared" ca="1" si="88"/>
        <v>M</v>
      </c>
      <c r="AL6" s="13" t="str">
        <f t="shared" ca="1" si="88"/>
        <v>T</v>
      </c>
      <c r="AM6" s="13" t="str">
        <f t="shared" ca="1" si="88"/>
        <v>W</v>
      </c>
      <c r="AN6" s="13" t="str">
        <f t="shared" ca="1" si="88"/>
        <v>T</v>
      </c>
      <c r="AO6" s="13" t="str">
        <f t="shared" ca="1" si="88"/>
        <v>F</v>
      </c>
      <c r="AP6" s="13" t="str">
        <f t="shared" ca="1" si="88"/>
        <v>S</v>
      </c>
      <c r="AQ6" s="13" t="str">
        <f t="shared" ca="1" si="88"/>
        <v>S</v>
      </c>
      <c r="AR6" s="13" t="str">
        <f t="shared" ca="1" si="88"/>
        <v>M</v>
      </c>
      <c r="AS6" s="13" t="str">
        <f t="shared" ca="1" si="88"/>
        <v>T</v>
      </c>
      <c r="AT6" s="13" t="str">
        <f t="shared" ca="1" si="88"/>
        <v>W</v>
      </c>
      <c r="AU6" s="13" t="str">
        <f t="shared" ca="1" si="88"/>
        <v>T</v>
      </c>
      <c r="AV6" s="13" t="str">
        <f t="shared" ca="1" si="88"/>
        <v>F</v>
      </c>
      <c r="AW6" s="13" t="str">
        <f t="shared" ca="1" si="88"/>
        <v>S</v>
      </c>
      <c r="AX6" s="13" t="str">
        <f t="shared" ca="1" si="88"/>
        <v>S</v>
      </c>
      <c r="AY6" s="13" t="str">
        <f t="shared" ca="1" si="88"/>
        <v>M</v>
      </c>
      <c r="AZ6" s="13" t="str">
        <f t="shared" ca="1" si="88"/>
        <v>T</v>
      </c>
      <c r="BA6" s="13" t="str">
        <f t="shared" ca="1" si="88"/>
        <v>W</v>
      </c>
      <c r="BB6" s="13" t="str">
        <f t="shared" ca="1" si="88"/>
        <v>T</v>
      </c>
      <c r="BC6" s="13" t="str">
        <f t="shared" ca="1" si="88"/>
        <v>F</v>
      </c>
      <c r="BD6" s="13" t="str">
        <f t="shared" ca="1" si="88"/>
        <v>S</v>
      </c>
      <c r="BE6" s="13" t="str">
        <f t="shared" ca="1" si="88"/>
        <v>S</v>
      </c>
      <c r="BF6" s="13" t="str">
        <f t="shared" ca="1" si="88"/>
        <v>M</v>
      </c>
      <c r="BG6" s="13" t="str">
        <f t="shared" ca="1" si="88"/>
        <v>T</v>
      </c>
      <c r="BH6" s="13" t="str">
        <f t="shared" ca="1" si="88"/>
        <v>W</v>
      </c>
      <c r="BI6" s="13" t="str">
        <f t="shared" ca="1" si="88"/>
        <v>T</v>
      </c>
      <c r="BJ6" s="13" t="str">
        <f t="shared" ca="1" si="88"/>
        <v>F</v>
      </c>
      <c r="BK6" s="13" t="str">
        <f t="shared" ca="1" si="88"/>
        <v>S</v>
      </c>
      <c r="BL6" s="13" t="str">
        <f t="shared" ca="1" si="88"/>
        <v>S</v>
      </c>
      <c r="BM6" s="13" t="str">
        <f t="shared" ref="BM6:CN6" ca="1" si="89">LEFT(TEXT(BM5,"ddd"),1)</f>
        <v>M</v>
      </c>
      <c r="BN6" s="13" t="str">
        <f t="shared" ca="1" si="89"/>
        <v>T</v>
      </c>
      <c r="BO6" s="13" t="str">
        <f t="shared" ca="1" si="89"/>
        <v>W</v>
      </c>
      <c r="BP6" s="13" t="str">
        <f t="shared" ca="1" si="89"/>
        <v>T</v>
      </c>
      <c r="BQ6" s="13" t="str">
        <f t="shared" ca="1" si="89"/>
        <v>F</v>
      </c>
      <c r="BR6" s="13" t="str">
        <f t="shared" ca="1" si="89"/>
        <v>S</v>
      </c>
      <c r="BS6" s="13" t="str">
        <f t="shared" ca="1" si="89"/>
        <v>S</v>
      </c>
      <c r="BT6" s="13" t="str">
        <f t="shared" ca="1" si="89"/>
        <v>M</v>
      </c>
      <c r="BU6" s="13" t="str">
        <f t="shared" ca="1" si="89"/>
        <v>T</v>
      </c>
      <c r="BV6" s="13" t="str">
        <f t="shared" ca="1" si="89"/>
        <v>W</v>
      </c>
      <c r="BW6" s="13" t="str">
        <f t="shared" ca="1" si="89"/>
        <v>T</v>
      </c>
      <c r="BX6" s="13" t="str">
        <f t="shared" ca="1" si="89"/>
        <v>F</v>
      </c>
      <c r="BY6" s="13" t="str">
        <f t="shared" ca="1" si="89"/>
        <v>S</v>
      </c>
      <c r="BZ6" s="13" t="str">
        <f t="shared" ca="1" si="89"/>
        <v>S</v>
      </c>
      <c r="CA6" s="13" t="str">
        <f t="shared" ca="1" si="89"/>
        <v>M</v>
      </c>
      <c r="CB6" s="13" t="str">
        <f t="shared" ca="1" si="89"/>
        <v>T</v>
      </c>
      <c r="CC6" s="13" t="str">
        <f t="shared" ca="1" si="89"/>
        <v>W</v>
      </c>
      <c r="CD6" s="13" t="str">
        <f t="shared" ca="1" si="89"/>
        <v>T</v>
      </c>
      <c r="CE6" s="13" t="str">
        <f t="shared" ca="1" si="89"/>
        <v>F</v>
      </c>
      <c r="CF6" s="13" t="str">
        <f t="shared" ca="1" si="89"/>
        <v>S</v>
      </c>
      <c r="CG6" s="13" t="str">
        <f t="shared" ca="1" si="89"/>
        <v>S</v>
      </c>
      <c r="CH6" s="13" t="str">
        <f t="shared" ca="1" si="89"/>
        <v>M</v>
      </c>
      <c r="CI6" s="13" t="str">
        <f t="shared" ca="1" si="89"/>
        <v>T</v>
      </c>
      <c r="CJ6" s="13" t="str">
        <f t="shared" ca="1" si="89"/>
        <v>W</v>
      </c>
      <c r="CK6" s="13" t="str">
        <f t="shared" ca="1" si="89"/>
        <v>T</v>
      </c>
      <c r="CL6" s="13" t="str">
        <f t="shared" ca="1" si="89"/>
        <v>F</v>
      </c>
      <c r="CM6" s="13" t="str">
        <f t="shared" ca="1" si="89"/>
        <v>S</v>
      </c>
      <c r="CN6" s="13" t="str">
        <f t="shared" ca="1" si="89"/>
        <v>S</v>
      </c>
      <c r="CO6" s="13" t="str">
        <f t="shared" ref="CO6:DP6" ca="1" si="90">LEFT(TEXT(CO5,"ddd"),1)</f>
        <v>M</v>
      </c>
      <c r="CP6" s="13" t="str">
        <f t="shared" ca="1" si="90"/>
        <v>T</v>
      </c>
      <c r="CQ6" s="13" t="str">
        <f t="shared" ca="1" si="90"/>
        <v>W</v>
      </c>
      <c r="CR6" s="13" t="str">
        <f t="shared" ca="1" si="90"/>
        <v>T</v>
      </c>
      <c r="CS6" s="13" t="str">
        <f t="shared" ca="1" si="90"/>
        <v>F</v>
      </c>
      <c r="CT6" s="13" t="str">
        <f t="shared" ca="1" si="90"/>
        <v>S</v>
      </c>
      <c r="CU6" s="13" t="str">
        <f t="shared" ca="1" si="90"/>
        <v>S</v>
      </c>
      <c r="CV6" s="13" t="str">
        <f t="shared" ca="1" si="90"/>
        <v>M</v>
      </c>
      <c r="CW6" s="13" t="str">
        <f t="shared" ca="1" si="90"/>
        <v>T</v>
      </c>
      <c r="CX6" s="13" t="str">
        <f t="shared" ca="1" si="90"/>
        <v>W</v>
      </c>
      <c r="CY6" s="13" t="str">
        <f t="shared" ca="1" si="90"/>
        <v>T</v>
      </c>
      <c r="CZ6" s="13" t="str">
        <f t="shared" ca="1" si="90"/>
        <v>F</v>
      </c>
      <c r="DA6" s="13" t="str">
        <f t="shared" ca="1" si="90"/>
        <v>S</v>
      </c>
      <c r="DB6" s="13" t="str">
        <f t="shared" ca="1" si="90"/>
        <v>S</v>
      </c>
      <c r="DC6" s="13" t="str">
        <f t="shared" ca="1" si="90"/>
        <v>M</v>
      </c>
      <c r="DD6" s="13" t="str">
        <f t="shared" ca="1" si="90"/>
        <v>T</v>
      </c>
      <c r="DE6" s="13" t="str">
        <f t="shared" ca="1" si="90"/>
        <v>W</v>
      </c>
      <c r="DF6" s="13" t="str">
        <f t="shared" ca="1" si="90"/>
        <v>T</v>
      </c>
      <c r="DG6" s="13" t="str">
        <f t="shared" ca="1" si="90"/>
        <v>F</v>
      </c>
      <c r="DH6" s="13" t="str">
        <f t="shared" ca="1" si="90"/>
        <v>S</v>
      </c>
      <c r="DI6" s="13" t="str">
        <f t="shared" ca="1" si="90"/>
        <v>S</v>
      </c>
      <c r="DJ6" s="13" t="str">
        <f t="shared" ca="1" si="90"/>
        <v>M</v>
      </c>
      <c r="DK6" s="13" t="str">
        <f t="shared" ca="1" si="90"/>
        <v>T</v>
      </c>
      <c r="DL6" s="13" t="str">
        <f t="shared" ca="1" si="90"/>
        <v>W</v>
      </c>
      <c r="DM6" s="13" t="str">
        <f t="shared" ca="1" si="90"/>
        <v>T</v>
      </c>
      <c r="DN6" s="13" t="str">
        <f t="shared" ca="1" si="90"/>
        <v>F</v>
      </c>
      <c r="DO6" s="13" t="str">
        <f t="shared" ca="1" si="90"/>
        <v>S</v>
      </c>
      <c r="DP6" s="13" t="str">
        <f t="shared" ca="1" si="90"/>
        <v>S</v>
      </c>
      <c r="DQ6" s="13" t="str">
        <f t="shared" ref="DQ6:GA6" ca="1" si="91">LEFT(TEXT(DQ5,"ddd"),1)</f>
        <v>M</v>
      </c>
      <c r="DR6" s="13" t="str">
        <f t="shared" ca="1" si="91"/>
        <v>T</v>
      </c>
      <c r="DS6" s="13" t="str">
        <f t="shared" ca="1" si="91"/>
        <v>W</v>
      </c>
      <c r="DT6" s="13" t="str">
        <f t="shared" ca="1" si="91"/>
        <v>T</v>
      </c>
      <c r="DU6" s="13" t="str">
        <f t="shared" ca="1" si="91"/>
        <v>F</v>
      </c>
      <c r="DV6" s="13" t="str">
        <f t="shared" ca="1" si="91"/>
        <v>S</v>
      </c>
      <c r="DW6" s="13" t="str">
        <f t="shared" ca="1" si="91"/>
        <v>S</v>
      </c>
      <c r="DX6" s="13" t="str">
        <f t="shared" ca="1" si="91"/>
        <v>M</v>
      </c>
      <c r="DY6" s="13" t="str">
        <f t="shared" ca="1" si="91"/>
        <v>T</v>
      </c>
      <c r="DZ6" s="13" t="str">
        <f t="shared" ca="1" si="91"/>
        <v>W</v>
      </c>
      <c r="EA6" s="13" t="str">
        <f t="shared" ca="1" si="91"/>
        <v>T</v>
      </c>
      <c r="EB6" s="13" t="str">
        <f t="shared" ca="1" si="91"/>
        <v>F</v>
      </c>
      <c r="EC6" s="13" t="str">
        <f t="shared" ca="1" si="91"/>
        <v>S</v>
      </c>
      <c r="ED6" s="13" t="str">
        <f t="shared" ca="1" si="91"/>
        <v>S</v>
      </c>
      <c r="EE6" s="13" t="str">
        <f t="shared" ca="1" si="91"/>
        <v>M</v>
      </c>
      <c r="EF6" s="13" t="str">
        <f t="shared" ca="1" si="91"/>
        <v>T</v>
      </c>
      <c r="EG6" s="13" t="str">
        <f t="shared" ca="1" si="91"/>
        <v>W</v>
      </c>
      <c r="EH6" s="13" t="str">
        <f t="shared" ca="1" si="91"/>
        <v>T</v>
      </c>
      <c r="EI6" s="13" t="str">
        <f t="shared" ca="1" si="91"/>
        <v>F</v>
      </c>
      <c r="EJ6" s="13" t="str">
        <f t="shared" ca="1" si="91"/>
        <v>S</v>
      </c>
      <c r="EK6" s="13" t="str">
        <f t="shared" ca="1" si="91"/>
        <v>S</v>
      </c>
      <c r="EL6" s="13" t="str">
        <f t="shared" ca="1" si="91"/>
        <v>M</v>
      </c>
      <c r="EM6" s="13" t="str">
        <f t="shared" ca="1" si="91"/>
        <v>T</v>
      </c>
      <c r="EN6" s="13" t="str">
        <f t="shared" ca="1" si="91"/>
        <v>W</v>
      </c>
      <c r="EO6" s="13" t="str">
        <f t="shared" ca="1" si="91"/>
        <v>T</v>
      </c>
      <c r="EP6" s="13" t="str">
        <f t="shared" ca="1" si="91"/>
        <v>F</v>
      </c>
      <c r="EQ6" s="13" t="str">
        <f t="shared" ca="1" si="91"/>
        <v>S</v>
      </c>
      <c r="ER6" s="13" t="str">
        <f t="shared" ca="1" si="91"/>
        <v>S</v>
      </c>
      <c r="ES6" s="13" t="str">
        <f t="shared" ca="1" si="91"/>
        <v>M</v>
      </c>
      <c r="ET6" s="13" t="str">
        <f t="shared" ca="1" si="91"/>
        <v>T</v>
      </c>
      <c r="EU6" s="13" t="str">
        <f t="shared" ca="1" si="91"/>
        <v>W</v>
      </c>
      <c r="EV6" s="13" t="str">
        <f t="shared" ca="1" si="91"/>
        <v>T</v>
      </c>
      <c r="EW6" s="13" t="str">
        <f t="shared" ca="1" si="91"/>
        <v>F</v>
      </c>
      <c r="EX6" s="13" t="str">
        <f t="shared" ca="1" si="91"/>
        <v>S</v>
      </c>
      <c r="EY6" s="13" t="str">
        <f t="shared" ca="1" si="91"/>
        <v>S</v>
      </c>
      <c r="EZ6" s="13" t="str">
        <f t="shared" ca="1" si="91"/>
        <v>M</v>
      </c>
      <c r="FA6" s="13" t="str">
        <f t="shared" ca="1" si="91"/>
        <v>T</v>
      </c>
      <c r="FB6" s="13" t="str">
        <f t="shared" ca="1" si="91"/>
        <v>W</v>
      </c>
      <c r="FC6" s="13" t="str">
        <f t="shared" ca="1" si="91"/>
        <v>T</v>
      </c>
      <c r="FD6" s="13" t="str">
        <f t="shared" ca="1" si="91"/>
        <v>F</v>
      </c>
      <c r="FE6" s="13" t="str">
        <f t="shared" ca="1" si="91"/>
        <v>S</v>
      </c>
      <c r="FF6" s="13" t="str">
        <f t="shared" ca="1" si="91"/>
        <v>S</v>
      </c>
      <c r="FG6" s="13" t="str">
        <f t="shared" ca="1" si="91"/>
        <v>M</v>
      </c>
      <c r="FH6" s="13" t="str">
        <f t="shared" ca="1" si="91"/>
        <v>T</v>
      </c>
      <c r="FI6" s="13" t="str">
        <f t="shared" ca="1" si="91"/>
        <v>W</v>
      </c>
      <c r="FJ6" s="13" t="str">
        <f t="shared" ca="1" si="91"/>
        <v>T</v>
      </c>
      <c r="FK6" s="13" t="str">
        <f t="shared" ca="1" si="91"/>
        <v>F</v>
      </c>
      <c r="FL6" s="13" t="str">
        <f t="shared" ca="1" si="91"/>
        <v>S</v>
      </c>
      <c r="FM6" s="13" t="str">
        <f t="shared" ca="1" si="91"/>
        <v>S</v>
      </c>
      <c r="FN6" s="13" t="str">
        <f t="shared" ca="1" si="91"/>
        <v>M</v>
      </c>
      <c r="FO6" s="13" t="str">
        <f t="shared" ca="1" si="91"/>
        <v>T</v>
      </c>
      <c r="FP6" s="13" t="str">
        <f t="shared" ca="1" si="91"/>
        <v>W</v>
      </c>
      <c r="FQ6" s="13" t="str">
        <f t="shared" ca="1" si="91"/>
        <v>T</v>
      </c>
      <c r="FR6" s="13" t="str">
        <f t="shared" ca="1" si="91"/>
        <v>F</v>
      </c>
      <c r="FS6" s="13" t="str">
        <f t="shared" ca="1" si="91"/>
        <v>S</v>
      </c>
      <c r="FT6" s="13" t="str">
        <f t="shared" ca="1" si="91"/>
        <v>S</v>
      </c>
      <c r="FU6" s="13" t="str">
        <f t="shared" ca="1" si="91"/>
        <v>M</v>
      </c>
      <c r="FV6" s="13" t="str">
        <f t="shared" ca="1" si="91"/>
        <v>T</v>
      </c>
      <c r="FW6" s="13" t="str">
        <f t="shared" ca="1" si="91"/>
        <v>W</v>
      </c>
      <c r="FX6" s="13" t="str">
        <f t="shared" ca="1" si="91"/>
        <v>T</v>
      </c>
      <c r="FY6" s="13" t="str">
        <f t="shared" ca="1" si="91"/>
        <v>F</v>
      </c>
      <c r="FZ6" s="13" t="str">
        <f t="shared" ca="1" si="91"/>
        <v>S</v>
      </c>
      <c r="GA6" s="13" t="str">
        <f t="shared" ca="1" si="91"/>
        <v>S</v>
      </c>
    </row>
    <row r="7" spans="1:183" ht="30" hidden="1" customHeight="1" thickBot="1" x14ac:dyDescent="0.4">
      <c r="A7" s="43" t="s">
        <v>21</v>
      </c>
      <c r="C7" s="4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row>
    <row r="8" spans="1:183" s="3" customFormat="1" ht="30" customHeight="1" thickBot="1" x14ac:dyDescent="0.4">
      <c r="A8" s="44" t="s">
        <v>17</v>
      </c>
      <c r="B8" s="18" t="s">
        <v>28</v>
      </c>
      <c r="C8" s="54"/>
      <c r="D8" s="19"/>
      <c r="E8" s="20"/>
      <c r="F8" s="21"/>
      <c r="G8" s="17"/>
      <c r="H8" s="17" t="str">
        <f t="shared" ref="H8:H27" si="92">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row>
    <row r="9" spans="1:183" s="3" customFormat="1" ht="30" customHeight="1" thickBot="1" x14ac:dyDescent="0.4">
      <c r="A9" s="44" t="s">
        <v>22</v>
      </c>
      <c r="B9" s="61" t="s">
        <v>32</v>
      </c>
      <c r="C9" s="55" t="s">
        <v>75</v>
      </c>
      <c r="D9" s="22">
        <v>0</v>
      </c>
      <c r="E9" s="50">
        <f ca="1">Project_Start</f>
        <v>45356</v>
      </c>
      <c r="F9" s="50">
        <f ca="1">E9+70</f>
        <v>45426</v>
      </c>
      <c r="G9" s="17"/>
      <c r="H9" s="17">
        <f t="shared" ca="1" si="92"/>
        <v>71</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row>
    <row r="10" spans="1:183" s="3" customFormat="1" ht="30" customHeight="1" thickBot="1" x14ac:dyDescent="0.4">
      <c r="A10" s="44" t="s">
        <v>18</v>
      </c>
      <c r="B10" s="61" t="s">
        <v>31</v>
      </c>
      <c r="C10" s="55" t="s">
        <v>74</v>
      </c>
      <c r="D10" s="22">
        <v>0</v>
      </c>
      <c r="E10" s="50">
        <f ca="1">F9</f>
        <v>45426</v>
      </c>
      <c r="F10" s="50">
        <f ca="1">E10+45</f>
        <v>45471</v>
      </c>
      <c r="G10" s="17"/>
      <c r="H10" s="17">
        <f t="shared" ca="1" si="92"/>
        <v>46</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row>
    <row r="11" spans="1:183" s="3" customFormat="1" ht="30" customHeight="1" thickBot="1" x14ac:dyDescent="0.4">
      <c r="A11" s="43"/>
      <c r="B11" s="61" t="s">
        <v>33</v>
      </c>
      <c r="C11" s="55" t="s">
        <v>74</v>
      </c>
      <c r="D11" s="22">
        <v>0</v>
      </c>
      <c r="E11" s="50">
        <f ca="1">F10</f>
        <v>45471</v>
      </c>
      <c r="F11" s="50">
        <f ca="1">E11+30</f>
        <v>45501</v>
      </c>
      <c r="G11" s="17"/>
      <c r="H11" s="17">
        <f t="shared" ca="1" si="92"/>
        <v>31</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row>
    <row r="12" spans="1:183" s="3" customFormat="1" ht="30" customHeight="1" thickBot="1" x14ac:dyDescent="0.4">
      <c r="A12" s="43"/>
      <c r="B12" s="61" t="s">
        <v>34</v>
      </c>
      <c r="C12" s="55" t="s">
        <v>76</v>
      </c>
      <c r="D12" s="22">
        <v>0</v>
      </c>
      <c r="E12" s="50">
        <f ca="1">F11</f>
        <v>45501</v>
      </c>
      <c r="F12" s="50">
        <f ca="1">E12+60</f>
        <v>45561</v>
      </c>
      <c r="G12" s="17"/>
      <c r="H12" s="17">
        <f t="shared" ca="1" si="92"/>
        <v>61</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row>
    <row r="13" spans="1:183" s="3" customFormat="1" ht="30" customHeight="1" thickBot="1" x14ac:dyDescent="0.4">
      <c r="A13" s="43"/>
      <c r="B13" s="61" t="s">
        <v>35</v>
      </c>
      <c r="C13" s="55" t="s">
        <v>75</v>
      </c>
      <c r="D13" s="22"/>
      <c r="E13" s="50">
        <f ca="1">F12+1</f>
        <v>45562</v>
      </c>
      <c r="F13" s="50">
        <f ca="1">E13+20</f>
        <v>45582</v>
      </c>
      <c r="G13" s="17"/>
      <c r="H13" s="17">
        <f t="shared" ca="1" si="92"/>
        <v>21</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row>
    <row r="14" spans="1:183" s="3" customFormat="1" ht="30" customHeight="1" thickBot="1" x14ac:dyDescent="0.4">
      <c r="A14" s="44" t="s">
        <v>19</v>
      </c>
      <c r="B14" s="23" t="s">
        <v>29</v>
      </c>
      <c r="C14" s="56"/>
      <c r="D14" s="24"/>
      <c r="E14" s="25"/>
      <c r="F14" s="26"/>
      <c r="G14" s="17"/>
      <c r="H14" s="17" t="str">
        <f t="shared" si="92"/>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row>
    <row r="15" spans="1:183" s="3" customFormat="1" ht="30" customHeight="1" thickBot="1" x14ac:dyDescent="0.4">
      <c r="A15" s="44"/>
      <c r="B15" s="62" t="s">
        <v>36</v>
      </c>
      <c r="C15" s="57" t="s">
        <v>69</v>
      </c>
      <c r="D15" s="27">
        <v>0</v>
      </c>
      <c r="E15" s="51">
        <v>45427</v>
      </c>
      <c r="F15" s="51">
        <f>E15+60</f>
        <v>45487</v>
      </c>
      <c r="G15" s="17"/>
      <c r="H15" s="17">
        <f t="shared" si="92"/>
        <v>61</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row>
    <row r="16" spans="1:183" s="3" customFormat="1" ht="30" customHeight="1" thickBot="1" x14ac:dyDescent="0.4">
      <c r="A16" s="43"/>
      <c r="B16" s="71" t="s">
        <v>48</v>
      </c>
      <c r="C16" s="72" t="s">
        <v>70</v>
      </c>
      <c r="D16" s="27">
        <v>0</v>
      </c>
      <c r="E16" s="51">
        <f>F15+6</f>
        <v>45493</v>
      </c>
      <c r="F16" s="51">
        <f>E16+60</f>
        <v>45553</v>
      </c>
      <c r="G16" s="17"/>
      <c r="H16" s="17">
        <f t="shared" si="92"/>
        <v>61</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row>
    <row r="17" spans="1:183" s="3" customFormat="1" ht="30" customHeight="1" thickBot="1" x14ac:dyDescent="0.4">
      <c r="A17" s="43"/>
      <c r="B17" s="62" t="s">
        <v>37</v>
      </c>
      <c r="C17" s="57" t="s">
        <v>71</v>
      </c>
      <c r="D17" s="27">
        <v>0</v>
      </c>
      <c r="E17" s="51">
        <f>F16</f>
        <v>45553</v>
      </c>
      <c r="F17" s="51">
        <f>E17+30</f>
        <v>45583</v>
      </c>
      <c r="G17" s="17"/>
      <c r="H17" s="17">
        <f t="shared" si="92"/>
        <v>31</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row>
    <row r="18" spans="1:183" s="3" customFormat="1" ht="30" customHeight="1" thickBot="1" x14ac:dyDescent="0.4">
      <c r="A18" s="43"/>
      <c r="B18" s="62" t="s">
        <v>38</v>
      </c>
      <c r="C18" s="57" t="s">
        <v>72</v>
      </c>
      <c r="D18" s="27">
        <v>0</v>
      </c>
      <c r="E18" s="51">
        <f>F17+14</f>
        <v>45597</v>
      </c>
      <c r="F18" s="51">
        <f>E18+90</f>
        <v>45687</v>
      </c>
      <c r="G18" s="17"/>
      <c r="H18" s="17">
        <f t="shared" si="92"/>
        <v>91</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row>
    <row r="19" spans="1:183" s="3" customFormat="1" ht="30" customHeight="1" thickBot="1" x14ac:dyDescent="0.4">
      <c r="A19" s="43"/>
      <c r="B19" s="62" t="s">
        <v>39</v>
      </c>
      <c r="C19" s="57" t="s">
        <v>73</v>
      </c>
      <c r="D19" s="27">
        <v>0</v>
      </c>
      <c r="E19" s="51">
        <f>E18</f>
        <v>45597</v>
      </c>
      <c r="F19" s="51">
        <f>E19+60</f>
        <v>45657</v>
      </c>
      <c r="G19" s="17"/>
      <c r="H19" s="17">
        <f t="shared" si="92"/>
        <v>61</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row>
    <row r="20" spans="1:183" s="3" customFormat="1" ht="30" customHeight="1" thickBot="1" x14ac:dyDescent="0.4">
      <c r="A20" s="43" t="s">
        <v>10</v>
      </c>
      <c r="B20" s="28" t="s">
        <v>30</v>
      </c>
      <c r="C20" s="58"/>
      <c r="D20" s="29"/>
      <c r="E20" s="30"/>
      <c r="F20" s="31"/>
      <c r="G20" s="17"/>
      <c r="H20" s="17" t="str">
        <f t="shared" si="92"/>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row>
    <row r="21" spans="1:183" s="3" customFormat="1" ht="30" customHeight="1" thickBot="1" x14ac:dyDescent="0.4">
      <c r="A21" s="43"/>
      <c r="B21" s="63" t="s">
        <v>41</v>
      </c>
      <c r="C21" s="59" t="s">
        <v>45</v>
      </c>
      <c r="D21" s="32">
        <v>0</v>
      </c>
      <c r="E21" s="52">
        <f ca="1">E3+2</f>
        <v>45358</v>
      </c>
      <c r="F21" s="52">
        <f ca="1">E21+10</f>
        <v>45368</v>
      </c>
      <c r="G21" s="17"/>
      <c r="H21" s="17">
        <f t="shared" ca="1" si="92"/>
        <v>11</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row>
    <row r="22" spans="1:183" s="3" customFormat="1" ht="30" customHeight="1" thickBot="1" x14ac:dyDescent="0.4">
      <c r="A22" s="43"/>
      <c r="B22" s="63" t="s">
        <v>40</v>
      </c>
      <c r="C22" s="59" t="s">
        <v>44</v>
      </c>
      <c r="D22" s="32">
        <v>0</v>
      </c>
      <c r="E22" s="52">
        <f ca="1">F21+5</f>
        <v>45373</v>
      </c>
      <c r="F22" s="52">
        <f ca="1">E22+30</f>
        <v>45403</v>
      </c>
      <c r="G22" s="17"/>
      <c r="H22" s="17">
        <f t="shared" ca="1" si="92"/>
        <v>31</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row>
    <row r="23" spans="1:183" s="3" customFormat="1" ht="30" customHeight="1" thickBot="1" x14ac:dyDescent="0.4">
      <c r="A23" s="43"/>
      <c r="B23" s="63" t="s">
        <v>42</v>
      </c>
      <c r="C23" s="59" t="s">
        <v>44</v>
      </c>
      <c r="D23" s="32">
        <v>0</v>
      </c>
      <c r="E23" s="52">
        <f ca="1">E22+15</f>
        <v>45388</v>
      </c>
      <c r="F23" s="52">
        <f ca="1">E23+20</f>
        <v>45408</v>
      </c>
      <c r="G23" s="17"/>
      <c r="H23" s="17">
        <f t="shared" ca="1" si="92"/>
        <v>21</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row>
    <row r="24" spans="1:183" s="3" customFormat="1" ht="30" customHeight="1" thickBot="1" x14ac:dyDescent="0.4">
      <c r="A24" s="43"/>
      <c r="B24" s="63" t="s">
        <v>34</v>
      </c>
      <c r="C24" s="59" t="s">
        <v>46</v>
      </c>
      <c r="D24" s="32">
        <v>0</v>
      </c>
      <c r="E24" s="52">
        <f ca="1">F23+1</f>
        <v>45409</v>
      </c>
      <c r="F24" s="52">
        <f ca="1">E24+30</f>
        <v>45439</v>
      </c>
      <c r="G24" s="17"/>
      <c r="H24" s="17">
        <f t="shared" ca="1" si="92"/>
        <v>31</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row>
    <row r="25" spans="1:183" s="3" customFormat="1" ht="30" customHeight="1" thickBot="1" x14ac:dyDescent="0.4">
      <c r="A25" s="43"/>
      <c r="B25" s="63" t="s">
        <v>43</v>
      </c>
      <c r="C25" s="59" t="s">
        <v>47</v>
      </c>
      <c r="D25" s="32">
        <v>0</v>
      </c>
      <c r="E25" s="52">
        <f ca="1">F24</f>
        <v>45439</v>
      </c>
      <c r="F25" s="52">
        <f ca="1">E25+4</f>
        <v>45443</v>
      </c>
      <c r="G25" s="17"/>
      <c r="H25" s="17">
        <f t="shared" ca="1" si="92"/>
        <v>5</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row>
    <row r="26" spans="1:183" s="3" customFormat="1" ht="30" customHeight="1" thickBot="1" x14ac:dyDescent="0.4">
      <c r="A26" s="43" t="s">
        <v>12</v>
      </c>
      <c r="B26" s="64"/>
      <c r="C26" s="60"/>
      <c r="D26" s="16"/>
      <c r="E26" s="53"/>
      <c r="F26" s="53"/>
      <c r="G26" s="17"/>
      <c r="H26" s="17" t="str">
        <f t="shared" si="92"/>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row>
    <row r="27" spans="1:183" s="3" customFormat="1" ht="30" customHeight="1" thickBot="1" x14ac:dyDescent="0.4">
      <c r="A27" s="44" t="s">
        <v>11</v>
      </c>
      <c r="B27" s="33" t="s">
        <v>0</v>
      </c>
      <c r="C27" s="34"/>
      <c r="D27" s="35"/>
      <c r="E27" s="36"/>
      <c r="F27" s="37"/>
      <c r="G27" s="38"/>
      <c r="H27" s="38" t="str">
        <f t="shared" si="92"/>
        <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c r="ED27" s="41"/>
      <c r="EE27" s="41"/>
      <c r="EF27" s="41"/>
      <c r="EG27" s="41"/>
      <c r="EH27" s="41"/>
      <c r="EI27" s="41"/>
      <c r="EJ27" s="41"/>
      <c r="EK27" s="41"/>
      <c r="EL27" s="41"/>
      <c r="EM27" s="41"/>
      <c r="EN27" s="41"/>
      <c r="EO27" s="41"/>
      <c r="EP27" s="41"/>
      <c r="EQ27" s="41"/>
      <c r="ER27" s="41"/>
      <c r="ES27" s="41"/>
      <c r="ET27" s="41"/>
      <c r="EU27" s="41"/>
      <c r="EV27" s="41"/>
      <c r="EW27" s="41"/>
      <c r="EX27" s="41"/>
      <c r="EY27" s="41"/>
      <c r="EZ27" s="41"/>
      <c r="FA27" s="41"/>
      <c r="FB27" s="41"/>
      <c r="FC27" s="41"/>
      <c r="FD27" s="41"/>
      <c r="FE27" s="41"/>
      <c r="FF27" s="41"/>
      <c r="FG27" s="41"/>
      <c r="FH27" s="41"/>
      <c r="FI27" s="41"/>
      <c r="FJ27" s="41"/>
      <c r="FK27" s="41"/>
      <c r="FL27" s="41"/>
      <c r="FM27" s="41"/>
      <c r="FN27" s="41"/>
      <c r="FO27" s="41"/>
      <c r="FP27" s="41"/>
      <c r="FQ27" s="41"/>
      <c r="FR27" s="41"/>
      <c r="FS27" s="41"/>
      <c r="FT27" s="41"/>
      <c r="FU27" s="41"/>
      <c r="FV27" s="41"/>
      <c r="FW27" s="41"/>
      <c r="FX27" s="41"/>
      <c r="FY27" s="41"/>
      <c r="FZ27" s="41"/>
      <c r="GA27" s="41"/>
    </row>
    <row r="28" spans="1:183" ht="30" customHeight="1" x14ac:dyDescent="0.35">
      <c r="G28" s="6"/>
    </row>
    <row r="29" spans="1:183" ht="30" customHeight="1" x14ac:dyDescent="0.35">
      <c r="C29" s="14"/>
      <c r="F29" s="45"/>
    </row>
    <row r="30" spans="1:183" ht="30" customHeight="1" x14ac:dyDescent="0.35">
      <c r="C30" s="15"/>
    </row>
  </sheetData>
  <mergeCells count="28">
    <mergeCell ref="C3:D3"/>
    <mergeCell ref="E3:F3"/>
    <mergeCell ref="C4:D4"/>
    <mergeCell ref="I4:O4"/>
    <mergeCell ref="P4:V4"/>
    <mergeCell ref="W4:AC4"/>
    <mergeCell ref="BM4:BS4"/>
    <mergeCell ref="BT4:BZ4"/>
    <mergeCell ref="CA4:CG4"/>
    <mergeCell ref="CH4:CN4"/>
    <mergeCell ref="AD4:AJ4"/>
    <mergeCell ref="AK4:AQ4"/>
    <mergeCell ref="AR4:AX4"/>
    <mergeCell ref="AY4:BE4"/>
    <mergeCell ref="BF4:BL4"/>
    <mergeCell ref="CO4:CU4"/>
    <mergeCell ref="CV4:DB4"/>
    <mergeCell ref="DC4:DI4"/>
    <mergeCell ref="DJ4:DP4"/>
    <mergeCell ref="DQ4:DW4"/>
    <mergeCell ref="FG4:FM4"/>
    <mergeCell ref="FN4:FT4"/>
    <mergeCell ref="FU4:GA4"/>
    <mergeCell ref="DX4:ED4"/>
    <mergeCell ref="EE4:EK4"/>
    <mergeCell ref="EL4:ER4"/>
    <mergeCell ref="ES4:EY4"/>
    <mergeCell ref="EZ4:FF4"/>
  </mergeCells>
  <conditionalFormatting sqref="D7:D27">
    <cfRule type="dataBar" priority="52">
      <dataBar>
        <cfvo type="num" val="0"/>
        <cfvo type="num" val="1"/>
        <color theme="0" tint="-0.249977111117893"/>
      </dataBar>
      <extLst>
        <ext xmlns:x14="http://schemas.microsoft.com/office/spreadsheetml/2009/9/main" uri="{B025F937-C7B1-47D3-B67F-A62EFF666E3E}">
          <x14:id>{E319FA24-65FB-449D-8CAF-A6E8B0F078AF}</x14:id>
        </ext>
      </extLst>
    </cfRule>
  </conditionalFormatting>
  <conditionalFormatting sqref="I5:BL27">
    <cfRule type="expression" dxfId="107" priority="55">
      <formula>AND(TODAY()&gt;=I$5,TODAY()&lt;J$5)</formula>
    </cfRule>
  </conditionalFormatting>
  <conditionalFormatting sqref="I7:BL27">
    <cfRule type="expression" dxfId="106" priority="53">
      <formula>AND(task_start&lt;=I$5,ROUNDDOWN((task_end-task_start+1)*task_progress,0)+task_start-1&gt;=I$5)</formula>
    </cfRule>
    <cfRule type="expression" dxfId="105" priority="54" stopIfTrue="1">
      <formula>AND(task_end&gt;=I$5,task_start&lt;J$5)</formula>
    </cfRule>
  </conditionalFormatting>
  <conditionalFormatting sqref="BM5:BS27">
    <cfRule type="expression" dxfId="104" priority="51">
      <formula>AND(TODAY()&gt;=BM$5,TODAY()&lt;BN$5)</formula>
    </cfRule>
  </conditionalFormatting>
  <conditionalFormatting sqref="BM7:BS27">
    <cfRule type="expression" dxfId="103" priority="49">
      <formula>AND(task_start&lt;=BM$5,ROUNDDOWN((task_end-task_start+1)*task_progress,0)+task_start-1&gt;=BM$5)</formula>
    </cfRule>
    <cfRule type="expression" dxfId="102" priority="50" stopIfTrue="1">
      <formula>AND(task_end&gt;=BM$5,task_start&lt;BN$5)</formula>
    </cfRule>
  </conditionalFormatting>
  <conditionalFormatting sqref="BT5:BZ27">
    <cfRule type="expression" dxfId="101" priority="48">
      <formula>AND(TODAY()&gt;=BT$5,TODAY()&lt;BU$5)</formula>
    </cfRule>
  </conditionalFormatting>
  <conditionalFormatting sqref="BT7:BZ27">
    <cfRule type="expression" dxfId="100" priority="46">
      <formula>AND(task_start&lt;=BT$5,ROUNDDOWN((task_end-task_start+1)*task_progress,0)+task_start-1&gt;=BT$5)</formula>
    </cfRule>
    <cfRule type="expression" dxfId="99" priority="47" stopIfTrue="1">
      <formula>AND(task_end&gt;=BT$5,task_start&lt;BU$5)</formula>
    </cfRule>
  </conditionalFormatting>
  <conditionalFormatting sqref="CA5:CG27">
    <cfRule type="expression" dxfId="98" priority="45">
      <formula>AND(TODAY()&gt;=CA$5,TODAY()&lt;CB$5)</formula>
    </cfRule>
  </conditionalFormatting>
  <conditionalFormatting sqref="CA7:CG27">
    <cfRule type="expression" dxfId="97" priority="43">
      <formula>AND(task_start&lt;=CA$5,ROUNDDOWN((task_end-task_start+1)*task_progress,0)+task_start-1&gt;=CA$5)</formula>
    </cfRule>
    <cfRule type="expression" dxfId="96" priority="44" stopIfTrue="1">
      <formula>AND(task_end&gt;=CA$5,task_start&lt;CB$5)</formula>
    </cfRule>
  </conditionalFormatting>
  <conditionalFormatting sqref="CH5:CN27">
    <cfRule type="expression" dxfId="95" priority="42">
      <formula>AND(TODAY()&gt;=CH$5,TODAY()&lt;CI$5)</formula>
    </cfRule>
  </conditionalFormatting>
  <conditionalFormatting sqref="CH7:CN27">
    <cfRule type="expression" dxfId="94" priority="40">
      <formula>AND(task_start&lt;=CH$5,ROUNDDOWN((task_end-task_start+1)*task_progress,0)+task_start-1&gt;=CH$5)</formula>
    </cfRule>
    <cfRule type="expression" dxfId="93" priority="41" stopIfTrue="1">
      <formula>AND(task_end&gt;=CH$5,task_start&lt;CI$5)</formula>
    </cfRule>
  </conditionalFormatting>
  <conditionalFormatting sqref="CO5:CU27">
    <cfRule type="expression" dxfId="92" priority="39">
      <formula>AND(TODAY()&gt;=CO$5,TODAY()&lt;CP$5)</formula>
    </cfRule>
  </conditionalFormatting>
  <conditionalFormatting sqref="CO7:CU27">
    <cfRule type="expression" dxfId="91" priority="37">
      <formula>AND(task_start&lt;=CO$5,ROUNDDOWN((task_end-task_start+1)*task_progress,0)+task_start-1&gt;=CO$5)</formula>
    </cfRule>
    <cfRule type="expression" dxfId="90" priority="38" stopIfTrue="1">
      <formula>AND(task_end&gt;=CO$5,task_start&lt;CP$5)</formula>
    </cfRule>
  </conditionalFormatting>
  <conditionalFormatting sqref="CV5:DB27">
    <cfRule type="expression" dxfId="89" priority="36">
      <formula>AND(TODAY()&gt;=CV$5,TODAY()&lt;CW$5)</formula>
    </cfRule>
  </conditionalFormatting>
  <conditionalFormatting sqref="CV7:DB27">
    <cfRule type="expression" dxfId="88" priority="34">
      <formula>AND(task_start&lt;=CV$5,ROUNDDOWN((task_end-task_start+1)*task_progress,0)+task_start-1&gt;=CV$5)</formula>
    </cfRule>
    <cfRule type="expression" dxfId="87" priority="35" stopIfTrue="1">
      <formula>AND(task_end&gt;=CV$5,task_start&lt;CW$5)</formula>
    </cfRule>
  </conditionalFormatting>
  <conditionalFormatting sqref="DC5:DI27">
    <cfRule type="expression" dxfId="86" priority="33">
      <formula>AND(TODAY()&gt;=DC$5,TODAY()&lt;DD$5)</formula>
    </cfRule>
  </conditionalFormatting>
  <conditionalFormatting sqref="DC7:DI27">
    <cfRule type="expression" dxfId="85" priority="31">
      <formula>AND(task_start&lt;=DC$5,ROUNDDOWN((task_end-task_start+1)*task_progress,0)+task_start-1&gt;=DC$5)</formula>
    </cfRule>
    <cfRule type="expression" dxfId="84" priority="32" stopIfTrue="1">
      <formula>AND(task_end&gt;=DC$5,task_start&lt;DD$5)</formula>
    </cfRule>
  </conditionalFormatting>
  <conditionalFormatting sqref="DJ5:DP27">
    <cfRule type="expression" dxfId="83" priority="30">
      <formula>AND(TODAY()&gt;=DJ$5,TODAY()&lt;DK$5)</formula>
    </cfRule>
  </conditionalFormatting>
  <conditionalFormatting sqref="DJ7:DP27">
    <cfRule type="expression" dxfId="82" priority="28">
      <formula>AND(task_start&lt;=DJ$5,ROUNDDOWN((task_end-task_start+1)*task_progress,0)+task_start-1&gt;=DJ$5)</formula>
    </cfRule>
    <cfRule type="expression" dxfId="81" priority="29" stopIfTrue="1">
      <formula>AND(task_end&gt;=DJ$5,task_start&lt;DK$5)</formula>
    </cfRule>
  </conditionalFormatting>
  <conditionalFormatting sqref="DQ5:DW27">
    <cfRule type="expression" dxfId="80" priority="27">
      <formula>AND(TODAY()&gt;=DQ$5,TODAY()&lt;DR$5)</formula>
    </cfRule>
  </conditionalFormatting>
  <conditionalFormatting sqref="DQ7:DW27">
    <cfRule type="expression" dxfId="79" priority="25">
      <formula>AND(task_start&lt;=DQ$5,ROUNDDOWN((task_end-task_start+1)*task_progress,0)+task_start-1&gt;=DQ$5)</formula>
    </cfRule>
    <cfRule type="expression" dxfId="78" priority="26" stopIfTrue="1">
      <formula>AND(task_end&gt;=DQ$5,task_start&lt;DR$5)</formula>
    </cfRule>
  </conditionalFormatting>
  <conditionalFormatting sqref="DX5:ED27">
    <cfRule type="expression" dxfId="77" priority="24">
      <formula>AND(TODAY()&gt;=DX$5,TODAY()&lt;DY$5)</formula>
    </cfRule>
  </conditionalFormatting>
  <conditionalFormatting sqref="DX7:ED27">
    <cfRule type="expression" dxfId="76" priority="22">
      <formula>AND(task_start&lt;=DX$5,ROUNDDOWN((task_end-task_start+1)*task_progress,0)+task_start-1&gt;=DX$5)</formula>
    </cfRule>
    <cfRule type="expression" dxfId="75" priority="23" stopIfTrue="1">
      <formula>AND(task_end&gt;=DX$5,task_start&lt;DY$5)</formula>
    </cfRule>
  </conditionalFormatting>
  <conditionalFormatting sqref="EE5:EK27">
    <cfRule type="expression" dxfId="74" priority="21">
      <formula>AND(TODAY()&gt;=EE$5,TODAY()&lt;EF$5)</formula>
    </cfRule>
  </conditionalFormatting>
  <conditionalFormatting sqref="EE7:EK27">
    <cfRule type="expression" dxfId="73" priority="19">
      <formula>AND(task_start&lt;=EE$5,ROUNDDOWN((task_end-task_start+1)*task_progress,0)+task_start-1&gt;=EE$5)</formula>
    </cfRule>
    <cfRule type="expression" dxfId="72" priority="20" stopIfTrue="1">
      <formula>AND(task_end&gt;=EE$5,task_start&lt;EF$5)</formula>
    </cfRule>
  </conditionalFormatting>
  <conditionalFormatting sqref="EL5:ER27">
    <cfRule type="expression" dxfId="71" priority="18">
      <formula>AND(TODAY()&gt;=EL$5,TODAY()&lt;EM$5)</formula>
    </cfRule>
  </conditionalFormatting>
  <conditionalFormatting sqref="EL7:ER27">
    <cfRule type="expression" dxfId="70" priority="16">
      <formula>AND(task_start&lt;=EL$5,ROUNDDOWN((task_end-task_start+1)*task_progress,0)+task_start-1&gt;=EL$5)</formula>
    </cfRule>
    <cfRule type="expression" dxfId="69" priority="17" stopIfTrue="1">
      <formula>AND(task_end&gt;=EL$5,task_start&lt;EM$5)</formula>
    </cfRule>
  </conditionalFormatting>
  <conditionalFormatting sqref="ES5:EY27">
    <cfRule type="expression" dxfId="68" priority="15">
      <formula>AND(TODAY()&gt;=ES$5,TODAY()&lt;ET$5)</formula>
    </cfRule>
  </conditionalFormatting>
  <conditionalFormatting sqref="ES7:EY27">
    <cfRule type="expression" dxfId="67" priority="13">
      <formula>AND(task_start&lt;=ES$5,ROUNDDOWN((task_end-task_start+1)*task_progress,0)+task_start-1&gt;=ES$5)</formula>
    </cfRule>
    <cfRule type="expression" dxfId="66" priority="14" stopIfTrue="1">
      <formula>AND(task_end&gt;=ES$5,task_start&lt;ET$5)</formula>
    </cfRule>
  </conditionalFormatting>
  <conditionalFormatting sqref="EZ5:FF27">
    <cfRule type="expression" dxfId="65" priority="12">
      <formula>AND(TODAY()&gt;=EZ$5,TODAY()&lt;FA$5)</formula>
    </cfRule>
  </conditionalFormatting>
  <conditionalFormatting sqref="EZ7:FF27">
    <cfRule type="expression" dxfId="64" priority="10">
      <formula>AND(task_start&lt;=EZ$5,ROUNDDOWN((task_end-task_start+1)*task_progress,0)+task_start-1&gt;=EZ$5)</formula>
    </cfRule>
    <cfRule type="expression" dxfId="63" priority="11" stopIfTrue="1">
      <formula>AND(task_end&gt;=EZ$5,task_start&lt;FA$5)</formula>
    </cfRule>
  </conditionalFormatting>
  <conditionalFormatting sqref="FG5:FM27">
    <cfRule type="expression" dxfId="62" priority="9">
      <formula>AND(TODAY()&gt;=FG$5,TODAY()&lt;FH$5)</formula>
    </cfRule>
  </conditionalFormatting>
  <conditionalFormatting sqref="FG7:FM27">
    <cfRule type="expression" dxfId="61" priority="7">
      <formula>AND(task_start&lt;=FG$5,ROUNDDOWN((task_end-task_start+1)*task_progress,0)+task_start-1&gt;=FG$5)</formula>
    </cfRule>
    <cfRule type="expression" dxfId="60" priority="8" stopIfTrue="1">
      <formula>AND(task_end&gt;=FG$5,task_start&lt;FH$5)</formula>
    </cfRule>
  </conditionalFormatting>
  <conditionalFormatting sqref="FN5:FT27">
    <cfRule type="expression" dxfId="59" priority="6">
      <formula>AND(TODAY()&gt;=FN$5,TODAY()&lt;FO$5)</formula>
    </cfRule>
  </conditionalFormatting>
  <conditionalFormatting sqref="FN7:FT27">
    <cfRule type="expression" dxfId="58" priority="4">
      <formula>AND(task_start&lt;=FN$5,ROUNDDOWN((task_end-task_start+1)*task_progress,0)+task_start-1&gt;=FN$5)</formula>
    </cfRule>
    <cfRule type="expression" dxfId="57" priority="5" stopIfTrue="1">
      <formula>AND(task_end&gt;=FN$5,task_start&lt;FO$5)</formula>
    </cfRule>
  </conditionalFormatting>
  <conditionalFormatting sqref="FU5:GA27">
    <cfRule type="expression" dxfId="56" priority="3">
      <formula>AND(TODAY()&gt;=FU$5,TODAY()&lt;FV$5)</formula>
    </cfRule>
  </conditionalFormatting>
  <conditionalFormatting sqref="FU7:GA27">
    <cfRule type="expression" dxfId="55" priority="1">
      <formula>AND(task_start&lt;=FU$5,ROUNDDOWN((task_end-task_start+1)*task_progress,0)+task_start-1&gt;=FU$5)</formula>
    </cfRule>
    <cfRule type="expression" dxfId="54" priority="2" stopIfTrue="1">
      <formula>AND(task_end&gt;=FU$5,task_start&lt;FV$5)</formula>
    </cfRule>
  </conditionalFormatting>
  <dataValidations disablePrompts="1" count="1">
    <dataValidation type="whole" operator="greaterThanOrEqual" allowBlank="1" showInputMessage="1" promptTitle="Display Week" prompt="Changing this number will scroll the Gantt Chart view." sqref="E4" xr:uid="{7F184B46-87C8-4599-BD36-83EFE321CBD9}">
      <formula1>1</formula1>
    </dataValidation>
  </dataValidations>
  <printOptions horizontalCentered="1"/>
  <pageMargins left="0.35" right="0.35" top="0.35" bottom="0.5" header="0.3" footer="0.3"/>
  <pageSetup scale="24"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E319FA24-65FB-449D-8CAF-A6E8B0F078AF}">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20374-7DF6-4D58-86A9-16DB9E5CBAEE}">
  <dimension ref="A1:N19"/>
  <sheetViews>
    <sheetView workbookViewId="0">
      <selection activeCell="E7" sqref="E7:H7"/>
    </sheetView>
  </sheetViews>
  <sheetFormatPr defaultRowHeight="14.5" x14ac:dyDescent="0.35"/>
  <cols>
    <col min="1" max="1" width="17.26953125" bestFit="1" customWidth="1"/>
    <col min="2" max="2" width="31.6328125" customWidth="1"/>
    <col min="3" max="3" width="17.90625" customWidth="1"/>
    <col min="8" max="8" width="16.54296875" customWidth="1"/>
  </cols>
  <sheetData>
    <row r="1" spans="1:14" ht="23.5" x14ac:dyDescent="0.55000000000000004">
      <c r="A1" s="79" t="s">
        <v>50</v>
      </c>
      <c r="B1" s="80"/>
      <c r="C1" s="80"/>
      <c r="D1" s="80"/>
      <c r="E1" s="80"/>
      <c r="F1" s="80"/>
      <c r="G1" s="80"/>
      <c r="H1" s="80"/>
      <c r="I1" s="80"/>
      <c r="J1" s="80"/>
      <c r="K1" s="80"/>
      <c r="L1" s="81"/>
    </row>
    <row r="2" spans="1:14" ht="23.5" x14ac:dyDescent="0.55000000000000004">
      <c r="A2" s="69"/>
    </row>
    <row r="3" spans="1:14" ht="21" x14ac:dyDescent="0.5">
      <c r="A3" s="68" t="s">
        <v>49</v>
      </c>
      <c r="B3" s="83" t="s">
        <v>52</v>
      </c>
      <c r="C3" s="84"/>
      <c r="E3" s="85" t="s">
        <v>24</v>
      </c>
      <c r="F3" s="86"/>
      <c r="G3" s="86"/>
      <c r="H3" s="87"/>
      <c r="J3" s="88" t="s">
        <v>53</v>
      </c>
      <c r="K3" s="89"/>
      <c r="L3" s="89"/>
      <c r="M3" s="89"/>
      <c r="N3" s="90"/>
    </row>
    <row r="4" spans="1:14" ht="28" customHeight="1" x14ac:dyDescent="0.5">
      <c r="A4" s="68"/>
      <c r="B4" s="94" t="s">
        <v>67</v>
      </c>
      <c r="C4" s="94"/>
      <c r="E4" s="92" t="s">
        <v>85</v>
      </c>
      <c r="F4" s="92"/>
      <c r="G4" s="92"/>
      <c r="H4" s="92"/>
      <c r="J4" s="96" t="s">
        <v>68</v>
      </c>
      <c r="K4" s="96"/>
      <c r="L4" s="96"/>
      <c r="M4" s="96"/>
      <c r="N4" s="96"/>
    </row>
    <row r="5" spans="1:14" ht="34.5" customHeight="1" x14ac:dyDescent="0.5">
      <c r="A5" s="68"/>
      <c r="B5" s="95"/>
      <c r="C5" s="95"/>
      <c r="E5" s="93"/>
      <c r="F5" s="93"/>
      <c r="G5" s="93"/>
      <c r="H5" s="93"/>
      <c r="J5" s="97"/>
      <c r="K5" s="97"/>
      <c r="L5" s="97"/>
      <c r="M5" s="97"/>
      <c r="N5" s="97"/>
    </row>
    <row r="7" spans="1:14" ht="45" customHeight="1" x14ac:dyDescent="0.5">
      <c r="A7" s="68" t="s">
        <v>51</v>
      </c>
      <c r="B7" s="82" t="s">
        <v>54</v>
      </c>
      <c r="C7" s="82"/>
      <c r="E7" s="91" t="s">
        <v>60</v>
      </c>
      <c r="F7" s="91"/>
      <c r="G7" s="91"/>
      <c r="H7" s="91"/>
      <c r="J7" s="82" t="s">
        <v>62</v>
      </c>
      <c r="K7" s="82"/>
      <c r="L7" s="82"/>
      <c r="M7" s="82"/>
      <c r="N7" s="82"/>
    </row>
    <row r="12" spans="1:14" ht="60.5" customHeight="1" x14ac:dyDescent="0.5">
      <c r="A12" s="68" t="s">
        <v>55</v>
      </c>
      <c r="B12" s="82" t="s">
        <v>57</v>
      </c>
      <c r="C12" s="82"/>
      <c r="E12" s="82" t="s">
        <v>61</v>
      </c>
      <c r="F12" s="82"/>
      <c r="G12" s="82"/>
      <c r="H12" s="82"/>
      <c r="J12" s="82" t="s">
        <v>64</v>
      </c>
      <c r="K12" s="82"/>
      <c r="L12" s="82"/>
      <c r="M12" s="82"/>
      <c r="N12" s="82"/>
    </row>
    <row r="13" spans="1:14" ht="58" customHeight="1" x14ac:dyDescent="0.35">
      <c r="B13" s="82" t="s">
        <v>58</v>
      </c>
      <c r="C13" s="82"/>
      <c r="E13" s="82" t="s">
        <v>63</v>
      </c>
      <c r="F13" s="82"/>
      <c r="G13" s="82"/>
      <c r="H13" s="82"/>
      <c r="J13" s="82"/>
      <c r="K13" s="82"/>
      <c r="L13" s="82"/>
      <c r="M13" s="82"/>
      <c r="N13" s="82"/>
    </row>
    <row r="14" spans="1:14" x14ac:dyDescent="0.35">
      <c r="B14" s="82"/>
      <c r="C14" s="82"/>
    </row>
    <row r="17" spans="1:14" ht="76" customHeight="1" x14ac:dyDescent="0.5">
      <c r="A17" s="68" t="s">
        <v>56</v>
      </c>
      <c r="B17" s="82" t="s">
        <v>59</v>
      </c>
      <c r="C17" s="82"/>
      <c r="E17" s="82" t="s">
        <v>66</v>
      </c>
      <c r="F17" s="82"/>
      <c r="G17" s="82"/>
      <c r="H17" s="82"/>
      <c r="J17" s="82" t="s">
        <v>65</v>
      </c>
      <c r="K17" s="82"/>
      <c r="L17" s="82"/>
      <c r="M17" s="82"/>
      <c r="N17" s="82"/>
    </row>
    <row r="18" spans="1:14" x14ac:dyDescent="0.35">
      <c r="J18" s="82"/>
      <c r="K18" s="82"/>
      <c r="L18" s="82"/>
      <c r="M18" s="82"/>
      <c r="N18" s="82"/>
    </row>
    <row r="19" spans="1:14" x14ac:dyDescent="0.35">
      <c r="J19" s="82"/>
      <c r="K19" s="82"/>
      <c r="L19" s="82"/>
      <c r="M19" s="82"/>
      <c r="N19" s="82"/>
    </row>
  </sheetData>
  <mergeCells count="19">
    <mergeCell ref="B12:C12"/>
    <mergeCell ref="B13:C13"/>
    <mergeCell ref="B14:C14"/>
    <mergeCell ref="J12:N13"/>
    <mergeCell ref="J17:N19"/>
    <mergeCell ref="B17:C17"/>
    <mergeCell ref="E12:H12"/>
    <mergeCell ref="E13:H13"/>
    <mergeCell ref="E17:H17"/>
    <mergeCell ref="A1:L1"/>
    <mergeCell ref="B7:C7"/>
    <mergeCell ref="B3:C3"/>
    <mergeCell ref="E3:H3"/>
    <mergeCell ref="J3:N3"/>
    <mergeCell ref="E7:H7"/>
    <mergeCell ref="J7:N7"/>
    <mergeCell ref="E4:H5"/>
    <mergeCell ref="B4:C5"/>
    <mergeCell ref="J4:N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648B3-1DE4-4468-B232-84E88A48843B}">
  <dimension ref="B2:F17"/>
  <sheetViews>
    <sheetView workbookViewId="0">
      <selection activeCell="B3" sqref="B3:D17"/>
    </sheetView>
  </sheetViews>
  <sheetFormatPr defaultRowHeight="14.5" x14ac:dyDescent="0.35"/>
  <cols>
    <col min="2" max="2" width="20.81640625" customWidth="1"/>
    <col min="3" max="3" width="11" customWidth="1"/>
    <col min="4" max="4" width="11.54296875" customWidth="1"/>
  </cols>
  <sheetData>
    <row r="2" spans="2:6" ht="15" thickBot="1" x14ac:dyDescent="0.4"/>
    <row r="3" spans="2:6" ht="15" thickBot="1" x14ac:dyDescent="0.4">
      <c r="B3" s="101" t="s">
        <v>78</v>
      </c>
      <c r="C3" s="102">
        <v>2024</v>
      </c>
      <c r="D3" s="103">
        <v>2025</v>
      </c>
    </row>
    <row r="4" spans="2:6" x14ac:dyDescent="0.35">
      <c r="B4" s="105" t="s">
        <v>52</v>
      </c>
      <c r="C4" s="99"/>
      <c r="D4" s="100"/>
    </row>
    <row r="5" spans="2:6" x14ac:dyDescent="0.35">
      <c r="B5" s="106" t="s">
        <v>82</v>
      </c>
      <c r="C5" s="104">
        <v>15000</v>
      </c>
      <c r="D5" s="100">
        <v>0</v>
      </c>
    </row>
    <row r="6" spans="2:6" x14ac:dyDescent="0.35">
      <c r="B6" s="106"/>
      <c r="C6" s="99"/>
      <c r="D6" s="100"/>
    </row>
    <row r="7" spans="2:6" x14ac:dyDescent="0.35">
      <c r="B7" s="98"/>
      <c r="C7" s="99"/>
      <c r="D7" s="100"/>
    </row>
    <row r="8" spans="2:6" x14ac:dyDescent="0.35">
      <c r="B8" s="105" t="s">
        <v>53</v>
      </c>
      <c r="C8" s="99"/>
      <c r="D8" s="100"/>
    </row>
    <row r="9" spans="2:6" x14ac:dyDescent="0.35">
      <c r="B9" s="106" t="s">
        <v>81</v>
      </c>
      <c r="C9" s="104">
        <v>1000</v>
      </c>
      <c r="D9" s="100">
        <v>0</v>
      </c>
    </row>
    <row r="10" spans="2:6" x14ac:dyDescent="0.35">
      <c r="B10" s="98"/>
      <c r="C10" s="99"/>
      <c r="D10" s="100"/>
    </row>
    <row r="11" spans="2:6" x14ac:dyDescent="0.35">
      <c r="B11" s="98"/>
      <c r="C11" s="99"/>
      <c r="D11" s="100"/>
    </row>
    <row r="12" spans="2:6" x14ac:dyDescent="0.35">
      <c r="B12" s="105" t="s">
        <v>24</v>
      </c>
      <c r="C12" s="99"/>
      <c r="D12" s="100"/>
    </row>
    <row r="13" spans="2:6" x14ac:dyDescent="0.35">
      <c r="B13" s="106" t="s">
        <v>79</v>
      </c>
      <c r="C13" s="107">
        <v>100000</v>
      </c>
      <c r="D13" s="113">
        <v>180000</v>
      </c>
      <c r="F13">
        <f>168/2</f>
        <v>84</v>
      </c>
    </row>
    <row r="14" spans="2:6" ht="15" thickBot="1" x14ac:dyDescent="0.4">
      <c r="B14" s="106" t="s">
        <v>80</v>
      </c>
      <c r="C14" s="108">
        <v>10000</v>
      </c>
      <c r="D14" s="100">
        <v>140000</v>
      </c>
    </row>
    <row r="15" spans="2:6" ht="15" thickBot="1" x14ac:dyDescent="0.4">
      <c r="B15" s="101" t="s">
        <v>83</v>
      </c>
      <c r="C15" s="109">
        <f>SUM(C5:C14)</f>
        <v>126000</v>
      </c>
      <c r="D15" s="110">
        <f>SUM(D5:D14)</f>
        <v>320000</v>
      </c>
      <c r="F15">
        <f>120/12</f>
        <v>10</v>
      </c>
    </row>
    <row r="16" spans="2:6" ht="15" thickBot="1" x14ac:dyDescent="0.4">
      <c r="B16" s="98"/>
      <c r="C16" s="104"/>
      <c r="D16" s="114"/>
    </row>
    <row r="17" spans="2:4" ht="15" thickBot="1" x14ac:dyDescent="0.4">
      <c r="B17" s="111" t="s">
        <v>84</v>
      </c>
      <c r="C17" s="112"/>
      <c r="D17" s="110">
        <f>SUM(C15:D15)</f>
        <v>446000</v>
      </c>
    </row>
  </sheetData>
  <mergeCells count="1">
    <mergeCell ref="B17:C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20265-3B92-4C19-A37B-1AAE273388EB}">
  <sheetPr>
    <pageSetUpPr fitToPage="1"/>
  </sheetPr>
  <dimension ref="A1:GA30"/>
  <sheetViews>
    <sheetView showGridLines="0" showRuler="0" zoomScaleNormal="100" zoomScalePageLayoutView="70" workbookViewId="0">
      <pane ySplit="6" topLeftCell="A9" activePane="bottomLeft" state="frozen"/>
      <selection pane="bottomLeft" activeCell="C4" sqref="C4:D4"/>
    </sheetView>
  </sheetViews>
  <sheetFormatPr defaultColWidth="8.81640625" defaultRowHeight="30" customHeight="1" x14ac:dyDescent="0.35"/>
  <cols>
    <col min="1" max="1" width="2.6328125" style="43" customWidth="1"/>
    <col min="2" max="2" width="65.81640625" customWidth="1"/>
    <col min="3" max="3" width="30.6328125" customWidth="1"/>
    <col min="4" max="4" width="10.6328125" customWidth="1"/>
    <col min="5" max="5" width="10.453125" style="5" customWidth="1"/>
    <col min="6" max="6" width="10.453125" customWidth="1"/>
    <col min="7" max="7" width="2.6328125" customWidth="1"/>
    <col min="8" max="8" width="6.1796875" hidden="1" customWidth="1"/>
    <col min="9" max="64" width="2.453125" customWidth="1"/>
    <col min="65" max="80" width="2.453125" bestFit="1" customWidth="1"/>
    <col min="81" max="81" width="1.90625" bestFit="1" customWidth="1"/>
    <col min="82" max="85" width="1.6328125" bestFit="1" customWidth="1"/>
    <col min="86" max="86" width="1.81640625" bestFit="1" customWidth="1"/>
    <col min="87" max="87" width="1.6328125" bestFit="1" customWidth="1"/>
    <col min="88" max="88" width="1.90625" bestFit="1" customWidth="1"/>
    <col min="89" max="89" width="1.6328125" bestFit="1" customWidth="1"/>
    <col min="90" max="111" width="2.453125" bestFit="1" customWidth="1"/>
    <col min="112" max="113" width="1.6328125" bestFit="1" customWidth="1"/>
    <col min="114" max="114" width="1.81640625" bestFit="1" customWidth="1"/>
    <col min="115" max="115" width="1.6328125" bestFit="1" customWidth="1"/>
    <col min="116" max="116" width="1.90625" bestFit="1" customWidth="1"/>
    <col min="117" max="120" width="1.6328125" bestFit="1" customWidth="1"/>
    <col min="121" max="141" width="2.453125" bestFit="1" customWidth="1"/>
    <col min="142" max="142" width="1.81640625" bestFit="1" customWidth="1"/>
    <col min="143" max="143" width="1.6328125" bestFit="1" customWidth="1"/>
    <col min="144" max="144" width="1.90625" bestFit="1" customWidth="1"/>
    <col min="145" max="148" width="1.6328125" bestFit="1" customWidth="1"/>
    <col min="149" max="149" width="1.81640625" bestFit="1" customWidth="1"/>
    <col min="150" max="150" width="1.6328125" bestFit="1" customWidth="1"/>
    <col min="151" max="172" width="2.453125" bestFit="1" customWidth="1"/>
    <col min="173" max="176" width="1.6328125" bestFit="1" customWidth="1"/>
    <col min="177" max="177" width="1.81640625" bestFit="1" customWidth="1"/>
    <col min="178" max="178" width="1.6328125" bestFit="1" customWidth="1"/>
    <col min="179" max="179" width="1.90625" bestFit="1" customWidth="1"/>
    <col min="180" max="181" width="1.6328125" bestFit="1" customWidth="1"/>
    <col min="182" max="183" width="2.453125" bestFit="1" customWidth="1"/>
  </cols>
  <sheetData>
    <row r="1" spans="1:183" ht="30" customHeight="1" x14ac:dyDescent="0.65">
      <c r="A1" s="44" t="s">
        <v>13</v>
      </c>
      <c r="B1" s="47" t="s">
        <v>25</v>
      </c>
      <c r="C1" s="1"/>
      <c r="D1" s="2"/>
      <c r="E1" s="4"/>
      <c r="F1" s="42"/>
      <c r="H1" s="2"/>
      <c r="I1" s="66"/>
    </row>
    <row r="2" spans="1:183" ht="30" customHeight="1" x14ac:dyDescent="0.55000000000000004">
      <c r="A2" s="43" t="s">
        <v>9</v>
      </c>
      <c r="B2" s="48" t="s">
        <v>8</v>
      </c>
      <c r="C2" s="70" t="s">
        <v>26</v>
      </c>
      <c r="I2" s="67"/>
    </row>
    <row r="3" spans="1:183" ht="30" customHeight="1" x14ac:dyDescent="0.35">
      <c r="A3" s="43" t="s">
        <v>20</v>
      </c>
      <c r="B3" s="49" t="s">
        <v>23</v>
      </c>
      <c r="C3" s="76" t="s">
        <v>27</v>
      </c>
      <c r="D3" s="77"/>
      <c r="E3" s="78">
        <f ca="1">TODAY()</f>
        <v>45356</v>
      </c>
      <c r="F3" s="78"/>
    </row>
    <row r="4" spans="1:183" ht="30" customHeight="1" x14ac:dyDescent="0.35">
      <c r="A4" s="44" t="s">
        <v>14</v>
      </c>
      <c r="C4" s="76" t="s">
        <v>6</v>
      </c>
      <c r="D4" s="77"/>
      <c r="E4" s="7">
        <v>1</v>
      </c>
      <c r="I4" s="73">
        <f ca="1">I5</f>
        <v>45355</v>
      </c>
      <c r="J4" s="74"/>
      <c r="K4" s="74"/>
      <c r="L4" s="74"/>
      <c r="M4" s="74"/>
      <c r="N4" s="74"/>
      <c r="O4" s="75"/>
      <c r="P4" s="73">
        <f ca="1">P5</f>
        <v>45362</v>
      </c>
      <c r="Q4" s="74"/>
      <c r="R4" s="74"/>
      <c r="S4" s="74"/>
      <c r="T4" s="74"/>
      <c r="U4" s="74"/>
      <c r="V4" s="75"/>
      <c r="W4" s="73">
        <f ca="1">W5</f>
        <v>45369</v>
      </c>
      <c r="X4" s="74"/>
      <c r="Y4" s="74"/>
      <c r="Z4" s="74"/>
      <c r="AA4" s="74"/>
      <c r="AB4" s="74"/>
      <c r="AC4" s="75"/>
      <c r="AD4" s="73">
        <f ca="1">AD5</f>
        <v>45376</v>
      </c>
      <c r="AE4" s="74"/>
      <c r="AF4" s="74"/>
      <c r="AG4" s="74"/>
      <c r="AH4" s="74"/>
      <c r="AI4" s="74"/>
      <c r="AJ4" s="75"/>
      <c r="AK4" s="73">
        <f ca="1">AK5</f>
        <v>45383</v>
      </c>
      <c r="AL4" s="74"/>
      <c r="AM4" s="74"/>
      <c r="AN4" s="74"/>
      <c r="AO4" s="74"/>
      <c r="AP4" s="74"/>
      <c r="AQ4" s="75"/>
      <c r="AR4" s="73">
        <f ca="1">AR5</f>
        <v>45390</v>
      </c>
      <c r="AS4" s="74"/>
      <c r="AT4" s="74"/>
      <c r="AU4" s="74"/>
      <c r="AV4" s="74"/>
      <c r="AW4" s="74"/>
      <c r="AX4" s="75"/>
      <c r="AY4" s="73">
        <f ca="1">AY5</f>
        <v>45397</v>
      </c>
      <c r="AZ4" s="74"/>
      <c r="BA4" s="74"/>
      <c r="BB4" s="74"/>
      <c r="BC4" s="74"/>
      <c r="BD4" s="74"/>
      <c r="BE4" s="75"/>
      <c r="BF4" s="73">
        <f ca="1">BF5</f>
        <v>45404</v>
      </c>
      <c r="BG4" s="74"/>
      <c r="BH4" s="74"/>
      <c r="BI4" s="74"/>
      <c r="BJ4" s="74"/>
      <c r="BK4" s="74"/>
      <c r="BL4" s="75"/>
      <c r="BM4" s="73">
        <f ca="1">BM5</f>
        <v>45411</v>
      </c>
      <c r="BN4" s="74"/>
      <c r="BO4" s="74"/>
      <c r="BP4" s="74"/>
      <c r="BQ4" s="74"/>
      <c r="BR4" s="74"/>
      <c r="BS4" s="75"/>
      <c r="BT4" s="73">
        <f ca="1">BT5</f>
        <v>45418</v>
      </c>
      <c r="BU4" s="74"/>
      <c r="BV4" s="74"/>
      <c r="BW4" s="74"/>
      <c r="BX4" s="74"/>
      <c r="BY4" s="74"/>
      <c r="BZ4" s="75"/>
      <c r="CA4" s="73">
        <f ca="1">CA5</f>
        <v>45425</v>
      </c>
      <c r="CB4" s="74"/>
      <c r="CC4" s="74"/>
      <c r="CD4" s="74"/>
      <c r="CE4" s="74"/>
      <c r="CF4" s="74"/>
      <c r="CG4" s="75"/>
      <c r="CH4" s="73">
        <f ca="1">CH5</f>
        <v>45432</v>
      </c>
      <c r="CI4" s="74"/>
      <c r="CJ4" s="74"/>
      <c r="CK4" s="74"/>
      <c r="CL4" s="74"/>
      <c r="CM4" s="74"/>
      <c r="CN4" s="75"/>
      <c r="CO4" s="73">
        <f ca="1">CO5</f>
        <v>45439</v>
      </c>
      <c r="CP4" s="74"/>
      <c r="CQ4" s="74"/>
      <c r="CR4" s="74"/>
      <c r="CS4" s="74"/>
      <c r="CT4" s="74"/>
      <c r="CU4" s="75"/>
      <c r="CV4" s="73">
        <f ca="1">CV5</f>
        <v>45446</v>
      </c>
      <c r="CW4" s="74"/>
      <c r="CX4" s="74"/>
      <c r="CY4" s="74"/>
      <c r="CZ4" s="74"/>
      <c r="DA4" s="74"/>
      <c r="DB4" s="75"/>
      <c r="DC4" s="73">
        <f ca="1">DC5</f>
        <v>45453</v>
      </c>
      <c r="DD4" s="74"/>
      <c r="DE4" s="74"/>
      <c r="DF4" s="74"/>
      <c r="DG4" s="74"/>
      <c r="DH4" s="74"/>
      <c r="DI4" s="75"/>
      <c r="DJ4" s="73">
        <f ca="1">DJ5</f>
        <v>45460</v>
      </c>
      <c r="DK4" s="74"/>
      <c r="DL4" s="74"/>
      <c r="DM4" s="74"/>
      <c r="DN4" s="74"/>
      <c r="DO4" s="74"/>
      <c r="DP4" s="75"/>
      <c r="DQ4" s="73">
        <f ca="1">DQ5</f>
        <v>45467</v>
      </c>
      <c r="DR4" s="74"/>
      <c r="DS4" s="74"/>
      <c r="DT4" s="74"/>
      <c r="DU4" s="74"/>
      <c r="DV4" s="74"/>
      <c r="DW4" s="75"/>
      <c r="DX4" s="73">
        <f ca="1">DX5</f>
        <v>45474</v>
      </c>
      <c r="DY4" s="74"/>
      <c r="DZ4" s="74"/>
      <c r="EA4" s="74"/>
      <c r="EB4" s="74"/>
      <c r="EC4" s="74"/>
      <c r="ED4" s="75"/>
      <c r="EE4" s="73">
        <f ca="1">EE5</f>
        <v>45481</v>
      </c>
      <c r="EF4" s="74"/>
      <c r="EG4" s="74"/>
      <c r="EH4" s="74"/>
      <c r="EI4" s="74"/>
      <c r="EJ4" s="74"/>
      <c r="EK4" s="75"/>
      <c r="EL4" s="73">
        <f ca="1">EL5</f>
        <v>45488</v>
      </c>
      <c r="EM4" s="74"/>
      <c r="EN4" s="74"/>
      <c r="EO4" s="74"/>
      <c r="EP4" s="74"/>
      <c r="EQ4" s="74"/>
      <c r="ER4" s="75"/>
      <c r="ES4" s="73">
        <f ca="1">ES5</f>
        <v>45495</v>
      </c>
      <c r="ET4" s="74"/>
      <c r="EU4" s="74"/>
      <c r="EV4" s="74"/>
      <c r="EW4" s="74"/>
      <c r="EX4" s="74"/>
      <c r="EY4" s="75"/>
      <c r="EZ4" s="73">
        <f ca="1">EZ5</f>
        <v>45502</v>
      </c>
      <c r="FA4" s="74"/>
      <c r="FB4" s="74"/>
      <c r="FC4" s="74"/>
      <c r="FD4" s="74"/>
      <c r="FE4" s="74"/>
      <c r="FF4" s="75"/>
      <c r="FG4" s="73">
        <f ca="1">FG5</f>
        <v>45509</v>
      </c>
      <c r="FH4" s="74"/>
      <c r="FI4" s="74"/>
      <c r="FJ4" s="74"/>
      <c r="FK4" s="74"/>
      <c r="FL4" s="74"/>
      <c r="FM4" s="75"/>
      <c r="FN4" s="73">
        <f ca="1">FN5</f>
        <v>45516</v>
      </c>
      <c r="FO4" s="74"/>
      <c r="FP4" s="74"/>
      <c r="FQ4" s="74"/>
      <c r="FR4" s="74"/>
      <c r="FS4" s="74"/>
      <c r="FT4" s="75"/>
      <c r="FU4" s="73">
        <f ca="1">FU5</f>
        <v>45523</v>
      </c>
      <c r="FV4" s="74"/>
      <c r="FW4" s="74"/>
      <c r="FX4" s="74"/>
      <c r="FY4" s="74"/>
      <c r="FZ4" s="74"/>
      <c r="GA4" s="75"/>
    </row>
    <row r="5" spans="1:183" ht="15" customHeight="1" x14ac:dyDescent="0.35">
      <c r="A5" s="44" t="s">
        <v>15</v>
      </c>
      <c r="B5" s="65"/>
      <c r="C5" s="65"/>
      <c r="D5" s="65"/>
      <c r="E5" s="65"/>
      <c r="F5" s="65"/>
      <c r="G5" s="65"/>
      <c r="I5" s="11">
        <f ca="1">Project_Start-WEEKDAY(Project_Start,1)+2+7*(Display_Week-1)</f>
        <v>45355</v>
      </c>
      <c r="J5" s="10">
        <f ca="1">I5+1</f>
        <v>45356</v>
      </c>
      <c r="K5" s="10">
        <f t="shared" ref="K5:AX5" ca="1" si="0">J5+1</f>
        <v>45357</v>
      </c>
      <c r="L5" s="10">
        <f t="shared" ca="1" si="0"/>
        <v>45358</v>
      </c>
      <c r="M5" s="10">
        <f t="shared" ca="1" si="0"/>
        <v>45359</v>
      </c>
      <c r="N5" s="10">
        <f t="shared" ca="1" si="0"/>
        <v>45360</v>
      </c>
      <c r="O5" s="12">
        <f t="shared" ca="1" si="0"/>
        <v>45361</v>
      </c>
      <c r="P5" s="11">
        <f ca="1">O5+1</f>
        <v>45362</v>
      </c>
      <c r="Q5" s="10">
        <f ca="1">P5+1</f>
        <v>45363</v>
      </c>
      <c r="R5" s="10">
        <f t="shared" ca="1" si="0"/>
        <v>45364</v>
      </c>
      <c r="S5" s="10">
        <f t="shared" ca="1" si="0"/>
        <v>45365</v>
      </c>
      <c r="T5" s="10">
        <f t="shared" ca="1" si="0"/>
        <v>45366</v>
      </c>
      <c r="U5" s="10">
        <f t="shared" ca="1" si="0"/>
        <v>45367</v>
      </c>
      <c r="V5" s="12">
        <f t="shared" ca="1" si="0"/>
        <v>45368</v>
      </c>
      <c r="W5" s="11">
        <f ca="1">V5+1</f>
        <v>45369</v>
      </c>
      <c r="X5" s="10">
        <f ca="1">W5+1</f>
        <v>45370</v>
      </c>
      <c r="Y5" s="10">
        <f t="shared" ca="1" si="0"/>
        <v>45371</v>
      </c>
      <c r="Z5" s="10">
        <f t="shared" ca="1" si="0"/>
        <v>45372</v>
      </c>
      <c r="AA5" s="10">
        <f t="shared" ca="1" si="0"/>
        <v>45373</v>
      </c>
      <c r="AB5" s="10">
        <f t="shared" ca="1" si="0"/>
        <v>45374</v>
      </c>
      <c r="AC5" s="12">
        <f t="shared" ca="1" si="0"/>
        <v>45375</v>
      </c>
      <c r="AD5" s="11">
        <f ca="1">AC5+1</f>
        <v>45376</v>
      </c>
      <c r="AE5" s="10">
        <f ca="1">AD5+1</f>
        <v>45377</v>
      </c>
      <c r="AF5" s="10">
        <f t="shared" ca="1" si="0"/>
        <v>45378</v>
      </c>
      <c r="AG5" s="10">
        <f t="shared" ca="1" si="0"/>
        <v>45379</v>
      </c>
      <c r="AH5" s="10">
        <f t="shared" ca="1" si="0"/>
        <v>45380</v>
      </c>
      <c r="AI5" s="10">
        <f t="shared" ca="1" si="0"/>
        <v>45381</v>
      </c>
      <c r="AJ5" s="12">
        <f t="shared" ca="1" si="0"/>
        <v>45382</v>
      </c>
      <c r="AK5" s="11">
        <f ca="1">AJ5+1</f>
        <v>45383</v>
      </c>
      <c r="AL5" s="10">
        <f ca="1">AK5+1</f>
        <v>45384</v>
      </c>
      <c r="AM5" s="10">
        <f t="shared" ca="1" si="0"/>
        <v>45385</v>
      </c>
      <c r="AN5" s="10">
        <f t="shared" ca="1" si="0"/>
        <v>45386</v>
      </c>
      <c r="AO5" s="10">
        <f t="shared" ca="1" si="0"/>
        <v>45387</v>
      </c>
      <c r="AP5" s="10">
        <f t="shared" ca="1" si="0"/>
        <v>45388</v>
      </c>
      <c r="AQ5" s="12">
        <f t="shared" ca="1" si="0"/>
        <v>45389</v>
      </c>
      <c r="AR5" s="11">
        <f ca="1">AQ5+1</f>
        <v>45390</v>
      </c>
      <c r="AS5" s="10">
        <f ca="1">AR5+1</f>
        <v>45391</v>
      </c>
      <c r="AT5" s="10">
        <f t="shared" ca="1" si="0"/>
        <v>45392</v>
      </c>
      <c r="AU5" s="10">
        <f t="shared" ca="1" si="0"/>
        <v>45393</v>
      </c>
      <c r="AV5" s="10">
        <f t="shared" ca="1" si="0"/>
        <v>45394</v>
      </c>
      <c r="AW5" s="10">
        <f t="shared" ca="1" si="0"/>
        <v>45395</v>
      </c>
      <c r="AX5" s="12">
        <f t="shared" ca="1" si="0"/>
        <v>45396</v>
      </c>
      <c r="AY5" s="11">
        <f ca="1">AX5+1</f>
        <v>45397</v>
      </c>
      <c r="AZ5" s="10">
        <f ca="1">AY5+1</f>
        <v>45398</v>
      </c>
      <c r="BA5" s="10">
        <f t="shared" ref="BA5:BE5" ca="1" si="1">AZ5+1</f>
        <v>45399</v>
      </c>
      <c r="BB5" s="10">
        <f t="shared" ca="1" si="1"/>
        <v>45400</v>
      </c>
      <c r="BC5" s="10">
        <f t="shared" ca="1" si="1"/>
        <v>45401</v>
      </c>
      <c r="BD5" s="10">
        <f t="shared" ca="1" si="1"/>
        <v>45402</v>
      </c>
      <c r="BE5" s="12">
        <f t="shared" ca="1" si="1"/>
        <v>45403</v>
      </c>
      <c r="BF5" s="11">
        <f ca="1">BE5+1</f>
        <v>45404</v>
      </c>
      <c r="BG5" s="10">
        <f ca="1">BF5+1</f>
        <v>45405</v>
      </c>
      <c r="BH5" s="10">
        <f t="shared" ref="BH5:BL5" ca="1" si="2">BG5+1</f>
        <v>45406</v>
      </c>
      <c r="BI5" s="10">
        <f t="shared" ca="1" si="2"/>
        <v>45407</v>
      </c>
      <c r="BJ5" s="10">
        <f t="shared" ca="1" si="2"/>
        <v>45408</v>
      </c>
      <c r="BK5" s="10">
        <f t="shared" ca="1" si="2"/>
        <v>45409</v>
      </c>
      <c r="BL5" s="12">
        <f t="shared" ca="1" si="2"/>
        <v>45410</v>
      </c>
      <c r="BM5" s="11">
        <f ca="1">BL5+1</f>
        <v>45411</v>
      </c>
      <c r="BN5" s="10">
        <f ca="1">BM5+1</f>
        <v>45412</v>
      </c>
      <c r="BO5" s="10">
        <f t="shared" ref="BO5:BS5" ca="1" si="3">BN5+1</f>
        <v>45413</v>
      </c>
      <c r="BP5" s="10">
        <f t="shared" ca="1" si="3"/>
        <v>45414</v>
      </c>
      <c r="BQ5" s="10">
        <f t="shared" ca="1" si="3"/>
        <v>45415</v>
      </c>
      <c r="BR5" s="10">
        <f t="shared" ca="1" si="3"/>
        <v>45416</v>
      </c>
      <c r="BS5" s="12">
        <f t="shared" ca="1" si="3"/>
        <v>45417</v>
      </c>
      <c r="BT5" s="11">
        <f ca="1">BS5+1</f>
        <v>45418</v>
      </c>
      <c r="BU5" s="10">
        <f ca="1">BT5+1</f>
        <v>45419</v>
      </c>
      <c r="BV5" s="10">
        <f t="shared" ref="BV5:BZ5" ca="1" si="4">BU5+1</f>
        <v>45420</v>
      </c>
      <c r="BW5" s="10">
        <f t="shared" ca="1" si="4"/>
        <v>45421</v>
      </c>
      <c r="BX5" s="10">
        <f t="shared" ca="1" si="4"/>
        <v>45422</v>
      </c>
      <c r="BY5" s="10">
        <f t="shared" ca="1" si="4"/>
        <v>45423</v>
      </c>
      <c r="BZ5" s="12">
        <f t="shared" ca="1" si="4"/>
        <v>45424</v>
      </c>
      <c r="CA5" s="11">
        <f ca="1">BZ5+1</f>
        <v>45425</v>
      </c>
      <c r="CB5" s="10">
        <f ca="1">CA5+1</f>
        <v>45426</v>
      </c>
      <c r="CC5" s="10">
        <f t="shared" ref="CC5:CG5" ca="1" si="5">CB5+1</f>
        <v>45427</v>
      </c>
      <c r="CD5" s="10">
        <f t="shared" ca="1" si="5"/>
        <v>45428</v>
      </c>
      <c r="CE5" s="10">
        <f t="shared" ca="1" si="5"/>
        <v>45429</v>
      </c>
      <c r="CF5" s="10">
        <f t="shared" ca="1" si="5"/>
        <v>45430</v>
      </c>
      <c r="CG5" s="12">
        <f t="shared" ca="1" si="5"/>
        <v>45431</v>
      </c>
      <c r="CH5" s="11">
        <f ca="1">CG5+1</f>
        <v>45432</v>
      </c>
      <c r="CI5" s="10">
        <f ca="1">CH5+1</f>
        <v>45433</v>
      </c>
      <c r="CJ5" s="10">
        <f t="shared" ref="CJ5:CN5" ca="1" si="6">CI5+1</f>
        <v>45434</v>
      </c>
      <c r="CK5" s="10">
        <f t="shared" ca="1" si="6"/>
        <v>45435</v>
      </c>
      <c r="CL5" s="10">
        <f t="shared" ca="1" si="6"/>
        <v>45436</v>
      </c>
      <c r="CM5" s="10">
        <f t="shared" ca="1" si="6"/>
        <v>45437</v>
      </c>
      <c r="CN5" s="12">
        <f t="shared" ca="1" si="6"/>
        <v>45438</v>
      </c>
      <c r="CO5" s="11">
        <f ca="1">CN5+1</f>
        <v>45439</v>
      </c>
      <c r="CP5" s="10">
        <f ca="1">CO5+1</f>
        <v>45440</v>
      </c>
      <c r="CQ5" s="10">
        <f t="shared" ref="CQ5:CU5" ca="1" si="7">CP5+1</f>
        <v>45441</v>
      </c>
      <c r="CR5" s="10">
        <f t="shared" ca="1" si="7"/>
        <v>45442</v>
      </c>
      <c r="CS5" s="10">
        <f t="shared" ca="1" si="7"/>
        <v>45443</v>
      </c>
      <c r="CT5" s="10">
        <f t="shared" ca="1" si="7"/>
        <v>45444</v>
      </c>
      <c r="CU5" s="12">
        <f t="shared" ca="1" si="7"/>
        <v>45445</v>
      </c>
      <c r="CV5" s="11">
        <f ca="1">CU5+1</f>
        <v>45446</v>
      </c>
      <c r="CW5" s="10">
        <f ca="1">CV5+1</f>
        <v>45447</v>
      </c>
      <c r="CX5" s="10">
        <f t="shared" ref="CX5:DB5" ca="1" si="8">CW5+1</f>
        <v>45448</v>
      </c>
      <c r="CY5" s="10">
        <f t="shared" ca="1" si="8"/>
        <v>45449</v>
      </c>
      <c r="CZ5" s="10">
        <f t="shared" ca="1" si="8"/>
        <v>45450</v>
      </c>
      <c r="DA5" s="10">
        <f t="shared" ca="1" si="8"/>
        <v>45451</v>
      </c>
      <c r="DB5" s="12">
        <f t="shared" ca="1" si="8"/>
        <v>45452</v>
      </c>
      <c r="DC5" s="11">
        <f ca="1">DB5+1</f>
        <v>45453</v>
      </c>
      <c r="DD5" s="10">
        <f ca="1">DC5+1</f>
        <v>45454</v>
      </c>
      <c r="DE5" s="10">
        <f t="shared" ref="DE5:DI5" ca="1" si="9">DD5+1</f>
        <v>45455</v>
      </c>
      <c r="DF5" s="10">
        <f t="shared" ca="1" si="9"/>
        <v>45456</v>
      </c>
      <c r="DG5" s="10">
        <f t="shared" ca="1" si="9"/>
        <v>45457</v>
      </c>
      <c r="DH5" s="10">
        <f t="shared" ca="1" si="9"/>
        <v>45458</v>
      </c>
      <c r="DI5" s="12">
        <f t="shared" ca="1" si="9"/>
        <v>45459</v>
      </c>
      <c r="DJ5" s="11">
        <f ca="1">DI5+1</f>
        <v>45460</v>
      </c>
      <c r="DK5" s="10">
        <f ca="1">DJ5+1</f>
        <v>45461</v>
      </c>
      <c r="DL5" s="10">
        <f t="shared" ref="DL5:DP5" ca="1" si="10">DK5+1</f>
        <v>45462</v>
      </c>
      <c r="DM5" s="10">
        <f t="shared" ca="1" si="10"/>
        <v>45463</v>
      </c>
      <c r="DN5" s="10">
        <f t="shared" ca="1" si="10"/>
        <v>45464</v>
      </c>
      <c r="DO5" s="10">
        <f t="shared" ca="1" si="10"/>
        <v>45465</v>
      </c>
      <c r="DP5" s="12">
        <f t="shared" ca="1" si="10"/>
        <v>45466</v>
      </c>
      <c r="DQ5" s="11">
        <f ca="1">DP5+1</f>
        <v>45467</v>
      </c>
      <c r="DR5" s="10">
        <f ca="1">DQ5+1</f>
        <v>45468</v>
      </c>
      <c r="DS5" s="10">
        <f t="shared" ref="DS5:DW5" ca="1" si="11">DR5+1</f>
        <v>45469</v>
      </c>
      <c r="DT5" s="10">
        <f t="shared" ca="1" si="11"/>
        <v>45470</v>
      </c>
      <c r="DU5" s="10">
        <f t="shared" ca="1" si="11"/>
        <v>45471</v>
      </c>
      <c r="DV5" s="10">
        <f t="shared" ca="1" si="11"/>
        <v>45472</v>
      </c>
      <c r="DW5" s="12">
        <f t="shared" ca="1" si="11"/>
        <v>45473</v>
      </c>
      <c r="DX5" s="11">
        <f ca="1">DW5+1</f>
        <v>45474</v>
      </c>
      <c r="DY5" s="10">
        <f ca="1">DX5+1</f>
        <v>45475</v>
      </c>
      <c r="DZ5" s="10">
        <f t="shared" ref="DZ5:ED5" ca="1" si="12">DY5+1</f>
        <v>45476</v>
      </c>
      <c r="EA5" s="10">
        <f t="shared" ca="1" si="12"/>
        <v>45477</v>
      </c>
      <c r="EB5" s="10">
        <f t="shared" ca="1" si="12"/>
        <v>45478</v>
      </c>
      <c r="EC5" s="10">
        <f t="shared" ca="1" si="12"/>
        <v>45479</v>
      </c>
      <c r="ED5" s="12">
        <f t="shared" ca="1" si="12"/>
        <v>45480</v>
      </c>
      <c r="EE5" s="11">
        <f ca="1">ED5+1</f>
        <v>45481</v>
      </c>
      <c r="EF5" s="10">
        <f ca="1">EE5+1</f>
        <v>45482</v>
      </c>
      <c r="EG5" s="10">
        <f t="shared" ref="EG5:EK5" ca="1" si="13">EF5+1</f>
        <v>45483</v>
      </c>
      <c r="EH5" s="10">
        <f t="shared" ca="1" si="13"/>
        <v>45484</v>
      </c>
      <c r="EI5" s="10">
        <f t="shared" ca="1" si="13"/>
        <v>45485</v>
      </c>
      <c r="EJ5" s="10">
        <f t="shared" ca="1" si="13"/>
        <v>45486</v>
      </c>
      <c r="EK5" s="12">
        <f t="shared" ca="1" si="13"/>
        <v>45487</v>
      </c>
      <c r="EL5" s="11">
        <f ca="1">EK5+1</f>
        <v>45488</v>
      </c>
      <c r="EM5" s="10">
        <f ca="1">EL5+1</f>
        <v>45489</v>
      </c>
      <c r="EN5" s="10">
        <f t="shared" ref="EN5:ER5" ca="1" si="14">EM5+1</f>
        <v>45490</v>
      </c>
      <c r="EO5" s="10">
        <f t="shared" ca="1" si="14"/>
        <v>45491</v>
      </c>
      <c r="EP5" s="10">
        <f t="shared" ca="1" si="14"/>
        <v>45492</v>
      </c>
      <c r="EQ5" s="10">
        <f t="shared" ca="1" si="14"/>
        <v>45493</v>
      </c>
      <c r="ER5" s="12">
        <f t="shared" ca="1" si="14"/>
        <v>45494</v>
      </c>
      <c r="ES5" s="11">
        <f ca="1">ER5+1</f>
        <v>45495</v>
      </c>
      <c r="ET5" s="10">
        <f ca="1">ES5+1</f>
        <v>45496</v>
      </c>
      <c r="EU5" s="10">
        <f t="shared" ref="EU5:EY5" ca="1" si="15">ET5+1</f>
        <v>45497</v>
      </c>
      <c r="EV5" s="10">
        <f t="shared" ca="1" si="15"/>
        <v>45498</v>
      </c>
      <c r="EW5" s="10">
        <f t="shared" ca="1" si="15"/>
        <v>45499</v>
      </c>
      <c r="EX5" s="10">
        <f t="shared" ca="1" si="15"/>
        <v>45500</v>
      </c>
      <c r="EY5" s="12">
        <f t="shared" ca="1" si="15"/>
        <v>45501</v>
      </c>
      <c r="EZ5" s="11">
        <f ca="1">EY5+1</f>
        <v>45502</v>
      </c>
      <c r="FA5" s="10">
        <f ca="1">EZ5+1</f>
        <v>45503</v>
      </c>
      <c r="FB5" s="10">
        <f t="shared" ref="FB5:FF5" ca="1" si="16">FA5+1</f>
        <v>45504</v>
      </c>
      <c r="FC5" s="10">
        <f t="shared" ca="1" si="16"/>
        <v>45505</v>
      </c>
      <c r="FD5" s="10">
        <f t="shared" ca="1" si="16"/>
        <v>45506</v>
      </c>
      <c r="FE5" s="10">
        <f t="shared" ca="1" si="16"/>
        <v>45507</v>
      </c>
      <c r="FF5" s="12">
        <f t="shared" ca="1" si="16"/>
        <v>45508</v>
      </c>
      <c r="FG5" s="11">
        <f ca="1">FF5+1</f>
        <v>45509</v>
      </c>
      <c r="FH5" s="10">
        <f ca="1">FG5+1</f>
        <v>45510</v>
      </c>
      <c r="FI5" s="10">
        <f t="shared" ref="FI5:FM5" ca="1" si="17">FH5+1</f>
        <v>45511</v>
      </c>
      <c r="FJ5" s="10">
        <f t="shared" ca="1" si="17"/>
        <v>45512</v>
      </c>
      <c r="FK5" s="10">
        <f t="shared" ca="1" si="17"/>
        <v>45513</v>
      </c>
      <c r="FL5" s="10">
        <f t="shared" ca="1" si="17"/>
        <v>45514</v>
      </c>
      <c r="FM5" s="12">
        <f t="shared" ca="1" si="17"/>
        <v>45515</v>
      </c>
      <c r="FN5" s="11">
        <f ca="1">FM5+1</f>
        <v>45516</v>
      </c>
      <c r="FO5" s="10">
        <f ca="1">FN5+1</f>
        <v>45517</v>
      </c>
      <c r="FP5" s="10">
        <f t="shared" ref="FP5:FT5" ca="1" si="18">FO5+1</f>
        <v>45518</v>
      </c>
      <c r="FQ5" s="10">
        <f t="shared" ca="1" si="18"/>
        <v>45519</v>
      </c>
      <c r="FR5" s="10">
        <f t="shared" ca="1" si="18"/>
        <v>45520</v>
      </c>
      <c r="FS5" s="10">
        <f t="shared" ca="1" si="18"/>
        <v>45521</v>
      </c>
      <c r="FT5" s="12">
        <f t="shared" ca="1" si="18"/>
        <v>45522</v>
      </c>
      <c r="FU5" s="11">
        <f ca="1">FT5+1</f>
        <v>45523</v>
      </c>
      <c r="FV5" s="10">
        <f ca="1">FU5+1</f>
        <v>45524</v>
      </c>
      <c r="FW5" s="10">
        <f t="shared" ref="FW5:GA5" ca="1" si="19">FV5+1</f>
        <v>45525</v>
      </c>
      <c r="FX5" s="10">
        <f t="shared" ca="1" si="19"/>
        <v>45526</v>
      </c>
      <c r="FY5" s="10">
        <f t="shared" ca="1" si="19"/>
        <v>45527</v>
      </c>
      <c r="FZ5" s="10">
        <f t="shared" ca="1" si="19"/>
        <v>45528</v>
      </c>
      <c r="GA5" s="12">
        <f t="shared" ca="1" si="19"/>
        <v>45529</v>
      </c>
    </row>
    <row r="6" spans="1:183" ht="30" customHeight="1" thickBot="1" x14ac:dyDescent="0.4">
      <c r="A6" s="44" t="s">
        <v>16</v>
      </c>
      <c r="B6" s="8" t="s">
        <v>7</v>
      </c>
      <c r="C6" s="9" t="s">
        <v>2</v>
      </c>
      <c r="D6" s="9" t="s">
        <v>1</v>
      </c>
      <c r="E6" s="9" t="s">
        <v>3</v>
      </c>
      <c r="F6" s="9" t="s">
        <v>4</v>
      </c>
      <c r="G6" s="9"/>
      <c r="H6" s="9" t="s">
        <v>5</v>
      </c>
      <c r="I6" s="13" t="str">
        <f t="shared" ref="I6:BT6" ca="1" si="20">LEFT(TEXT(I5,"ddd"),1)</f>
        <v>M</v>
      </c>
      <c r="J6" s="13" t="str">
        <f t="shared" ca="1" si="20"/>
        <v>T</v>
      </c>
      <c r="K6" s="13" t="str">
        <f t="shared" ca="1" si="20"/>
        <v>W</v>
      </c>
      <c r="L6" s="13" t="str">
        <f t="shared" ca="1" si="20"/>
        <v>T</v>
      </c>
      <c r="M6" s="13" t="str">
        <f t="shared" ca="1" si="20"/>
        <v>F</v>
      </c>
      <c r="N6" s="13" t="str">
        <f t="shared" ca="1" si="20"/>
        <v>S</v>
      </c>
      <c r="O6" s="13" t="str">
        <f t="shared" ca="1" si="20"/>
        <v>S</v>
      </c>
      <c r="P6" s="13" t="str">
        <f t="shared" ca="1" si="20"/>
        <v>M</v>
      </c>
      <c r="Q6" s="13" t="str">
        <f t="shared" ca="1" si="20"/>
        <v>T</v>
      </c>
      <c r="R6" s="13" t="str">
        <f t="shared" ca="1" si="20"/>
        <v>W</v>
      </c>
      <c r="S6" s="13" t="str">
        <f t="shared" ca="1" si="20"/>
        <v>T</v>
      </c>
      <c r="T6" s="13" t="str">
        <f t="shared" ca="1" si="20"/>
        <v>F</v>
      </c>
      <c r="U6" s="13" t="str">
        <f t="shared" ca="1" si="20"/>
        <v>S</v>
      </c>
      <c r="V6" s="13" t="str">
        <f t="shared" ca="1" si="20"/>
        <v>S</v>
      </c>
      <c r="W6" s="13" t="str">
        <f t="shared" ca="1" si="20"/>
        <v>M</v>
      </c>
      <c r="X6" s="13" t="str">
        <f t="shared" ca="1" si="20"/>
        <v>T</v>
      </c>
      <c r="Y6" s="13" t="str">
        <f t="shared" ca="1" si="20"/>
        <v>W</v>
      </c>
      <c r="Z6" s="13" t="str">
        <f t="shared" ca="1" si="20"/>
        <v>T</v>
      </c>
      <c r="AA6" s="13" t="str">
        <f t="shared" ca="1" si="20"/>
        <v>F</v>
      </c>
      <c r="AB6" s="13" t="str">
        <f t="shared" ca="1" si="20"/>
        <v>S</v>
      </c>
      <c r="AC6" s="13" t="str">
        <f t="shared" ca="1" si="20"/>
        <v>S</v>
      </c>
      <c r="AD6" s="13" t="str">
        <f t="shared" ca="1" si="20"/>
        <v>M</v>
      </c>
      <c r="AE6" s="13" t="str">
        <f t="shared" ca="1" si="20"/>
        <v>T</v>
      </c>
      <c r="AF6" s="13" t="str">
        <f t="shared" ca="1" si="20"/>
        <v>W</v>
      </c>
      <c r="AG6" s="13" t="str">
        <f t="shared" ca="1" si="20"/>
        <v>T</v>
      </c>
      <c r="AH6" s="13" t="str">
        <f t="shared" ca="1" si="20"/>
        <v>F</v>
      </c>
      <c r="AI6" s="13" t="str">
        <f t="shared" ca="1" si="20"/>
        <v>S</v>
      </c>
      <c r="AJ6" s="13" t="str">
        <f t="shared" ca="1" si="20"/>
        <v>S</v>
      </c>
      <c r="AK6" s="13" t="str">
        <f t="shared" ca="1" si="20"/>
        <v>M</v>
      </c>
      <c r="AL6" s="13" t="str">
        <f t="shared" ca="1" si="20"/>
        <v>T</v>
      </c>
      <c r="AM6" s="13" t="str">
        <f t="shared" ca="1" si="20"/>
        <v>W</v>
      </c>
      <c r="AN6" s="13" t="str">
        <f t="shared" ca="1" si="20"/>
        <v>T</v>
      </c>
      <c r="AO6" s="13" t="str">
        <f t="shared" ca="1" si="20"/>
        <v>F</v>
      </c>
      <c r="AP6" s="13" t="str">
        <f t="shared" ca="1" si="20"/>
        <v>S</v>
      </c>
      <c r="AQ6" s="13" t="str">
        <f t="shared" ca="1" si="20"/>
        <v>S</v>
      </c>
      <c r="AR6" s="13" t="str">
        <f t="shared" ca="1" si="20"/>
        <v>M</v>
      </c>
      <c r="AS6" s="13" t="str">
        <f t="shared" ca="1" si="20"/>
        <v>T</v>
      </c>
      <c r="AT6" s="13" t="str">
        <f t="shared" ca="1" si="20"/>
        <v>W</v>
      </c>
      <c r="AU6" s="13" t="str">
        <f t="shared" ca="1" si="20"/>
        <v>T</v>
      </c>
      <c r="AV6" s="13" t="str">
        <f t="shared" ca="1" si="20"/>
        <v>F</v>
      </c>
      <c r="AW6" s="13" t="str">
        <f t="shared" ca="1" si="20"/>
        <v>S</v>
      </c>
      <c r="AX6" s="13" t="str">
        <f t="shared" ca="1" si="20"/>
        <v>S</v>
      </c>
      <c r="AY6" s="13" t="str">
        <f t="shared" ca="1" si="20"/>
        <v>M</v>
      </c>
      <c r="AZ6" s="13" t="str">
        <f t="shared" ca="1" si="20"/>
        <v>T</v>
      </c>
      <c r="BA6" s="13" t="str">
        <f t="shared" ca="1" si="20"/>
        <v>W</v>
      </c>
      <c r="BB6" s="13" t="str">
        <f t="shared" ca="1" si="20"/>
        <v>T</v>
      </c>
      <c r="BC6" s="13" t="str">
        <f t="shared" ca="1" si="20"/>
        <v>F</v>
      </c>
      <c r="BD6" s="13" t="str">
        <f t="shared" ca="1" si="20"/>
        <v>S</v>
      </c>
      <c r="BE6" s="13" t="str">
        <f t="shared" ca="1" si="20"/>
        <v>S</v>
      </c>
      <c r="BF6" s="13" t="str">
        <f t="shared" ca="1" si="20"/>
        <v>M</v>
      </c>
      <c r="BG6" s="13" t="str">
        <f t="shared" ca="1" si="20"/>
        <v>T</v>
      </c>
      <c r="BH6" s="13" t="str">
        <f t="shared" ca="1" si="20"/>
        <v>W</v>
      </c>
      <c r="BI6" s="13" t="str">
        <f t="shared" ca="1" si="20"/>
        <v>T</v>
      </c>
      <c r="BJ6" s="13" t="str">
        <f t="shared" ca="1" si="20"/>
        <v>F</v>
      </c>
      <c r="BK6" s="13" t="str">
        <f t="shared" ca="1" si="20"/>
        <v>S</v>
      </c>
      <c r="BL6" s="13" t="str">
        <f t="shared" ca="1" si="20"/>
        <v>S</v>
      </c>
      <c r="BM6" s="13" t="str">
        <f t="shared" ca="1" si="20"/>
        <v>M</v>
      </c>
      <c r="BN6" s="13" t="str">
        <f t="shared" ca="1" si="20"/>
        <v>T</v>
      </c>
      <c r="BO6" s="13" t="str">
        <f t="shared" ca="1" si="20"/>
        <v>W</v>
      </c>
      <c r="BP6" s="13" t="str">
        <f t="shared" ca="1" si="20"/>
        <v>T</v>
      </c>
      <c r="BQ6" s="13" t="str">
        <f t="shared" ca="1" si="20"/>
        <v>F</v>
      </c>
      <c r="BR6" s="13" t="str">
        <f t="shared" ca="1" si="20"/>
        <v>S</v>
      </c>
      <c r="BS6" s="13" t="str">
        <f t="shared" ca="1" si="20"/>
        <v>S</v>
      </c>
      <c r="BT6" s="13" t="str">
        <f t="shared" ca="1" si="20"/>
        <v>M</v>
      </c>
      <c r="BU6" s="13" t="str">
        <f t="shared" ref="BU6:EF6" ca="1" si="21">LEFT(TEXT(BU5,"ddd"),1)</f>
        <v>T</v>
      </c>
      <c r="BV6" s="13" t="str">
        <f t="shared" ca="1" si="21"/>
        <v>W</v>
      </c>
      <c r="BW6" s="13" t="str">
        <f t="shared" ca="1" si="21"/>
        <v>T</v>
      </c>
      <c r="BX6" s="13" t="str">
        <f t="shared" ca="1" si="21"/>
        <v>F</v>
      </c>
      <c r="BY6" s="13" t="str">
        <f t="shared" ca="1" si="21"/>
        <v>S</v>
      </c>
      <c r="BZ6" s="13" t="str">
        <f t="shared" ca="1" si="21"/>
        <v>S</v>
      </c>
      <c r="CA6" s="13" t="str">
        <f t="shared" ca="1" si="21"/>
        <v>M</v>
      </c>
      <c r="CB6" s="13" t="str">
        <f t="shared" ca="1" si="21"/>
        <v>T</v>
      </c>
      <c r="CC6" s="13" t="str">
        <f t="shared" ca="1" si="21"/>
        <v>W</v>
      </c>
      <c r="CD6" s="13" t="str">
        <f t="shared" ca="1" si="21"/>
        <v>T</v>
      </c>
      <c r="CE6" s="13" t="str">
        <f t="shared" ca="1" si="21"/>
        <v>F</v>
      </c>
      <c r="CF6" s="13" t="str">
        <f t="shared" ca="1" si="21"/>
        <v>S</v>
      </c>
      <c r="CG6" s="13" t="str">
        <f t="shared" ca="1" si="21"/>
        <v>S</v>
      </c>
      <c r="CH6" s="13" t="str">
        <f t="shared" ca="1" si="21"/>
        <v>M</v>
      </c>
      <c r="CI6" s="13" t="str">
        <f t="shared" ca="1" si="21"/>
        <v>T</v>
      </c>
      <c r="CJ6" s="13" t="str">
        <f t="shared" ca="1" si="21"/>
        <v>W</v>
      </c>
      <c r="CK6" s="13" t="str">
        <f t="shared" ca="1" si="21"/>
        <v>T</v>
      </c>
      <c r="CL6" s="13" t="str">
        <f t="shared" ca="1" si="21"/>
        <v>F</v>
      </c>
      <c r="CM6" s="13" t="str">
        <f t="shared" ca="1" si="21"/>
        <v>S</v>
      </c>
      <c r="CN6" s="13" t="str">
        <f t="shared" ca="1" si="21"/>
        <v>S</v>
      </c>
      <c r="CO6" s="13" t="str">
        <f t="shared" ca="1" si="21"/>
        <v>M</v>
      </c>
      <c r="CP6" s="13" t="str">
        <f t="shared" ca="1" si="21"/>
        <v>T</v>
      </c>
      <c r="CQ6" s="13" t="str">
        <f t="shared" ca="1" si="21"/>
        <v>W</v>
      </c>
      <c r="CR6" s="13" t="str">
        <f t="shared" ca="1" si="21"/>
        <v>T</v>
      </c>
      <c r="CS6" s="13" t="str">
        <f t="shared" ca="1" si="21"/>
        <v>F</v>
      </c>
      <c r="CT6" s="13" t="str">
        <f t="shared" ca="1" si="21"/>
        <v>S</v>
      </c>
      <c r="CU6" s="13" t="str">
        <f t="shared" ca="1" si="21"/>
        <v>S</v>
      </c>
      <c r="CV6" s="13" t="str">
        <f t="shared" ca="1" si="21"/>
        <v>M</v>
      </c>
      <c r="CW6" s="13" t="str">
        <f t="shared" ca="1" si="21"/>
        <v>T</v>
      </c>
      <c r="CX6" s="13" t="str">
        <f t="shared" ca="1" si="21"/>
        <v>W</v>
      </c>
      <c r="CY6" s="13" t="str">
        <f t="shared" ca="1" si="21"/>
        <v>T</v>
      </c>
      <c r="CZ6" s="13" t="str">
        <f t="shared" ca="1" si="21"/>
        <v>F</v>
      </c>
      <c r="DA6" s="13" t="str">
        <f t="shared" ca="1" si="21"/>
        <v>S</v>
      </c>
      <c r="DB6" s="13" t="str">
        <f t="shared" ca="1" si="21"/>
        <v>S</v>
      </c>
      <c r="DC6" s="13" t="str">
        <f t="shared" ca="1" si="21"/>
        <v>M</v>
      </c>
      <c r="DD6" s="13" t="str">
        <f t="shared" ca="1" si="21"/>
        <v>T</v>
      </c>
      <c r="DE6" s="13" t="str">
        <f t="shared" ca="1" si="21"/>
        <v>W</v>
      </c>
      <c r="DF6" s="13" t="str">
        <f t="shared" ca="1" si="21"/>
        <v>T</v>
      </c>
      <c r="DG6" s="13" t="str">
        <f t="shared" ca="1" si="21"/>
        <v>F</v>
      </c>
      <c r="DH6" s="13" t="str">
        <f t="shared" ca="1" si="21"/>
        <v>S</v>
      </c>
      <c r="DI6" s="13" t="str">
        <f t="shared" ca="1" si="21"/>
        <v>S</v>
      </c>
      <c r="DJ6" s="13" t="str">
        <f t="shared" ca="1" si="21"/>
        <v>M</v>
      </c>
      <c r="DK6" s="13" t="str">
        <f t="shared" ca="1" si="21"/>
        <v>T</v>
      </c>
      <c r="DL6" s="13" t="str">
        <f t="shared" ca="1" si="21"/>
        <v>W</v>
      </c>
      <c r="DM6" s="13" t="str">
        <f t="shared" ca="1" si="21"/>
        <v>T</v>
      </c>
      <c r="DN6" s="13" t="str">
        <f t="shared" ca="1" si="21"/>
        <v>F</v>
      </c>
      <c r="DO6" s="13" t="str">
        <f t="shared" ca="1" si="21"/>
        <v>S</v>
      </c>
      <c r="DP6" s="13" t="str">
        <f t="shared" ca="1" si="21"/>
        <v>S</v>
      </c>
      <c r="DQ6" s="13" t="str">
        <f t="shared" ca="1" si="21"/>
        <v>M</v>
      </c>
      <c r="DR6" s="13" t="str">
        <f t="shared" ca="1" si="21"/>
        <v>T</v>
      </c>
      <c r="DS6" s="13" t="str">
        <f t="shared" ca="1" si="21"/>
        <v>W</v>
      </c>
      <c r="DT6" s="13" t="str">
        <f t="shared" ca="1" si="21"/>
        <v>T</v>
      </c>
      <c r="DU6" s="13" t="str">
        <f t="shared" ca="1" si="21"/>
        <v>F</v>
      </c>
      <c r="DV6" s="13" t="str">
        <f t="shared" ca="1" si="21"/>
        <v>S</v>
      </c>
      <c r="DW6" s="13" t="str">
        <f t="shared" ca="1" si="21"/>
        <v>S</v>
      </c>
      <c r="DX6" s="13" t="str">
        <f t="shared" ca="1" si="21"/>
        <v>M</v>
      </c>
      <c r="DY6" s="13" t="str">
        <f t="shared" ca="1" si="21"/>
        <v>T</v>
      </c>
      <c r="DZ6" s="13" t="str">
        <f t="shared" ca="1" si="21"/>
        <v>W</v>
      </c>
      <c r="EA6" s="13" t="str">
        <f t="shared" ca="1" si="21"/>
        <v>T</v>
      </c>
      <c r="EB6" s="13" t="str">
        <f t="shared" ca="1" si="21"/>
        <v>F</v>
      </c>
      <c r="EC6" s="13" t="str">
        <f t="shared" ca="1" si="21"/>
        <v>S</v>
      </c>
      <c r="ED6" s="13" t="str">
        <f t="shared" ca="1" si="21"/>
        <v>S</v>
      </c>
      <c r="EE6" s="13" t="str">
        <f t="shared" ca="1" si="21"/>
        <v>M</v>
      </c>
      <c r="EF6" s="13" t="str">
        <f t="shared" ca="1" si="21"/>
        <v>T</v>
      </c>
      <c r="EG6" s="13" t="str">
        <f t="shared" ref="EG6:GA6" ca="1" si="22">LEFT(TEXT(EG5,"ddd"),1)</f>
        <v>W</v>
      </c>
      <c r="EH6" s="13" t="str">
        <f t="shared" ca="1" si="22"/>
        <v>T</v>
      </c>
      <c r="EI6" s="13" t="str">
        <f t="shared" ca="1" si="22"/>
        <v>F</v>
      </c>
      <c r="EJ6" s="13" t="str">
        <f t="shared" ca="1" si="22"/>
        <v>S</v>
      </c>
      <c r="EK6" s="13" t="str">
        <f t="shared" ca="1" si="22"/>
        <v>S</v>
      </c>
      <c r="EL6" s="13" t="str">
        <f t="shared" ca="1" si="22"/>
        <v>M</v>
      </c>
      <c r="EM6" s="13" t="str">
        <f t="shared" ca="1" si="22"/>
        <v>T</v>
      </c>
      <c r="EN6" s="13" t="str">
        <f t="shared" ca="1" si="22"/>
        <v>W</v>
      </c>
      <c r="EO6" s="13" t="str">
        <f t="shared" ca="1" si="22"/>
        <v>T</v>
      </c>
      <c r="EP6" s="13" t="str">
        <f t="shared" ca="1" si="22"/>
        <v>F</v>
      </c>
      <c r="EQ6" s="13" t="str">
        <f t="shared" ca="1" si="22"/>
        <v>S</v>
      </c>
      <c r="ER6" s="13" t="str">
        <f t="shared" ca="1" si="22"/>
        <v>S</v>
      </c>
      <c r="ES6" s="13" t="str">
        <f t="shared" ca="1" si="22"/>
        <v>M</v>
      </c>
      <c r="ET6" s="13" t="str">
        <f t="shared" ca="1" si="22"/>
        <v>T</v>
      </c>
      <c r="EU6" s="13" t="str">
        <f t="shared" ca="1" si="22"/>
        <v>W</v>
      </c>
      <c r="EV6" s="13" t="str">
        <f t="shared" ca="1" si="22"/>
        <v>T</v>
      </c>
      <c r="EW6" s="13" t="str">
        <f t="shared" ca="1" si="22"/>
        <v>F</v>
      </c>
      <c r="EX6" s="13" t="str">
        <f t="shared" ca="1" si="22"/>
        <v>S</v>
      </c>
      <c r="EY6" s="13" t="str">
        <f t="shared" ca="1" si="22"/>
        <v>S</v>
      </c>
      <c r="EZ6" s="13" t="str">
        <f t="shared" ca="1" si="22"/>
        <v>M</v>
      </c>
      <c r="FA6" s="13" t="str">
        <f t="shared" ca="1" si="22"/>
        <v>T</v>
      </c>
      <c r="FB6" s="13" t="str">
        <f t="shared" ca="1" si="22"/>
        <v>W</v>
      </c>
      <c r="FC6" s="13" t="str">
        <f t="shared" ca="1" si="22"/>
        <v>T</v>
      </c>
      <c r="FD6" s="13" t="str">
        <f t="shared" ca="1" si="22"/>
        <v>F</v>
      </c>
      <c r="FE6" s="13" t="str">
        <f t="shared" ca="1" si="22"/>
        <v>S</v>
      </c>
      <c r="FF6" s="13" t="str">
        <f t="shared" ca="1" si="22"/>
        <v>S</v>
      </c>
      <c r="FG6" s="13" t="str">
        <f t="shared" ca="1" si="22"/>
        <v>M</v>
      </c>
      <c r="FH6" s="13" t="str">
        <f t="shared" ca="1" si="22"/>
        <v>T</v>
      </c>
      <c r="FI6" s="13" t="str">
        <f t="shared" ca="1" si="22"/>
        <v>W</v>
      </c>
      <c r="FJ6" s="13" t="str">
        <f t="shared" ca="1" si="22"/>
        <v>T</v>
      </c>
      <c r="FK6" s="13" t="str">
        <f t="shared" ca="1" si="22"/>
        <v>F</v>
      </c>
      <c r="FL6" s="13" t="str">
        <f t="shared" ca="1" si="22"/>
        <v>S</v>
      </c>
      <c r="FM6" s="13" t="str">
        <f t="shared" ca="1" si="22"/>
        <v>S</v>
      </c>
      <c r="FN6" s="13" t="str">
        <f t="shared" ca="1" si="22"/>
        <v>M</v>
      </c>
      <c r="FO6" s="13" t="str">
        <f t="shared" ca="1" si="22"/>
        <v>T</v>
      </c>
      <c r="FP6" s="13" t="str">
        <f t="shared" ca="1" si="22"/>
        <v>W</v>
      </c>
      <c r="FQ6" s="13" t="str">
        <f t="shared" ca="1" si="22"/>
        <v>T</v>
      </c>
      <c r="FR6" s="13" t="str">
        <f t="shared" ca="1" si="22"/>
        <v>F</v>
      </c>
      <c r="FS6" s="13" t="str">
        <f t="shared" ca="1" si="22"/>
        <v>S</v>
      </c>
      <c r="FT6" s="13" t="str">
        <f t="shared" ca="1" si="22"/>
        <v>S</v>
      </c>
      <c r="FU6" s="13" t="str">
        <f t="shared" ca="1" si="22"/>
        <v>M</v>
      </c>
      <c r="FV6" s="13" t="str">
        <f t="shared" ca="1" si="22"/>
        <v>T</v>
      </c>
      <c r="FW6" s="13" t="str">
        <f t="shared" ca="1" si="22"/>
        <v>W</v>
      </c>
      <c r="FX6" s="13" t="str">
        <f t="shared" ca="1" si="22"/>
        <v>T</v>
      </c>
      <c r="FY6" s="13" t="str">
        <f t="shared" ca="1" si="22"/>
        <v>F</v>
      </c>
      <c r="FZ6" s="13" t="str">
        <f t="shared" ca="1" si="22"/>
        <v>S</v>
      </c>
      <c r="GA6" s="13" t="str">
        <f t="shared" ca="1" si="22"/>
        <v>S</v>
      </c>
    </row>
    <row r="7" spans="1:183" ht="30" hidden="1" customHeight="1" thickBot="1" x14ac:dyDescent="0.4">
      <c r="A7" s="43" t="s">
        <v>21</v>
      </c>
      <c r="C7" s="4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row>
    <row r="8" spans="1:183" s="3" customFormat="1" ht="30" customHeight="1" thickBot="1" x14ac:dyDescent="0.4">
      <c r="A8" s="44" t="s">
        <v>17</v>
      </c>
      <c r="B8" s="18" t="s">
        <v>28</v>
      </c>
      <c r="C8" s="54"/>
      <c r="D8" s="19"/>
      <c r="E8" s="20"/>
      <c r="F8" s="21"/>
      <c r="G8" s="17"/>
      <c r="H8" s="17" t="str">
        <f t="shared" ref="H8:H27" si="23">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row>
    <row r="9" spans="1:183" s="3" customFormat="1" ht="30" customHeight="1" thickBot="1" x14ac:dyDescent="0.4">
      <c r="A9" s="44" t="s">
        <v>22</v>
      </c>
      <c r="B9" s="61" t="s">
        <v>32</v>
      </c>
      <c r="C9" s="55" t="s">
        <v>75</v>
      </c>
      <c r="D9" s="22">
        <v>0.2</v>
      </c>
      <c r="E9" s="50">
        <f ca="1">Project_Start</f>
        <v>45356</v>
      </c>
      <c r="F9" s="50">
        <f ca="1">E9+6</f>
        <v>45362</v>
      </c>
      <c r="G9" s="17"/>
      <c r="H9" s="17">
        <f t="shared" ca="1" si="23"/>
        <v>7</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row>
    <row r="10" spans="1:183" s="3" customFormat="1" ht="30" customHeight="1" thickBot="1" x14ac:dyDescent="0.4">
      <c r="A10" s="44" t="s">
        <v>18</v>
      </c>
      <c r="B10" s="61" t="s">
        <v>31</v>
      </c>
      <c r="C10" s="55" t="s">
        <v>74</v>
      </c>
      <c r="D10" s="22">
        <v>0.1</v>
      </c>
      <c r="E10" s="50">
        <f ca="1">F9</f>
        <v>45362</v>
      </c>
      <c r="F10" s="50">
        <f ca="1">E10+12</f>
        <v>45374</v>
      </c>
      <c r="G10" s="17"/>
      <c r="H10" s="17">
        <f t="shared" ca="1" si="23"/>
        <v>13</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row>
    <row r="11" spans="1:183" s="3" customFormat="1" ht="30" customHeight="1" thickBot="1" x14ac:dyDescent="0.4">
      <c r="A11" s="43"/>
      <c r="B11" s="61" t="s">
        <v>33</v>
      </c>
      <c r="C11" s="55" t="s">
        <v>74</v>
      </c>
      <c r="D11" s="22">
        <v>0.05</v>
      </c>
      <c r="E11" s="50">
        <f ca="1">F10</f>
        <v>45374</v>
      </c>
      <c r="F11" s="50">
        <f ca="1">E11+7</f>
        <v>45381</v>
      </c>
      <c r="G11" s="17"/>
      <c r="H11" s="17">
        <f t="shared" ca="1" si="23"/>
        <v>8</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row>
    <row r="12" spans="1:183" s="3" customFormat="1" ht="30" customHeight="1" thickBot="1" x14ac:dyDescent="0.4">
      <c r="A12" s="43"/>
      <c r="B12" s="61" t="s">
        <v>34</v>
      </c>
      <c r="C12" s="55" t="s">
        <v>76</v>
      </c>
      <c r="D12" s="22">
        <v>0</v>
      </c>
      <c r="E12" s="50">
        <f ca="1">F11</f>
        <v>45381</v>
      </c>
      <c r="F12" s="50">
        <f ca="1">E12+14</f>
        <v>45395</v>
      </c>
      <c r="G12" s="17"/>
      <c r="H12" s="17">
        <f t="shared" ca="1" si="23"/>
        <v>15</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row>
    <row r="13" spans="1:183" s="3" customFormat="1" ht="30" customHeight="1" thickBot="1" x14ac:dyDescent="0.4">
      <c r="A13" s="43"/>
      <c r="B13" s="61" t="s">
        <v>35</v>
      </c>
      <c r="C13" s="55" t="s">
        <v>75</v>
      </c>
      <c r="D13" s="22"/>
      <c r="E13" s="50">
        <f ca="1">F12+1</f>
        <v>45396</v>
      </c>
      <c r="F13" s="50">
        <f ca="1">E13+2</f>
        <v>45398</v>
      </c>
      <c r="G13" s="17"/>
      <c r="H13" s="17">
        <f t="shared" ca="1" si="23"/>
        <v>3</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row>
    <row r="14" spans="1:183" s="3" customFormat="1" ht="30" customHeight="1" thickBot="1" x14ac:dyDescent="0.4">
      <c r="A14" s="44" t="s">
        <v>19</v>
      </c>
      <c r="B14" s="23" t="s">
        <v>29</v>
      </c>
      <c r="C14" s="56"/>
      <c r="D14" s="24"/>
      <c r="E14" s="25"/>
      <c r="F14" s="26"/>
      <c r="G14" s="17"/>
      <c r="H14" s="17" t="str">
        <f t="shared" si="23"/>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row>
    <row r="15" spans="1:183" s="3" customFormat="1" ht="30" customHeight="1" thickBot="1" x14ac:dyDescent="0.4">
      <c r="A15" s="44"/>
      <c r="B15" s="62" t="s">
        <v>36</v>
      </c>
      <c r="C15" s="57" t="s">
        <v>69</v>
      </c>
      <c r="D15" s="27">
        <v>0</v>
      </c>
      <c r="E15" s="51">
        <v>45427</v>
      </c>
      <c r="F15" s="51">
        <f>E15+14</f>
        <v>45441</v>
      </c>
      <c r="G15" s="17"/>
      <c r="H15" s="17">
        <f t="shared" si="23"/>
        <v>15</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row>
    <row r="16" spans="1:183" s="3" customFormat="1" ht="30" customHeight="1" thickBot="1" x14ac:dyDescent="0.4">
      <c r="A16" s="43"/>
      <c r="B16" s="71" t="s">
        <v>48</v>
      </c>
      <c r="C16" s="72" t="s">
        <v>70</v>
      </c>
      <c r="D16" s="27">
        <v>0</v>
      </c>
      <c r="E16" s="51">
        <f>F15+6</f>
        <v>45447</v>
      </c>
      <c r="F16" s="51">
        <f>E16+10</f>
        <v>45457</v>
      </c>
      <c r="G16" s="17"/>
      <c r="H16" s="17">
        <f t="shared" si="23"/>
        <v>11</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row>
    <row r="17" spans="1:183" s="3" customFormat="1" ht="30" customHeight="1" thickBot="1" x14ac:dyDescent="0.4">
      <c r="A17" s="43"/>
      <c r="B17" s="62" t="s">
        <v>37</v>
      </c>
      <c r="C17" s="57" t="s">
        <v>71</v>
      </c>
      <c r="D17" s="27">
        <v>0</v>
      </c>
      <c r="E17" s="51">
        <f>F16</f>
        <v>45457</v>
      </c>
      <c r="F17" s="51">
        <f>E17+3</f>
        <v>45460</v>
      </c>
      <c r="G17" s="17"/>
      <c r="H17" s="17">
        <f t="shared" si="23"/>
        <v>4</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row>
    <row r="18" spans="1:183" s="3" customFormat="1" ht="30" customHeight="1" thickBot="1" x14ac:dyDescent="0.4">
      <c r="A18" s="43"/>
      <c r="B18" s="62" t="s">
        <v>38</v>
      </c>
      <c r="C18" s="57" t="s">
        <v>72</v>
      </c>
      <c r="D18" s="27">
        <v>0</v>
      </c>
      <c r="E18" s="51">
        <f>F17+14</f>
        <v>45474</v>
      </c>
      <c r="F18" s="51">
        <f>E18+30</f>
        <v>45504</v>
      </c>
      <c r="G18" s="17"/>
      <c r="H18" s="17">
        <f t="shared" si="23"/>
        <v>31</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row>
    <row r="19" spans="1:183" s="3" customFormat="1" ht="30" customHeight="1" thickBot="1" x14ac:dyDescent="0.4">
      <c r="A19" s="43"/>
      <c r="B19" s="62" t="s">
        <v>39</v>
      </c>
      <c r="C19" s="57" t="s">
        <v>73</v>
      </c>
      <c r="D19" s="27">
        <v>0</v>
      </c>
      <c r="E19" s="51">
        <f>E18</f>
        <v>45474</v>
      </c>
      <c r="F19" s="51">
        <f>E19+3</f>
        <v>45477</v>
      </c>
      <c r="G19" s="17"/>
      <c r="H19" s="17">
        <f t="shared" si="23"/>
        <v>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row>
    <row r="20" spans="1:183" s="3" customFormat="1" ht="30" customHeight="1" thickBot="1" x14ac:dyDescent="0.4">
      <c r="A20" s="43" t="s">
        <v>10</v>
      </c>
      <c r="B20" s="28" t="s">
        <v>30</v>
      </c>
      <c r="C20" s="58"/>
      <c r="D20" s="29"/>
      <c r="E20" s="30"/>
      <c r="F20" s="31"/>
      <c r="G20" s="17"/>
      <c r="H20" s="17" t="str">
        <f t="shared" si="23"/>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row>
    <row r="21" spans="1:183" s="3" customFormat="1" ht="30" customHeight="1" thickBot="1" x14ac:dyDescent="0.4">
      <c r="A21" s="43"/>
      <c r="B21" s="63" t="s">
        <v>41</v>
      </c>
      <c r="C21" s="59" t="s">
        <v>45</v>
      </c>
      <c r="D21" s="32">
        <v>0</v>
      </c>
      <c r="E21" s="52">
        <f ca="1">E3+2</f>
        <v>45358</v>
      </c>
      <c r="F21" s="52">
        <f ca="1">E21+5</f>
        <v>45363</v>
      </c>
      <c r="G21" s="17"/>
      <c r="H21" s="17">
        <f t="shared" ca="1" si="23"/>
        <v>6</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row>
    <row r="22" spans="1:183" s="3" customFormat="1" ht="30" customHeight="1" thickBot="1" x14ac:dyDescent="0.4">
      <c r="A22" s="43"/>
      <c r="B22" s="63" t="s">
        <v>40</v>
      </c>
      <c r="C22" s="59" t="s">
        <v>44</v>
      </c>
      <c r="D22" s="32">
        <v>0</v>
      </c>
      <c r="E22" s="52">
        <f ca="1">F21+1</f>
        <v>45364</v>
      </c>
      <c r="F22" s="52">
        <f ca="1">E22+4</f>
        <v>45368</v>
      </c>
      <c r="G22" s="17"/>
      <c r="H22" s="17">
        <f t="shared" ca="1" si="23"/>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row>
    <row r="23" spans="1:183" s="3" customFormat="1" ht="30" customHeight="1" thickBot="1" x14ac:dyDescent="0.4">
      <c r="A23" s="43"/>
      <c r="B23" s="63" t="s">
        <v>42</v>
      </c>
      <c r="C23" s="59" t="s">
        <v>44</v>
      </c>
      <c r="D23" s="32">
        <v>0</v>
      </c>
      <c r="E23" s="52">
        <f ca="1">E22+5</f>
        <v>45369</v>
      </c>
      <c r="F23" s="52">
        <f ca="1">E23+5</f>
        <v>45374</v>
      </c>
      <c r="G23" s="17"/>
      <c r="H23" s="17">
        <f t="shared" ca="1" si="23"/>
        <v>6</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row>
    <row r="24" spans="1:183" s="3" customFormat="1" ht="30" customHeight="1" thickBot="1" x14ac:dyDescent="0.4">
      <c r="A24" s="43"/>
      <c r="B24" s="63" t="s">
        <v>34</v>
      </c>
      <c r="C24" s="59" t="s">
        <v>46</v>
      </c>
      <c r="D24" s="32">
        <v>0</v>
      </c>
      <c r="E24" s="52">
        <f ca="1">F23+1</f>
        <v>45375</v>
      </c>
      <c r="F24" s="52">
        <f ca="1">E24+4</f>
        <v>45379</v>
      </c>
      <c r="G24" s="17"/>
      <c r="H24" s="17">
        <f t="shared" ca="1" si="23"/>
        <v>5</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row>
    <row r="25" spans="1:183" s="3" customFormat="1" ht="30" customHeight="1" thickBot="1" x14ac:dyDescent="0.4">
      <c r="A25" s="43"/>
      <c r="B25" s="63" t="s">
        <v>43</v>
      </c>
      <c r="C25" s="59" t="s">
        <v>47</v>
      </c>
      <c r="D25" s="32">
        <v>0</v>
      </c>
      <c r="E25" s="52">
        <f ca="1">E23</f>
        <v>45369</v>
      </c>
      <c r="F25" s="52">
        <f ca="1">E25+4</f>
        <v>45373</v>
      </c>
      <c r="G25" s="17"/>
      <c r="H25" s="17">
        <f t="shared" ca="1" si="23"/>
        <v>5</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row>
    <row r="26" spans="1:183" s="3" customFormat="1" ht="30" customHeight="1" thickBot="1" x14ac:dyDescent="0.4">
      <c r="A26" s="43" t="s">
        <v>12</v>
      </c>
      <c r="B26" s="64"/>
      <c r="C26" s="60"/>
      <c r="D26" s="16"/>
      <c r="E26" s="53"/>
      <c r="F26" s="53"/>
      <c r="G26" s="17"/>
      <c r="H26" s="17" t="str">
        <f t="shared" si="23"/>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row>
    <row r="27" spans="1:183" s="3" customFormat="1" ht="30" customHeight="1" thickBot="1" x14ac:dyDescent="0.4">
      <c r="A27" s="44" t="s">
        <v>11</v>
      </c>
      <c r="B27" s="33" t="s">
        <v>0</v>
      </c>
      <c r="C27" s="34"/>
      <c r="D27" s="35"/>
      <c r="E27" s="36"/>
      <c r="F27" s="37"/>
      <c r="G27" s="38"/>
      <c r="H27" s="38" t="str">
        <f t="shared" si="23"/>
        <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c r="ED27" s="41"/>
      <c r="EE27" s="41"/>
      <c r="EF27" s="41"/>
      <c r="EG27" s="41"/>
      <c r="EH27" s="41"/>
      <c r="EI27" s="41"/>
      <c r="EJ27" s="41"/>
      <c r="EK27" s="41"/>
      <c r="EL27" s="41"/>
      <c r="EM27" s="41"/>
      <c r="EN27" s="41"/>
      <c r="EO27" s="41"/>
      <c r="EP27" s="41"/>
      <c r="EQ27" s="41"/>
      <c r="ER27" s="41"/>
      <c r="ES27" s="41"/>
      <c r="ET27" s="41"/>
      <c r="EU27" s="41"/>
      <c r="EV27" s="41"/>
      <c r="EW27" s="41"/>
      <c r="EX27" s="41"/>
      <c r="EY27" s="41"/>
      <c r="EZ27" s="41"/>
      <c r="FA27" s="41"/>
      <c r="FB27" s="41"/>
      <c r="FC27" s="41"/>
      <c r="FD27" s="41"/>
      <c r="FE27" s="41"/>
      <c r="FF27" s="41"/>
      <c r="FG27" s="41"/>
      <c r="FH27" s="41"/>
      <c r="FI27" s="41"/>
      <c r="FJ27" s="41"/>
      <c r="FK27" s="41"/>
      <c r="FL27" s="41"/>
      <c r="FM27" s="41"/>
      <c r="FN27" s="41"/>
      <c r="FO27" s="41"/>
      <c r="FP27" s="41"/>
      <c r="FQ27" s="41"/>
      <c r="FR27" s="41"/>
      <c r="FS27" s="41"/>
      <c r="FT27" s="41"/>
      <c r="FU27" s="41"/>
      <c r="FV27" s="41"/>
      <c r="FW27" s="41"/>
      <c r="FX27" s="41"/>
      <c r="FY27" s="41"/>
      <c r="FZ27" s="41"/>
      <c r="GA27" s="41"/>
    </row>
    <row r="28" spans="1:183" ht="30" customHeight="1" x14ac:dyDescent="0.35">
      <c r="G28" s="6"/>
    </row>
    <row r="29" spans="1:183" ht="30" customHeight="1" x14ac:dyDescent="0.35">
      <c r="C29" s="14"/>
      <c r="F29" s="45"/>
    </row>
    <row r="30" spans="1:183" ht="30" customHeight="1" x14ac:dyDescent="0.35">
      <c r="C30" s="15"/>
    </row>
  </sheetData>
  <mergeCells count="28">
    <mergeCell ref="W4:AC4"/>
    <mergeCell ref="C3:D3"/>
    <mergeCell ref="E3:F3"/>
    <mergeCell ref="C4:D4"/>
    <mergeCell ref="I4:O4"/>
    <mergeCell ref="P4:V4"/>
    <mergeCell ref="DC4:DI4"/>
    <mergeCell ref="AD4:AJ4"/>
    <mergeCell ref="AK4:AQ4"/>
    <mergeCell ref="AR4:AX4"/>
    <mergeCell ref="AY4:BE4"/>
    <mergeCell ref="BF4:BL4"/>
    <mergeCell ref="BM4:BS4"/>
    <mergeCell ref="BT4:BZ4"/>
    <mergeCell ref="CA4:CG4"/>
    <mergeCell ref="CH4:CN4"/>
    <mergeCell ref="CO4:CU4"/>
    <mergeCell ref="CV4:DB4"/>
    <mergeCell ref="EZ4:FF4"/>
    <mergeCell ref="FG4:FM4"/>
    <mergeCell ref="FN4:FT4"/>
    <mergeCell ref="FU4:GA4"/>
    <mergeCell ref="DJ4:DP4"/>
    <mergeCell ref="DQ4:DW4"/>
    <mergeCell ref="DX4:ED4"/>
    <mergeCell ref="EE4:EK4"/>
    <mergeCell ref="EL4:ER4"/>
    <mergeCell ref="ES4:EY4"/>
  </mergeCells>
  <conditionalFormatting sqref="D7:D27">
    <cfRule type="dataBar" priority="52">
      <dataBar>
        <cfvo type="num" val="0"/>
        <cfvo type="num" val="1"/>
        <color theme="0" tint="-0.249977111117893"/>
      </dataBar>
      <extLst>
        <ext xmlns:x14="http://schemas.microsoft.com/office/spreadsheetml/2009/9/main" uri="{B025F937-C7B1-47D3-B67F-A62EFF666E3E}">
          <x14:id>{B960A676-A878-4780-9C1A-696E5BE7E3A0}</x14:id>
        </ext>
      </extLst>
    </cfRule>
  </conditionalFormatting>
  <conditionalFormatting sqref="I5:BL27">
    <cfRule type="expression" dxfId="53" priority="55">
      <formula>AND(TODAY()&gt;=I$5,TODAY()&lt;J$5)</formula>
    </cfRule>
  </conditionalFormatting>
  <conditionalFormatting sqref="I7:BL27">
    <cfRule type="expression" dxfId="52" priority="53">
      <formula>AND(task_start&lt;=I$5,ROUNDDOWN((task_end-task_start+1)*task_progress,0)+task_start-1&gt;=I$5)</formula>
    </cfRule>
    <cfRule type="expression" dxfId="51" priority="54" stopIfTrue="1">
      <formula>AND(task_end&gt;=I$5,task_start&lt;J$5)</formula>
    </cfRule>
  </conditionalFormatting>
  <conditionalFormatting sqref="BM5:BS27">
    <cfRule type="expression" dxfId="50" priority="51">
      <formula>AND(TODAY()&gt;=BM$5,TODAY()&lt;BN$5)</formula>
    </cfRule>
  </conditionalFormatting>
  <conditionalFormatting sqref="BM7:BS27">
    <cfRule type="expression" dxfId="49" priority="49">
      <formula>AND(task_start&lt;=BM$5,ROUNDDOWN((task_end-task_start+1)*task_progress,0)+task_start-1&gt;=BM$5)</formula>
    </cfRule>
    <cfRule type="expression" dxfId="48" priority="50" stopIfTrue="1">
      <formula>AND(task_end&gt;=BM$5,task_start&lt;BN$5)</formula>
    </cfRule>
  </conditionalFormatting>
  <conditionalFormatting sqref="BT5:BZ27">
    <cfRule type="expression" dxfId="47" priority="48">
      <formula>AND(TODAY()&gt;=BT$5,TODAY()&lt;BU$5)</formula>
    </cfRule>
  </conditionalFormatting>
  <conditionalFormatting sqref="BT7:BZ27">
    <cfRule type="expression" dxfId="46" priority="46">
      <formula>AND(task_start&lt;=BT$5,ROUNDDOWN((task_end-task_start+1)*task_progress,0)+task_start-1&gt;=BT$5)</formula>
    </cfRule>
    <cfRule type="expression" dxfId="45" priority="47" stopIfTrue="1">
      <formula>AND(task_end&gt;=BT$5,task_start&lt;BU$5)</formula>
    </cfRule>
  </conditionalFormatting>
  <conditionalFormatting sqref="CA5:CG27">
    <cfRule type="expression" dxfId="44" priority="45">
      <formula>AND(TODAY()&gt;=CA$5,TODAY()&lt;CB$5)</formula>
    </cfRule>
  </conditionalFormatting>
  <conditionalFormatting sqref="CA7:CG27">
    <cfRule type="expression" dxfId="43" priority="43">
      <formula>AND(task_start&lt;=CA$5,ROUNDDOWN((task_end-task_start+1)*task_progress,0)+task_start-1&gt;=CA$5)</formula>
    </cfRule>
    <cfRule type="expression" dxfId="42" priority="44" stopIfTrue="1">
      <formula>AND(task_end&gt;=CA$5,task_start&lt;CB$5)</formula>
    </cfRule>
  </conditionalFormatting>
  <conditionalFormatting sqref="CH5:CN27">
    <cfRule type="expression" dxfId="41" priority="42">
      <formula>AND(TODAY()&gt;=CH$5,TODAY()&lt;CI$5)</formula>
    </cfRule>
  </conditionalFormatting>
  <conditionalFormatting sqref="CH7:CN27">
    <cfRule type="expression" dxfId="40" priority="40">
      <formula>AND(task_start&lt;=CH$5,ROUNDDOWN((task_end-task_start+1)*task_progress,0)+task_start-1&gt;=CH$5)</formula>
    </cfRule>
    <cfRule type="expression" dxfId="39" priority="41" stopIfTrue="1">
      <formula>AND(task_end&gt;=CH$5,task_start&lt;CI$5)</formula>
    </cfRule>
  </conditionalFormatting>
  <conditionalFormatting sqref="CO5:CU27">
    <cfRule type="expression" dxfId="38" priority="39">
      <formula>AND(TODAY()&gt;=CO$5,TODAY()&lt;CP$5)</formula>
    </cfRule>
  </conditionalFormatting>
  <conditionalFormatting sqref="CO7:CU27">
    <cfRule type="expression" dxfId="37" priority="37">
      <formula>AND(task_start&lt;=CO$5,ROUNDDOWN((task_end-task_start+1)*task_progress,0)+task_start-1&gt;=CO$5)</formula>
    </cfRule>
    <cfRule type="expression" dxfId="36" priority="38" stopIfTrue="1">
      <formula>AND(task_end&gt;=CO$5,task_start&lt;CP$5)</formula>
    </cfRule>
  </conditionalFormatting>
  <conditionalFormatting sqref="CV5:DB27">
    <cfRule type="expression" dxfId="35" priority="36">
      <formula>AND(TODAY()&gt;=CV$5,TODAY()&lt;CW$5)</formula>
    </cfRule>
  </conditionalFormatting>
  <conditionalFormatting sqref="CV7:DB27">
    <cfRule type="expression" dxfId="34" priority="34">
      <formula>AND(task_start&lt;=CV$5,ROUNDDOWN((task_end-task_start+1)*task_progress,0)+task_start-1&gt;=CV$5)</formula>
    </cfRule>
    <cfRule type="expression" dxfId="33" priority="35" stopIfTrue="1">
      <formula>AND(task_end&gt;=CV$5,task_start&lt;CW$5)</formula>
    </cfRule>
  </conditionalFormatting>
  <conditionalFormatting sqref="DC5:DI27">
    <cfRule type="expression" dxfId="32" priority="33">
      <formula>AND(TODAY()&gt;=DC$5,TODAY()&lt;DD$5)</formula>
    </cfRule>
  </conditionalFormatting>
  <conditionalFormatting sqref="DC7:DI27">
    <cfRule type="expression" dxfId="31" priority="31">
      <formula>AND(task_start&lt;=DC$5,ROUNDDOWN((task_end-task_start+1)*task_progress,0)+task_start-1&gt;=DC$5)</formula>
    </cfRule>
    <cfRule type="expression" dxfId="30" priority="32" stopIfTrue="1">
      <formula>AND(task_end&gt;=DC$5,task_start&lt;DD$5)</formula>
    </cfRule>
  </conditionalFormatting>
  <conditionalFormatting sqref="DJ5:DP27">
    <cfRule type="expression" dxfId="29" priority="30">
      <formula>AND(TODAY()&gt;=DJ$5,TODAY()&lt;DK$5)</formula>
    </cfRule>
  </conditionalFormatting>
  <conditionalFormatting sqref="DJ7:DP27">
    <cfRule type="expression" dxfId="28" priority="28">
      <formula>AND(task_start&lt;=DJ$5,ROUNDDOWN((task_end-task_start+1)*task_progress,0)+task_start-1&gt;=DJ$5)</formula>
    </cfRule>
    <cfRule type="expression" dxfId="27" priority="29" stopIfTrue="1">
      <formula>AND(task_end&gt;=DJ$5,task_start&lt;DK$5)</formula>
    </cfRule>
  </conditionalFormatting>
  <conditionalFormatting sqref="DQ5:DW27">
    <cfRule type="expression" dxfId="26" priority="27">
      <formula>AND(TODAY()&gt;=DQ$5,TODAY()&lt;DR$5)</formula>
    </cfRule>
  </conditionalFormatting>
  <conditionalFormatting sqref="DQ7:DW27">
    <cfRule type="expression" dxfId="25" priority="25">
      <formula>AND(task_start&lt;=DQ$5,ROUNDDOWN((task_end-task_start+1)*task_progress,0)+task_start-1&gt;=DQ$5)</formula>
    </cfRule>
    <cfRule type="expression" dxfId="24" priority="26" stopIfTrue="1">
      <formula>AND(task_end&gt;=DQ$5,task_start&lt;DR$5)</formula>
    </cfRule>
  </conditionalFormatting>
  <conditionalFormatting sqref="DX5:ED27">
    <cfRule type="expression" dxfId="23" priority="24">
      <formula>AND(TODAY()&gt;=DX$5,TODAY()&lt;DY$5)</formula>
    </cfRule>
  </conditionalFormatting>
  <conditionalFormatting sqref="DX7:ED27">
    <cfRule type="expression" dxfId="22" priority="22">
      <formula>AND(task_start&lt;=DX$5,ROUNDDOWN((task_end-task_start+1)*task_progress,0)+task_start-1&gt;=DX$5)</formula>
    </cfRule>
    <cfRule type="expression" dxfId="21" priority="23" stopIfTrue="1">
      <formula>AND(task_end&gt;=DX$5,task_start&lt;DY$5)</formula>
    </cfRule>
  </conditionalFormatting>
  <conditionalFormatting sqref="EE5:EK27">
    <cfRule type="expression" dxfId="20" priority="21">
      <formula>AND(TODAY()&gt;=EE$5,TODAY()&lt;EF$5)</formula>
    </cfRule>
  </conditionalFormatting>
  <conditionalFormatting sqref="EE7:EK27">
    <cfRule type="expression" dxfId="19" priority="19">
      <formula>AND(task_start&lt;=EE$5,ROUNDDOWN((task_end-task_start+1)*task_progress,0)+task_start-1&gt;=EE$5)</formula>
    </cfRule>
    <cfRule type="expression" dxfId="18" priority="20" stopIfTrue="1">
      <formula>AND(task_end&gt;=EE$5,task_start&lt;EF$5)</formula>
    </cfRule>
  </conditionalFormatting>
  <conditionalFormatting sqref="EL5:ER27">
    <cfRule type="expression" dxfId="17" priority="18">
      <formula>AND(TODAY()&gt;=EL$5,TODAY()&lt;EM$5)</formula>
    </cfRule>
  </conditionalFormatting>
  <conditionalFormatting sqref="EL7:ER27">
    <cfRule type="expression" dxfId="16" priority="16">
      <formula>AND(task_start&lt;=EL$5,ROUNDDOWN((task_end-task_start+1)*task_progress,0)+task_start-1&gt;=EL$5)</formula>
    </cfRule>
    <cfRule type="expression" dxfId="15" priority="17" stopIfTrue="1">
      <formula>AND(task_end&gt;=EL$5,task_start&lt;EM$5)</formula>
    </cfRule>
  </conditionalFormatting>
  <conditionalFormatting sqref="ES5:EY27">
    <cfRule type="expression" dxfId="14" priority="15">
      <formula>AND(TODAY()&gt;=ES$5,TODAY()&lt;ET$5)</formula>
    </cfRule>
  </conditionalFormatting>
  <conditionalFormatting sqref="ES7:EY27">
    <cfRule type="expression" dxfId="13" priority="13">
      <formula>AND(task_start&lt;=ES$5,ROUNDDOWN((task_end-task_start+1)*task_progress,0)+task_start-1&gt;=ES$5)</formula>
    </cfRule>
    <cfRule type="expression" dxfId="12" priority="14" stopIfTrue="1">
      <formula>AND(task_end&gt;=ES$5,task_start&lt;ET$5)</formula>
    </cfRule>
  </conditionalFormatting>
  <conditionalFormatting sqref="EZ5:FF27">
    <cfRule type="expression" dxfId="11" priority="12">
      <formula>AND(TODAY()&gt;=EZ$5,TODAY()&lt;FA$5)</formula>
    </cfRule>
  </conditionalFormatting>
  <conditionalFormatting sqref="EZ7:FF27">
    <cfRule type="expression" dxfId="10" priority="10">
      <formula>AND(task_start&lt;=EZ$5,ROUNDDOWN((task_end-task_start+1)*task_progress,0)+task_start-1&gt;=EZ$5)</formula>
    </cfRule>
    <cfRule type="expression" dxfId="9" priority="11" stopIfTrue="1">
      <formula>AND(task_end&gt;=EZ$5,task_start&lt;FA$5)</formula>
    </cfRule>
  </conditionalFormatting>
  <conditionalFormatting sqref="FG5:FM27">
    <cfRule type="expression" dxfId="8" priority="9">
      <formula>AND(TODAY()&gt;=FG$5,TODAY()&lt;FH$5)</formula>
    </cfRule>
  </conditionalFormatting>
  <conditionalFormatting sqref="FG7:FM27">
    <cfRule type="expression" dxfId="7" priority="7">
      <formula>AND(task_start&lt;=FG$5,ROUNDDOWN((task_end-task_start+1)*task_progress,0)+task_start-1&gt;=FG$5)</formula>
    </cfRule>
    <cfRule type="expression" dxfId="6" priority="8" stopIfTrue="1">
      <formula>AND(task_end&gt;=FG$5,task_start&lt;FH$5)</formula>
    </cfRule>
  </conditionalFormatting>
  <conditionalFormatting sqref="FN5:FT27">
    <cfRule type="expression" dxfId="5" priority="6">
      <formula>AND(TODAY()&gt;=FN$5,TODAY()&lt;FO$5)</formula>
    </cfRule>
  </conditionalFormatting>
  <conditionalFormatting sqref="FN7:FT27">
    <cfRule type="expression" dxfId="4" priority="4">
      <formula>AND(task_start&lt;=FN$5,ROUNDDOWN((task_end-task_start+1)*task_progress,0)+task_start-1&gt;=FN$5)</formula>
    </cfRule>
    <cfRule type="expression" dxfId="3" priority="5" stopIfTrue="1">
      <formula>AND(task_end&gt;=FN$5,task_start&lt;FO$5)</formula>
    </cfRule>
  </conditionalFormatting>
  <conditionalFormatting sqref="FU5:GA27">
    <cfRule type="expression" dxfId="2" priority="3">
      <formula>AND(TODAY()&gt;=FU$5,TODAY()&lt;FV$5)</formula>
    </cfRule>
  </conditionalFormatting>
  <conditionalFormatting sqref="FU7:GA27">
    <cfRule type="expression" dxfId="1" priority="1">
      <formula>AND(task_start&lt;=FU$5,ROUNDDOWN((task_end-task_start+1)*task_progress,0)+task_start-1&gt;=FU$5)</formula>
    </cfRule>
    <cfRule type="expression" dxfId="0" priority="2" stopIfTrue="1">
      <formula>AND(task_end&gt;=FU$5,task_start&lt;FV$5)</formula>
    </cfRule>
  </conditionalFormatting>
  <dataValidations count="1">
    <dataValidation type="whole" operator="greaterThanOrEqual" allowBlank="1" showInputMessage="1" promptTitle="Display Week" prompt="Changing this number will scroll the Gantt Chart view." sqref="E4" xr:uid="{775713AE-FDA6-4076-8B62-C12338494225}">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960A676-A878-4780-9C1A-696E5BE7E3A0}">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Starbucks_updated Roadmap</vt:lpstr>
      <vt:lpstr>Summary</vt:lpstr>
      <vt:lpstr>Costs</vt:lpstr>
      <vt:lpstr>Old_roadmap</vt:lpstr>
      <vt:lpstr>Old_roadmap!Display_Week</vt:lpstr>
      <vt:lpstr>'Starbucks_updated Roadmap'!Display_Week</vt:lpstr>
      <vt:lpstr>Old_roadmap!Print_Titles</vt:lpstr>
      <vt:lpstr>'Starbucks_updated Roadmap'!Print_Titles</vt:lpstr>
      <vt:lpstr>Old_roadmap!Project_Start</vt:lpstr>
      <vt:lpstr>'Starbucks_updated Roadmap'!Project_Start</vt:lpstr>
      <vt:lpstr>Old_roadmap!task_end</vt:lpstr>
      <vt:lpstr>'Starbucks_updated Roadmap'!task_end</vt:lpstr>
      <vt:lpstr>Old_roadmap!task_progress</vt:lpstr>
      <vt:lpstr>'Starbucks_updated Roadmap'!task_progress</vt:lpstr>
      <vt:lpstr>Old_roadmap!task_start</vt:lpstr>
      <vt:lpstr>'Starbucks_updated Roadmap'!task_start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2024-03-06T05:14:08Z</dcterms:modified>
</cp:coreProperties>
</file>